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fe75cac5d6ab2af/Desktop/Repo2020/Homework/Kickstarter_Campaign_Analysis/"/>
    </mc:Choice>
  </mc:AlternateContent>
  <xr:revisionPtr revIDLastSave="321" documentId="8_{65B07AA1-747D-476A-9C7F-304F6DF58B9D}" xr6:coauthVersionLast="45" xr6:coauthVersionMax="45" xr10:uidLastSave="{D50A5A64-48E2-4877-BB81-1DDD7C46EF33}"/>
  <bookViews>
    <workbookView minimized="1" xWindow="9120" yWindow="852" windowWidth="13428" windowHeight="6876" activeTab="3" xr2:uid="{00000000-000D-0000-FFFF-FFFF00000000}"/>
  </bookViews>
  <sheets>
    <sheet name="Kickstater Data" sheetId="1" r:id="rId1"/>
    <sheet name="Category" sheetId="3" r:id="rId2"/>
    <sheet name="Sub-Category" sheetId="6" r:id="rId3"/>
    <sheet name="Date Created Conversion" sheetId="7" r:id="rId4"/>
    <sheet name="Goals" sheetId="8" r:id="rId5"/>
    <sheet name="Backers" sheetId="9" r:id="rId6"/>
  </sheets>
  <definedNames>
    <definedName name="_xlnm._FilterDatabase" localSheetId="5" hidden="1">Backers!$A$1:$B$4115</definedName>
    <definedName name="goal">'Kickstater Data'!$D:$D</definedName>
    <definedName name="state">'Kickstater Data'!$F:$F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6" i="9" l="1"/>
  <c r="I7" i="9"/>
  <c r="I5" i="9"/>
  <c r="I4" i="9"/>
  <c r="I3" i="9"/>
  <c r="I2" i="9"/>
  <c r="H7" i="9"/>
  <c r="H6" i="9"/>
  <c r="H5" i="9"/>
  <c r="H4" i="9"/>
  <c r="H3" i="9"/>
  <c r="H2" i="9"/>
  <c r="E1048576" i="9"/>
  <c r="H3" i="8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B13" i="8"/>
  <c r="B12" i="8"/>
  <c r="B11" i="8"/>
  <c r="B10" i="8"/>
  <c r="B9" i="8"/>
  <c r="B8" i="8"/>
  <c r="B7" i="8"/>
  <c r="B6" i="8"/>
  <c r="B5" i="8"/>
  <c r="B4" i="8"/>
  <c r="C3" i="8"/>
  <c r="B3" i="8"/>
  <c r="C2" i="8"/>
  <c r="B2" i="8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<sst xmlns="http://schemas.openxmlformats.org/spreadsheetml/2006/main" count="37173" uniqueCount="8410">
  <si>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</si>
  <si>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</si>
  <si>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</si>
  <si>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</si>
  <si>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</si>
  <si>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</si>
  <si>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</si>
  <si>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</si>
  <si>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</si>
  <si>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</si>
  <si>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</si>
  <si>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</si>
  <si>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</si>
  <si>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</si>
  <si>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</si>
  <si>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</si>
  <si>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</si>
  <si>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</si>
  <si>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</si>
  <si>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</si>
  <si>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</si>
  <si>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</si>
  <si>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</si>
  <si>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</si>
  <si>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</si>
  <si>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</si>
  <si>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</si>
  <si>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</si>
  <si>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</si>
  <si>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</si>
  <si>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</si>
  <si>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</si>
  <si>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</si>
  <si>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</si>
  <si>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</si>
  <si>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</si>
  <si>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</si>
  <si>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</si>
  <si>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</si>
  <si>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</si>
  <si>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</si>
  <si>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</si>
  <si>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</si>
  <si>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</si>
  <si>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</si>
  <si>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</si>
  <si>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</si>
  <si>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</si>
  <si>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</si>
  <si>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</si>
  <si>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</si>
  <si>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</si>
  <si>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</si>
  <si>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</si>
  <si>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</si>
  <si>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</si>
  <si>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</si>
  <si>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</si>
  <si>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</si>
  <si>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</si>
  <si>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</si>
  <si>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</si>
  <si>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</si>
  <si>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</si>
  <si>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</si>
  <si>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</si>
  <si>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</si>
  <si>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</si>
  <si>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</si>
  <si>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</si>
  <si>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</si>
  <si>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</si>
  <si>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</si>
  <si>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</si>
  <si>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</si>
  <si>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</si>
  <si>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</si>
  <si>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</si>
  <si>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</si>
  <si>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</si>
  <si>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</si>
  <si>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</si>
  <si>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</si>
  <si>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</si>
  <si>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</si>
  <si>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</si>
  <si>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</si>
  <si>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</si>
  <si>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</si>
  <si>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</si>
  <si>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</si>
  <si>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</si>
  <si>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</si>
  <si>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</si>
  <si>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</si>
  <si>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</si>
  <si>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</si>
  <si>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</si>
  <si>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</si>
  <si>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</si>
  <si>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</si>
  <si>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</si>
  <si>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</si>
  <si>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</si>
  <si>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</si>
  <si>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</si>
  <si>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</si>
  <si>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</si>
  <si>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</si>
  <si>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</si>
  <si>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</si>
  <si>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</si>
  <si>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</si>
  <si>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</si>
  <si>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</si>
  <si>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</si>
  <si>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</si>
  <si>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</si>
  <si>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</si>
  <si>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</si>
  <si>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</si>
  <si>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</si>
  <si>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</si>
  <si>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</si>
  <si>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</si>
  <si>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</si>
  <si>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</si>
  <si>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</si>
  <si>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</si>
  <si>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</si>
  <si>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</si>
  <si>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</si>
  <si>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</si>
  <si>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</si>
  <si>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</si>
  <si>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</si>
  <si>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</si>
  <si>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</si>
  <si>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</si>
  <si>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</si>
  <si>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</si>
  <si>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</si>
  <si>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</si>
  <si>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</si>
  <si>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</si>
  <si>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</si>
  <si>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</si>
  <si>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</si>
  <si>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</si>
  <si>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</si>
  <si>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</si>
  <si>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</si>
  <si>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</si>
  <si>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</si>
  <si>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</si>
  <si>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</si>
  <si>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</si>
  <si>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</si>
  <si>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</si>
  <si>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</si>
  <si>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</si>
  <si>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</si>
  <si>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</si>
  <si>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</si>
  <si>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</si>
  <si>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</si>
  <si>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</si>
  <si>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</si>
  <si>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</si>
  <si>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</si>
  <si>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</si>
  <si>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</si>
  <si>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</si>
  <si>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</si>
  <si>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</si>
  <si>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</si>
  <si>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</si>
  <si>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</si>
  <si>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</si>
  <si>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</si>
  <si>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</si>
  <si>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</si>
  <si>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</si>
  <si>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</si>
  <si>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</si>
  <si>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</si>
  <si>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</si>
  <si>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</si>
  <si>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</si>
  <si>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</si>
  <si>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</si>
  <si>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</si>
  <si>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</si>
  <si>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</si>
  <si>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</si>
  <si>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</si>
  <si>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</si>
  <si>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</si>
  <si>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</si>
  <si>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</si>
  <si>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</si>
  <si>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</si>
  <si>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</si>
  <si>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</si>
  <si>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</si>
  <si>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</si>
  <si>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</si>
  <si>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</si>
  <si>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</si>
  <si>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</si>
  <si>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</si>
  <si>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</si>
  <si>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</si>
  <si>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</si>
  <si>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</si>
  <si>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</si>
  <si>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</si>
  <si>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</si>
  <si>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</si>
  <si>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</si>
  <si>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</si>
  <si>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</si>
  <si>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</si>
  <si>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</si>
  <si>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</si>
  <si>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</si>
  <si>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</si>
  <si>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</si>
  <si>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</si>
  <si>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</si>
  <si>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</si>
  <si>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</si>
  <si>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</si>
  <si>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</si>
  <si>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</si>
  <si>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</si>
  <si>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</si>
  <si>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</si>
  <si>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</si>
  <si>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</si>
  <si>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</si>
  <si>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</si>
  <si>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</si>
  <si>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</si>
  <si>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</si>
  <si>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</si>
  <si>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</si>
  <si>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</si>
  <si>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</si>
  <si>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</si>
  <si>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</si>
  <si>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</si>
  <si>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</si>
  <si>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</si>
  <si>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</si>
  <si>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</si>
  <si>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</si>
  <si>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</si>
  <si>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</si>
  <si>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</si>
  <si>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</si>
  <si>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</si>
  <si>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</si>
  <si>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</si>
  <si>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</si>
  <si>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</si>
  <si>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</si>
  <si>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</si>
  <si>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</si>
  <si>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</si>
  <si>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</si>
  <si>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</si>
  <si>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</si>
  <si>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</si>
  <si>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</si>
  <si>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</si>
  <si>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</si>
  <si>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</si>
  <si>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</si>
  <si>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</si>
  <si>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</si>
  <si>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</si>
  <si>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</si>
  <si>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</si>
  <si>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</si>
  <si>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</si>
  <si>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</si>
  <si>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</si>
  <si>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</si>
  <si>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</si>
  <si>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</si>
  <si>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</si>
  <si>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</si>
  <si>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</si>
  <si>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</si>
  <si>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</si>
  <si>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</si>
  <si>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</si>
  <si>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</si>
  <si>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</si>
  <si>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</si>
  <si>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</si>
  <si>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</si>
  <si>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</si>
  <si>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</si>
  <si>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</si>
  <si>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</si>
  <si>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</si>
  <si>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</si>
  <si>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</si>
  <si>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</si>
  <si>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</si>
  <si>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</si>
  <si>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</si>
  <si>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</si>
  <si>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</si>
  <si>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</si>
  <si>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</si>
  <si>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</si>
  <si>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</si>
  <si>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</si>
  <si>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</si>
  <si>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</si>
  <si>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</si>
  <si>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</si>
  <si>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</si>
  <si>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</si>
  <si>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</si>
  <si>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</si>
  <si>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</si>
  <si>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</si>
  <si>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</si>
  <si>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</si>
  <si>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</si>
  <si>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</si>
  <si>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</si>
  <si>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</si>
  <si>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</si>
  <si>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</si>
  <si>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</si>
  <si>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</si>
  <si>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</si>
  <si>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</si>
  <si>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</si>
  <si>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</si>
  <si>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</si>
  <si>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</si>
  <si>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</si>
  <si>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</si>
  <si>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</si>
  <si>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</si>
  <si>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</si>
  <si>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</si>
  <si>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</si>
  <si>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</si>
  <si>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</si>
  <si>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</si>
  <si>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</si>
  <si>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</si>
  <si>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</si>
  <si>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</si>
  <si>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</si>
  <si>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</si>
  <si>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</si>
  <si>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</si>
  <si>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</si>
  <si>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</si>
  <si>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</si>
  <si>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</si>
  <si>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</si>
  <si>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</si>
  <si>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</si>
  <si>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</si>
  <si>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</si>
  <si>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</si>
  <si>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</si>
  <si>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</si>
  <si>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</si>
  <si>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</si>
  <si>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</si>
  <si>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</si>
  <si>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</si>
  <si>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</si>
  <si>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</si>
  <si>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</si>
  <si>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</si>
  <si>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</si>
  <si>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</si>
  <si>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</si>
  <si>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</si>
  <si>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</si>
  <si>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</si>
  <si>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</si>
  <si>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</si>
  <si>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</si>
  <si>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</si>
  <si>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</si>
  <si>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</si>
  <si>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</si>
  <si>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</si>
  <si>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</si>
  <si>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</si>
  <si>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</si>
  <si>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</si>
  <si>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</si>
  <si>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</si>
  <si>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</si>
  <si>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</si>
  <si>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</si>
  <si>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</si>
  <si>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</si>
  <si>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</si>
  <si>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</si>
  <si>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</si>
  <si>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</si>
  <si>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</si>
  <si>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</si>
  <si>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</si>
  <si>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</si>
  <si>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</si>
  <si>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</si>
  <si>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</si>
  <si>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</si>
  <si>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</si>
  <si>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</si>
  <si>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</si>
  <si>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</si>
  <si>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</si>
  <si>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</si>
  <si>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</si>
  <si>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</si>
  <si>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</si>
  <si>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</si>
  <si>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</si>
  <si>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</si>
  <si>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</si>
  <si>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</si>
  <si>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</si>
  <si>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</si>
  <si>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</si>
  <si>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</si>
  <si>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</si>
  <si>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</si>
  <si>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</si>
  <si>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</si>
  <si>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</si>
  <si>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</si>
  <si>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</si>
  <si>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</si>
  <si>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</si>
  <si>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</si>
  <si>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</si>
  <si>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</si>
  <si>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</si>
  <si>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</si>
  <si>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</si>
  <si>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</si>
  <si>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</si>
  <si>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</si>
  <si>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</si>
  <si>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</si>
  <si>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</si>
  <si>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</si>
  <si>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</si>
  <si>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</si>
  <si>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</si>
  <si>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</si>
  <si>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</si>
  <si>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</si>
  <si>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</si>
  <si>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</si>
  <si>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</si>
  <si>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</si>
  <si>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</si>
  <si>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</si>
  <si>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</si>
  <si>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</si>
  <si>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</si>
  <si>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</si>
  <si>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</si>
  <si>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</si>
  <si>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</si>
  <si>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</si>
  <si>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</si>
  <si>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</si>
  <si>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</si>
  <si>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</si>
  <si>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</si>
  <si>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</si>
  <si>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</si>
  <si>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</si>
  <si>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</si>
  <si>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</si>
  <si>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</si>
  <si>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</si>
  <si>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</si>
  <si>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</si>
  <si>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</si>
  <si>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</si>
  <si>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</si>
  <si>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</si>
  <si>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</si>
  <si>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</si>
  <si>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</si>
  <si>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</si>
  <si>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</si>
  <si>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</si>
  <si>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</si>
  <si>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</si>
  <si>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</si>
  <si>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</si>
  <si>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</si>
  <si>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</si>
  <si>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</si>
  <si>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</si>
  <si>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</si>
  <si>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</si>
  <si>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</si>
  <si>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</si>
  <si>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</si>
  <si>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</si>
  <si>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</si>
  <si>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</si>
  <si>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</si>
  <si>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</si>
  <si>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</si>
  <si>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</si>
  <si>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</si>
  <si>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</si>
  <si>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</si>
  <si>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</si>
  <si>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</si>
  <si>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</si>
  <si>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</si>
  <si>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</si>
  <si>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</si>
  <si>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</si>
  <si>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</si>
  <si>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</si>
  <si>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</si>
  <si>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</si>
  <si>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</si>
  <si>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</si>
  <si>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</si>
  <si>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</si>
  <si>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</si>
  <si>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</si>
  <si>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</si>
  <si>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</si>
  <si>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</si>
  <si>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</si>
  <si>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</si>
  <si>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</si>
  <si>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</si>
  <si>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</si>
  <si>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</si>
  <si>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</si>
  <si>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</si>
  <si>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</si>
  <si>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</si>
  <si>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</si>
  <si>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</si>
  <si>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</si>
  <si>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</si>
  <si>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</si>
  <si>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</si>
  <si>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</si>
  <si>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</si>
  <si>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</si>
  <si>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</si>
  <si>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</si>
  <si>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</si>
  <si>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</si>
  <si>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</si>
  <si>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</si>
  <si>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</si>
  <si>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</si>
  <si>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</si>
  <si>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</si>
  <si>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</si>
  <si>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</si>
  <si>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</si>
  <si>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</si>
  <si>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</si>
  <si>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</si>
  <si>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</si>
  <si>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</si>
  <si>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</si>
  <si>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</si>
  <si>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</si>
  <si>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</si>
  <si>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</si>
  <si>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</si>
  <si>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</si>
  <si>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</si>
  <si>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</si>
  <si>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</si>
  <si>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</si>
  <si>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</si>
  <si>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</si>
  <si>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</si>
  <si>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</si>
  <si>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</si>
  <si>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</si>
  <si>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</si>
  <si>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</si>
  <si>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</si>
  <si>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</si>
  <si>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</si>
  <si>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</si>
  <si>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</si>
  <si>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</si>
  <si>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</si>
  <si>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</si>
  <si>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</si>
  <si>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</si>
  <si>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</si>
  <si>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</si>
  <si>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</si>
  <si>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</si>
  <si>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</si>
  <si>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</si>
  <si>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</si>
  <si>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</si>
  <si>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</si>
  <si>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</si>
  <si>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</si>
  <si>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</si>
  <si>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</si>
  <si>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</si>
  <si>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</si>
  <si>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</si>
  <si>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</si>
  <si>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</si>
  <si>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</si>
  <si>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</si>
  <si>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</si>
  <si>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</si>
  <si>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</si>
  <si>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</si>
  <si>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</si>
  <si>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</si>
  <si>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</si>
  <si>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</si>
  <si>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</si>
  <si>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</si>
  <si>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</si>
  <si>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</si>
  <si>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</si>
  <si>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</si>
  <si>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</si>
  <si>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</si>
  <si>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</si>
  <si>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</si>
  <si>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</si>
  <si>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</si>
  <si>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</si>
  <si>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</si>
  <si>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</si>
  <si>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</si>
  <si>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</si>
  <si>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</si>
  <si>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</si>
  <si>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</si>
  <si>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</si>
  <si>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</si>
  <si>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</si>
  <si>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</si>
  <si>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</si>
  <si>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</si>
  <si>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</si>
  <si>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</si>
  <si>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</si>
  <si>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</si>
  <si>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</si>
  <si>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</si>
  <si>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</si>
  <si>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</si>
  <si>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</si>
  <si>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</si>
  <si>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</si>
  <si>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</si>
  <si>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</si>
  <si>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</si>
  <si>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</si>
  <si>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</si>
  <si>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</si>
  <si>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</si>
  <si>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</si>
  <si>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</si>
  <si>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</si>
  <si>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</si>
  <si>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</si>
  <si>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</si>
  <si>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</si>
  <si>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</si>
  <si>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</si>
  <si>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</si>
  <si>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</si>
  <si>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</si>
  <si>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</si>
  <si>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</si>
  <si>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</si>
  <si>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</si>
  <si>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</si>
  <si>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</si>
  <si>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</si>
  <si>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</si>
  <si>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</si>
  <si>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</si>
  <si>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</si>
  <si>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</si>
  <si>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</si>
  <si>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</si>
  <si>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</si>
  <si>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</si>
  <si>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</si>
  <si>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</si>
  <si>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</si>
  <si>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</si>
  <si>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</si>
  <si>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</si>
  <si>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</si>
  <si>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</si>
  <si>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</si>
  <si>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</si>
  <si>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</si>
  <si>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</si>
  <si>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</si>
  <si>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</si>
  <si>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</si>
  <si>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</si>
  <si>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</si>
  <si>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</si>
  <si>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</si>
  <si>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</si>
  <si>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</si>
  <si>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</si>
  <si>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</si>
  <si>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</si>
  <si>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</si>
  <si>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</si>
  <si>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</si>
  <si>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</si>
  <si>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</si>
  <si>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</si>
  <si>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</si>
  <si>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</si>
  <si>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</si>
  <si>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</si>
  <si>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</si>
  <si>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</si>
  <si>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</si>
  <si>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</si>
  <si>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</si>
  <si>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</si>
  <si>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</si>
  <si>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</si>
  <si>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</si>
  <si>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</si>
  <si>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</si>
  <si>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</si>
  <si>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</si>
  <si>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</si>
  <si>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</si>
  <si>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</si>
  <si>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</si>
  <si>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</si>
  <si>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</si>
  <si>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</si>
  <si>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</si>
  <si>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</si>
  <si>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</si>
  <si>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</si>
  <si>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</si>
  <si>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</si>
  <si>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</si>
  <si>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</si>
  <si>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</si>
  <si>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</si>
  <si>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</si>
  <si>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</si>
  <si>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</si>
  <si>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</si>
  <si>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</si>
  <si>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</si>
  <si>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</si>
  <si>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</si>
  <si>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</si>
  <si>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</si>
  <si>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</si>
  <si>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</si>
  <si>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</si>
  <si>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</si>
  <si>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</si>
  <si>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</si>
  <si>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</si>
  <si>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</si>
  <si>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</si>
  <si>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</si>
  <si>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</si>
  <si>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</si>
  <si>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</si>
  <si>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</si>
  <si>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</si>
  <si>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</si>
  <si>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</si>
  <si>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</si>
  <si>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</si>
  <si>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</si>
  <si>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</si>
  <si>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</si>
  <si>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</si>
  <si>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</si>
  <si>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</si>
  <si>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</si>
  <si>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</si>
  <si>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</si>
  <si>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</si>
  <si>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</si>
  <si>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</si>
  <si>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</si>
  <si>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</si>
  <si>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</si>
  <si>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</si>
  <si>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</si>
  <si>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</si>
  <si>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</si>
  <si>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</si>
  <si>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</si>
  <si>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</si>
  <si>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</si>
  <si>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</si>
  <si>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</si>
  <si>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</si>
  <si>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</si>
  <si>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</si>
  <si>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</si>
  <si>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</si>
  <si>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</si>
  <si>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</si>
  <si>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</si>
  <si>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</si>
  <si>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</si>
  <si>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</si>
  <si>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</si>
  <si>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</si>
  <si>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</si>
  <si>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</si>
  <si>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</si>
  <si>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</si>
  <si>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</si>
  <si>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</si>
  <si>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</si>
  <si>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</si>
  <si>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</si>
  <si>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</si>
  <si>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</si>
  <si>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</si>
  <si>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</si>
  <si>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</si>
  <si>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</si>
  <si>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</si>
  <si>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</si>
  <si>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</si>
  <si>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</si>
  <si>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</si>
  <si>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</si>
  <si>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</si>
  <si>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</si>
  <si>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</si>
  <si>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</si>
  <si>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</si>
  <si>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</si>
  <si>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</si>
  <si>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</si>
  <si>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</si>
  <si>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</si>
  <si>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</si>
  <si>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</si>
  <si>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</si>
  <si>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</si>
  <si>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</si>
  <si>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</si>
  <si>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</si>
  <si>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</si>
  <si>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</si>
  <si>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</si>
  <si>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</si>
  <si>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</si>
  <si>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</si>
  <si>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</si>
  <si>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</si>
  <si>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</si>
  <si>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</si>
  <si>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</si>
  <si>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</si>
  <si>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</si>
  <si>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</si>
  <si>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</si>
  <si>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</si>
  <si>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</si>
  <si>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</si>
  <si>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</si>
  <si>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</si>
  <si>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</si>
  <si>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</si>
  <si>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</si>
  <si>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</si>
  <si>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</si>
  <si>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</si>
  <si>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</si>
  <si>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</si>
  <si>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</si>
  <si>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</si>
  <si>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</si>
  <si>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</si>
  <si>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</si>
  <si>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</si>
  <si>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</si>
  <si>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</si>
  <si>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</si>
  <si>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</si>
  <si>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</si>
  <si>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</si>
  <si>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</si>
  <si>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</si>
  <si>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</si>
  <si>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</si>
  <si>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</si>
  <si>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</si>
  <si>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</si>
  <si>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</si>
  <si>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</si>
  <si>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</si>
  <si>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</si>
  <si>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</si>
  <si>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</si>
  <si>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</si>
  <si>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</si>
  <si>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</si>
  <si>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</si>
  <si>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</si>
  <si>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</si>
  <si>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</si>
  <si>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</si>
  <si>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</si>
  <si>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</si>
  <si>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</si>
  <si>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</si>
  <si>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</si>
  <si>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</si>
  <si>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</si>
  <si>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</si>
  <si>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</si>
  <si>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</si>
  <si>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</si>
  <si>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</si>
  <si>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</si>
  <si>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</si>
  <si>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</si>
  <si>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</si>
  <si>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</si>
  <si>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</si>
  <si>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</si>
  <si>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</si>
  <si>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</si>
  <si>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</si>
  <si>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</si>
  <si>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</si>
  <si>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</si>
  <si>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</si>
  <si>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</si>
  <si>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</si>
  <si>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</si>
  <si>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</si>
  <si>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</si>
  <si>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</si>
  <si>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</si>
  <si>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</si>
  <si>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</si>
  <si>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</si>
  <si>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</si>
  <si>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</si>
  <si>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</si>
  <si>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</si>
  <si>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</si>
  <si>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</si>
  <si>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</si>
  <si>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</si>
  <si>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</si>
  <si>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</si>
  <si>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</si>
  <si>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</si>
  <si>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</si>
  <si>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</si>
  <si>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</si>
  <si>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</si>
  <si>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</si>
  <si>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</si>
  <si>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</si>
  <si>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</si>
  <si>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</si>
  <si>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</si>
  <si>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</si>
  <si>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</si>
  <si>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</si>
  <si>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</si>
  <si>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</si>
  <si>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</si>
  <si>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</si>
  <si>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</si>
  <si>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</si>
  <si>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</si>
  <si>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</si>
  <si>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</si>
  <si>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</si>
  <si>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</si>
  <si>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</si>
  <si>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</si>
  <si>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</si>
  <si>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</si>
  <si>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</si>
  <si>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</si>
  <si>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</si>
  <si>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</si>
  <si>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</si>
  <si>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</si>
  <si>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</si>
  <si>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</si>
  <si>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</si>
  <si>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</si>
  <si>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</si>
  <si>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</si>
  <si>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</si>
  <si>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</si>
  <si>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</si>
  <si>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</si>
  <si>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</si>
  <si>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</si>
  <si>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</si>
  <si>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</si>
  <si>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</si>
  <si>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</si>
  <si>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</si>
  <si>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</si>
  <si>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</si>
  <si>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</si>
  <si>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</si>
  <si>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</si>
  <si>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</si>
  <si>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</si>
  <si>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</si>
  <si>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</si>
  <si>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</si>
  <si>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</si>
  <si>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</si>
  <si>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</si>
  <si>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</si>
  <si>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</si>
  <si>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</si>
  <si>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</si>
  <si>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</si>
  <si>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</si>
  <si>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</si>
  <si>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</si>
  <si>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</si>
  <si>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</si>
  <si>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</si>
  <si>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</si>
  <si>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</si>
  <si>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</si>
  <si>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</si>
  <si>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</si>
  <si>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</si>
  <si>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</si>
  <si>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</si>
  <si>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</si>
  <si>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</si>
  <si>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</si>
  <si>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</si>
  <si>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</si>
  <si>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</si>
  <si>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</si>
  <si>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</si>
  <si>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</si>
  <si>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</si>
  <si>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</si>
  <si>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</si>
  <si>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</si>
  <si>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</si>
  <si>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</si>
  <si>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</si>
  <si>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</si>
  <si>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</si>
  <si>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</si>
  <si>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</si>
  <si>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</si>
  <si>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</si>
  <si>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</si>
  <si>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</si>
  <si>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</si>
  <si>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</si>
  <si>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</si>
  <si>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</si>
  <si>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</si>
  <si>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</si>
  <si>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</si>
  <si>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</si>
  <si>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</si>
  <si>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</si>
  <si>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</si>
  <si>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</si>
  <si>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</si>
  <si>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</si>
  <si>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</si>
  <si>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</si>
  <si>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</si>
  <si>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</si>
  <si>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</si>
  <si>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</si>
  <si>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</si>
  <si>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</si>
  <si>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</si>
  <si>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</si>
  <si>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</si>
  <si>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</si>
  <si>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</si>
  <si>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</si>
  <si>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</si>
  <si>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</si>
  <si>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</si>
  <si>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</si>
  <si>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</si>
  <si>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</si>
  <si>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</si>
  <si>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</si>
  <si>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</si>
  <si>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</si>
  <si>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</si>
  <si>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</si>
  <si>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</si>
  <si>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</si>
  <si>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</si>
  <si>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</si>
  <si>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</si>
  <si>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</si>
  <si>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</si>
  <si>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</si>
  <si>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</si>
  <si>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</si>
  <si>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</si>
  <si>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</si>
  <si>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</si>
  <si>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</si>
  <si>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</si>
  <si>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</si>
  <si>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</si>
  <si>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</si>
  <si>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</si>
  <si>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</si>
  <si>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</si>
  <si>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</si>
  <si>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</si>
  <si>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</si>
  <si>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</si>
  <si>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</si>
  <si>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</si>
  <si>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</si>
  <si>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</si>
  <si>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</si>
  <si>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</si>
  <si>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</si>
  <si>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</si>
  <si>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</si>
  <si>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</si>
  <si>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</si>
  <si>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</si>
  <si>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</si>
  <si>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</si>
  <si>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</si>
  <si>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</si>
  <si>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</si>
  <si>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</si>
  <si>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</si>
  <si>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</si>
  <si>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</si>
  <si>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</si>
  <si>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</si>
  <si>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</si>
  <si>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</si>
  <si>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</si>
  <si>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</si>
  <si>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</si>
  <si>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</si>
  <si>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</si>
  <si>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</si>
  <si>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</si>
  <si>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</si>
  <si>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</si>
  <si>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</si>
  <si>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</si>
  <si>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</si>
  <si>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</si>
  <si>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</si>
  <si>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</si>
  <si>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</si>
  <si>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</si>
  <si>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</si>
  <si>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</si>
  <si>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</si>
  <si>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</si>
  <si>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</si>
  <si>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</si>
  <si>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</si>
  <si>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</si>
  <si>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</si>
  <si>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</si>
  <si>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</si>
  <si>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</si>
  <si>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</si>
  <si>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</si>
  <si>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</si>
  <si>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</si>
  <si>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</si>
  <si>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</si>
  <si>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</si>
  <si>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</si>
  <si>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</si>
  <si>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</si>
  <si>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</si>
  <si>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</si>
  <si>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</si>
  <si>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</si>
  <si>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</si>
  <si>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</si>
  <si>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</si>
  <si>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</si>
  <si>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</si>
  <si>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</si>
  <si>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</si>
  <si>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</si>
  <si>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</si>
  <si>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</si>
  <si>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</si>
  <si>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</si>
  <si>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</si>
  <si>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</si>
  <si>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</si>
  <si>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</si>
  <si>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</si>
  <si>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</si>
  <si>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</si>
  <si>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</si>
  <si>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</si>
  <si>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</si>
  <si>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</si>
  <si>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</si>
  <si>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</si>
  <si>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</si>
  <si>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</si>
  <si>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</si>
  <si>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</si>
  <si>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</si>
  <si>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</si>
  <si>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</si>
  <si>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</si>
  <si>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</si>
  <si>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</si>
  <si>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</si>
  <si>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</si>
  <si>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</si>
  <si>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</si>
  <si>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</si>
  <si>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</si>
  <si>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</si>
  <si>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</si>
  <si>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</si>
  <si>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</si>
  <si>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</si>
  <si>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</si>
  <si>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</si>
  <si>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</si>
  <si>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</si>
  <si>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</si>
  <si>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</si>
  <si>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</si>
  <si>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</si>
  <si>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</si>
  <si>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</si>
  <si>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</si>
  <si>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</si>
  <si>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</si>
  <si>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</si>
  <si>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</si>
  <si>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</si>
  <si>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</si>
  <si>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</si>
  <si>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</si>
  <si>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</si>
  <si>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</si>
  <si>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</si>
  <si>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</si>
  <si>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</si>
  <si>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</si>
  <si>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</si>
  <si>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</si>
  <si>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</si>
  <si>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</si>
  <si>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</si>
  <si>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</si>
  <si>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</si>
  <si>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</si>
  <si>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</si>
  <si>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</si>
  <si>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</si>
  <si>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</si>
  <si>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</si>
  <si>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</si>
  <si>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</si>
  <si>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</si>
  <si>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</si>
  <si>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</si>
  <si>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</si>
  <si>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</si>
  <si>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</si>
  <si>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</si>
  <si>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</si>
  <si>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</si>
  <si>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</si>
  <si>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</si>
  <si>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</si>
  <si>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</si>
  <si>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</si>
  <si>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</si>
  <si>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</si>
  <si>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</si>
  <si>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</si>
  <si>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</si>
  <si>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</si>
  <si>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</si>
  <si>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</si>
  <si>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</si>
  <si>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</si>
  <si>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</si>
  <si>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</si>
  <si>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</si>
  <si>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</si>
  <si>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</si>
  <si>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</si>
  <si>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</si>
  <si>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</si>
  <si>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</si>
  <si>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</si>
  <si>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</si>
  <si>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</si>
  <si>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</si>
  <si>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</si>
  <si>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</si>
  <si>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</si>
  <si>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</si>
  <si>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</si>
  <si>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</si>
  <si>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</si>
  <si>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</si>
  <si>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</si>
  <si>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</si>
  <si>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</si>
  <si>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</si>
  <si>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</si>
  <si>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</si>
  <si>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</si>
  <si>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</si>
  <si>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</si>
  <si>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</si>
  <si>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</si>
  <si>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</si>
  <si>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</si>
  <si>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</si>
  <si>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</si>
  <si>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</si>
  <si>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</si>
  <si>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</si>
  <si>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</si>
  <si>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</si>
  <si>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</si>
  <si>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</si>
  <si>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</si>
  <si>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</si>
  <si>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</si>
  <si>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</si>
  <si>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</si>
  <si>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</si>
  <si>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</si>
  <si>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</si>
  <si>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</si>
  <si>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</si>
  <si>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</si>
  <si>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</si>
  <si>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</si>
  <si>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</si>
  <si>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</si>
  <si>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</si>
  <si>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</si>
  <si>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</si>
  <si>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</si>
  <si>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</si>
  <si>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</si>
  <si>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</si>
  <si>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</si>
  <si>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</si>
  <si>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</si>
  <si>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</si>
  <si>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</si>
  <si>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</si>
  <si>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</si>
  <si>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</si>
  <si>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</si>
  <si>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</si>
  <si>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</si>
  <si>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</si>
  <si>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</si>
  <si>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</si>
  <si>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</si>
  <si>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</si>
  <si>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</si>
  <si>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</si>
  <si>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</si>
  <si>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</si>
  <si>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</si>
  <si>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</si>
  <si>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</si>
  <si>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</si>
  <si>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</si>
  <si>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</si>
  <si>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</si>
  <si>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</si>
  <si>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</si>
  <si>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</si>
  <si>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</si>
  <si>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</si>
  <si>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</si>
  <si>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</si>
  <si>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</si>
  <si>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</si>
  <si>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</si>
  <si>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</si>
  <si>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</si>
  <si>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</si>
  <si>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</si>
  <si>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</si>
  <si>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</si>
  <si>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</si>
  <si>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</si>
  <si>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</si>
  <si>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</si>
  <si>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</si>
  <si>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</si>
  <si>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</si>
  <si>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</si>
  <si>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</si>
  <si>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</si>
  <si>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</si>
  <si>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</si>
  <si>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</si>
  <si>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</si>
  <si>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</si>
  <si>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</si>
  <si>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</si>
  <si>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</si>
  <si>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</si>
  <si>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</si>
  <si>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</si>
  <si>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</si>
  <si>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</si>
  <si>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</si>
  <si>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</si>
  <si>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</si>
  <si>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</si>
  <si>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</si>
  <si>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</si>
  <si>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</si>
  <si>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</si>
  <si>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</si>
  <si>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</si>
  <si>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</si>
  <si>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</si>
  <si>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</si>
  <si>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</si>
  <si>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</si>
  <si>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</si>
  <si>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</si>
  <si>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</si>
  <si>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</si>
  <si>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</si>
  <si>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</si>
  <si>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</si>
  <si>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</si>
  <si>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</si>
  <si>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</si>
  <si>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</si>
  <si>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</si>
  <si>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</si>
  <si>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</si>
  <si>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</si>
  <si>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</si>
  <si>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</si>
  <si>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</si>
  <si>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</si>
  <si>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</si>
  <si>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</si>
  <si>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</si>
  <si>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</si>
  <si>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</si>
  <si>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</si>
  <si>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</si>
  <si>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</si>
  <si>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</si>
  <si>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</si>
  <si>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</si>
  <si>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</si>
  <si>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</si>
  <si>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</si>
  <si>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</si>
  <si>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</si>
  <si>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</si>
  <si>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</si>
  <si>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</si>
  <si>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</si>
  <si>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</si>
  <si>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</si>
  <si>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</si>
  <si>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</si>
  <si>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</si>
  <si>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</si>
  <si>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</si>
  <si>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</si>
  <si>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</si>
  <si>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</si>
  <si>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</si>
  <si>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</si>
  <si>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</si>
  <si>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</si>
  <si>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</si>
  <si>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</si>
  <si>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</si>
  <si>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</si>
  <si>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</si>
  <si>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</si>
  <si>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</si>
  <si>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</si>
  <si>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</si>
  <si>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</si>
  <si>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</si>
  <si>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</si>
  <si>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</si>
  <si>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</si>
  <si>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</si>
  <si>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</si>
  <si>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</si>
  <si>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</si>
  <si>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</si>
  <si>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</si>
  <si>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</si>
  <si>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</si>
  <si>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</si>
  <si>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</si>
  <si>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</si>
  <si>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</si>
  <si>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</si>
  <si>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</si>
  <si>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</si>
  <si>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</si>
  <si>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</si>
  <si>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</si>
  <si>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</si>
  <si>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</si>
  <si>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</si>
  <si>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</si>
  <si>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</si>
  <si>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</si>
  <si>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</si>
  <si>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</si>
  <si>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</si>
  <si>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</si>
  <si>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</si>
  <si>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</si>
  <si>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</si>
  <si>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</si>
  <si>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</si>
  <si>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</si>
  <si>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</si>
  <si>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</si>
  <si>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</si>
  <si>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</si>
  <si>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</si>
  <si>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</si>
  <si>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</si>
  <si>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</si>
  <si>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</si>
  <si>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</si>
  <si>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</si>
  <si>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</si>
  <si>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</si>
  <si>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</si>
  <si>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</si>
  <si>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</si>
  <si>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</si>
  <si>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</si>
  <si>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</si>
  <si>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</si>
  <si>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</si>
  <si>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</si>
  <si>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</si>
  <si>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</si>
  <si>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</si>
  <si>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</si>
  <si>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</si>
  <si>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</si>
  <si>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</si>
  <si>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</si>
  <si>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</si>
  <si>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</si>
  <si>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</si>
  <si>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</si>
  <si>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</si>
  <si>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</si>
  <si>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</si>
  <si>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</si>
  <si>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</si>
  <si>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</si>
  <si>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</si>
  <si>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</si>
  <si>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</si>
  <si>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</si>
  <si>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</si>
  <si>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</si>
  <si>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</si>
  <si>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</si>
  <si>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</si>
  <si>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</si>
  <si>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</si>
  <si>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</si>
  <si>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</si>
  <si>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</si>
  <si>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</si>
  <si>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</si>
  <si>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</si>
  <si>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</si>
  <si>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</si>
  <si>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</si>
  <si>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</si>
  <si>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</si>
  <si>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</si>
  <si>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</si>
  <si>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</si>
  <si>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</si>
  <si>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</si>
  <si>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</si>
  <si>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</si>
  <si>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</si>
  <si>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</si>
  <si>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</si>
  <si>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</si>
  <si>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</si>
  <si>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</si>
  <si>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</si>
  <si>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</si>
  <si>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</si>
  <si>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</si>
  <si>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</si>
  <si>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</si>
  <si>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</si>
  <si>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</si>
  <si>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</si>
  <si>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</si>
  <si>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</si>
  <si>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</si>
  <si>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</si>
  <si>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</si>
  <si>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</si>
  <si>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</si>
  <si>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</si>
  <si>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</si>
  <si>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</si>
  <si>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</si>
  <si>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</si>
  <si>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</si>
  <si>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</si>
  <si>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</si>
  <si>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</si>
  <si>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</si>
  <si>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</si>
  <si>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</si>
  <si>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</si>
  <si>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</si>
  <si>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</si>
  <si>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</si>
  <si>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</si>
  <si>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</si>
  <si>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</si>
  <si>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</si>
  <si>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</si>
  <si>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</si>
  <si>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</si>
  <si>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</si>
  <si>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</si>
  <si>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</si>
  <si>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</si>
  <si>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</si>
  <si>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</si>
  <si>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</si>
  <si>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</si>
  <si>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</si>
  <si>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</si>
  <si>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</si>
  <si>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</si>
  <si>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</si>
  <si>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</si>
  <si>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</si>
  <si>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</si>
  <si>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</si>
  <si>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</si>
  <si>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</si>
  <si>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</si>
  <si>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</si>
  <si>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</si>
  <si>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</si>
  <si>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</si>
  <si>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</si>
  <si>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</si>
  <si>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</si>
  <si>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</si>
  <si>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</si>
  <si>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</si>
  <si>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</si>
  <si>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</si>
  <si>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</si>
  <si>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</si>
  <si>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</si>
  <si>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</si>
  <si>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</si>
  <si>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</si>
  <si>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</si>
  <si>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</si>
  <si>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</si>
  <si>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</si>
  <si>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</si>
  <si>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</si>
  <si>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</si>
  <si>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</si>
  <si>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</si>
  <si>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</si>
  <si>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</si>
  <si>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</si>
  <si>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</si>
  <si>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</si>
  <si>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</si>
  <si>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</si>
  <si>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</si>
  <si>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</si>
  <si>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</si>
  <si>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</si>
  <si>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</si>
  <si>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</si>
  <si>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</si>
  <si>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</si>
  <si>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</si>
  <si>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</si>
  <si>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</si>
  <si>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</si>
  <si>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</si>
  <si>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</si>
  <si>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</si>
  <si>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</si>
  <si>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</si>
  <si>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</si>
  <si>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</si>
  <si>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</si>
  <si>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</si>
  <si>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</si>
  <si>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</si>
  <si>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</si>
  <si>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</si>
  <si>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</si>
  <si>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</si>
  <si>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</si>
  <si>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</si>
  <si>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</si>
  <si>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</si>
  <si>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</si>
  <si>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</si>
  <si>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</si>
  <si>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</si>
  <si>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</si>
  <si>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</si>
  <si>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</si>
  <si>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</si>
  <si>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</si>
  <si>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</si>
  <si>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</si>
  <si>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</si>
  <si>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</si>
  <si>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</si>
  <si>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</si>
  <si>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</si>
  <si>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</si>
  <si>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</si>
  <si>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</si>
  <si>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</si>
  <si>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</si>
  <si>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</si>
  <si>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</si>
  <si>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</si>
  <si>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</si>
  <si>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</si>
  <si>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</si>
  <si>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</si>
  <si>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</si>
  <si>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</si>
  <si>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</si>
  <si>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</si>
  <si>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</si>
  <si>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</si>
  <si>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</si>
  <si>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</si>
  <si>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</si>
  <si>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</si>
  <si>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</si>
  <si>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</si>
  <si>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</si>
  <si>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</si>
  <si>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</si>
  <si>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</si>
  <si>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</si>
  <si>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</si>
  <si>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</si>
  <si>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</si>
  <si>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</si>
  <si>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</si>
  <si>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</si>
  <si>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</si>
  <si>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</si>
  <si>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</si>
  <si>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</si>
  <si>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</si>
  <si>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</si>
  <si>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</si>
  <si>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</si>
  <si>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</si>
  <si>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</si>
  <si>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</si>
  <si>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</si>
  <si>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</si>
  <si>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</si>
  <si>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</si>
  <si>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</si>
  <si>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</si>
  <si>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</si>
  <si>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</si>
  <si>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</si>
  <si>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</si>
  <si>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</si>
  <si>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</si>
  <si>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</si>
  <si>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</si>
  <si>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</si>
  <si>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</si>
  <si>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</si>
  <si>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</si>
  <si>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</si>
  <si>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</si>
  <si>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</si>
  <si>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</si>
  <si>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</si>
  <si>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</si>
  <si>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</si>
  <si>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</si>
  <si>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</si>
  <si>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</si>
  <si>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</si>
  <si>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</si>
  <si>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</si>
  <si>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</si>
  <si>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</si>
  <si>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</si>
  <si>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</si>
  <si>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</si>
  <si>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</si>
  <si>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</si>
  <si>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</si>
  <si>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</si>
  <si>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</si>
  <si>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</si>
  <si>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</si>
  <si>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</si>
  <si>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</si>
  <si>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</si>
  <si>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</si>
  <si>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</si>
  <si>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</si>
  <si>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</si>
  <si>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</si>
  <si>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</si>
  <si>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</si>
  <si>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</si>
  <si>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</si>
  <si>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</si>
  <si>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</si>
  <si>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</si>
  <si>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</si>
  <si>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</si>
  <si>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</si>
  <si>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</si>
  <si>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</si>
  <si>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</si>
  <si>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</si>
  <si>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</si>
  <si>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</si>
  <si>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</si>
  <si>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</si>
  <si>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</si>
  <si>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</si>
  <si>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</si>
  <si>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</si>
  <si>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</si>
  <si>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</si>
  <si>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</si>
  <si>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</si>
  <si>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</si>
  <si>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</si>
  <si>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</si>
  <si>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</si>
  <si>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</si>
  <si>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</si>
  <si>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</si>
  <si>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</si>
  <si>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</si>
  <si>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</si>
  <si>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</si>
  <si>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</si>
  <si>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</si>
  <si>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</si>
  <si>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</si>
  <si>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</si>
  <si>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</si>
  <si>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</si>
  <si>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</si>
  <si>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</si>
  <si>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</si>
  <si>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</si>
  <si>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</si>
  <si>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</si>
  <si>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</si>
  <si>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</si>
  <si>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</si>
  <si>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</si>
  <si>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</si>
  <si>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</si>
  <si>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</si>
  <si>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</si>
  <si>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</si>
  <si>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</si>
  <si>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</si>
  <si>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</si>
  <si>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</si>
  <si>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</si>
  <si>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</si>
  <si>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</si>
  <si>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</si>
  <si>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</si>
  <si>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</si>
  <si>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</si>
  <si>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</si>
  <si>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</si>
  <si>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</si>
  <si>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</si>
  <si>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</si>
  <si>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</si>
  <si>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</si>
  <si>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</si>
  <si>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</si>
  <si>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</si>
  <si>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</si>
  <si>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</si>
  <si>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</si>
  <si>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</si>
  <si>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</si>
  <si>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</si>
  <si>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</si>
  <si>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</si>
  <si>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</si>
  <si>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</si>
  <si>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</si>
  <si>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</si>
  <si>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</si>
  <si>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</si>
  <si>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</si>
  <si>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</si>
  <si>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</si>
  <si>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</si>
  <si>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</si>
  <si>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</si>
  <si>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</si>
  <si>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</si>
  <si>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</si>
  <si>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</si>
  <si>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</si>
  <si>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</si>
  <si>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</si>
  <si>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</si>
  <si>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</si>
  <si>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</si>
  <si>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</si>
  <si>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</si>
  <si>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</si>
  <si>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</si>
  <si>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</si>
  <si>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</si>
  <si>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</si>
  <si>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</si>
  <si>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</si>
  <si>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</si>
  <si>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</si>
  <si>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</si>
  <si>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</si>
  <si>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</si>
  <si>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</si>
  <si>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</si>
  <si>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</si>
  <si>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</si>
  <si>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</si>
  <si>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</si>
  <si>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</si>
  <si>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</si>
  <si>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</si>
  <si>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</si>
  <si>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</si>
  <si>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</si>
  <si>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</si>
  <si>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</si>
  <si>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</si>
  <si>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</si>
  <si>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</si>
  <si>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</si>
  <si>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</si>
  <si>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</si>
  <si>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</si>
  <si>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</si>
  <si>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</si>
  <si>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</si>
  <si>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</si>
  <si>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</si>
  <si>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</si>
  <si>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</si>
  <si>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</si>
  <si>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</si>
  <si>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</si>
  <si>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</si>
  <si>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</si>
  <si>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</si>
  <si>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</si>
  <si>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</si>
  <si>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</si>
  <si>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</si>
  <si>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</si>
  <si>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</si>
  <si>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</si>
  <si>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</si>
  <si>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</si>
  <si>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</si>
  <si>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</si>
  <si>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</si>
  <si>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</si>
  <si>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</si>
  <si>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</si>
  <si>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</si>
  <si>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</si>
  <si>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</si>
  <si>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</si>
  <si>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</si>
  <si>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</si>
  <si>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</si>
  <si>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</si>
  <si>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</si>
  <si>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</si>
  <si>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</si>
  <si>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</si>
  <si>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</si>
  <si>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</si>
  <si>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</si>
  <si>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</si>
  <si>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</si>
  <si>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</si>
  <si>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</si>
  <si>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</si>
  <si>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</si>
  <si>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</si>
  <si>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</si>
  <si>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</si>
  <si>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</si>
  <si>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</si>
  <si>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</si>
  <si>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</si>
  <si>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</si>
  <si>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</si>
  <si>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</si>
  <si>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</si>
  <si>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</si>
  <si>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</si>
  <si>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</si>
  <si>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</si>
  <si>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</si>
  <si>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</si>
  <si>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</si>
  <si>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</si>
  <si>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</si>
  <si>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</si>
  <si>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</si>
  <si>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</si>
  <si>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</si>
  <si>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</si>
  <si>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</si>
  <si>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</si>
  <si>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</si>
  <si>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</si>
  <si>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</si>
  <si>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</si>
  <si>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</si>
  <si>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</si>
  <si>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</si>
  <si>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</si>
  <si>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</si>
  <si>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</si>
  <si>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</si>
  <si>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</si>
  <si>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</si>
  <si>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</si>
  <si>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</si>
  <si>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</si>
  <si>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</si>
  <si>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</si>
  <si>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</si>
  <si>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</si>
  <si>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</si>
  <si>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</si>
  <si>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</si>
  <si>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</si>
  <si>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</si>
  <si>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</si>
  <si>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</si>
  <si>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</si>
  <si>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</si>
  <si>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</si>
  <si>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</si>
  <si>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</si>
  <si>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</si>
  <si>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</si>
  <si>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</si>
  <si>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</si>
  <si>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</si>
  <si>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</si>
  <si>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</si>
  <si>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</si>
  <si>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</si>
  <si>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</si>
  <si>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</si>
  <si>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</si>
  <si>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</si>
  <si>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</si>
  <si>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</si>
  <si>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</si>
  <si>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</si>
  <si>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</si>
  <si>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</si>
  <si>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</si>
  <si>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</si>
  <si>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</si>
  <si>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</si>
  <si>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</si>
  <si>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</si>
  <si>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</si>
  <si>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</si>
  <si>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</si>
  <si>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</si>
  <si>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</si>
  <si>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</si>
  <si>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</si>
  <si>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</si>
  <si>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</si>
  <si>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</si>
  <si>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</si>
  <si>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</si>
  <si>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</si>
  <si>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</si>
  <si>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</si>
  <si>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</si>
  <si>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</si>
  <si>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</si>
  <si>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</si>
  <si>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</si>
  <si>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</si>
  <si>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</si>
  <si>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</si>
  <si>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</si>
  <si>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</si>
  <si>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</si>
  <si>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</si>
  <si>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</si>
  <si>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</si>
  <si>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</si>
  <si>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</si>
  <si>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</si>
  <si>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</si>
  <si>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</si>
  <si>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</si>
  <si>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</si>
  <si>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</si>
  <si>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</si>
  <si>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</si>
  <si>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</si>
  <si>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</si>
  <si>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</si>
  <si>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</si>
  <si>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</si>
  <si>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</si>
  <si>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</si>
  <si>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</si>
  <si>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</si>
  <si>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</si>
  <si>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</si>
  <si>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</si>
  <si>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</si>
  <si>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</si>
  <si>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</si>
  <si>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</si>
  <si>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</si>
  <si>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</si>
  <si>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</si>
  <si>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</si>
  <si>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</si>
  <si>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</si>
  <si>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</si>
  <si>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</si>
  <si>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</si>
  <si>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</si>
  <si>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</si>
  <si>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</si>
  <si>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</si>
  <si>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</si>
  <si>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</si>
  <si>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</si>
  <si>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</si>
  <si>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</si>
  <si>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</si>
  <si>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</si>
  <si>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</si>
  <si>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</si>
  <si>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</si>
  <si>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</si>
  <si>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</si>
  <si>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</si>
  <si>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</si>
  <si>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</si>
  <si>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</si>
  <si>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</si>
  <si>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</si>
  <si>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</si>
  <si>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</si>
  <si>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</si>
  <si>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</si>
  <si>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</si>
  <si>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</si>
  <si>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</si>
  <si>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</si>
  <si>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</si>
  <si>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</si>
  <si>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</si>
  <si>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</si>
  <si>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</si>
  <si>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</si>
  <si>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</si>
  <si>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</si>
  <si>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</si>
  <si>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</si>
  <si>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</si>
  <si>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</si>
  <si>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</si>
  <si>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</si>
  <si>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</si>
  <si>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</si>
  <si>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</si>
  <si>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</si>
  <si>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</si>
  <si>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</si>
  <si>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</si>
  <si>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</si>
  <si>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</si>
  <si>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</si>
  <si>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</si>
  <si>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</si>
  <si>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</si>
  <si>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</si>
  <si>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</si>
  <si>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</si>
  <si>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</si>
  <si>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</si>
  <si>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</si>
  <si>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</si>
  <si>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</si>
  <si>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</si>
  <si>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</si>
  <si>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</si>
  <si>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</si>
  <si>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</si>
  <si>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</si>
  <si>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</si>
  <si>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</si>
  <si>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</si>
  <si>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</si>
  <si>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</si>
  <si>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</si>
  <si>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</si>
  <si>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</si>
  <si>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</si>
  <si>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</si>
  <si>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</si>
  <si>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</si>
  <si>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</si>
  <si>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</si>
  <si>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</si>
  <si>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</si>
  <si>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</si>
  <si>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</si>
  <si>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</si>
  <si>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</si>
  <si>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</si>
  <si>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</si>
  <si>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</si>
  <si>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</si>
  <si>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</si>
  <si>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</si>
  <si>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</si>
  <si>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</si>
  <si>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</si>
  <si>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</si>
  <si>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</si>
  <si>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</si>
  <si>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</si>
  <si>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</si>
  <si>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</si>
  <si>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</si>
  <si>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</si>
  <si>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</si>
  <si>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</si>
  <si>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</si>
  <si>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</si>
  <si>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</si>
  <si>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</si>
  <si>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</si>
  <si>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</si>
  <si>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</si>
  <si>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</si>
  <si>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</si>
  <si>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</si>
  <si>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</si>
  <si>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</si>
  <si>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</si>
  <si>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</si>
  <si>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</si>
  <si>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</si>
  <si>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</si>
  <si>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</si>
  <si>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</si>
  <si>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</si>
  <si>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</si>
  <si>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</si>
  <si>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</si>
  <si>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</si>
  <si>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</si>
  <si>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</si>
  <si>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</si>
  <si>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</si>
  <si>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</si>
  <si>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</si>
  <si>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</si>
  <si>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</si>
  <si>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</si>
  <si>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</si>
  <si>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</si>
  <si>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</si>
  <si>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</si>
  <si>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</si>
  <si>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</si>
  <si>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</si>
  <si>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</si>
  <si>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</si>
  <si>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</si>
  <si>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</si>
  <si>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</si>
  <si>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</si>
  <si>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</si>
  <si>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</si>
  <si>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</si>
  <si>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</si>
  <si>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</si>
  <si>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</si>
  <si>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</si>
  <si>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</si>
  <si>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</si>
  <si>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</si>
  <si>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</si>
  <si>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</si>
  <si>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</si>
  <si>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</si>
  <si>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</si>
  <si>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</si>
  <si>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</si>
  <si>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</si>
  <si>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</si>
  <si>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</si>
  <si>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</si>
  <si>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</si>
  <si>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</si>
  <si>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</si>
  <si>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</si>
  <si>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</si>
  <si>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</si>
  <si>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</si>
  <si>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</si>
  <si>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</si>
  <si>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</si>
  <si>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</si>
  <si>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</si>
  <si>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</si>
  <si>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</si>
  <si>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</si>
  <si>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</si>
  <si>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</si>
  <si>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</si>
  <si>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</si>
  <si>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</si>
  <si>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</si>
  <si>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</si>
  <si>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</si>
  <si>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</si>
  <si>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</si>
  <si>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</si>
  <si>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</si>
  <si>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</si>
  <si>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</si>
  <si>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</si>
  <si>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</si>
  <si>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</si>
  <si>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</si>
  <si>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</si>
  <si>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</si>
  <si>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</si>
  <si>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</si>
  <si>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</si>
  <si>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</si>
  <si>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</si>
  <si>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</si>
  <si>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</si>
  <si>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</si>
  <si>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</si>
  <si>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</si>
  <si>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</si>
  <si>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</si>
  <si>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</si>
  <si>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</si>
  <si>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</si>
  <si>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</si>
  <si>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</si>
  <si>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</si>
  <si>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</si>
  <si>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</si>
  <si>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</si>
  <si>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</si>
  <si>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</si>
  <si>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</si>
  <si>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</si>
  <si>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</si>
  <si>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</si>
  <si>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</si>
  <si>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</si>
  <si>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</si>
  <si>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</si>
  <si>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</si>
  <si>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</si>
  <si>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</si>
  <si>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</si>
  <si>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</si>
  <si>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</si>
  <si>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</si>
  <si>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</si>
  <si>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</si>
  <si>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</si>
  <si>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</si>
  <si>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</si>
  <si>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</si>
  <si>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</si>
  <si>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</si>
  <si>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</si>
  <si>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</si>
  <si>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</si>
  <si>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</si>
  <si>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</si>
  <si>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</si>
  <si>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</si>
  <si>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</si>
  <si>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</si>
  <si>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</si>
  <si>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</si>
  <si>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</si>
  <si>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</si>
  <si>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</si>
  <si>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</si>
  <si>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</si>
  <si>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</si>
  <si>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</si>
  <si>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</si>
  <si>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</si>
  <si>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</si>
  <si>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</si>
  <si>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</si>
  <si>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</si>
  <si>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</si>
  <si>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</si>
  <si>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</si>
  <si>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</si>
  <si>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</si>
  <si>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</si>
  <si>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</si>
  <si>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</si>
  <si>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</si>
  <si>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</si>
  <si>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</si>
  <si>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</si>
  <si>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</si>
  <si>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</si>
  <si>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</si>
  <si>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</si>
  <si>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</si>
  <si>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</si>
  <si>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</si>
  <si>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</si>
  <si>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</si>
  <si>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</si>
  <si>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</si>
  <si>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</si>
  <si>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</si>
  <si>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</si>
  <si>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</si>
  <si>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</si>
  <si>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</si>
  <si>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</si>
  <si>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</si>
  <si>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</si>
  <si>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</si>
  <si>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</si>
  <si>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</si>
  <si>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</si>
  <si>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</si>
  <si>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</si>
  <si>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</si>
  <si>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</si>
  <si>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</si>
  <si>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</si>
  <si>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</si>
  <si>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</si>
  <si>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</si>
  <si>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</si>
  <si>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</si>
  <si>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</si>
  <si>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</si>
  <si>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</si>
  <si>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</si>
  <si>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</si>
  <si>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</si>
  <si>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</si>
  <si>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</si>
  <si>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</si>
  <si>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</si>
  <si>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</si>
  <si>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</si>
  <si>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</si>
  <si>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</si>
  <si>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</si>
  <si>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</si>
  <si>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</si>
  <si>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</si>
  <si>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</si>
  <si>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</si>
  <si>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</si>
  <si>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</si>
  <si>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</si>
  <si>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</si>
  <si>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</si>
  <si>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</si>
  <si>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</si>
  <si>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</si>
  <si>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</si>
  <si>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</si>
  <si>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</si>
  <si>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</si>
  <si>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</si>
  <si>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</si>
  <si>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</si>
  <si>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</si>
  <si>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</si>
  <si>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</si>
  <si>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</si>
  <si>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</si>
  <si>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</si>
  <si>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</si>
  <si>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</si>
  <si>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</si>
  <si>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</si>
  <si>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</si>
  <si>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</si>
  <si>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</si>
  <si>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</si>
  <si>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</si>
  <si>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</si>
  <si>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</si>
  <si>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</si>
  <si>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</si>
  <si>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</si>
  <si>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</si>
  <si>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</si>
  <si>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</si>
  <si>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</si>
  <si>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</si>
  <si>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</si>
  <si>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</si>
  <si>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</si>
  <si>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</si>
  <si>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</si>
  <si>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</si>
  <si>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</si>
  <si>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</si>
  <si>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</si>
  <si>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</si>
  <si>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</si>
  <si>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</si>
  <si>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</si>
  <si>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</si>
  <si>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</si>
  <si>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</si>
  <si>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</si>
  <si>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</si>
  <si>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</si>
  <si>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</si>
  <si>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</si>
  <si>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</si>
  <si>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</si>
  <si>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</si>
  <si>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</si>
  <si>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</si>
  <si>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</si>
  <si>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</si>
  <si>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</si>
  <si>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</si>
  <si>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</si>
  <si>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</si>
  <si>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</si>
  <si>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</si>
  <si>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</si>
  <si>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</si>
  <si>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</si>
  <si>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</si>
  <si>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</si>
  <si>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</si>
  <si>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</si>
  <si>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</si>
  <si>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</si>
  <si>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</si>
  <si>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</si>
  <si>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</si>
  <si>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</si>
  <si>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</si>
  <si>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</si>
  <si>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</si>
  <si>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</si>
  <si>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</si>
  <si>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</si>
  <si>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</si>
  <si>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</si>
  <si>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</si>
  <si>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</si>
  <si>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</si>
  <si>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</si>
  <si>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</si>
  <si>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</si>
  <si>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</si>
  <si>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</si>
  <si>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</si>
  <si>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</si>
  <si>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</si>
  <si>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</si>
  <si>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</si>
  <si>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</si>
  <si>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</si>
  <si>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</si>
  <si>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</si>
  <si>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</si>
  <si>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</si>
  <si>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</si>
  <si>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</si>
  <si>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</si>
  <si>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</si>
  <si>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</si>
  <si>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</si>
  <si>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</si>
  <si>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</si>
  <si>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</si>
  <si>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</si>
  <si>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</si>
  <si>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</si>
  <si>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</si>
  <si>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</si>
  <si>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</si>
  <si>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</si>
  <si>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</si>
  <si>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</si>
  <si>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</si>
  <si>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</si>
  <si>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</si>
  <si>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</si>
  <si>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</si>
  <si>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</si>
  <si>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</si>
  <si>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</si>
  <si>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</si>
  <si>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</si>
  <si>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</si>
  <si>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</si>
  <si>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</si>
  <si>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</si>
  <si>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</si>
  <si>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</si>
  <si>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</si>
  <si>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</si>
  <si>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</si>
  <si>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</si>
  <si>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</si>
  <si>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</si>
  <si>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</si>
  <si>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</si>
  <si>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</si>
  <si>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</si>
  <si>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</si>
  <si>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</si>
  <si>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</si>
  <si>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</si>
  <si>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</si>
  <si>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</si>
  <si>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</si>
  <si>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</si>
  <si>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</si>
  <si>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</si>
  <si>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</si>
  <si>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</si>
  <si>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</si>
  <si>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</si>
  <si>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</si>
  <si>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</si>
  <si>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</si>
  <si>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</si>
  <si>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</si>
  <si>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</si>
  <si>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</si>
  <si>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</si>
  <si>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</si>
  <si>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</si>
  <si>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</si>
  <si>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</si>
  <si>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</si>
  <si>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</si>
  <si>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</si>
  <si>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</si>
  <si>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</si>
  <si>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</si>
  <si>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</si>
  <si>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</si>
  <si>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</si>
  <si>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</si>
  <si>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</si>
  <si>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</si>
  <si>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</si>
  <si>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</si>
  <si>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</si>
  <si>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</si>
  <si>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</si>
  <si>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</si>
  <si>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</si>
  <si>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</si>
  <si>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</si>
  <si>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</si>
  <si>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</si>
  <si>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</si>
  <si>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</si>
  <si>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</si>
  <si>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</si>
  <si>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</si>
  <si>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</si>
  <si>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</si>
  <si>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</si>
  <si>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</si>
  <si>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</si>
  <si>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</si>
  <si>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</si>
  <si>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</si>
  <si>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</si>
  <si>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</si>
  <si>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</si>
  <si>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</si>
  <si>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</si>
  <si>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</si>
  <si>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</si>
  <si>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</si>
  <si>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</si>
  <si>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</si>
  <si>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</si>
  <si>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</si>
  <si>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</si>
  <si>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</si>
  <si>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</si>
  <si>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</si>
  <si>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</si>
  <si>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</si>
  <si>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</si>
  <si>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</si>
  <si>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</si>
  <si>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</si>
  <si>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</si>
  <si>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</si>
  <si>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</si>
  <si>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</si>
  <si>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</si>
  <si>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</si>
  <si>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</si>
  <si>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</si>
  <si>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</si>
  <si>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</si>
  <si>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</si>
  <si>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</si>
  <si>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</si>
  <si>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</si>
  <si>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</si>
  <si>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</si>
  <si>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</si>
  <si>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</si>
  <si>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</si>
  <si>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</si>
  <si>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</si>
  <si>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</si>
  <si>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</si>
  <si>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</si>
  <si>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</si>
  <si>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</si>
  <si>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</si>
  <si>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</si>
  <si>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</si>
  <si>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</si>
  <si>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</si>
  <si>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</si>
  <si>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</si>
  <si>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</si>
  <si>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</si>
  <si>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</si>
  <si>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</si>
  <si>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</si>
  <si>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</si>
  <si>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</si>
  <si>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</si>
  <si>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</si>
  <si>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</si>
  <si>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</si>
  <si>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</si>
  <si>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</si>
  <si>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</si>
  <si>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</si>
  <si>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</si>
  <si>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</si>
  <si>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</si>
  <si>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</si>
  <si>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</si>
  <si>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</si>
  <si>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</si>
  <si>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</si>
  <si>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</si>
  <si>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</si>
  <si>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</si>
  <si>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</si>
  <si>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</si>
  <si>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</si>
  <si>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</si>
  <si>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</si>
  <si>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</si>
  <si>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</si>
  <si>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</si>
  <si>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</si>
  <si>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</si>
  <si>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</si>
  <si>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</si>
  <si>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</si>
  <si>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</si>
  <si>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</si>
  <si>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</si>
  <si>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</si>
  <si>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</si>
  <si>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</si>
  <si>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</si>
  <si>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</si>
  <si>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</si>
  <si>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</si>
  <si>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</si>
  <si>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</si>
  <si>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</si>
  <si>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</si>
  <si>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</si>
  <si>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</si>
  <si>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</si>
  <si>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</si>
  <si>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</si>
  <si>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</si>
  <si>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</si>
  <si>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</si>
  <si>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</si>
  <si>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</si>
  <si>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</si>
  <si>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</si>
  <si>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</si>
  <si>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</si>
  <si>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</si>
  <si>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</si>
  <si>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</si>
  <si>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</si>
  <si>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</si>
  <si>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</si>
  <si>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</si>
  <si>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</si>
  <si>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</si>
  <si>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</si>
  <si>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</si>
  <si>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</si>
  <si>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</si>
  <si>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</si>
  <si>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</si>
  <si>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</si>
  <si>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</si>
  <si>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</si>
  <si>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</si>
  <si>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</si>
  <si>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</si>
  <si>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</si>
  <si>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</si>
  <si>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</si>
  <si>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</si>
  <si>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</si>
  <si>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</si>
  <si>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</si>
  <si>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</si>
  <si>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</si>
  <si>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</si>
  <si>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</si>
  <si>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</si>
  <si>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</si>
  <si>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</si>
  <si>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</si>
  <si>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</si>
  <si>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</si>
  <si>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</si>
  <si>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</si>
  <si>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</si>
  <si>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</si>
  <si>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</si>
  <si>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</si>
  <si>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</si>
  <si>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</si>
  <si>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</si>
  <si>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</si>
  <si>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</si>
  <si>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</si>
  <si>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</si>
  <si>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</si>
  <si>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</si>
  <si>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</si>
  <si>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</si>
  <si>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</si>
  <si>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</si>
  <si>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</si>
  <si>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</si>
  <si>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</si>
  <si>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</si>
  <si>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</si>
  <si>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</si>
  <si>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</si>
  <si>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</si>
  <si>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</si>
  <si>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</si>
  <si>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</si>
  <si>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</si>
  <si>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</si>
  <si>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</si>
  <si>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</si>
  <si>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</si>
  <si>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</si>
  <si>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</si>
  <si>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</si>
  <si>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</si>
  <si>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</si>
  <si>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</si>
  <si>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</si>
  <si>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</si>
  <si>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</si>
  <si>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</si>
  <si>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</si>
  <si>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</si>
  <si>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</si>
  <si>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</si>
  <si>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</si>
  <si>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</si>
  <si>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</si>
  <si>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</si>
  <si>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</si>
  <si>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</si>
  <si>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</si>
  <si>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</si>
  <si>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</si>
  <si>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</si>
  <si>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</si>
  <si>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</si>
  <si>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</si>
  <si>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</si>
  <si>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</si>
  <si>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</si>
  <si>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</si>
  <si>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</si>
  <si>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</si>
  <si>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</si>
  <si>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</si>
  <si>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</si>
  <si>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</si>
  <si>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</si>
  <si>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</si>
  <si>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</si>
  <si>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</si>
  <si>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</si>
  <si>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</si>
  <si>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</si>
  <si>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</si>
  <si>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</si>
  <si>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</si>
  <si>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</si>
  <si>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</si>
  <si>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</si>
  <si>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</si>
  <si>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</si>
  <si>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</si>
  <si>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</si>
  <si>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</si>
  <si>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</si>
  <si>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</si>
  <si>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</si>
  <si>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</si>
  <si>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</si>
  <si>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</si>
  <si>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</si>
  <si>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</si>
  <si>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</si>
  <si>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</si>
  <si>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</si>
  <si>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</si>
  <si>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</si>
  <si>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</si>
  <si>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</si>
  <si>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</si>
  <si>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</si>
  <si>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</si>
  <si>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</si>
  <si>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</si>
  <si>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</si>
  <si>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</si>
  <si>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</si>
  <si>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</si>
  <si>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</si>
  <si>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</si>
  <si>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</si>
  <si>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</si>
  <si>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</si>
  <si>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</si>
  <si>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</si>
  <si>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</si>
  <si>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</si>
  <si>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</si>
  <si>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</si>
  <si>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</si>
  <si>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</si>
  <si>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</si>
  <si>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</si>
  <si>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</si>
  <si>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</si>
  <si>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</si>
  <si>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</si>
  <si>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</si>
  <si>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</si>
  <si>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</si>
  <si>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</si>
  <si>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</si>
  <si>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</si>
  <si>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</si>
  <si>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</si>
  <si>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</si>
  <si>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</si>
  <si>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</si>
  <si>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</si>
  <si>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</si>
  <si>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</si>
  <si>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</si>
  <si>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</si>
  <si>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</si>
  <si>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</si>
  <si>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</si>
  <si>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</si>
  <si>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</si>
  <si>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</si>
  <si>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</si>
  <si>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</si>
  <si>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</si>
  <si>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</si>
  <si>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</si>
  <si>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</si>
  <si>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</si>
  <si>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</si>
  <si>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</si>
  <si>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</si>
  <si>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</si>
  <si>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</si>
  <si>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</si>
  <si>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</si>
  <si>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</si>
  <si>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</si>
  <si>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</si>
  <si>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</si>
  <si>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</si>
  <si>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</si>
  <si>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</si>
  <si>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</si>
  <si>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</si>
  <si>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</si>
  <si>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</si>
  <si>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</si>
  <si>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</si>
  <si>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</si>
  <si>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</si>
  <si>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</si>
  <si>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</si>
  <si>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</si>
  <si>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</si>
  <si>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</si>
  <si>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</si>
  <si>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</si>
  <si>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</si>
  <si>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</si>
  <si>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</si>
  <si>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</si>
  <si>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</si>
  <si>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</si>
  <si>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</si>
  <si>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</si>
  <si>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</si>
  <si>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</si>
  <si>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</si>
  <si>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</si>
  <si>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</si>
  <si>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</si>
  <si>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</si>
  <si>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</si>
  <si>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</si>
  <si>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</si>
  <si>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</si>
  <si>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</si>
  <si>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</si>
  <si>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</si>
  <si>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</si>
  <si>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</si>
  <si>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</si>
  <si>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</si>
  <si>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</si>
  <si>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</si>
  <si>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</si>
  <si>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</si>
  <si>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</si>
  <si>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</si>
  <si>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</si>
  <si>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</si>
  <si>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</si>
  <si>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</si>
  <si>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</si>
  <si>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</si>
  <si>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</si>
  <si>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</si>
  <si>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</si>
  <si>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</si>
  <si>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</si>
  <si>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</si>
  <si>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</si>
  <si>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</si>
  <si>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</si>
  <si>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</si>
  <si>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</si>
  <si>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</si>
  <si>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</si>
  <si>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</si>
  <si>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</si>
  <si>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</si>
  <si>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</si>
  <si>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</si>
  <si>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</si>
  <si>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</si>
  <si>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</si>
  <si>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</si>
  <si>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</si>
  <si>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</si>
  <si>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</si>
  <si>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</si>
  <si>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</si>
  <si>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</si>
  <si>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</si>
  <si>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</si>
  <si>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</si>
  <si>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</si>
  <si>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</si>
  <si>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</si>
  <si>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</si>
  <si>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</si>
  <si>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</si>
  <si>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</si>
  <si>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</si>
  <si>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</si>
  <si>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</si>
  <si>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</si>
  <si>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</si>
  <si>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</si>
  <si>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</si>
  <si>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</si>
  <si>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</si>
  <si>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</si>
  <si>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</si>
  <si>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</si>
  <si>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</si>
  <si>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</si>
  <si>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</si>
  <si>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</si>
  <si>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</si>
  <si>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</si>
  <si>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</si>
  <si>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</si>
  <si>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</si>
  <si>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</si>
  <si>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</si>
  <si>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</si>
  <si>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</si>
  <si>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</si>
  <si>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</si>
  <si>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</si>
  <si>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</si>
  <si>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</si>
  <si>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</si>
  <si>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</si>
  <si>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</si>
  <si>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</si>
  <si>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</si>
  <si>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</si>
  <si>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</si>
  <si>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</si>
  <si>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</si>
  <si>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</si>
  <si>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</si>
  <si>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</si>
  <si>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</si>
  <si>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</si>
  <si>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</si>
  <si>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</si>
  <si>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</si>
  <si>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</si>
  <si>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</si>
  <si>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</si>
  <si>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</si>
  <si>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</si>
  <si>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</si>
  <si>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</si>
  <si>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</si>
  <si>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</si>
  <si>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</si>
  <si>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</si>
  <si>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</si>
  <si>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</si>
  <si>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</si>
  <si>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</si>
  <si>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</si>
  <si>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</si>
  <si>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</si>
  <si>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</si>
  <si>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</si>
  <si>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</si>
  <si>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</si>
  <si>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</si>
  <si>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</si>
  <si>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</si>
  <si>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</si>
  <si>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</si>
  <si>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</si>
  <si>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</si>
  <si>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</si>
  <si>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</si>
  <si>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</si>
  <si>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</si>
  <si>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</si>
  <si>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</si>
  <si>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</si>
  <si>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</si>
  <si>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</si>
  <si>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</si>
  <si>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</si>
  <si>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</si>
  <si>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</si>
  <si>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</si>
  <si>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</si>
  <si>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</si>
  <si>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</si>
  <si>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</si>
  <si>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</si>
  <si>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</si>
  <si>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</si>
  <si>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</si>
  <si>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</si>
  <si>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</si>
  <si>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</si>
  <si>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</si>
  <si>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</si>
  <si>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</si>
  <si>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</si>
  <si>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</si>
  <si>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</si>
  <si>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</si>
  <si>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</si>
  <si>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</si>
  <si>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</si>
  <si>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</si>
  <si>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</si>
  <si>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</si>
  <si>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</si>
  <si>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</si>
  <si>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</si>
  <si>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</si>
  <si>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</si>
  <si>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</si>
  <si>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</si>
  <si>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</si>
  <si>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</si>
  <si>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</si>
  <si>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</si>
  <si>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</si>
  <si>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</si>
  <si>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</si>
  <si>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</si>
  <si>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</si>
  <si>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</si>
  <si>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</si>
  <si>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</si>
  <si>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</si>
  <si>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</si>
  <si>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</si>
  <si>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</si>
  <si>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</si>
  <si>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</si>
  <si>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</si>
  <si>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</si>
  <si>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</si>
  <si>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</si>
  <si>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</si>
  <si>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</si>
  <si>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</si>
  <si>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</si>
  <si>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</si>
  <si>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</si>
  <si>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</si>
  <si>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</si>
  <si>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</si>
  <si>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</si>
  <si>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</si>
  <si>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</si>
  <si>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</si>
  <si>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</si>
  <si>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</si>
  <si>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</si>
  <si>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</si>
  <si>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</si>
  <si>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</si>
  <si>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</si>
  <si>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</si>
  <si>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</si>
  <si>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</si>
  <si>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</si>
  <si>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</si>
  <si>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</si>
  <si>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</si>
  <si>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</si>
  <si>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</si>
  <si>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</si>
  <si>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</si>
  <si>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</si>
  <si>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</si>
  <si>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</si>
  <si>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</si>
  <si>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</si>
  <si>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</si>
  <si>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</si>
  <si>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</si>
  <si>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</si>
  <si>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</si>
  <si>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</si>
  <si>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</si>
  <si>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</si>
  <si>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</si>
  <si>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</si>
  <si>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</si>
  <si>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</si>
  <si>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</si>
  <si>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</si>
  <si>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</si>
  <si>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</si>
  <si>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</si>
  <si>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</si>
  <si>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</si>
  <si>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</si>
  <si>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</si>
  <si>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</si>
  <si>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</si>
  <si>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</si>
  <si>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</si>
  <si>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</si>
  <si>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</si>
  <si>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</si>
  <si>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</si>
  <si>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</si>
  <si>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</si>
  <si>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</si>
  <si>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</si>
  <si>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</si>
  <si>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</si>
  <si>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</si>
  <si>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</si>
  <si>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</si>
  <si>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</si>
  <si>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</si>
  <si>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</si>
  <si>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</si>
  <si>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</si>
  <si>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</si>
  <si>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</si>
  <si>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</si>
  <si>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</si>
  <si>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</si>
  <si>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</si>
  <si>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</si>
  <si>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</si>
  <si>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</si>
  <si>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</si>
  <si>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</si>
  <si>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</si>
  <si>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</si>
  <si>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</si>
  <si>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</si>
  <si>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</si>
  <si>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</si>
  <si>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</si>
  <si>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</si>
  <si>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</si>
  <si>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</si>
  <si>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</si>
  <si>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</si>
  <si>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</si>
  <si>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</si>
  <si>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</si>
  <si>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</si>
  <si>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</si>
  <si>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</si>
  <si>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</si>
  <si>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</si>
  <si>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</si>
  <si>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</si>
  <si>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</si>
  <si>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</si>
  <si>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</si>
  <si>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</si>
  <si>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</si>
  <si>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</si>
  <si>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</si>
  <si>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</si>
  <si>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</si>
  <si>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</si>
  <si>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</si>
  <si>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</si>
  <si>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</si>
  <si>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</si>
  <si>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</si>
  <si>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</si>
  <si>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</si>
  <si>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</si>
  <si>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</si>
  <si>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</si>
  <si>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</si>
  <si>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</si>
  <si>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</si>
  <si>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</si>
  <si>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</si>
  <si>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</si>
  <si>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</si>
  <si>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</si>
  <si>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</si>
  <si>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</si>
  <si>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</si>
  <si>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</si>
  <si>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</si>
  <si>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</si>
  <si>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</si>
  <si>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</si>
  <si>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</si>
  <si>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</si>
  <si>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</si>
  <si>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</si>
  <si>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</si>
  <si>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</si>
  <si>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</si>
  <si>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</si>
  <si>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</si>
  <si>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</si>
  <si>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</si>
  <si>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</si>
  <si>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</si>
  <si>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</si>
  <si>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</si>
  <si>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</si>
  <si>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</si>
  <si>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</si>
  <si>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</si>
  <si>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</si>
  <si>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</si>
  <si>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</si>
  <si>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</si>
  <si>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</si>
  <si>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</si>
  <si>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</si>
  <si>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</si>
  <si>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</si>
  <si>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</si>
  <si>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</si>
  <si>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</si>
  <si>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</si>
  <si>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</si>
  <si>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</si>
  <si>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</si>
  <si>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</si>
  <si>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</si>
  <si>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</si>
  <si>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</si>
  <si>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</si>
  <si>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</si>
  <si>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</si>
  <si>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</si>
  <si>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</si>
  <si>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</si>
  <si>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</si>
  <si>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</si>
  <si>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</si>
  <si>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</si>
  <si>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</si>
  <si>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</si>
  <si>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</si>
  <si>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</si>
  <si>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</si>
  <si>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</si>
  <si>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</si>
  <si>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</si>
  <si>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</si>
  <si>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</si>
  <si>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</si>
  <si>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</si>
  <si>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</si>
  <si>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</si>
  <si>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</si>
  <si>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</si>
  <si>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</si>
  <si>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</si>
  <si>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</si>
  <si>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</si>
  <si>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</si>
  <si>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</si>
  <si>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</si>
  <si>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</si>
  <si>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</si>
  <si>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</si>
  <si>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</si>
  <si>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</si>
  <si>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</si>
  <si>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</si>
  <si>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</si>
  <si>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</si>
  <si>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</si>
  <si>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</si>
  <si>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</si>
  <si>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</si>
  <si>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</si>
  <si>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</si>
  <si>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</si>
  <si>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</si>
  <si>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</si>
  <si>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</si>
  <si>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</si>
  <si>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</si>
  <si>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</si>
  <si>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</si>
  <si>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</si>
  <si>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</si>
  <si>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</si>
  <si>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</si>
  <si>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</si>
  <si>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</si>
  <si>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</si>
  <si>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</si>
  <si>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</si>
  <si>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</si>
  <si>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</si>
  <si>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</si>
  <si>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</si>
  <si>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</si>
  <si>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</si>
  <si>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</si>
  <si>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</si>
  <si>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</si>
  <si>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</si>
  <si>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</si>
  <si>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</si>
  <si>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</si>
  <si>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</si>
  <si>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</si>
  <si>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</si>
  <si>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</si>
  <si>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</si>
  <si>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</si>
  <si>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</si>
  <si>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</si>
  <si>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</si>
  <si>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</si>
  <si>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</si>
  <si>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</si>
  <si>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</si>
  <si>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</si>
  <si>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</si>
  <si>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</si>
  <si>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</si>
  <si>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</si>
  <si>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</si>
  <si>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</si>
  <si>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</si>
  <si>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</si>
  <si>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</si>
  <si>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</si>
  <si>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</si>
  <si>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</si>
  <si>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</si>
  <si>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</si>
  <si>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</si>
  <si>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</si>
  <si>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</si>
  <si>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</si>
  <si>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</si>
  <si>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</si>
  <si>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</si>
  <si>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</si>
  <si>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</si>
  <si>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</si>
  <si>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</si>
  <si>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</si>
  <si>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</si>
  <si>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</si>
  <si>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</si>
  <si>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</si>
  <si>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</si>
  <si>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</si>
  <si>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</si>
  <si>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</si>
  <si>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</si>
  <si>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</si>
  <si>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</si>
  <si>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</si>
  <si>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</si>
  <si>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</si>
  <si>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</si>
  <si>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</si>
  <si>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</si>
  <si>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</si>
  <si>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</si>
  <si>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</si>
  <si>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</si>
  <si>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</si>
  <si>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</si>
  <si>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</si>
  <si>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</si>
  <si>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</si>
  <si>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</si>
  <si>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</si>
  <si>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</si>
  <si>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</si>
  <si>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</si>
  <si>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</si>
  <si>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</si>
  <si>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</si>
  <si>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</si>
  <si>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</si>
  <si>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</si>
  <si>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</si>
  <si>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</si>
  <si>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</si>
  <si>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</si>
  <si>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</si>
  <si>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</si>
  <si>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</si>
  <si>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</si>
  <si>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</si>
  <si>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</si>
  <si>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</si>
  <si>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</si>
  <si>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</si>
  <si>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</si>
  <si>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</si>
  <si>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</si>
  <si>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</si>
  <si>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</si>
  <si>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</si>
  <si>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</si>
  <si>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</si>
  <si>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</si>
  <si>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</si>
  <si>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</si>
  <si>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</si>
  <si>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</si>
  <si>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</si>
  <si>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</si>
  <si>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</si>
  <si>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</si>
  <si>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</si>
  <si>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</si>
  <si>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</si>
  <si>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</si>
  <si>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</si>
  <si>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</si>
  <si>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</si>
  <si>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</si>
  <si>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</si>
  <si>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</si>
  <si>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</si>
  <si>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</si>
  <si>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</si>
  <si>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</si>
  <si>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</si>
  <si>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</si>
  <si>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</si>
  <si>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</si>
  <si>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</si>
  <si>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</si>
  <si>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</si>
  <si>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</si>
  <si>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</si>
  <si>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</si>
  <si>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</si>
  <si>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</si>
  <si>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</si>
  <si>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</si>
  <si>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</si>
  <si>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</si>
  <si>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</si>
  <si>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</si>
  <si>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</si>
  <si>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</si>
  <si>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</si>
  <si>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</si>
  <si>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</si>
  <si>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</si>
  <si>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</si>
  <si>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</si>
  <si>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</si>
  <si>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</si>
  <si>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</si>
  <si>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</si>
  <si>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</si>
  <si>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</si>
  <si>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</si>
  <si>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</si>
  <si>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</si>
  <si>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</si>
  <si>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</si>
  <si>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</si>
  <si>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</si>
  <si>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</si>
  <si>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</si>
  <si>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</si>
  <si>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</si>
  <si>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</si>
  <si>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</si>
  <si>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</si>
  <si>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</si>
  <si>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</si>
  <si>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</si>
  <si>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</si>
  <si>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</si>
  <si>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</si>
  <si>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</si>
  <si>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</si>
  <si>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</si>
  <si>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</si>
  <si>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</si>
  <si>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</si>
  <si>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</si>
  <si>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</si>
  <si>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</si>
  <si>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</si>
  <si>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</si>
  <si>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</si>
  <si>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</si>
  <si>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</si>
  <si>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</si>
  <si>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</si>
  <si>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</si>
  <si>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</si>
  <si>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</si>
  <si>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</si>
  <si>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</si>
  <si>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</si>
  <si>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</si>
  <si>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</si>
  <si>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</si>
  <si>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</si>
  <si>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</si>
  <si>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</si>
  <si>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</si>
  <si>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</si>
  <si>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</si>
  <si>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</si>
  <si>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</si>
  <si>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</si>
  <si>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</si>
  <si>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</si>
  <si>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</si>
  <si>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</si>
  <si>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</si>
  <si>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</si>
  <si>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</si>
  <si>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</si>
  <si>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</si>
  <si>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</si>
  <si>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</si>
  <si>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</si>
  <si>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</si>
  <si>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</si>
  <si>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</si>
  <si>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</si>
  <si>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</si>
  <si>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</si>
  <si>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</si>
  <si>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</si>
  <si>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</si>
  <si>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</si>
  <si>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</si>
  <si>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</si>
  <si>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</si>
  <si>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</si>
  <si>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</si>
  <si>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</si>
  <si>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</si>
  <si>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</si>
  <si>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</si>
  <si>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</si>
  <si>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</si>
  <si>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</si>
  <si>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</si>
  <si>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</si>
  <si>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</si>
  <si>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</si>
  <si>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</si>
  <si>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</si>
  <si>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</si>
  <si>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</si>
  <si>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</si>
  <si>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</si>
  <si>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</si>
  <si>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</si>
  <si>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</si>
  <si>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</si>
  <si>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</si>
  <si>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</si>
  <si>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</si>
  <si>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</si>
  <si>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</si>
  <si>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</si>
  <si>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</si>
  <si>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</si>
  <si>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</si>
  <si>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</si>
  <si>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</si>
  <si>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</si>
  <si>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</si>
  <si>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</si>
  <si>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</si>
  <si>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</si>
  <si>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</si>
  <si>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</si>
  <si>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</si>
  <si>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</si>
  <si>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</si>
  <si>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</si>
  <si>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</si>
  <si>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</si>
  <si>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</si>
  <si>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</si>
  <si>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</si>
  <si>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</si>
  <si>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</si>
  <si>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</si>
  <si>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</si>
  <si>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</si>
  <si>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</si>
  <si>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</si>
  <si>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</si>
  <si>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</si>
  <si>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</si>
  <si>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</si>
  <si>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</si>
  <si>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</si>
  <si>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</si>
  <si>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</si>
  <si>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</si>
  <si>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</si>
  <si>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</si>
  <si>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</si>
  <si>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</si>
  <si>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</si>
  <si>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</si>
  <si>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</si>
  <si>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</si>
  <si>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</si>
  <si>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</si>
  <si>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</si>
  <si>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</si>
  <si>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</si>
  <si>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</si>
  <si>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</si>
  <si>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</si>
  <si>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</si>
  <si>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</si>
  <si>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</si>
  <si>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</si>
  <si>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</si>
  <si>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</si>
  <si>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</si>
  <si>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</si>
  <si>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</si>
  <si>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</si>
  <si>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</si>
  <si>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</si>
  <si>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</si>
  <si>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</si>
  <si>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</si>
  <si>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</si>
  <si>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</si>
  <si>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</si>
  <si>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</si>
  <si>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</si>
  <si>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</si>
  <si>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</si>
  <si>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</si>
  <si>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</si>
  <si>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</si>
  <si>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</si>
  <si>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</si>
  <si>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</si>
  <si>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</si>
  <si>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</si>
  <si>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</si>
  <si>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</si>
  <si>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</si>
  <si>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</si>
  <si>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</si>
  <si>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</si>
  <si>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</si>
  <si>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</si>
  <si>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</si>
  <si>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</si>
  <si>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</si>
  <si>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</si>
  <si>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</si>
  <si>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</si>
  <si>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</si>
  <si>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</si>
  <si>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</si>
  <si>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</si>
  <si>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</si>
  <si>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</si>
  <si>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</si>
  <si>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</si>
  <si>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</si>
  <si>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</si>
  <si>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</si>
  <si>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</si>
  <si>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</si>
  <si>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</si>
  <si>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</si>
  <si>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</si>
  <si>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</si>
  <si>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</si>
  <si>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</si>
  <si>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</si>
  <si>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</si>
  <si>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</si>
  <si>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</si>
  <si>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</si>
  <si>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</si>
  <si>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</si>
  <si>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</si>
  <si>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</si>
  <si>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</si>
  <si>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</si>
  <si>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</si>
  <si>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</si>
  <si>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</si>
  <si>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</si>
  <si>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</si>
  <si>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</si>
  <si>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</si>
  <si>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</si>
  <si>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</si>
  <si>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</si>
  <si>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</si>
  <si>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</si>
  <si>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</si>
  <si>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</si>
  <si>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</si>
  <si>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</si>
  <si>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</si>
  <si>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</si>
  <si>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</si>
  <si>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</si>
  <si>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</si>
  <si>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</si>
  <si>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</si>
  <si>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</si>
  <si>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</si>
  <si>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</si>
  <si>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</si>
  <si>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</si>
  <si>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</si>
  <si>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</si>
  <si>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</si>
  <si>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</si>
  <si>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</si>
  <si>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</si>
  <si>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</si>
  <si>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</si>
  <si>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</si>
  <si>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</si>
  <si>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</si>
  <si>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</si>
  <si>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</si>
  <si>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</si>
  <si>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</si>
  <si>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</si>
  <si>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</si>
  <si>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</si>
  <si>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</si>
  <si>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</si>
  <si>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</si>
  <si>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</si>
  <si>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</si>
  <si>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</si>
  <si>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</si>
  <si>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</si>
  <si>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</si>
  <si>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</si>
  <si>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</si>
  <si>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</si>
  <si>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</si>
  <si>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</si>
  <si>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</si>
  <si>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</si>
  <si>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</si>
  <si>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</si>
  <si>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</si>
  <si>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</si>
  <si>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</si>
  <si>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</si>
  <si>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</si>
  <si>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</si>
  <si>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</si>
  <si>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</si>
  <si>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</si>
  <si>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</si>
  <si>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</si>
  <si>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</si>
  <si>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</si>
  <si>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</si>
  <si>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</si>
  <si>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</si>
  <si>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</si>
  <si>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</si>
  <si>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</si>
  <si>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</si>
  <si>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</si>
  <si>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</si>
  <si>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</si>
  <si>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</si>
  <si>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</si>
  <si>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</si>
  <si>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</si>
  <si>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</si>
  <si>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</si>
  <si>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</si>
  <si>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</si>
  <si>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</si>
  <si>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</si>
  <si>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</si>
  <si>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</si>
  <si>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</si>
  <si>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</si>
  <si>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</si>
  <si>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</si>
  <si>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</si>
  <si>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</si>
  <si>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</si>
  <si>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</si>
  <si>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</si>
  <si>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</si>
  <si>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</si>
  <si>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</si>
  <si>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</si>
  <si>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</si>
  <si>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</si>
  <si>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</si>
  <si>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</si>
  <si>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</si>
  <si>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</si>
  <si>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</si>
  <si>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</si>
  <si>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</si>
  <si>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</si>
  <si>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</si>
  <si>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</si>
  <si>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</si>
  <si>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</si>
  <si>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</si>
  <si>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</si>
  <si>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</si>
  <si>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</si>
  <si>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</si>
  <si>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</si>
  <si>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</si>
  <si>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</si>
  <si>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</si>
  <si>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</si>
  <si>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</si>
  <si>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</si>
  <si>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</si>
  <si>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</si>
  <si>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</si>
  <si>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</si>
  <si>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</si>
  <si>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</si>
  <si>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</si>
  <si>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</si>
  <si>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</si>
  <si>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</si>
  <si>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</si>
  <si>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</si>
  <si>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</si>
  <si>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</si>
  <si>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</si>
  <si>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</si>
  <si>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</si>
  <si>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</si>
  <si>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</si>
  <si>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</si>
  <si>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</si>
  <si>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</si>
  <si>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</si>
  <si>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</si>
  <si>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</si>
  <si>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</si>
  <si>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</si>
  <si>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</si>
  <si>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</si>
  <si>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</si>
  <si>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</si>
  <si>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</si>
  <si>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</si>
  <si>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</si>
  <si>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</si>
  <si>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</si>
  <si>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</si>
  <si>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</si>
  <si>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</si>
  <si>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</si>
  <si>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</si>
  <si>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</si>
  <si>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</si>
  <si>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</si>
  <si>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</si>
  <si>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</si>
  <si>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</si>
  <si>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</si>
  <si>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</si>
  <si>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</si>
  <si>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</si>
  <si>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</si>
  <si>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</si>
  <si>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</si>
  <si>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</si>
  <si>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</si>
  <si>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</si>
  <si>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</si>
  <si>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</si>
  <si>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</si>
  <si>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</si>
  <si>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</si>
  <si>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</si>
  <si>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</si>
  <si>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</si>
  <si>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</si>
  <si>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</si>
  <si>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</si>
  <si>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</si>
  <si>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</si>
  <si>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</si>
  <si>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</si>
  <si>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</si>
  <si>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</si>
  <si>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</si>
  <si>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</si>
  <si>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</si>
  <si>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</si>
  <si>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</si>
  <si>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</si>
  <si>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</si>
  <si>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</si>
  <si>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</si>
  <si>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</si>
  <si>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</si>
  <si>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</si>
  <si>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</si>
  <si>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</si>
  <si>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</si>
  <si>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</si>
  <si>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</si>
  <si>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</si>
  <si>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</si>
  <si>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</si>
  <si>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</si>
  <si>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</si>
  <si>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</si>
  <si>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</si>
  <si>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</si>
  <si>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</si>
  <si>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</si>
  <si>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</si>
  <si>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</si>
  <si>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</si>
  <si>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</si>
  <si>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</si>
  <si>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</si>
  <si>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</si>
  <si>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</si>
  <si>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</si>
  <si>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</si>
  <si>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</si>
  <si>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</si>
  <si>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</si>
  <si>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</si>
  <si>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</si>
  <si>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</si>
  <si>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</si>
  <si>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</si>
  <si>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</si>
  <si>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</si>
  <si>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</si>
  <si>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</si>
  <si>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</si>
  <si>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</si>
  <si>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</si>
  <si>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</si>
  <si>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</si>
  <si>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</si>
  <si>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</si>
  <si>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</si>
  <si>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</si>
  <si>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</si>
  <si>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</si>
  <si>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</si>
  <si>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</si>
  <si>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</si>
  <si>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</si>
  <si>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</si>
  <si>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</si>
  <si>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</si>
  <si>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</si>
  <si>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</si>
  <si>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</si>
  <si>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</si>
  <si>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</si>
  <si>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</si>
  <si>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</si>
  <si>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</si>
  <si>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</si>
  <si>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</si>
  <si>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</si>
  <si>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</si>
  <si>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</si>
  <si>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</si>
  <si>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</si>
  <si>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</si>
  <si>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</si>
  <si>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</si>
  <si>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</si>
  <si>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</si>
  <si>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</si>
  <si>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</si>
  <si>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</si>
  <si>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</si>
  <si>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</si>
  <si>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</si>
  <si>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</si>
  <si>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</si>
  <si>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</si>
  <si>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</si>
  <si>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</si>
  <si>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</si>
  <si>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</si>
  <si>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</si>
  <si>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</si>
  <si>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</si>
  <si>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</si>
  <si>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</si>
  <si>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</si>
  <si>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</si>
  <si>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</si>
  <si>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</si>
  <si>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</si>
  <si>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</si>
  <si>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</si>
  <si>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</si>
  <si>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</si>
  <si>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</si>
  <si>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</si>
  <si>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</si>
  <si>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</si>
  <si>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</si>
  <si>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</si>
  <si>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</si>
  <si>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</si>
  <si>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</si>
  <si>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</si>
  <si>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</si>
  <si>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</si>
  <si>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</si>
  <si>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</si>
  <si>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</si>
  <si>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</si>
  <si>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</si>
  <si>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</si>
  <si>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</si>
  <si>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</si>
  <si>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</si>
  <si>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</si>
  <si>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</si>
  <si>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</si>
  <si>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</si>
  <si>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</si>
  <si>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</si>
  <si>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</si>
  <si>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</si>
  <si>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</si>
  <si>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</si>
  <si>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</si>
  <si>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</si>
  <si>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</si>
  <si>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</si>
  <si>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</si>
  <si>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</si>
  <si>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</si>
  <si>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</si>
  <si>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</si>
  <si>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</si>
  <si>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</si>
  <si>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</si>
  <si>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</si>
  <si>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</si>
  <si>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</si>
  <si>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</si>
  <si>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</si>
  <si>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</si>
  <si>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</si>
  <si>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</si>
  <si>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</si>
  <si>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</si>
  <si>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</si>
  <si>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</si>
  <si>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</si>
  <si>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</si>
  <si>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</si>
  <si>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</si>
  <si>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</si>
  <si>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</si>
  <si>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</si>
  <si>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</si>
  <si>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</si>
  <si>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</si>
  <si>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</si>
  <si>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</si>
  <si>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</si>
  <si>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</si>
  <si>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</si>
  <si>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</si>
  <si>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</si>
  <si>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</si>
  <si>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</si>
  <si>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</si>
  <si>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</si>
  <si>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</si>
  <si>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</si>
  <si>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</si>
  <si>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</si>
  <si>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</si>
  <si>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</si>
  <si>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</si>
  <si>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</si>
  <si>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</si>
  <si>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</si>
  <si>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</si>
  <si>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</si>
  <si>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</si>
  <si>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</si>
  <si>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</si>
  <si>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</si>
  <si>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</si>
  <si>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</si>
  <si>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</si>
  <si>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</si>
  <si>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</si>
  <si>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</si>
  <si>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</si>
  <si>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</si>
  <si>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</si>
  <si>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</si>
  <si>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</si>
  <si>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</si>
  <si>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</si>
  <si>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</si>
  <si>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</si>
  <si>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</si>
  <si>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</si>
  <si>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</si>
  <si>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</si>
  <si>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</si>
  <si>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</si>
  <si>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</si>
  <si>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</si>
  <si>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</si>
  <si>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</si>
  <si>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</si>
  <si>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</si>
  <si>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</si>
  <si>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</si>
  <si>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</si>
  <si>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</si>
  <si>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</si>
  <si>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</si>
  <si>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</si>
  <si>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</si>
  <si>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</si>
  <si>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</si>
  <si>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</si>
  <si>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</si>
  <si>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</si>
  <si>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</si>
  <si>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</si>
  <si>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</si>
  <si>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</si>
  <si>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</si>
  <si>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</si>
  <si>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</si>
  <si>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</si>
  <si>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</si>
  <si>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</si>
  <si>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</si>
  <si>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</si>
  <si>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</si>
  <si>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</si>
  <si>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</si>
  <si>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</si>
  <si>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</si>
  <si>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</si>
  <si>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</si>
  <si>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</si>
  <si>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</si>
  <si>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</si>
  <si>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</si>
  <si>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</si>
  <si>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</si>
  <si>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</si>
  <si>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</si>
  <si>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</si>
  <si>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</si>
  <si>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</si>
  <si>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</si>
  <si>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</si>
  <si>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</si>
  <si>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</si>
  <si>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</si>
  <si>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</si>
  <si>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</si>
  <si>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</si>
  <si>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</si>
  <si>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</si>
  <si>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</si>
  <si>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</si>
  <si>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</si>
  <si>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</si>
  <si>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</si>
  <si>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</si>
  <si>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</si>
  <si>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</si>
  <si>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</si>
  <si>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</si>
  <si>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</si>
  <si>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</si>
  <si>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</si>
  <si>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</si>
  <si>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</si>
  <si>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</si>
  <si>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</si>
  <si>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</si>
  <si>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</si>
  <si>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</si>
  <si>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</si>
  <si>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</si>
  <si>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</si>
  <si>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</si>
  <si>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</si>
  <si>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</si>
  <si>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</si>
  <si>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</si>
  <si>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</si>
  <si>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</si>
  <si>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</si>
  <si>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</si>
  <si>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</si>
  <si>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</si>
  <si>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</si>
  <si>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</si>
  <si>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</si>
  <si>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</si>
  <si>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</si>
  <si>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</si>
  <si>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</si>
  <si>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</si>
  <si>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</si>
  <si>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</si>
  <si>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</si>
  <si>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</si>
  <si>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</si>
  <si>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</si>
  <si>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</si>
  <si>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</si>
  <si>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</si>
  <si>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</si>
  <si>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</si>
  <si>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</si>
  <si>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</si>
  <si>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</si>
  <si>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</si>
  <si>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</si>
  <si>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</si>
  <si>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</si>
  <si>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</si>
  <si>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</si>
  <si>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</si>
  <si>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</si>
  <si>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</si>
  <si>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</si>
  <si>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</si>
  <si>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</si>
  <si>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</si>
  <si>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</si>
  <si>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</si>
  <si>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</si>
  <si>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</si>
  <si>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</si>
  <si>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</si>
  <si>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</si>
  <si>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</si>
  <si>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</si>
  <si>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</si>
  <si>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</si>
  <si>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</si>
  <si>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</si>
  <si>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</si>
  <si>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</si>
  <si>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</si>
  <si>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</si>
  <si>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</si>
  <si>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</si>
  <si>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</si>
  <si>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</si>
  <si>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</si>
  <si>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</si>
  <si>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</si>
  <si>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</si>
  <si>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</si>
  <si>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</si>
  <si>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</si>
  <si>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</si>
  <si>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</si>
  <si>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</si>
  <si>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</si>
  <si>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</si>
  <si>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</si>
  <si>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</si>
  <si>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</si>
  <si>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</si>
  <si>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</si>
  <si>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</si>
  <si>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</si>
  <si>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</si>
  <si>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</si>
  <si>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</si>
  <si>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</si>
  <si>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</si>
  <si>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</si>
  <si>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</si>
  <si>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</si>
  <si>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</si>
  <si>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</si>
  <si>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</si>
  <si>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</si>
  <si>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</si>
  <si>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</si>
  <si>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</si>
  <si>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</si>
  <si>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</si>
  <si>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</si>
  <si>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</si>
  <si>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</si>
  <si>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</si>
  <si>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</si>
  <si>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</si>
  <si>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</si>
  <si>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</si>
  <si>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</si>
  <si>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</si>
  <si>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</si>
  <si>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</si>
  <si>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</si>
  <si>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</si>
  <si>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</si>
  <si>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</si>
  <si>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</si>
  <si>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</si>
  <si>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</si>
  <si>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</si>
  <si>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</si>
  <si>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</si>
  <si>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</si>
  <si>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</si>
  <si>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</si>
  <si>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</si>
  <si>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</si>
  <si>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</si>
  <si>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</si>
  <si>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</si>
  <si>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</si>
  <si>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</si>
  <si>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</si>
  <si>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</si>
  <si>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</si>
  <si>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</si>
  <si>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</si>
  <si>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</si>
  <si>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</si>
  <si>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</si>
  <si>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</si>
  <si>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</si>
  <si>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</si>
  <si>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</si>
  <si>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</si>
  <si>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</si>
  <si>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</si>
  <si>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</si>
  <si>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</si>
  <si>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</si>
  <si>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</si>
  <si>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</si>
  <si>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</si>
  <si>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</si>
  <si>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</si>
  <si>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</si>
  <si>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</si>
  <si>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</si>
  <si>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</si>
  <si>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</si>
  <si>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</si>
  <si>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</si>
  <si>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</si>
  <si>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</si>
  <si>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</si>
  <si>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</si>
  <si>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</si>
  <si>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</si>
  <si>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</si>
  <si>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</si>
  <si>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</si>
  <si>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</si>
  <si>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</si>
  <si>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</si>
  <si>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</si>
  <si>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</si>
  <si>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</si>
  <si>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</si>
  <si>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</si>
  <si>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</si>
  <si>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</si>
  <si>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</si>
  <si>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</si>
  <si>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</si>
  <si>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</si>
  <si>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</si>
  <si>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</si>
  <si>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</si>
  <si>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</si>
  <si>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</si>
  <si>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</si>
  <si>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</si>
  <si>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</si>
  <si>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</si>
  <si>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</si>
  <si>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</si>
  <si>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</si>
  <si>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</si>
  <si>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</si>
  <si>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</si>
  <si>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</si>
  <si>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</si>
  <si>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</si>
  <si>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</si>
  <si>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</si>
  <si>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</si>
  <si>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</si>
  <si>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</si>
  <si>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</si>
  <si>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</si>
  <si>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</si>
  <si>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</si>
  <si>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</si>
  <si>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</si>
  <si>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</si>
  <si>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</si>
  <si>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</si>
  <si>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</si>
  <si>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</si>
  <si>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</si>
  <si>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</si>
  <si>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</si>
  <si>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</si>
  <si>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</si>
  <si>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</si>
  <si>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</si>
  <si>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</si>
  <si>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</si>
  <si>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</si>
  <si>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</si>
  <si>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</si>
  <si>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</si>
  <si>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</si>
  <si>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</si>
  <si>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</si>
  <si>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</si>
  <si>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</si>
  <si>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</si>
  <si>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</si>
  <si>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</si>
  <si>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</si>
  <si>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</si>
  <si>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</si>
  <si>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</si>
  <si>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</si>
  <si>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</si>
  <si>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</si>
  <si>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</si>
  <si>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</si>
  <si>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</si>
  <si>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</si>
  <si>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</si>
  <si>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</si>
  <si>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</si>
  <si>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</si>
  <si>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</si>
  <si>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</si>
  <si>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</si>
  <si>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</si>
  <si>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</si>
  <si>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</si>
  <si>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</si>
  <si>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</si>
  <si>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</si>
  <si>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</si>
  <si>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</si>
  <si>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</si>
  <si>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</si>
  <si>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</si>
  <si>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</si>
  <si>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</si>
  <si>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</si>
  <si>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</si>
  <si>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</si>
  <si>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</si>
  <si>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</si>
  <si>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</si>
  <si>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</si>
  <si>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</si>
  <si>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</si>
  <si>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</si>
  <si>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</si>
  <si>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</si>
  <si>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</si>
  <si>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</si>
  <si>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</si>
  <si>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</si>
  <si>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</si>
  <si>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</si>
  <si>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</si>
  <si>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</si>
  <si>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</si>
  <si>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</si>
  <si>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</si>
  <si>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</si>
  <si>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</si>
  <si>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</si>
  <si>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</si>
  <si>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</si>
  <si>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</si>
  <si>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</si>
  <si>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</si>
  <si>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</si>
  <si>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</si>
  <si>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</si>
  <si>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</si>
  <si>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</si>
  <si>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</si>
  <si>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</si>
  <si>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</si>
  <si>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</si>
  <si>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</si>
  <si>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</si>
  <si>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</si>
  <si>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</si>
  <si>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</si>
  <si>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</si>
  <si>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</si>
  <si>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</si>
  <si>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</si>
  <si>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</si>
  <si>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</si>
  <si>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</si>
  <si>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</si>
  <si>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</si>
  <si>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</si>
  <si>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</si>
  <si>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</si>
  <si>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</si>
  <si>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</si>
  <si>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</si>
  <si>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</si>
  <si>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</si>
  <si>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</si>
  <si>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</si>
  <si>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</si>
  <si>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</si>
  <si>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</si>
  <si>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</si>
  <si>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</si>
  <si>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</si>
  <si>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</si>
  <si>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</si>
  <si>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</si>
  <si>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</si>
  <si>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</si>
  <si>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</si>
  <si>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</si>
  <si>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</si>
  <si>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</si>
  <si>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</si>
  <si>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</si>
  <si>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</si>
  <si>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</si>
  <si>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</si>
  <si>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</si>
  <si>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</si>
  <si>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</si>
  <si>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</si>
  <si>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</si>
  <si>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</si>
  <si>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</si>
  <si>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</si>
  <si>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</si>
  <si>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</si>
  <si>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</si>
  <si>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</si>
  <si>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</si>
  <si>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</si>
  <si>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</si>
  <si>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</si>
  <si>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</si>
  <si>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</si>
  <si>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</si>
  <si>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</si>
  <si>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</si>
  <si>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</si>
  <si>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</si>
  <si>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</si>
  <si>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</si>
  <si>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</si>
  <si>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</si>
  <si>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</si>
  <si>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</si>
  <si>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</si>
  <si>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</si>
  <si>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</si>
  <si>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</si>
  <si>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</si>
  <si>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</si>
  <si>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</si>
  <si>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</si>
  <si>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</si>
  <si>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</si>
  <si>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</si>
  <si>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</si>
  <si>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</si>
  <si>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</si>
  <si>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</si>
  <si>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</si>
  <si>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</si>
  <si>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</si>
  <si>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</si>
  <si>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</si>
  <si>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</si>
  <si>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</si>
  <si>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</si>
  <si>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</si>
  <si>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</si>
  <si>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</si>
  <si>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</si>
  <si>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</si>
  <si>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</si>
  <si>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</si>
  <si>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</si>
  <si>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</si>
  <si>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</si>
  <si>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</si>
  <si>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</si>
  <si>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</si>
  <si>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</si>
  <si>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</si>
  <si>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</si>
  <si>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</si>
  <si>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</si>
  <si>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</si>
  <si>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</si>
  <si>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</si>
  <si>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</si>
  <si>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</si>
  <si>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</si>
  <si>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</si>
  <si>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</si>
  <si>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</si>
  <si>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</si>
  <si>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</si>
  <si>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</si>
  <si>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</si>
  <si>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</si>
  <si>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</si>
  <si>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</si>
  <si>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</si>
  <si>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</si>
  <si>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</si>
  <si>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</si>
  <si>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</si>
  <si>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</si>
  <si>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</si>
  <si>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</si>
  <si>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</si>
  <si>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</si>
  <si>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</si>
  <si>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</si>
  <si>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</si>
  <si>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</si>
  <si>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</si>
  <si>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</si>
  <si>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</si>
  <si>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</si>
  <si>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</si>
  <si>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</si>
  <si>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</si>
  <si>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</si>
  <si>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</si>
  <si>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</si>
  <si>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</si>
  <si>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</si>
  <si>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</si>
  <si>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</si>
  <si>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</si>
  <si>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</si>
  <si>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</si>
  <si>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</si>
  <si>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</si>
  <si>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</si>
  <si>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</si>
  <si>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</si>
  <si>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</si>
  <si>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</si>
  <si>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</si>
  <si>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</si>
  <si>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</si>
  <si>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</si>
  <si>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</si>
  <si>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</si>
  <si>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</si>
  <si>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</si>
  <si>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</si>
  <si>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</si>
  <si>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</si>
  <si>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</si>
  <si>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</si>
  <si>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</si>
  <si>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</si>
  <si>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</si>
  <si>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</si>
  <si>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</si>
  <si>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</si>
  <si>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</si>
  <si>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</si>
  <si>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</si>
  <si>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</si>
  <si>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</si>
  <si>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</si>
  <si>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</si>
  <si>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</si>
  <si>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</si>
  <si>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</si>
  <si>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</si>
  <si>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</si>
  <si>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</si>
  <si>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</si>
  <si>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</si>
  <si>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</si>
  <si>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</si>
  <si>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</si>
  <si>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</si>
  <si>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</si>
  <si>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</si>
  <si>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</si>
  <si>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</si>
  <si>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</si>
  <si>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</si>
  <si>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</si>
  <si>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</si>
  <si>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</si>
  <si>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</si>
  <si>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</si>
  <si>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</si>
  <si>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</si>
  <si>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</si>
  <si>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</si>
  <si>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</si>
  <si>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</si>
  <si>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</si>
  <si>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</si>
  <si>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</si>
  <si>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</si>
  <si>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</si>
  <si>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</si>
  <si>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</si>
  <si>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</si>
  <si>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</si>
  <si>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</si>
  <si>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</si>
  <si>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</si>
  <si>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</si>
  <si>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</si>
  <si>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</si>
  <si>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</si>
  <si>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</si>
  <si>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</si>
  <si>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</si>
  <si>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</si>
  <si>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</si>
  <si>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</si>
  <si>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</si>
  <si>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</si>
  <si>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</si>
  <si>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</si>
  <si>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</si>
  <si>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</si>
  <si>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</si>
  <si>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</si>
  <si>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</si>
  <si>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</si>
  <si>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</si>
  <si>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</si>
  <si>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</si>
  <si>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</si>
  <si>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</si>
  <si>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</si>
  <si>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</si>
  <si>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</si>
  <si>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</si>
  <si>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</si>
  <si>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</si>
  <si>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</si>
  <si>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</si>
  <si>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</si>
  <si>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</si>
  <si>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</si>
  <si>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</si>
  <si>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</si>
  <si>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</si>
  <si>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</si>
  <si>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</si>
  <si>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</si>
  <si>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</si>
  <si>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</si>
  <si>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</si>
  <si>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</si>
  <si>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</si>
  <si>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</si>
  <si>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</si>
  <si>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</si>
  <si>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</si>
  <si>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</si>
  <si>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</si>
  <si>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</si>
  <si>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</si>
  <si>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</si>
  <si>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</si>
  <si>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</si>
  <si>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</si>
  <si>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</si>
  <si>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</si>
  <si>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</si>
  <si>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</si>
  <si>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</si>
  <si>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</si>
  <si>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</si>
  <si>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</si>
  <si>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</si>
  <si>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</si>
  <si>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</si>
  <si>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</si>
  <si>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</si>
  <si>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</si>
  <si>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</si>
  <si>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</si>
  <si>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</si>
  <si>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</si>
  <si>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</si>
  <si>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</si>
  <si>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</si>
  <si>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</si>
  <si>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</si>
  <si>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</si>
  <si>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</si>
  <si>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</si>
  <si>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</si>
  <si>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</si>
  <si>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</si>
  <si>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</si>
  <si>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</si>
  <si>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</si>
  <si>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</si>
  <si>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</si>
  <si>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</si>
  <si>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</si>
  <si>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</si>
  <si>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</si>
  <si>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</si>
  <si>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</si>
  <si>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</si>
  <si>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</si>
  <si>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</si>
  <si>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</si>
  <si>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</si>
  <si>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</si>
  <si>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</si>
  <si>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</si>
  <si>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</si>
  <si>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</si>
  <si>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</si>
  <si>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</si>
  <si>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</si>
  <si>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</si>
  <si>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</si>
  <si>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</si>
  <si>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</si>
  <si>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</si>
  <si>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</si>
  <si>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</si>
  <si>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</si>
  <si>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</si>
  <si>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</si>
  <si>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</si>
  <si>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</si>
  <si>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</si>
  <si>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</si>
  <si>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</si>
  <si>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</si>
  <si>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</si>
  <si>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</si>
  <si>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</si>
  <si>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</si>
  <si>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</si>
  <si>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</si>
  <si>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</si>
  <si>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</si>
  <si>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</si>
  <si>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</si>
  <si>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</si>
  <si>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</si>
  <si>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</si>
  <si>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</si>
  <si>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</si>
  <si>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</si>
  <si>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</si>
  <si>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</si>
  <si>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</si>
  <si>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</si>
  <si>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</si>
  <si>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</si>
  <si>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</si>
  <si>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</si>
  <si>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</si>
  <si>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</si>
  <si>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</si>
  <si>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</si>
  <si>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</si>
  <si>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</si>
  <si>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</si>
  <si>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</si>
  <si>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</si>
  <si>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</si>
  <si>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</si>
  <si>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</si>
  <si>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</si>
  <si>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</si>
  <si>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</si>
  <si>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</si>
  <si>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</si>
  <si>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</si>
  <si>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</si>
  <si>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</si>
  <si>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</si>
  <si>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</si>
  <si>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</si>
  <si>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</si>
  <si>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</si>
  <si>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</si>
  <si>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</si>
  <si>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</si>
  <si>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</si>
  <si>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</si>
  <si>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</si>
  <si>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</si>
  <si>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</si>
  <si>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</si>
  <si>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</si>
  <si>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</si>
  <si>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</si>
  <si>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</si>
  <si>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</si>
  <si>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</si>
  <si>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</si>
  <si>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</si>
  <si>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</si>
  <si>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</si>
  <si>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</si>
  <si>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</si>
  <si>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</si>
  <si>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</si>
  <si>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</si>
  <si>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</si>
  <si>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</si>
  <si>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</si>
  <si>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</si>
  <si>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</si>
  <si>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</si>
  <si>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</si>
  <si>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</si>
  <si>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</si>
  <si>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</si>
  <si>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</si>
  <si>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</si>
  <si>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</si>
  <si>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</si>
  <si>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</si>
  <si>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</si>
  <si>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</si>
  <si>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</si>
  <si>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</si>
  <si>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</si>
  <si>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</si>
  <si>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</si>
  <si>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</si>
  <si>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</si>
  <si>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</si>
  <si>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</si>
  <si>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</si>
  <si>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</si>
  <si>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</si>
  <si>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</si>
  <si>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</si>
  <si>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</si>
  <si>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</si>
  <si>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</si>
  <si>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</si>
  <si>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</si>
  <si>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</si>
  <si>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</si>
  <si>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</si>
  <si>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</si>
  <si>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</si>
  <si>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</si>
  <si>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</si>
  <si>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</si>
  <si>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</si>
  <si>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</si>
  <si>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</si>
  <si>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</si>
  <si>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</si>
  <si>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</si>
  <si>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</si>
  <si>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</si>
  <si>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</si>
  <si>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</si>
  <si>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</si>
  <si>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</si>
  <si>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</si>
  <si>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</si>
  <si>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</si>
  <si>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</si>
  <si>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</si>
  <si>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</si>
  <si>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</si>
  <si>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</si>
  <si>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</si>
  <si>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</si>
  <si>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</si>
  <si>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</si>
  <si>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</si>
  <si>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</si>
  <si>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</si>
  <si>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</si>
  <si>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</si>
  <si>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</si>
  <si>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</si>
  <si>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</si>
  <si>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</si>
  <si>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</si>
  <si>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</si>
  <si>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</si>
  <si>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</si>
  <si>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</si>
  <si>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</si>
  <si>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</si>
  <si>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</si>
  <si>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</si>
  <si>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</si>
  <si>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</si>
  <si>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</si>
  <si>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</si>
  <si>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</si>
  <si>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</si>
  <si>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</si>
  <si>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</si>
  <si>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</si>
  <si>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</si>
  <si>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</si>
  <si>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</si>
  <si>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</si>
  <si>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</si>
  <si>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</si>
  <si>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</si>
  <si>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</si>
  <si>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</si>
  <si>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</si>
  <si>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</si>
  <si>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</si>
  <si>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</si>
  <si>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</si>
  <si>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</si>
  <si>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</si>
  <si>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</si>
  <si>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</si>
  <si>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</si>
  <si>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</si>
  <si>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</si>
  <si>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</si>
  <si>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</si>
  <si>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</si>
  <si>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</si>
  <si>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</si>
  <si>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</si>
  <si>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</si>
  <si>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</si>
  <si>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</si>
  <si>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</si>
  <si>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</si>
  <si>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</si>
  <si>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</si>
  <si>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</si>
  <si>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</si>
  <si>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</si>
  <si>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</si>
  <si>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</si>
  <si>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</si>
  <si>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</si>
  <si>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</si>
  <si>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</si>
  <si>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</si>
  <si>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</si>
  <si>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</si>
  <si>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</si>
  <si>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</si>
  <si>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</si>
  <si>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</si>
  <si>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</si>
  <si>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</si>
  <si>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</si>
  <si>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</si>
  <si>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</si>
  <si>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</si>
  <si>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</si>
  <si>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</si>
  <si>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</si>
  <si>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</si>
  <si>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</si>
  <si>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</si>
  <si>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</si>
  <si>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</si>
  <si>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</si>
  <si>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</si>
  <si>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</si>
  <si>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</si>
  <si>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</si>
  <si>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</si>
  <si>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</si>
  <si>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</si>
  <si>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</si>
  <si>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</si>
  <si>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</si>
  <si>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</si>
  <si>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</si>
  <si>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</si>
  <si>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</si>
  <si>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</si>
  <si>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</si>
  <si>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</si>
  <si>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</si>
  <si>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</si>
  <si>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</si>
  <si>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</si>
  <si>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</si>
  <si>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</si>
  <si>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</si>
  <si>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</si>
  <si>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</si>
  <si>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</si>
  <si>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</si>
  <si>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</si>
  <si>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</si>
  <si>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</si>
  <si>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</si>
  <si>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</si>
  <si>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</si>
  <si>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</si>
  <si>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</si>
  <si>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</si>
  <si>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</si>
  <si>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</si>
  <si>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</si>
  <si>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</si>
  <si>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</si>
  <si>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</si>
  <si>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</si>
  <si>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</si>
  <si>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</si>
  <si>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</si>
  <si>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</si>
  <si>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</si>
  <si>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</si>
  <si>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</si>
  <si>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</si>
  <si>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</si>
  <si>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</si>
  <si>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</si>
  <si>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</si>
  <si>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</si>
  <si>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</si>
  <si>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</si>
  <si>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</si>
  <si>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</si>
  <si>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</si>
  <si>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</si>
  <si>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</si>
  <si>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</si>
  <si>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</si>
  <si>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</si>
  <si>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</si>
  <si>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</si>
  <si>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</si>
  <si>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</si>
  <si>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</si>
  <si>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</si>
  <si>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</si>
  <si>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</si>
  <si>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</si>
  <si>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</si>
  <si>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</si>
  <si>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</si>
  <si>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</si>
  <si>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</si>
  <si>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</si>
  <si>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</si>
  <si>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</si>
  <si>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</si>
  <si>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</si>
  <si>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</si>
  <si>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</si>
  <si>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</si>
  <si>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</si>
  <si>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</si>
  <si>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</si>
  <si>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</si>
  <si>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</si>
  <si>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</si>
  <si>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</si>
  <si>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</si>
  <si>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</si>
  <si>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</si>
  <si>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</si>
  <si>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</si>
  <si>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</si>
  <si>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</si>
  <si>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</si>
  <si>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</si>
  <si>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</si>
  <si>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</si>
  <si>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</si>
  <si>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</si>
  <si>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</si>
  <si>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</si>
  <si>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</si>
  <si>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</si>
  <si>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</si>
  <si>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</si>
  <si>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</si>
  <si>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</si>
  <si>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</si>
  <si>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</si>
  <si>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</si>
  <si>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</si>
  <si>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</si>
  <si>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</si>
  <si>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</si>
  <si>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</si>
  <si>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</si>
  <si>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</si>
  <si>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</si>
  <si>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</si>
  <si>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</si>
  <si>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</si>
  <si>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</si>
  <si>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</si>
  <si>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</si>
  <si>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</si>
  <si>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</si>
  <si>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</si>
  <si>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</si>
  <si>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</si>
  <si>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</si>
  <si>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</si>
  <si>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</si>
  <si>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</si>
  <si>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</si>
  <si>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</si>
  <si>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</si>
  <si>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</si>
  <si>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</si>
  <si>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</si>
  <si>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</si>
  <si>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</si>
  <si>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</si>
  <si>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</si>
  <si>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</si>
  <si>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</si>
  <si>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</si>
  <si>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</si>
  <si>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</si>
  <si>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</si>
  <si>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</si>
  <si>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</si>
  <si>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</si>
  <si>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</si>
  <si>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</si>
  <si>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</si>
  <si>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</si>
  <si>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</si>
  <si>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</si>
  <si>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</si>
  <si>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</si>
  <si>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</si>
  <si>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</si>
  <si>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</si>
  <si>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</si>
  <si>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</si>
  <si>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</si>
  <si>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</si>
  <si>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</si>
  <si>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</si>
  <si>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</si>
  <si>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</si>
  <si>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</si>
  <si>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</si>
  <si>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</si>
  <si>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</si>
  <si>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</si>
  <si>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</si>
  <si>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</si>
  <si>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</si>
  <si>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</si>
  <si>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</si>
  <si>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</si>
  <si>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</si>
  <si>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</si>
  <si>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</si>
  <si>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</si>
  <si>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</si>
  <si>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</si>
  <si>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</si>
  <si>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</si>
  <si>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</si>
  <si>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</si>
  <si>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</si>
  <si>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</si>
  <si>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</si>
  <si>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</si>
  <si>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</si>
  <si>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</si>
  <si>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</si>
  <si>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</si>
  <si>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</si>
  <si>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</si>
  <si>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</si>
  <si>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</si>
  <si>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</si>
  <si>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</si>
  <si>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</si>
  <si>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</si>
  <si>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</si>
  <si>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</si>
  <si>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</si>
  <si>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</si>
  <si>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</si>
  <si>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</si>
  <si>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</si>
  <si>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</si>
  <si>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</si>
  <si>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</si>
  <si>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</si>
  <si>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</si>
  <si>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</si>
  <si>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</si>
  <si>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</si>
  <si>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</si>
  <si>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</si>
  <si>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</si>
  <si>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</si>
  <si>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</si>
  <si>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</si>
  <si>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</si>
  <si>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</si>
  <si>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</si>
  <si>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</si>
  <si>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</si>
  <si>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</si>
  <si>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</si>
  <si>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</si>
  <si>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</si>
  <si>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</si>
  <si>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</si>
  <si>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</si>
  <si>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</si>
  <si>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</si>
  <si>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</si>
  <si>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</si>
  <si>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</si>
  <si>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</si>
  <si>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</si>
  <si>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</si>
  <si>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</si>
  <si>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</si>
  <si>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</si>
  <si>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</si>
  <si>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</si>
  <si>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</si>
  <si>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</si>
  <si>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</si>
  <si>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</si>
  <si>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</si>
  <si>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</si>
  <si>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</si>
  <si>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</si>
  <si>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</si>
  <si>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</si>
  <si>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</si>
  <si>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</si>
  <si>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</si>
  <si>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</si>
  <si>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</si>
  <si>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</si>
  <si>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</si>
  <si>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</si>
  <si>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</si>
  <si>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</si>
  <si>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</si>
  <si>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</si>
  <si>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</si>
  <si>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</si>
  <si>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</si>
  <si>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</si>
  <si>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</si>
  <si>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</si>
  <si>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</si>
  <si>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</si>
  <si>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</si>
  <si>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</si>
  <si>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</si>
  <si>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</si>
  <si>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</si>
  <si>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</si>
  <si>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</si>
  <si>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</si>
  <si>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</si>
  <si>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</si>
  <si>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</si>
  <si>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</si>
  <si>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</si>
  <si>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</si>
  <si>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</si>
  <si>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</si>
  <si>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</si>
  <si>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</si>
  <si>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</si>
  <si>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</si>
  <si>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</si>
  <si>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</si>
  <si>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</si>
  <si>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</si>
  <si>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</si>
  <si>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</si>
  <si>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</si>
  <si>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</si>
  <si>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</si>
  <si>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</si>
  <si>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</si>
  <si>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</si>
  <si>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</si>
  <si>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</si>
  <si>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</si>
  <si>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</si>
  <si>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</si>
  <si>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</si>
  <si>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</si>
  <si>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</si>
  <si>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</si>
  <si>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</si>
  <si>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</si>
  <si>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</si>
  <si>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</si>
  <si>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</si>
  <si>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</si>
  <si>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</si>
  <si>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</si>
  <si>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</si>
  <si>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</si>
  <si>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</si>
  <si>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</si>
  <si>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</si>
  <si>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</si>
  <si>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</si>
  <si>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</si>
  <si>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</si>
  <si>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</si>
  <si>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</si>
  <si>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</si>
  <si>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</si>
  <si>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</si>
  <si>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</si>
  <si>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</si>
  <si>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</si>
  <si>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</si>
  <si>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</si>
  <si>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</si>
  <si>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</si>
  <si>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</si>
  <si>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</si>
  <si>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</si>
  <si>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</si>
  <si>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</si>
  <si>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</si>
  <si>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</si>
  <si>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</si>
  <si>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</si>
  <si>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</si>
  <si>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</si>
  <si>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</si>
  <si>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</si>
  <si>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</si>
  <si>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</si>
  <si>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</si>
  <si>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</si>
  <si>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</si>
  <si>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</si>
  <si>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</si>
  <si>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</si>
  <si>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</si>
  <si>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</si>
  <si>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</si>
  <si>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</si>
  <si>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</si>
  <si>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</si>
  <si>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</si>
  <si>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</si>
  <si>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</si>
  <si>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</si>
  <si>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</si>
  <si>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</si>
  <si>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</si>
  <si>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</si>
  <si>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</si>
  <si>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</si>
  <si>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</si>
  <si>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</si>
  <si>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</si>
  <si>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</si>
  <si>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</si>
  <si>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</si>
  <si>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</si>
  <si>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</si>
  <si>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</si>
  <si>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</si>
  <si>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</si>
  <si>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</si>
  <si>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</si>
  <si>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</si>
  <si>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</si>
  <si>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</si>
  <si>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</si>
  <si>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</si>
  <si>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</si>
  <si>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</si>
  <si>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</si>
  <si>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</si>
  <si>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</si>
  <si>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</si>
  <si>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</si>
  <si>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</si>
  <si>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</si>
  <si>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</si>
  <si>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</si>
  <si>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</si>
  <si>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</si>
  <si>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</si>
  <si>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</si>
  <si>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</si>
  <si>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</si>
  <si>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</si>
  <si>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</si>
  <si>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</si>
  <si>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</si>
  <si>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</si>
  <si>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</si>
  <si>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</si>
  <si>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</si>
  <si>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</si>
  <si>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</si>
  <si>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</si>
  <si>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</si>
  <si>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</si>
  <si>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</si>
  <si>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</si>
  <si>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</si>
  <si>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</si>
  <si>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</si>
  <si>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</si>
  <si>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</si>
  <si>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</si>
  <si>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</si>
  <si>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</si>
  <si>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</si>
  <si>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</si>
  <si>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</si>
  <si>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</si>
  <si>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</si>
  <si>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</si>
  <si>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</si>
  <si>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</si>
  <si>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</si>
  <si>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</si>
  <si>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</si>
  <si>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</si>
  <si>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</si>
  <si>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</si>
  <si>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</si>
  <si>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</si>
  <si>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</si>
  <si>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</si>
  <si>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</si>
  <si>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</si>
  <si>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</si>
  <si>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</si>
  <si>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</si>
  <si>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</si>
  <si>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</si>
  <si>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</si>
  <si>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</si>
  <si>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</si>
  <si>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</si>
  <si>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</si>
  <si>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</si>
  <si>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</si>
  <si>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</si>
  <si>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</si>
  <si>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</si>
  <si>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</si>
  <si>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</si>
  <si>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</si>
  <si>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</si>
  <si>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</si>
  <si>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</si>
  <si>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</si>
  <si>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</si>
  <si>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</si>
  <si>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</si>
  <si>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</si>
  <si>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</si>
  <si>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</si>
  <si>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</si>
  <si>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</si>
  <si>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</si>
  <si>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</si>
  <si>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</si>
  <si>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</si>
  <si>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</si>
  <si>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</si>
  <si>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</si>
  <si>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</si>
  <si>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</si>
  <si>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</si>
  <si>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</si>
  <si>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</si>
  <si>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</si>
  <si>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</si>
  <si>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</si>
  <si>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</si>
  <si>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</si>
  <si>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</si>
  <si>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</si>
  <si>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</si>
  <si>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</si>
  <si>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</si>
  <si>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</si>
  <si>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</si>
  <si>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</si>
  <si>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</si>
  <si>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</si>
  <si>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</si>
  <si>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</si>
  <si>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</si>
  <si>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</si>
  <si>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</si>
  <si>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</si>
  <si>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</si>
  <si>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</si>
  <si>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</si>
  <si>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</si>
  <si>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</si>
  <si>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</si>
  <si>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</si>
  <si>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</si>
  <si>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</si>
  <si>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</si>
  <si>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</si>
  <si>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</si>
  <si>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</si>
  <si>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</si>
  <si>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</si>
  <si>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</si>
  <si>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</si>
  <si>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</si>
  <si>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</si>
  <si>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</si>
  <si>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</si>
  <si>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</si>
  <si>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</si>
  <si>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</si>
  <si>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</si>
  <si>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</si>
  <si>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</si>
  <si>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</si>
  <si>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</si>
  <si>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</si>
  <si>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</si>
  <si>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</si>
  <si>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</si>
  <si>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</si>
  <si>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</si>
  <si>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</si>
  <si>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</si>
  <si>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</si>
  <si>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</si>
  <si>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</si>
  <si>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</si>
  <si>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</si>
  <si>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</si>
  <si>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</si>
  <si>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</si>
  <si>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</si>
  <si>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</si>
  <si>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</si>
  <si>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</si>
  <si>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</si>
  <si>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</si>
  <si>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</si>
  <si>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</si>
  <si>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</si>
  <si>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</si>
  <si>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</si>
  <si>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</si>
  <si>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</si>
  <si>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</si>
  <si>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</si>
  <si>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</si>
  <si>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</si>
  <si>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</si>
  <si>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</si>
  <si>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</si>
  <si>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</si>
  <si>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</si>
  <si>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</si>
  <si>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</si>
  <si>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</si>
  <si>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</si>
  <si>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</si>
  <si>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</si>
  <si>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</si>
  <si>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</si>
  <si>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</si>
  <si>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</si>
  <si>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</si>
  <si>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</si>
  <si>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</si>
  <si>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</si>
  <si>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</si>
  <si>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</si>
  <si>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</si>
  <si>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</si>
  <si>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</si>
  <si>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</si>
  <si>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</si>
  <si>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</si>
  <si>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</si>
  <si>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</si>
  <si>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</si>
  <si>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</si>
  <si>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</si>
  <si>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</si>
  <si>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</si>
  <si>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</si>
  <si>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</si>
  <si>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</si>
  <si>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</si>
  <si>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</si>
  <si>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</si>
  <si>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</si>
  <si>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</si>
  <si>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</si>
  <si>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</si>
  <si>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</si>
  <si>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</si>
  <si>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</si>
  <si>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</si>
  <si>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</si>
  <si>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</si>
  <si>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</si>
  <si>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</si>
  <si>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</si>
  <si>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</si>
  <si>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</si>
  <si>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</si>
  <si>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</si>
  <si>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</si>
  <si>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</si>
  <si>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</si>
  <si>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</si>
  <si>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</si>
  <si>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</si>
  <si>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</si>
  <si>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</si>
  <si>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</si>
  <si>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</si>
  <si>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</si>
  <si>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</si>
  <si>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</si>
  <si>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</si>
  <si>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</si>
  <si>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</si>
  <si>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</si>
  <si>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</si>
  <si>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</si>
  <si>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</si>
  <si>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</si>
  <si>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</si>
  <si>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</si>
  <si>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</si>
  <si>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</si>
  <si>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</si>
  <si>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</si>
  <si>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</si>
  <si>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</si>
  <si>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</si>
  <si>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</si>
  <si>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</si>
  <si>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</si>
  <si>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</si>
  <si>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</si>
  <si>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</si>
  <si>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</si>
  <si>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</si>
  <si>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</si>
  <si>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</si>
  <si>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</si>
  <si>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</si>
  <si>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</si>
  <si>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</si>
  <si>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</si>
  <si>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</si>
  <si>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</si>
  <si>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</si>
  <si>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</si>
  <si>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</si>
  <si>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</si>
  <si>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</si>
  <si>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</si>
  <si>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</si>
  <si>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</si>
  <si>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</si>
  <si>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</si>
  <si>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</si>
  <si>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</si>
  <si>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</si>
  <si>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</si>
  <si>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</si>
  <si>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</si>
  <si>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</si>
  <si>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</si>
  <si>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</si>
  <si>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</si>
  <si>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</si>
  <si>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</si>
  <si>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</si>
  <si>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</si>
  <si>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</si>
  <si>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</si>
  <si>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</si>
  <si>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</si>
  <si>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</si>
  <si>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</si>
  <si>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</si>
  <si>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</si>
  <si>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</si>
  <si>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</si>
  <si>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</si>
  <si>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</si>
  <si>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</si>
  <si>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</si>
  <si>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</si>
  <si>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</si>
  <si>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</si>
  <si>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</si>
  <si>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</si>
  <si>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</si>
  <si>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</si>
  <si>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</si>
  <si>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</si>
  <si>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</si>
  <si>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</si>
  <si>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</si>
  <si>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</si>
  <si>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</si>
  <si>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</si>
  <si>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</si>
  <si>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</si>
  <si>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</si>
  <si>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</si>
  <si>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</si>
  <si>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</si>
  <si>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</si>
  <si>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</si>
  <si>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</si>
  <si>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</si>
  <si>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</si>
  <si>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</si>
  <si>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</si>
  <si>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</si>
  <si>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</si>
  <si>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</si>
  <si>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</si>
  <si>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</si>
  <si>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</si>
  <si>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</si>
  <si>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</si>
  <si>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</si>
  <si>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</si>
  <si>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</si>
  <si>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</si>
  <si>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</si>
  <si>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</si>
  <si>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</si>
  <si>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</si>
  <si>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</si>
  <si>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</si>
  <si>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</si>
  <si>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</si>
  <si>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</si>
  <si>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</si>
  <si>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</si>
  <si>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</si>
  <si>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</si>
  <si>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</si>
  <si>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</si>
  <si>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</si>
  <si>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</si>
  <si>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</si>
  <si>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</si>
  <si>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</si>
  <si>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</si>
  <si>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</si>
  <si>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</si>
  <si>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</si>
  <si>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</si>
  <si>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</si>
  <si>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</si>
  <si>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</si>
  <si>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</si>
  <si>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</si>
  <si>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</si>
  <si>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</si>
  <si>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</si>
  <si>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</si>
  <si>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</si>
  <si>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</si>
  <si>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</si>
  <si>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</si>
  <si>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</si>
  <si>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</si>
  <si>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</si>
  <si>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</si>
  <si>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</si>
  <si>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</si>
  <si>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</si>
  <si>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</si>
  <si>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</si>
  <si>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</si>
  <si>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</si>
  <si>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</si>
  <si>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</si>
  <si>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</si>
  <si>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</si>
  <si>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</si>
  <si>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</si>
  <si>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</si>
  <si>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</si>
  <si>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</si>
  <si>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</si>
  <si>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</si>
  <si>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</si>
  <si>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</si>
  <si>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</si>
  <si>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</si>
  <si>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</si>
  <si>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</si>
  <si>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</si>
  <si>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</si>
  <si>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</si>
  <si>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</si>
  <si>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</si>
  <si>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</si>
  <si>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</si>
  <si>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</si>
  <si>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</si>
  <si>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</si>
  <si>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</si>
  <si>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</si>
  <si>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</si>
  <si>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</si>
  <si>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</si>
  <si>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</si>
  <si>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</si>
  <si>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</si>
  <si>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</si>
  <si>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</si>
  <si>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</si>
  <si>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</si>
  <si>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</si>
  <si>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</si>
  <si>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</si>
  <si>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</si>
  <si>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</si>
  <si>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</si>
  <si>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</si>
  <si>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</si>
  <si>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</si>
  <si>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</si>
  <si>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</si>
  <si>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</si>
  <si>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</si>
  <si>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</si>
  <si>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</si>
  <si>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</si>
  <si>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</si>
  <si>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</si>
  <si>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</si>
  <si>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</si>
  <si>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</si>
  <si>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</si>
  <si>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</si>
  <si>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</si>
  <si>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</si>
  <si>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</si>
  <si>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</si>
  <si>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</si>
  <si>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</si>
  <si>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</si>
  <si>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</si>
  <si>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</si>
  <si>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</si>
  <si>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</si>
  <si>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</si>
  <si>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</si>
  <si>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</si>
  <si>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</si>
  <si>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</si>
  <si>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</si>
  <si>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</si>
  <si>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</si>
  <si>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</si>
  <si>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</si>
  <si>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</si>
  <si>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</si>
  <si>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</si>
  <si>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</si>
  <si>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</si>
  <si>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</si>
  <si>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</si>
  <si>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</si>
  <si>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</si>
  <si>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</si>
  <si>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</si>
  <si>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</si>
  <si>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</si>
  <si>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</si>
  <si>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</si>
  <si>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</si>
  <si>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</si>
  <si>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</si>
  <si>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</si>
  <si>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</si>
  <si>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</si>
  <si>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</si>
  <si>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</si>
  <si>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</si>
  <si>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</si>
  <si>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</si>
  <si>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</si>
  <si>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</si>
  <si>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</si>
  <si>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</si>
  <si>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</si>
  <si>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</si>
  <si>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</si>
  <si>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</si>
  <si>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</si>
  <si>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</si>
  <si>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</si>
  <si>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</si>
  <si>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</si>
  <si>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</si>
  <si>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</si>
  <si>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</si>
  <si>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</si>
  <si>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</si>
  <si>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</si>
  <si>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</si>
  <si>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</si>
  <si>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</si>
  <si>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</si>
  <si>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</si>
  <si>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</si>
  <si>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</si>
  <si>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</si>
  <si>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</si>
  <si>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</si>
  <si>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</si>
  <si>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</si>
  <si>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</si>
  <si>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</si>
  <si>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</si>
  <si>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</si>
  <si>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</si>
  <si>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</si>
  <si>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</si>
  <si>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</si>
  <si>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</si>
  <si>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</si>
  <si>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</si>
  <si>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</si>
  <si>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</si>
  <si>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</si>
  <si>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</si>
  <si>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</si>
  <si>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</si>
  <si>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</si>
  <si>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</si>
  <si>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</si>
  <si>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</si>
  <si>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</si>
  <si>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</si>
  <si>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</si>
  <si>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</si>
  <si>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</si>
  <si>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</si>
  <si>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</si>
  <si>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</si>
  <si>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</si>
  <si>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</si>
  <si>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</si>
  <si>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</si>
  <si>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</si>
  <si>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</si>
  <si>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</si>
  <si>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</si>
  <si>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</si>
  <si>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</si>
  <si>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</si>
  <si>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</si>
  <si>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</si>
  <si>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</si>
  <si>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</si>
  <si>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</si>
  <si>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</si>
  <si>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</si>
  <si>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</si>
  <si>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</si>
  <si>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</si>
  <si>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</si>
  <si>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</si>
  <si>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</si>
  <si>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</si>
  <si>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</si>
  <si>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</si>
  <si>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</si>
  <si>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</si>
  <si>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</si>
  <si>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</si>
  <si>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</si>
  <si>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</si>
  <si>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</si>
  <si>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</si>
  <si>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</si>
  <si>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</si>
  <si>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</si>
  <si>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</si>
  <si>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</si>
  <si>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</si>
  <si>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</si>
  <si>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</si>
  <si>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</si>
  <si>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</si>
  <si>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</si>
  <si>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</si>
  <si>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</si>
  <si>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</si>
  <si>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</si>
  <si>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</si>
  <si>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</si>
  <si>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</si>
  <si>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</si>
  <si>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</si>
  <si>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</si>
  <si>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</si>
  <si>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</si>
  <si>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</si>
  <si>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</si>
  <si>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</si>
  <si>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</si>
  <si>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</si>
  <si>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</si>
  <si>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</si>
  <si>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</si>
  <si>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</si>
  <si>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</si>
  <si>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</si>
  <si>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</si>
  <si>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</si>
  <si>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</si>
  <si>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</si>
  <si>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</si>
  <si>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</si>
  <si>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</si>
  <si>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</si>
  <si>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</si>
  <si>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</si>
  <si>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</si>
  <si>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</si>
  <si>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</si>
  <si>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</si>
  <si>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</si>
  <si>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</si>
  <si>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</si>
  <si>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</si>
  <si>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</si>
  <si>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</si>
  <si>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</si>
  <si>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</si>
  <si>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</si>
  <si>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</si>
  <si>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</si>
  <si>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</si>
  <si>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</si>
  <si>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</si>
  <si>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</si>
  <si>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</si>
  <si>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</si>
  <si>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</si>
  <si>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</si>
  <si>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</si>
  <si>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</si>
  <si>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</si>
  <si>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</si>
  <si>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</si>
  <si>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</si>
  <si>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</si>
  <si>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</si>
  <si>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</si>
  <si>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</si>
  <si>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</si>
  <si>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</si>
  <si>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</si>
  <si>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</si>
  <si>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</si>
  <si>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</si>
  <si>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</si>
  <si>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</si>
  <si>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</si>
  <si>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</si>
  <si>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</si>
  <si>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</si>
  <si>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</si>
  <si>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</si>
  <si>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</si>
  <si>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</si>
  <si>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</si>
  <si>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</si>
  <si>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</si>
  <si>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</si>
  <si>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</si>
  <si>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</si>
  <si>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</si>
  <si>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</si>
  <si>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</si>
  <si>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</si>
  <si>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</si>
  <si>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</si>
  <si>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</si>
  <si>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</si>
  <si>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</si>
  <si>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</si>
  <si>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</si>
  <si>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</si>
  <si>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</si>
  <si>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</si>
  <si>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</si>
  <si>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</si>
  <si>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</si>
  <si>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</si>
  <si>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</si>
  <si>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</si>
  <si>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</si>
  <si>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</si>
  <si>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</si>
  <si>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</si>
  <si>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</si>
  <si>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</si>
  <si>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</si>
  <si>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</si>
  <si>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</si>
  <si>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</si>
  <si>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</si>
  <si>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</si>
  <si>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</si>
  <si>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</si>
  <si>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</si>
  <si>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</si>
  <si>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</si>
  <si>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</si>
  <si>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</si>
  <si>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</si>
  <si>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</si>
  <si>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</si>
  <si>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</si>
  <si>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</si>
  <si>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</si>
  <si>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</si>
  <si>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</si>
  <si>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</si>
  <si>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</si>
  <si>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</si>
  <si>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</si>
  <si>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</si>
  <si>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</si>
  <si>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</si>
  <si>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</si>
  <si>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</si>
  <si>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</si>
  <si>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</si>
  <si>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</si>
  <si>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</si>
  <si>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</si>
  <si>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</si>
  <si>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</si>
  <si>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</si>
  <si>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</si>
  <si>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</si>
  <si>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</si>
  <si>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</si>
  <si>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</si>
  <si>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</si>
  <si>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</si>
  <si>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</si>
  <si>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</si>
  <si>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</si>
  <si>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</si>
  <si>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</si>
  <si>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</si>
  <si>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</si>
  <si>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</si>
  <si>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</si>
  <si>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</si>
  <si>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</si>
  <si>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</si>
  <si>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</si>
  <si>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</si>
  <si>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</si>
  <si>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</si>
  <si>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</si>
  <si>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</si>
  <si>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</si>
  <si>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</si>
  <si>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</si>
  <si>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</si>
  <si>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</si>
  <si>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</si>
  <si>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</si>
  <si>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</si>
  <si>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</si>
  <si>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</si>
  <si>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</si>
  <si>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</si>
  <si>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</si>
  <si>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</si>
  <si>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</si>
  <si>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</si>
  <si>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</si>
  <si>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</si>
  <si>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</si>
  <si>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</si>
  <si>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</si>
  <si>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</si>
  <si>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</si>
  <si>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</si>
  <si>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</si>
  <si>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</si>
  <si>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</si>
  <si>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</si>
  <si>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</si>
  <si>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</si>
  <si>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</si>
  <si>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</si>
  <si>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</si>
  <si>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</si>
  <si>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</si>
  <si>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</si>
  <si>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</si>
  <si>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</si>
  <si>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</si>
  <si>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</si>
  <si>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</si>
  <si>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</si>
  <si>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</si>
  <si>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</si>
  <si>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</si>
  <si>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</si>
  <si>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</si>
  <si>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</si>
  <si>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</si>
  <si>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</si>
  <si>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</si>
  <si>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</si>
  <si>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</si>
  <si>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</si>
  <si>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</si>
  <si>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</si>
  <si>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</si>
  <si>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</si>
  <si>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</si>
  <si>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</si>
  <si>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</si>
  <si>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</si>
  <si>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</si>
  <si>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</si>
  <si>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</si>
  <si>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</si>
  <si>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</si>
  <si>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</si>
  <si>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</si>
  <si>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</si>
  <si>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</si>
  <si>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</si>
  <si>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</si>
  <si>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</si>
  <si>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</si>
  <si>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</si>
  <si>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</si>
  <si>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</si>
  <si>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</si>
  <si>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</si>
  <si>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</si>
  <si>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</si>
  <si>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</si>
  <si>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</si>
  <si>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</si>
  <si>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</si>
  <si>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</si>
  <si>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</si>
  <si>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</si>
  <si>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</si>
  <si>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</si>
  <si>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</si>
  <si>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</si>
  <si>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</si>
  <si>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</si>
  <si>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</si>
  <si>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</si>
  <si>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</si>
  <si>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</si>
  <si>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</si>
  <si>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</si>
  <si>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</si>
  <si>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</si>
  <si>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</si>
  <si>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</si>
  <si>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</si>
  <si>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</si>
  <si>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</si>
  <si>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</si>
  <si>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</si>
  <si>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</si>
  <si>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</si>
  <si>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</si>
  <si>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</si>
  <si>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</si>
  <si>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</si>
  <si>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</si>
  <si>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</si>
  <si>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</si>
  <si>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</si>
  <si>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</si>
  <si>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</si>
  <si>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</si>
  <si>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</si>
  <si>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</si>
  <si>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</si>
  <si>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</si>
  <si>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</si>
  <si>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</si>
  <si>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</si>
  <si>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</si>
  <si>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</si>
  <si>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</si>
  <si>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</si>
  <si>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</si>
  <si>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</si>
  <si>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</si>
  <si>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</si>
  <si>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</si>
  <si>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</si>
  <si>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</si>
  <si>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</si>
  <si>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</si>
  <si>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</si>
  <si>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</si>
  <si>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</si>
  <si>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</si>
  <si>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</si>
  <si>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</si>
  <si>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</si>
  <si>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</si>
  <si>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</si>
  <si>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</si>
  <si>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</si>
  <si>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</si>
  <si>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</si>
  <si>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</si>
  <si>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</si>
  <si>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</si>
  <si>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</si>
  <si>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</si>
  <si>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</si>
  <si>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</si>
  <si>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</si>
  <si>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</si>
  <si>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</si>
  <si>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</si>
  <si>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</si>
  <si>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</si>
  <si>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</si>
  <si>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</si>
  <si>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</si>
  <si>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</si>
  <si>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</si>
  <si>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</si>
  <si>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</si>
  <si>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</si>
  <si>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</si>
  <si>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</si>
  <si>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</si>
  <si>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</si>
  <si>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</si>
  <si>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</si>
  <si>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</si>
  <si>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</si>
  <si>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</si>
  <si>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</si>
  <si>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</si>
  <si>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</si>
  <si>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</si>
  <si>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</si>
  <si>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</si>
  <si>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</si>
  <si>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</si>
  <si>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</si>
  <si>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</si>
  <si>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</si>
  <si>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</si>
  <si>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</si>
  <si>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</si>
  <si>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</si>
  <si>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</si>
  <si>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</si>
  <si>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</si>
  <si>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</si>
  <si>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</si>
  <si>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</si>
  <si>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</si>
  <si>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</si>
  <si>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</si>
  <si>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</si>
  <si>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</si>
  <si>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</si>
  <si>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</si>
  <si>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</si>
  <si>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</si>
  <si>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</si>
  <si>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</si>
  <si>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</si>
  <si>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</si>
  <si>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</si>
  <si>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</si>
  <si>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</si>
  <si>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</si>
  <si>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</si>
  <si>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</si>
  <si>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</si>
  <si>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</si>
  <si>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</si>
  <si>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</si>
  <si>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</si>
  <si>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</si>
  <si>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</si>
  <si>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</si>
  <si>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</si>
  <si>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</si>
  <si>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</si>
  <si>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</si>
  <si>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</si>
  <si>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</si>
  <si>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</si>
  <si>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</si>
  <si>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</si>
  <si>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</si>
  <si>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</si>
  <si>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</si>
  <si>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</si>
  <si>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</si>
  <si>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</si>
  <si>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</si>
  <si>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</si>
  <si>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</si>
  <si>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</si>
  <si>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</si>
  <si>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</si>
  <si>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</si>
  <si>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</si>
  <si>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</si>
  <si>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</si>
  <si>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</si>
  <si>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</si>
  <si>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</si>
  <si>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</si>
  <si>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</si>
  <si>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</si>
  <si>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</si>
  <si>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</si>
  <si>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</si>
  <si>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</si>
  <si>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</si>
  <si>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</si>
  <si>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</si>
  <si>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</si>
  <si>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</si>
  <si>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</si>
  <si>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</si>
  <si>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</si>
  <si>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</si>
  <si>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</si>
  <si>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</si>
  <si>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</si>
  <si>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</si>
  <si>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</si>
  <si>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</si>
  <si>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</si>
  <si>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</si>
  <si>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</si>
  <si>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</si>
  <si>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</si>
  <si>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</si>
  <si>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</si>
  <si>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</si>
  <si>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</si>
  <si>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</si>
  <si>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</si>
  <si>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</si>
  <si>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</si>
  <si>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</si>
  <si>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</si>
  <si>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</si>
  <si>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</si>
  <si>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</si>
  <si>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</si>
  <si>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</si>
  <si>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</si>
  <si>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</si>
  <si>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</si>
  <si>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</si>
  <si>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</si>
  <si>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</si>
  <si>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</si>
  <si>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</si>
  <si>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</si>
  <si>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</si>
  <si>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</si>
  <si>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</si>
  <si>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</si>
  <si>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</si>
  <si>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</si>
  <si>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</si>
  <si>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</si>
  <si>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</si>
  <si>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</si>
  <si>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</si>
  <si>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</si>
  <si>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</si>
  <si>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</si>
  <si>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</si>
  <si>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</si>
  <si>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</si>
  <si>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</si>
  <si>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</si>
  <si>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</si>
  <si>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</si>
  <si>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</si>
  <si>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</si>
  <si>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</si>
  <si>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</si>
  <si>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</si>
  <si>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</si>
  <si>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</si>
  <si>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</si>
  <si>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</si>
  <si>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</si>
  <si>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</si>
  <si>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</si>
  <si>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</si>
  <si>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</si>
  <si>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</si>
  <si>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</si>
  <si>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</si>
  <si>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</si>
  <si>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</si>
  <si>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</si>
  <si>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</si>
  <si>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</si>
  <si>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</si>
  <si>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</si>
  <si>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</si>
  <si>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</si>
  <si>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</si>
  <si>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</si>
  <si>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</si>
  <si>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</si>
  <si>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</si>
  <si>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</si>
  <si>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</si>
  <si>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</si>
  <si>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</si>
  <si>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</si>
  <si>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</si>
  <si>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</si>
  <si>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</si>
  <si>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</si>
  <si>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</si>
  <si>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</si>
  <si>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</si>
  <si>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</si>
  <si>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</si>
  <si>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</si>
  <si>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</si>
  <si>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</si>
  <si>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</si>
  <si>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</si>
  <si>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</si>
  <si>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</si>
  <si>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</si>
  <si>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</si>
  <si>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</si>
  <si>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</si>
  <si>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</si>
  <si>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</si>
  <si>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</si>
  <si>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</si>
  <si>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</si>
  <si>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</si>
  <si>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</si>
  <si>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</si>
  <si>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</si>
  <si>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</si>
  <si>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</si>
  <si>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</si>
  <si>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</si>
  <si>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</si>
  <si>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</si>
  <si>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</si>
  <si>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</si>
  <si>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</si>
  <si>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</si>
  <si>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</si>
  <si>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</si>
  <si>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</si>
  <si>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</si>
  <si>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</si>
  <si>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</si>
  <si>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</si>
  <si>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</si>
  <si>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</si>
  <si>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</si>
  <si>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</si>
  <si>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</si>
  <si>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</si>
  <si>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</si>
  <si>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</si>
  <si>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</si>
  <si>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</si>
  <si>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</si>
  <si>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</si>
  <si>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</si>
  <si>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</si>
  <si>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</si>
  <si>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</si>
  <si>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</si>
  <si>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</si>
  <si>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</si>
  <si>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</si>
  <si>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</si>
  <si>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</si>
  <si>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</si>
  <si>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</si>
  <si>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</si>
  <si>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</si>
  <si>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</si>
  <si>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</si>
  <si>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</si>
  <si>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</si>
  <si>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</si>
  <si>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</si>
  <si>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</si>
  <si>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</si>
  <si>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</si>
  <si>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</si>
  <si>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</si>
  <si>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</si>
  <si>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</si>
  <si>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</si>
  <si>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</si>
  <si>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</si>
  <si>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</si>
  <si>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</si>
  <si>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</si>
  <si>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</si>
  <si>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</si>
  <si>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</si>
  <si>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</si>
  <si>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</si>
  <si>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</si>
  <si>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</si>
  <si>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</si>
  <si>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</si>
  <si>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</si>
  <si>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</si>
  <si>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</si>
  <si>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</si>
  <si>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</si>
  <si>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</si>
  <si>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</si>
  <si>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</si>
  <si>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</si>
  <si>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</si>
  <si>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</si>
  <si>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</si>
  <si>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</si>
  <si>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</si>
  <si>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</si>
  <si>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</si>
  <si>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</si>
  <si>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</si>
  <si>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</si>
  <si>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</si>
  <si>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</si>
  <si>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</si>
  <si>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</si>
  <si>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</si>
  <si>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</si>
  <si>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</si>
  <si>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</si>
  <si>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</si>
  <si>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</si>
  <si>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</si>
  <si>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</si>
  <si>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</si>
  <si>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</si>
  <si>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</si>
  <si>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</si>
  <si>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</si>
  <si>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</si>
  <si>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</si>
  <si>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</si>
  <si>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</si>
  <si>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</si>
  <si>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</si>
  <si>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</si>
  <si>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</si>
  <si>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</si>
  <si>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</si>
  <si>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</si>
  <si>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</si>
  <si>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</si>
  <si>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</si>
  <si>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</si>
  <si>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</si>
  <si>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</si>
  <si>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</si>
  <si>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</si>
  <si>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</si>
  <si>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</si>
  <si>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</si>
  <si>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</si>
  <si>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</si>
  <si>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</si>
  <si>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</si>
  <si>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</si>
  <si>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</si>
  <si>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</si>
  <si>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</si>
  <si>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</si>
  <si>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</si>
  <si>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</si>
  <si>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</si>
  <si>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</si>
  <si>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</si>
  <si>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</si>
  <si>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</si>
  <si>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</si>
  <si>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</si>
  <si>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</si>
  <si>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</si>
  <si>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</si>
  <si>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</si>
  <si>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</si>
  <si>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</si>
  <si>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</si>
  <si>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</si>
  <si>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</si>
  <si>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</si>
  <si>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</si>
  <si>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</si>
  <si>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</si>
  <si>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</si>
  <si>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</si>
  <si>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</si>
  <si>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</si>
  <si>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</si>
  <si>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</si>
  <si>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</si>
  <si>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</si>
  <si>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</si>
  <si>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</si>
  <si>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</si>
  <si>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</si>
  <si>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</si>
  <si>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</si>
  <si>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</si>
  <si>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</si>
  <si>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</si>
  <si>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</si>
  <si>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</si>
  <si>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</si>
  <si>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</si>
  <si>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</si>
  <si>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</si>
  <si>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</si>
  <si>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</si>
  <si>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</si>
  <si>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</si>
  <si>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</si>
  <si>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</si>
  <si>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</si>
  <si>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</si>
  <si>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</si>
  <si>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</si>
  <si>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</si>
  <si>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</si>
  <si>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</si>
  <si>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</si>
  <si>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</si>
  <si>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</si>
  <si>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</si>
  <si>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</si>
  <si>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</si>
  <si>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</si>
  <si>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</si>
  <si>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</si>
  <si>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</si>
  <si>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</si>
  <si>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</si>
  <si>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</si>
  <si>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</si>
  <si>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</si>
  <si>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</si>
  <si>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</si>
  <si>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</si>
  <si>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</si>
  <si>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</si>
  <si>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</si>
  <si>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</si>
  <si>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</si>
  <si>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</si>
  <si>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</si>
  <si>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</si>
  <si>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</si>
  <si>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</si>
  <si>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</si>
  <si>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</si>
  <si>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</si>
  <si>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</si>
  <si>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</si>
  <si>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</si>
  <si>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</si>
  <si>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</si>
  <si>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</si>
  <si>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</si>
  <si>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</si>
  <si>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</si>
  <si>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</si>
  <si>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</si>
  <si>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</si>
  <si>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</si>
  <si>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</si>
  <si>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</si>
  <si>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</si>
  <si>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</si>
  <si>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</si>
  <si>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</si>
  <si>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</si>
  <si>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</si>
  <si>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</si>
  <si>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</si>
  <si>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</si>
  <si>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</si>
  <si>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</si>
  <si>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</si>
  <si>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</si>
  <si>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</si>
  <si>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</si>
  <si>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</si>
  <si>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</si>
  <si>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</si>
  <si>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</si>
  <si>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</si>
  <si>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</si>
  <si>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</si>
  <si>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</si>
  <si>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</si>
  <si>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</si>
  <si>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</si>
  <si>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</si>
  <si>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</si>
  <si>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</si>
  <si>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</si>
  <si>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</si>
  <si>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</si>
  <si>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</si>
  <si>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</si>
  <si>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</si>
  <si>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</si>
  <si>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</si>
  <si>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</si>
  <si>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</si>
  <si>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</si>
  <si>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</si>
  <si>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</si>
  <si>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</si>
  <si>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</si>
  <si>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</si>
  <si>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</si>
  <si>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</si>
  <si>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</si>
  <si>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</si>
  <si>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</si>
  <si>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</si>
  <si>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</si>
  <si>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</si>
  <si>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</si>
  <si>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</si>
  <si>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</si>
  <si>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</si>
  <si>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</si>
  <si>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</si>
  <si>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</si>
  <si>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</si>
  <si>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</si>
  <si>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</si>
  <si>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</si>
  <si>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</si>
  <si>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</si>
  <si>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</si>
  <si>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</si>
  <si>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</si>
  <si>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</si>
  <si>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</si>
  <si>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</si>
  <si>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</si>
  <si>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</si>
  <si>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</si>
  <si>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</si>
  <si>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</si>
  <si>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</si>
  <si>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</si>
  <si>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</si>
  <si>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</si>
  <si>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</si>
  <si>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</si>
  <si>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</si>
  <si>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</si>
  <si>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</si>
  <si>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</si>
  <si>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</si>
  <si>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</si>
  <si>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</si>
  <si>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</si>
  <si>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</si>
  <si>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</si>
  <si>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</si>
  <si>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</si>
  <si>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</si>
  <si>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</si>
  <si>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</si>
  <si>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</si>
  <si>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</si>
  <si>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</si>
  <si>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</si>
  <si>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</si>
  <si>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</si>
  <si>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</si>
  <si>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</si>
  <si>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</si>
  <si>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</si>
  <si>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</si>
  <si>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</si>
  <si>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</si>
  <si>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</si>
  <si>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</si>
  <si>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</si>
  <si>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</si>
  <si>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</si>
  <si>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</si>
  <si>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</si>
  <si>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</si>
  <si>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</si>
  <si>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</si>
  <si>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</si>
  <si>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</si>
  <si>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</si>
  <si>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</si>
  <si>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</si>
  <si>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</si>
  <si>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</si>
  <si>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</si>
  <si>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</si>
  <si>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</si>
  <si>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</si>
  <si>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</si>
  <si>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</si>
  <si>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</si>
  <si>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</si>
  <si>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</si>
  <si>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</si>
  <si>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</si>
  <si>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</si>
  <si>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</si>
  <si>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</si>
  <si>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</si>
  <si>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</si>
  <si>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</si>
  <si>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</si>
  <si>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</si>
  <si>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</si>
  <si>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</si>
  <si>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</si>
  <si>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</si>
  <si>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</si>
  <si>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</si>
  <si>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</si>
  <si>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</si>
  <si>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</si>
  <si>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</si>
  <si>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</si>
  <si>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</si>
  <si>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</si>
  <si>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</si>
  <si>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</si>
  <si>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</si>
  <si>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</si>
  <si>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</si>
  <si>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</si>
  <si>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</si>
  <si>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</si>
  <si>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</si>
  <si>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</si>
  <si>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</si>
  <si>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</si>
  <si>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</si>
  <si>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</si>
  <si>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</si>
  <si>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</si>
  <si>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</si>
  <si>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</si>
  <si>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</si>
  <si>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</si>
  <si>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</si>
  <si>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</si>
  <si>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</si>
  <si>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</si>
  <si>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</si>
  <si>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</si>
  <si>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</si>
  <si>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</si>
  <si>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</si>
  <si>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</si>
  <si>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</si>
  <si>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</si>
  <si>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</si>
  <si>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</si>
  <si>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</si>
  <si>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</si>
  <si>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</si>
  <si>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</si>
  <si>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</si>
  <si>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</si>
  <si>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</si>
  <si>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</si>
  <si>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</si>
  <si>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</si>
  <si>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</si>
  <si>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</si>
  <si>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</si>
  <si>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</si>
  <si>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</si>
  <si>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</si>
  <si>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</si>
  <si>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</si>
  <si>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</si>
  <si>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</si>
  <si>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</si>
  <si>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</si>
  <si>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</si>
  <si>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</si>
  <si>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</si>
  <si>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</si>
  <si>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</si>
  <si>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</si>
  <si>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</si>
  <si>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</si>
  <si>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</si>
  <si>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</si>
  <si>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</si>
  <si>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</si>
  <si>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</si>
  <si>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</si>
  <si>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</si>
  <si>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</si>
  <si>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</si>
  <si>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</si>
  <si>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</si>
  <si>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</si>
  <si>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</si>
  <si>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</si>
  <si>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</si>
  <si>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</si>
  <si>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</si>
  <si>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</si>
  <si>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</si>
  <si>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</si>
  <si>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</si>
  <si>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</si>
  <si>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</si>
  <si>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</si>
  <si>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</si>
  <si>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</si>
  <si>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</si>
  <si>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</si>
  <si>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</si>
  <si>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</si>
  <si>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</si>
  <si>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</si>
  <si>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</si>
  <si>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</si>
  <si>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</si>
  <si>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</si>
  <si>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</si>
  <si>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</si>
  <si>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</si>
  <si>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</si>
  <si>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</si>
  <si>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</si>
  <si>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</si>
  <si>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</si>
  <si>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</si>
  <si>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</si>
  <si>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</si>
  <si>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</si>
  <si>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</si>
  <si>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</si>
  <si>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</si>
  <si>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</si>
  <si>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</si>
  <si>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</si>
  <si>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</si>
  <si>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</si>
  <si>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</si>
  <si>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</si>
  <si>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</si>
  <si>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</si>
  <si>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</si>
  <si>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</si>
  <si>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</si>
  <si>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</si>
  <si>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</si>
  <si>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</si>
  <si>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</si>
  <si>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</si>
  <si>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</si>
  <si>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</si>
  <si>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</si>
  <si>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</si>
  <si>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</si>
  <si>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</si>
  <si>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</si>
  <si>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</si>
  <si>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</si>
  <si>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</si>
  <si>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</si>
  <si>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</si>
  <si>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</si>
  <si>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</si>
  <si>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</si>
  <si>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</si>
  <si>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</si>
  <si>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</si>
  <si>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</si>
  <si>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</si>
  <si>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</si>
  <si>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</si>
  <si>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</si>
  <si>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</si>
  <si>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</si>
  <si>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</si>
  <si>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</si>
  <si>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</si>
  <si>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</si>
  <si>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</si>
  <si>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</si>
  <si>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</si>
  <si>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</si>
  <si>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</si>
  <si>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</si>
  <si>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</si>
  <si>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</si>
  <si>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</si>
  <si>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</si>
  <si>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</si>
  <si>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</si>
  <si>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</si>
  <si>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</si>
  <si>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</si>
  <si>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</si>
  <si>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</si>
  <si>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</si>
  <si>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</si>
  <si>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</si>
  <si>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</si>
  <si>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</si>
  <si>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</si>
  <si>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</si>
  <si>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</si>
  <si>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</si>
  <si>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</si>
  <si>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</si>
  <si>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</si>
  <si>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</si>
  <si>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</si>
  <si>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</si>
  <si>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</si>
  <si>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</si>
  <si>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</si>
  <si>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</si>
  <si>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</si>
  <si>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</si>
  <si>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</si>
  <si>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</si>
  <si>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</si>
  <si>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</si>
  <si>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</si>
  <si>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</si>
  <si>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</si>
  <si>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</si>
  <si>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</si>
  <si>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</si>
  <si>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</si>
  <si>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</si>
  <si>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</si>
  <si>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</si>
  <si>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</si>
  <si>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</si>
  <si>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</si>
  <si>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</si>
  <si>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</si>
  <si>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</si>
  <si>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</si>
  <si>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</si>
  <si>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</si>
  <si>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</si>
  <si>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</si>
  <si>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</si>
  <si>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</si>
  <si>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</si>
  <si>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</si>
  <si>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</si>
  <si>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</si>
  <si>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</si>
  <si>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</si>
  <si>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</si>
  <si>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</si>
  <si>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</si>
  <si>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</si>
  <si>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</si>
  <si>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</si>
  <si>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</si>
  <si>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</si>
  <si>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</si>
  <si>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</si>
  <si>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</si>
  <si>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</si>
  <si>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</si>
  <si>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</si>
  <si>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</si>
  <si>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</si>
  <si>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</si>
  <si>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</si>
  <si>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</si>
  <si>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</si>
  <si>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</si>
  <si>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</si>
  <si>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</si>
  <si>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</si>
  <si>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</si>
  <si>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</si>
  <si>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</si>
  <si>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</si>
  <si>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</si>
  <si>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</si>
  <si>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</si>
  <si>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</si>
  <si>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</si>
  <si>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</si>
  <si>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</si>
  <si>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</si>
  <si>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</si>
  <si>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</si>
  <si>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</si>
  <si>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</si>
  <si>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</si>
  <si>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</si>
  <si>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</si>
  <si>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</si>
  <si>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</si>
  <si>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</si>
  <si>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</si>
  <si>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</si>
  <si>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</si>
  <si>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</si>
  <si>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</si>
  <si>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</si>
  <si>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</si>
  <si>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</si>
  <si>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</si>
  <si>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</si>
  <si>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</si>
  <si>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</si>
  <si>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</si>
  <si>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</si>
  <si>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</si>
  <si>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</si>
  <si>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</si>
  <si>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</si>
  <si>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</si>
  <si>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</si>
  <si>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</si>
  <si>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</si>
  <si>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</si>
  <si>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</si>
  <si>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</si>
  <si>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</si>
  <si>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</si>
  <si>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</si>
  <si>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</si>
  <si>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</si>
  <si>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</si>
  <si>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</si>
  <si>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</si>
  <si>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</si>
  <si>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</si>
  <si>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</si>
  <si>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</si>
  <si>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</si>
  <si>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</si>
  <si>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</si>
  <si>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</si>
  <si>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</si>
  <si>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</si>
  <si>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</si>
  <si>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</si>
  <si>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</si>
  <si>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</si>
  <si>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</si>
  <si>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</si>
  <si>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</si>
  <si>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</si>
  <si>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</si>
  <si>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</si>
  <si>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</si>
  <si>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</si>
  <si>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</si>
  <si>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</si>
  <si>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</si>
  <si>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</si>
  <si>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</si>
  <si>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</si>
  <si>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</si>
  <si>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</si>
  <si>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</si>
  <si>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</si>
  <si>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</si>
  <si>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</si>
  <si>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</si>
  <si>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</si>
  <si>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</si>
  <si>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</si>
  <si>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</si>
  <si>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</si>
  <si>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</si>
  <si>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</si>
  <si>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</si>
  <si>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</si>
  <si>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</si>
  <si>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</si>
  <si>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</si>
  <si>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</si>
  <si>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</si>
  <si>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</si>
  <si>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</si>
  <si>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</si>
  <si>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</si>
  <si>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</si>
  <si>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</si>
  <si>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</si>
  <si>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</si>
  <si>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</si>
  <si>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</si>
  <si>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</si>
  <si>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</si>
  <si>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</si>
  <si>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</si>
  <si>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</si>
  <si>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</si>
  <si>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</si>
  <si>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</si>
  <si>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</si>
  <si>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</si>
  <si>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</si>
  <si>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</si>
  <si>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</si>
  <si>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</si>
  <si>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</si>
  <si>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</si>
  <si>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</si>
  <si>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</si>
  <si>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</si>
  <si>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</si>
  <si>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</si>
  <si>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</si>
  <si>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</si>
  <si>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</si>
  <si>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</si>
  <si>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</si>
  <si>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</si>
  <si>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</si>
  <si>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</si>
  <si>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</si>
  <si>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</si>
  <si>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</si>
  <si>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</si>
  <si>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</si>
  <si>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</si>
  <si>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</si>
  <si>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</si>
  <si>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</si>
  <si>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</si>
  <si>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</si>
  <si>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</si>
  <si>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</si>
  <si>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</si>
  <si>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</si>
  <si>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</si>
  <si>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</si>
  <si>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</si>
  <si>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</si>
  <si>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</si>
  <si>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</si>
  <si>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</si>
  <si>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</si>
  <si>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</si>
  <si>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</si>
  <si>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</si>
  <si>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</si>
  <si>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</si>
  <si>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</si>
  <si>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</si>
  <si>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</si>
  <si>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</si>
  <si>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</si>
  <si>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</si>
  <si>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</si>
  <si>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</si>
  <si>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</si>
  <si>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</si>
  <si>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</si>
  <si>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</si>
  <si>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</si>
  <si>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</si>
  <si>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</si>
  <si>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</si>
  <si>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</si>
  <si>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</si>
  <si>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</si>
  <si>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</si>
  <si>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</si>
  <si>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</si>
  <si>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</si>
  <si>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</si>
  <si>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</si>
  <si>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</si>
  <si>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</si>
  <si>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</si>
  <si>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</si>
  <si>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</si>
  <si>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</si>
  <si>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</si>
  <si>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</si>
  <si>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</si>
  <si>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</si>
  <si>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</si>
  <si>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</si>
  <si>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</si>
  <si>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</si>
  <si>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</si>
  <si>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</si>
  <si>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</si>
  <si>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</si>
  <si>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</si>
  <si>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</si>
  <si>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</si>
  <si>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</si>
  <si>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</si>
  <si>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</si>
  <si>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</si>
  <si>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</si>
  <si>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</si>
  <si>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</si>
  <si>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</si>
  <si>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</si>
  <si>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</si>
  <si>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</si>
  <si>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</si>
  <si>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</si>
  <si>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</si>
  <si>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</si>
  <si>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</si>
  <si>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</si>
  <si>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</si>
  <si>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</si>
  <si>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</si>
  <si>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</si>
  <si>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</si>
  <si>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</si>
  <si>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</si>
  <si>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</si>
  <si>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</si>
  <si>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</si>
  <si>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</si>
  <si>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</si>
  <si>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</si>
  <si>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</si>
  <si>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</si>
  <si>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</si>
  <si>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</si>
  <si>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</si>
  <si>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</si>
  <si>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</si>
  <si>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</si>
  <si>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</si>
  <si>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</si>
  <si>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</si>
  <si>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</si>
  <si>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</si>
  <si>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</si>
  <si>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</si>
  <si>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</si>
  <si>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</si>
  <si>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</si>
  <si>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</si>
  <si>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</si>
  <si>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</si>
  <si>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</si>
  <si>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</si>
  <si>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</si>
  <si>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</si>
  <si>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</si>
  <si>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</si>
  <si>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</si>
  <si>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</si>
  <si>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</si>
  <si>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</si>
  <si>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</si>
  <si>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</si>
  <si>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</si>
  <si>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</si>
  <si>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</si>
  <si>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</si>
  <si>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</si>
  <si>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</si>
  <si>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</si>
  <si>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</si>
  <si>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</si>
  <si>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</si>
  <si>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</si>
  <si>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</si>
  <si>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</si>
  <si>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</si>
  <si>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</si>
  <si>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</si>
  <si>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</si>
  <si>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</si>
  <si>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</si>
  <si>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</si>
  <si>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</si>
  <si>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</si>
  <si>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</si>
  <si>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</si>
  <si>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</si>
  <si>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</si>
  <si>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</si>
  <si>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</si>
  <si>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</si>
  <si>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</si>
  <si>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</si>
  <si>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</si>
  <si>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</si>
  <si>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</si>
  <si>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</si>
  <si>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</si>
  <si>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</si>
  <si>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</si>
  <si>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</si>
  <si>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</si>
  <si>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</si>
  <si>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</si>
  <si>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</si>
  <si>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</si>
  <si>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</si>
  <si>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</si>
  <si>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</si>
  <si>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</si>
  <si>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</si>
  <si>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</si>
  <si>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</si>
  <si>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</si>
  <si>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</si>
  <si>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</si>
  <si>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</si>
  <si>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</si>
  <si>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</si>
  <si>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</si>
  <si>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</si>
  <si>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</si>
  <si>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</si>
  <si>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</si>
  <si>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</si>
  <si>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</si>
  <si>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</si>
  <si>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</si>
  <si>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</si>
  <si>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</si>
  <si>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</si>
  <si>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</si>
  <si>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</si>
  <si>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</si>
  <si>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</si>
  <si>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</si>
  <si>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</si>
  <si>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</si>
  <si>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</si>
  <si>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</si>
  <si>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</si>
  <si>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</si>
  <si>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</si>
  <si>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</si>
  <si>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</si>
  <si>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</si>
  <si>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</si>
  <si>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</si>
  <si>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</si>
  <si>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</si>
  <si>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</si>
  <si>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</si>
  <si>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</si>
  <si>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</si>
  <si>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</si>
  <si>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</si>
  <si>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</si>
  <si>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</si>
  <si>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</si>
  <si>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</si>
  <si>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</si>
  <si>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</si>
  <si>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</si>
  <si>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</si>
  <si>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</si>
  <si>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</si>
  <si>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</si>
  <si>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</si>
  <si>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</si>
  <si>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</si>
  <si>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</si>
  <si>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</si>
  <si>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</si>
  <si>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</si>
  <si>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</si>
  <si>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</si>
  <si>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</si>
  <si>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</si>
  <si>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</si>
  <si>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</si>
  <si>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</si>
  <si>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</si>
  <si>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</si>
  <si>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</si>
  <si>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</si>
  <si>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</si>
  <si>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</si>
  <si>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</si>
  <si>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</si>
  <si>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</si>
  <si>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</si>
  <si>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</si>
  <si>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</si>
  <si>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</si>
  <si>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</si>
  <si>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</si>
  <si>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</si>
  <si>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</si>
  <si>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</si>
  <si>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</si>
  <si>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</si>
  <si>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</si>
  <si>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</si>
  <si>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</si>
  <si>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</si>
  <si>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</si>
  <si>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</si>
  <si>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</si>
  <si>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</si>
  <si>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</si>
  <si>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</si>
  <si>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</si>
  <si>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</si>
  <si>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</si>
  <si>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</si>
  <si>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</si>
  <si>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</si>
  <si>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</si>
  <si>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</si>
  <si>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</si>
  <si>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</si>
  <si>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</si>
  <si>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</si>
  <si>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</si>
  <si>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</si>
  <si>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</si>
  <si>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</si>
  <si>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</si>
  <si>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</si>
  <si>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</si>
  <si>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</si>
  <si>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</si>
  <si>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</si>
  <si>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</si>
  <si>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</si>
  <si>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</si>
  <si>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</si>
  <si>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</si>
  <si>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</si>
  <si>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</si>
  <si>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</si>
  <si>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</si>
  <si>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</si>
  <si>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</si>
  <si>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</si>
  <si>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</si>
  <si>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</si>
  <si>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</si>
  <si>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</si>
  <si>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</si>
  <si>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</si>
  <si>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</si>
  <si>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</si>
  <si>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</si>
  <si>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</si>
  <si>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</si>
  <si>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</si>
  <si>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</si>
  <si>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</si>
  <si>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</si>
  <si>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</si>
  <si>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</si>
  <si>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</si>
  <si>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</si>
  <si>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</si>
  <si>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</si>
  <si>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</si>
  <si>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</si>
  <si>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</si>
  <si>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</si>
  <si>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</si>
  <si>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</si>
  <si>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</si>
  <si>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</si>
  <si>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</si>
  <si>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</si>
  <si>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</si>
  <si>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</si>
  <si>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</si>
  <si>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</si>
  <si>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</si>
  <si>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</si>
  <si>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</si>
  <si>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</si>
  <si>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</si>
  <si>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</si>
  <si>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</si>
  <si>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</si>
  <si>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</si>
  <si>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</si>
  <si>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</si>
  <si>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</si>
  <si>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</si>
  <si>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</si>
  <si>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</si>
  <si>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</si>
  <si>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</si>
  <si>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</si>
  <si>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</si>
  <si>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</si>
  <si>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</si>
  <si>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</si>
  <si>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</si>
  <si>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</si>
  <si>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</si>
  <si>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</si>
  <si>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</si>
  <si>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</si>
  <si>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</si>
  <si>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</si>
  <si>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</si>
  <si>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</si>
  <si>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</si>
  <si>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</si>
  <si>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</si>
  <si>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</si>
  <si>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</si>
  <si>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</si>
  <si>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</si>
  <si>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</si>
  <si>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</si>
  <si>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</si>
  <si>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</si>
  <si>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</si>
  <si>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</si>
  <si>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</si>
  <si>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</si>
  <si>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</si>
  <si>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</si>
  <si>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</si>
  <si>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</si>
  <si>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</si>
  <si>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</si>
  <si>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</si>
  <si>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</si>
  <si>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</si>
  <si>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</si>
  <si>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</si>
  <si>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</si>
  <si>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</si>
  <si>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</si>
  <si>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</si>
  <si>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</si>
  <si>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</si>
  <si>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</si>
  <si>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</si>
  <si>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</si>
  <si>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</si>
  <si>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</si>
  <si>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</si>
  <si>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</si>
  <si>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</si>
  <si>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</si>
  <si>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</si>
  <si>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</si>
  <si>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</si>
  <si>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</si>
  <si>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</si>
  <si>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</si>
  <si>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</si>
  <si>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</si>
  <si>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</si>
  <si>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</si>
  <si>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</si>
  <si>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</si>
  <si>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</si>
  <si>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</si>
  <si>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</si>
  <si>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</si>
  <si>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</si>
  <si>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</si>
  <si>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</si>
  <si>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</si>
  <si>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</si>
  <si>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</si>
  <si>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</si>
  <si>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</si>
  <si>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</si>
  <si>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</si>
  <si>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</si>
  <si>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</si>
  <si>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</si>
  <si>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</si>
  <si>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</si>
  <si>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</si>
  <si>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</si>
  <si>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</si>
  <si>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</si>
  <si>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</si>
  <si>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</si>
  <si>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Row Labels</t>
  </si>
  <si>
    <t>Grand Total</t>
  </si>
  <si>
    <t>Column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</si>
  <si>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</si>
  <si>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</si>
  <si>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</si>
  <si>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</si>
  <si>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</si>
  <si>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</si>
  <si>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</si>
  <si>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</si>
  <si>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</si>
  <si>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</si>
  <si>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</si>
  <si>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</si>
  <si>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</si>
  <si>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</si>
  <si>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</si>
  <si>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</si>
  <si>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</si>
  <si>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</si>
  <si>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</si>
  <si>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</si>
  <si>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</si>
  <si>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</si>
  <si>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</si>
  <si>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</si>
  <si>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</si>
  <si>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</si>
  <si>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</si>
  <si>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5000-9999</t>
  </si>
  <si>
    <t>10000 to 14999</t>
  </si>
  <si>
    <t>15000 to 19999</t>
  </si>
  <si>
    <t>25000 to 29999</t>
  </si>
  <si>
    <t>20000 to 24999</t>
  </si>
  <si>
    <t>30000 to 34999</t>
  </si>
  <si>
    <t>35000 to 39999</t>
  </si>
  <si>
    <t>40000 to 44999</t>
  </si>
  <si>
    <t>45000 to 49999</t>
  </si>
  <si>
    <t>Greater than/Equal to 50000</t>
  </si>
  <si>
    <t>1000 to 4999</t>
  </si>
  <si>
    <t>Mean of Backers</t>
  </si>
  <si>
    <t>Median of Backers</t>
  </si>
  <si>
    <t>Minimum of Backers</t>
  </si>
  <si>
    <t>Maximum of Backers</t>
  </si>
  <si>
    <t>Variance of Number of Backers</t>
  </si>
  <si>
    <t>Standard Deviation of Number of Backers</t>
  </si>
  <si>
    <t>Backers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</si>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</sst>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9" fontId="0" fillId="0" borderId="0" xfId="0" applyNumberFormat="1"/>
    <xf numFmtId="2" fontId="0" fillId="0" borderId="0" xfId="0" applyNumberFormat="1"/>
    <xf numFmtId="0" fontId="1" fillId="0" borderId="0" xfId="0" applyFont="1"/>
    <xf numFmtId="2" fontId="1" fillId="0" borderId="0" xfId="0" applyNumberFormat="1" applyFont="1"/>
    <xf numFmtId="0" fontId="1" fillId="0" borderId="0" xfId="0" applyNumberFormat="1" applyFont="1" applyAlignment="1">
      <alignment horizontal="center"/>
    </xf>
    <xf numFmtId="1" fontId="1" fillId="0" borderId="0" xfId="0" applyNumberFormat="1" applyFont="1" applyFill="1" applyAlignment="1">
      <alignment horizontal="center"/>
    </xf>
    <xf numFmtId="1" fontId="0" fillId="0" borderId="0" xfId="0" applyNumberFormat="1" applyFill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79-4B42-8AA8-C4F237CA6770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79-4B42-8AA8-C4F237CA6770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79-4B42-8AA8-C4F237CA6770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79-4B42-8AA8-C4F237CA6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3593312"/>
        <c:axId val="623589376"/>
      </c:barChart>
      <c:catAx>
        <c:axId val="62359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89376"/>
        <c:crosses val="autoZero"/>
        <c:auto val="1"/>
        <c:lblAlgn val="ctr"/>
        <c:lblOffset val="100"/>
        <c:noMultiLvlLbl val="0"/>
      </c:catAx>
      <c:valAx>
        <c:axId val="62358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9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6F-4250-90EE-A2BAC8555412}"/>
            </c:ext>
          </c:extLst>
        </c:ser>
        <c:ser>
          <c:idx val="1"/>
          <c:order val="1"/>
          <c:tx>
            <c:strRef>
              <c:f>'Sub-Category'!$C$5:$C$6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6F-4250-90EE-A2BAC8555412}"/>
            </c:ext>
          </c:extLst>
        </c:ser>
        <c:ser>
          <c:idx val="2"/>
          <c:order val="2"/>
          <c:tx>
            <c:strRef>
              <c:f>'Sub-Category'!$D$5:$D$6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6F-4250-90EE-A2BAC8555412}"/>
            </c:ext>
          </c:extLst>
        </c:ser>
        <c:ser>
          <c:idx val="3"/>
          <c:order val="3"/>
          <c:tx>
            <c:strRef>
              <c:f>'Sub-Category'!$E$5:$E$6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6F-4250-90EE-A2BAC8555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3599216"/>
        <c:axId val="623599544"/>
      </c:barChart>
      <c:catAx>
        <c:axId val="62359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99544"/>
        <c:crosses val="autoZero"/>
        <c:auto val="1"/>
        <c:lblAlgn val="ctr"/>
        <c:lblOffset val="100"/>
        <c:noMultiLvlLbl val="0"/>
      </c:catAx>
      <c:valAx>
        <c:axId val="623599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9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 Created Conversion!PivotTable4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B7-4124-8B62-10F665D77A1E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B7-4124-8B62-10F665D77A1E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B7-4124-8B62-10F665D77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52096"/>
        <c:axId val="674056688"/>
      </c:lineChart>
      <c:catAx>
        <c:axId val="6740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056688"/>
        <c:crosses val="autoZero"/>
        <c:auto val="1"/>
        <c:lblAlgn val="ctr"/>
        <c:lblOffset val="100"/>
        <c:noMultiLvlLbl val="0"/>
      </c:catAx>
      <c:valAx>
        <c:axId val="67405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05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5000-9999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Goals!$F$2:$F$13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71-46C6-AC66-1AC122A65FE3}"/>
            </c:ext>
          </c:extLst>
        </c:ser>
        <c:ser>
          <c:idx val="1"/>
          <c:order val="1"/>
          <c:tx>
            <c:strRef>
              <c:f>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5000-9999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Goals!$G$2:$G$13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71-46C6-AC66-1AC122A65FE3}"/>
            </c:ext>
          </c:extLst>
        </c:ser>
        <c:ser>
          <c:idx val="2"/>
          <c:order val="2"/>
          <c:tx>
            <c:strRef>
              <c:f>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5000-9999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Goals!$H$2:$H$13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71-46C6-AC66-1AC122A65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825424"/>
        <c:axId val="816825752"/>
      </c:lineChart>
      <c:catAx>
        <c:axId val="81682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825752"/>
        <c:crosses val="autoZero"/>
        <c:auto val="1"/>
        <c:lblAlgn val="ctr"/>
        <c:lblOffset val="100"/>
        <c:noMultiLvlLbl val="0"/>
      </c:catAx>
      <c:valAx>
        <c:axId val="81682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82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251460</xdr:colOff>
      <xdr:row>2</xdr:row>
      <xdr:rowOff>41910</xdr:rowOff>
    </xdr:from>
    <xdr:to>
      <xdr:col>14</xdr:col>
      <xdr:colOff>518160</xdr:colOff>
      <xdr:row>17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389BD-138F-4D70-9769-E294F40E7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563880</xdr:colOff>
      <xdr:row>6</xdr:row>
      <xdr:rowOff>83820</xdr:rowOff>
    </xdr:from>
    <xdr:to>
      <xdr:col>21</xdr:col>
      <xdr:colOff>327660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60995C-0873-4E85-84CA-4C108F474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403860</xdr:colOff>
      <xdr:row>4</xdr:row>
      <xdr:rowOff>140970</xdr:rowOff>
    </xdr:from>
    <xdr:to>
      <xdr:col>13</xdr:col>
      <xdr:colOff>579120</xdr:colOff>
      <xdr:row>19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BB0A9F-B31D-4790-A312-658BEDD11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1661160</xdr:colOff>
      <xdr:row>17</xdr:row>
      <xdr:rowOff>148590</xdr:rowOff>
    </xdr:from>
    <xdr:to>
      <xdr:col>4</xdr:col>
      <xdr:colOff>541020</xdr:colOff>
      <xdr:row>32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0ACB4A-0BC7-4805-BACC-EFECCBEAD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EENA L" refreshedDate="44075.902807407409" createdVersion="6" refreshedVersion="6" minRefreshableVersion="3" recordCount="4115" xr:uid="{6643A068-063D-4BEE-BD82-417935F4448F}">
  <cacheSource type="worksheet">
    <worksheetSource ref="F1:Q1048576" sheet="Kickstater Data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-100000000" maxValue="2314134.67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EENA L" refreshedDate="44075.912773958335" createdVersion="6" refreshedVersion="6" minRefreshableVersion="3" recordCount="4115" xr:uid="{1D4D541C-52C2-4E24-B0DC-90F0DB350DAF}">
  <cacheSource type="worksheet">
    <worksheetSource ref="F1:R1048576" sheet="Kickstater Data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-100000000" maxValue="2314134.67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EENA L" refreshedDate="44076.744970717591" createdVersion="6" refreshedVersion="6" minRefreshableVersion="3" recordCount="4115" xr:uid="{933274C3-670E-46CC-AD3F-754CE720A6B0}">
  <cacheSource type="worksheet">
    <worksheetSource ref="F1:T1048576" sheet="Kickstater Data"/>
  </cacheSource>
  <cacheFields count="17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-100000000" maxValue="2314134.67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6" base="13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3133"/>
    <n v="63.917582417582416"/>
    <x v="0"/>
  </r>
  <r>
    <x v="0"/>
    <s v="US"/>
    <s v="USD"/>
    <n v="1488464683"/>
    <n v="1485872683"/>
    <b v="0"/>
    <n v="79"/>
    <b v="1"/>
    <s v="film &amp; video/television"/>
    <n v="4378"/>
    <n v="185.48101265822785"/>
    <x v="0"/>
  </r>
  <r>
    <x v="0"/>
    <s v="GB"/>
    <s v="GBP"/>
    <n v="1455555083"/>
    <n v="1454691083"/>
    <b v="0"/>
    <n v="35"/>
    <b v="1"/>
    <s v="film &amp; video/television"/>
    <n v="25"/>
    <n v="15"/>
    <x v="0"/>
  </r>
  <r>
    <x v="0"/>
    <s v="US"/>
    <s v="USD"/>
    <n v="1407414107"/>
    <n v="1404822107"/>
    <b v="0"/>
    <n v="150"/>
    <b v="1"/>
    <s v="film &amp; video/television"/>
    <n v="390"/>
    <n v="69.266666666666666"/>
    <x v="0"/>
  </r>
  <r>
    <x v="0"/>
    <s v="US"/>
    <s v="USD"/>
    <n v="1450555279"/>
    <n v="1447963279"/>
    <b v="0"/>
    <n v="284"/>
    <b v="1"/>
    <s v="film &amp; video/television"/>
    <n v="10116.279999999999"/>
    <n v="190.55028169014085"/>
    <x v="0"/>
  </r>
  <r>
    <x v="0"/>
    <s v="US"/>
    <s v="USD"/>
    <n v="1469770500"/>
    <n v="1468362207"/>
    <b v="0"/>
    <n v="47"/>
    <b v="1"/>
    <s v="film &amp; video/television"/>
    <n v="391"/>
    <n v="93.40425531914893"/>
    <x v="0"/>
  </r>
  <r>
    <x v="0"/>
    <s v="US"/>
    <s v="USD"/>
    <n v="1402710250"/>
    <n v="1401846250"/>
    <b v="0"/>
    <n v="58"/>
    <b v="1"/>
    <s v="film &amp; video/television"/>
    <n v="519"/>
    <n v="146.87931034482759"/>
    <x v="0"/>
  </r>
  <r>
    <x v="0"/>
    <s v="US"/>
    <s v="USD"/>
    <n v="1467680867"/>
    <n v="1464224867"/>
    <b v="0"/>
    <n v="57"/>
    <b v="1"/>
    <s v="film &amp; video/television"/>
    <n v="110"/>
    <n v="159.82456140350877"/>
    <x v="0"/>
  </r>
  <r>
    <x v="0"/>
    <s v="US"/>
    <s v="USD"/>
    <n v="1460754000"/>
    <n v="1460155212"/>
    <b v="0"/>
    <n v="12"/>
    <b v="1"/>
    <s v="film &amp; video/television"/>
    <n v="1.5199999999999818"/>
    <n v="291.79333333333335"/>
    <x v="0"/>
  </r>
  <r>
    <x v="0"/>
    <s v="US"/>
    <s v="USD"/>
    <n v="1460860144"/>
    <n v="1458268144"/>
    <b v="0"/>
    <n v="20"/>
    <b v="1"/>
    <s v="film &amp; video/television"/>
    <n v="129.99"/>
    <n v="31.499500000000001"/>
    <x v="0"/>
  </r>
  <r>
    <x v="0"/>
    <s v="US"/>
    <s v="USD"/>
    <n v="1403660279"/>
    <n v="1400636279"/>
    <b v="0"/>
    <n v="19"/>
    <b v="1"/>
    <s v="film &amp; video/television"/>
    <n v="15"/>
    <n v="158.68421052631578"/>
    <x v="0"/>
  </r>
  <r>
    <x v="0"/>
    <s v="US"/>
    <s v="USD"/>
    <n v="1471834800"/>
    <n v="1469126462"/>
    <b v="0"/>
    <n v="75"/>
    <b v="1"/>
    <s v="film &amp; video/television"/>
    <n v="1025"/>
    <n v="80.333333333333329"/>
    <x v="0"/>
  </r>
  <r>
    <x v="0"/>
    <s v="US"/>
    <s v="USD"/>
    <n v="1405479600"/>
    <n v="1401642425"/>
    <b v="0"/>
    <n v="827"/>
    <b v="1"/>
    <s v="film &amp; video/television"/>
    <n v="19588"/>
    <n v="59.961305925030231"/>
    <x v="0"/>
  </r>
  <r>
    <x v="0"/>
    <s v="US"/>
    <s v="USD"/>
    <n v="1466713620"/>
    <n v="1463588109"/>
    <b v="0"/>
    <n v="51"/>
    <b v="1"/>
    <s v="film &amp; video/television"/>
    <n v="2099"/>
    <n v="109.78431372549019"/>
    <x v="0"/>
  </r>
  <r>
    <x v="0"/>
    <s v="AU"/>
    <s v="AUD"/>
    <n v="1405259940"/>
    <n v="1403051888"/>
    <b v="0"/>
    <n v="41"/>
    <b v="1"/>
    <s v="film &amp; video/television"/>
    <n v="56"/>
    <n v="147.70731707317074"/>
    <x v="0"/>
  </r>
  <r>
    <x v="0"/>
    <s v="ES"/>
    <s v="EUR"/>
    <n v="1443384840"/>
    <n v="1441790658"/>
    <b v="0"/>
    <n v="98"/>
    <b v="1"/>
    <s v="film &amp; video/television"/>
    <n v="132"/>
    <n v="21.755102040816325"/>
    <x v="0"/>
  </r>
  <r>
    <x v="0"/>
    <s v="US"/>
    <s v="USD"/>
    <n v="1402896600"/>
    <n v="1398971211"/>
    <b v="0"/>
    <n v="70"/>
    <b v="1"/>
    <s v="film &amp; video/television"/>
    <n v="29"/>
    <n v="171.84285714285716"/>
    <x v="0"/>
  </r>
  <r>
    <x v="0"/>
    <s v="GB"/>
    <s v="GBP"/>
    <n v="1415126022"/>
    <n v="1412530422"/>
    <b v="0"/>
    <n v="36"/>
    <b v="1"/>
    <s v="film &amp; video/television"/>
    <n v="10"/>
    <n v="41.944444444444443"/>
    <x v="0"/>
  </r>
  <r>
    <x v="0"/>
    <s v="US"/>
    <s v="USD"/>
    <n v="1410958856"/>
    <n v="1408366856"/>
    <b v="0"/>
    <n v="342"/>
    <b v="1"/>
    <s v="film &amp; video/television"/>
    <n v="1896.3300000000017"/>
    <n v="93.264122807017543"/>
    <x v="0"/>
  </r>
  <r>
    <x v="0"/>
    <s v="US"/>
    <s v="USD"/>
    <n v="1437420934"/>
    <n v="1434828934"/>
    <b v="0"/>
    <n v="22"/>
    <b v="1"/>
    <s v="film &amp; video/television"/>
    <n v="385"/>
    <n v="56.136363636363633"/>
    <x v="0"/>
  </r>
  <r>
    <x v="0"/>
    <s v="US"/>
    <s v="USD"/>
    <n v="1442167912"/>
    <n v="1436983912"/>
    <b v="0"/>
    <n v="25"/>
    <b v="1"/>
    <s v="film &amp; video/television"/>
    <n v="4"/>
    <n v="80.16"/>
    <x v="0"/>
  </r>
  <r>
    <x v="0"/>
    <s v="US"/>
    <s v="USD"/>
    <n v="1411743789"/>
    <n v="1409151789"/>
    <b v="0"/>
    <n v="101"/>
    <b v="1"/>
    <s v="film &amp; video/television"/>
    <n v="1690"/>
    <n v="199.9009900990099"/>
    <x v="0"/>
  </r>
  <r>
    <x v="0"/>
    <s v="US"/>
    <s v="USD"/>
    <n v="1420099140"/>
    <n v="1418766740"/>
    <b v="0"/>
    <n v="8"/>
    <b v="1"/>
    <s v="film &amp; video/television"/>
    <n v="60"/>
    <n v="51.25"/>
    <x v="0"/>
  </r>
  <r>
    <x v="0"/>
    <s v="US"/>
    <s v="USD"/>
    <n v="1430407200"/>
    <n v="1428086501"/>
    <b v="0"/>
    <n v="23"/>
    <b v="1"/>
    <s v="film &amp; video/television"/>
    <n v="370"/>
    <n v="103.04347826086956"/>
    <x v="0"/>
  </r>
  <r>
    <x v="0"/>
    <s v="US"/>
    <s v="USD"/>
    <n v="1442345940"/>
    <n v="1439494863"/>
    <b v="0"/>
    <n v="574"/>
    <b v="1"/>
    <s v="film &amp; video/television"/>
    <n v="3082.6900000000023"/>
    <n v="66.346149825783982"/>
    <x v="0"/>
  </r>
  <r>
    <x v="0"/>
    <s v="US"/>
    <s v="USD"/>
    <n v="1452299761"/>
    <n v="1447115761"/>
    <b v="0"/>
    <n v="14"/>
    <b v="1"/>
    <s v="film &amp; video/television"/>
    <n v="200"/>
    <n v="57.142857142857146"/>
    <x v="0"/>
  </r>
  <r>
    <x v="0"/>
    <s v="US"/>
    <s v="USD"/>
    <n v="1408278144"/>
    <n v="1404822144"/>
    <b v="0"/>
    <n v="19"/>
    <b v="1"/>
    <s v="film &amp; video/television"/>
    <n v="690"/>
    <n v="102.10526315789474"/>
    <x v="0"/>
  </r>
  <r>
    <x v="0"/>
    <s v="NZ"/>
    <s v="NZD"/>
    <n v="1416113833"/>
    <n v="1413518233"/>
    <b v="0"/>
    <n v="150"/>
    <b v="1"/>
    <s v="film &amp; video/television"/>
    <n v="2345"/>
    <n v="148.96666666666667"/>
    <x v="0"/>
  </r>
  <r>
    <x v="0"/>
    <s v="US"/>
    <s v="USD"/>
    <n v="1450307284"/>
    <n v="1447715284"/>
    <b v="0"/>
    <n v="71"/>
    <b v="1"/>
    <s v="film &amp; video/television"/>
    <n v="42"/>
    <n v="169.6056338028169"/>
    <x v="0"/>
  </r>
  <r>
    <x v="0"/>
    <s v="GB"/>
    <s v="GBP"/>
    <n v="1406045368"/>
    <n v="1403453368"/>
    <b v="0"/>
    <n v="117"/>
    <b v="1"/>
    <s v="film &amp; video/television"/>
    <n v="700"/>
    <n v="31.623931623931625"/>
    <x v="0"/>
  </r>
  <r>
    <x v="0"/>
    <s v="US"/>
    <s v="USD"/>
    <n v="1408604515"/>
    <n v="1406012515"/>
    <b v="0"/>
    <n v="53"/>
    <b v="1"/>
    <s v="film &amp; video/television"/>
    <n v="51.989999999999782"/>
    <n v="76.45264150943396"/>
    <x v="0"/>
  </r>
  <r>
    <x v="0"/>
    <s v="US"/>
    <s v="USD"/>
    <n v="1453748434"/>
    <n v="1452193234"/>
    <b v="0"/>
    <n v="1"/>
    <b v="1"/>
    <s v="film &amp; video/television"/>
    <n v="0"/>
    <n v="13"/>
    <x v="0"/>
  </r>
  <r>
    <x v="0"/>
    <s v="US"/>
    <s v="USD"/>
    <n v="1463111940"/>
    <n v="1459523017"/>
    <b v="0"/>
    <n v="89"/>
    <b v="1"/>
    <s v="film &amp; video/television"/>
    <n v="70"/>
    <n v="320.44943820224717"/>
    <x v="0"/>
  </r>
  <r>
    <x v="0"/>
    <s v="US"/>
    <s v="USD"/>
    <n v="1447001501"/>
    <n v="1444405901"/>
    <b v="0"/>
    <n v="64"/>
    <b v="1"/>
    <s v="film &amp; video/television"/>
    <n v="110"/>
    <n v="83.75"/>
    <x v="0"/>
  </r>
  <r>
    <x v="0"/>
    <s v="US"/>
    <s v="USD"/>
    <n v="1407224601"/>
    <n v="1405928601"/>
    <b v="0"/>
    <n v="68"/>
    <b v="1"/>
    <s v="film &amp; video/television"/>
    <n v="792"/>
    <n v="49.882352941176471"/>
    <x v="0"/>
  </r>
  <r>
    <x v="0"/>
    <s v="US"/>
    <s v="USD"/>
    <n v="1430179200"/>
    <n v="1428130814"/>
    <b v="0"/>
    <n v="28"/>
    <b v="1"/>
    <s v="film &amp; video/television"/>
    <n v="665"/>
    <n v="59.464285714285715"/>
    <x v="0"/>
  </r>
  <r>
    <x v="0"/>
    <s v="US"/>
    <s v="USD"/>
    <n v="1428128525"/>
    <n v="1425540125"/>
    <b v="0"/>
    <n v="44"/>
    <b v="1"/>
    <s v="film &amp; video/television"/>
    <n v="2529"/>
    <n v="193.84090909090909"/>
    <x v="0"/>
  </r>
  <r>
    <x v="0"/>
    <s v="US"/>
    <s v="USD"/>
    <n v="1425055079"/>
    <n v="1422463079"/>
    <b v="0"/>
    <n v="253"/>
    <b v="1"/>
    <s v="film &amp; video/television"/>
    <n v="18357"/>
    <n v="159.51383399209487"/>
    <x v="0"/>
  </r>
  <r>
    <x v="0"/>
    <s v="US"/>
    <s v="USD"/>
    <n v="1368235344"/>
    <n v="1365643344"/>
    <b v="0"/>
    <n v="66"/>
    <b v="1"/>
    <s v="film &amp; video/television"/>
    <n v="251"/>
    <n v="41.68181818181818"/>
    <x v="0"/>
  </r>
  <r>
    <x v="0"/>
    <s v="GB"/>
    <s v="GBP"/>
    <n v="1401058740"/>
    <n v="1398388068"/>
    <b v="0"/>
    <n v="217"/>
    <b v="1"/>
    <s v="film &amp; video/television"/>
    <n v="7745"/>
    <n v="150.89861751152074"/>
    <x v="0"/>
  </r>
  <r>
    <x v="0"/>
    <s v="US"/>
    <s v="USD"/>
    <n v="1403150400"/>
    <n v="1401426488"/>
    <b v="0"/>
    <n v="16"/>
    <b v="1"/>
    <s v="film &amp; video/television"/>
    <n v="27"/>
    <n v="126.6875"/>
    <x v="0"/>
  </r>
  <r>
    <x v="0"/>
    <s v="US"/>
    <s v="USD"/>
    <n v="1412516354"/>
    <n v="1409924354"/>
    <b v="0"/>
    <n v="19"/>
    <b v="1"/>
    <s v="film &amp; video/television"/>
    <n v="0"/>
    <n v="105.26315789473684"/>
    <x v="0"/>
  </r>
  <r>
    <x v="0"/>
    <s v="US"/>
    <s v="USD"/>
    <n v="1419780026"/>
    <n v="1417188026"/>
    <b v="0"/>
    <n v="169"/>
    <b v="1"/>
    <s v="film &amp; video/television"/>
    <n v="5860"/>
    <n v="117.51479289940828"/>
    <x v="0"/>
  </r>
  <r>
    <x v="0"/>
    <s v="US"/>
    <s v="USD"/>
    <n v="1405209600"/>
    <n v="1402599486"/>
    <b v="0"/>
    <n v="263"/>
    <b v="1"/>
    <s v="film &amp; video/television"/>
    <n v="20866"/>
    <n v="117.36121673003802"/>
    <x v="0"/>
  </r>
  <r>
    <x v="0"/>
    <s v="US"/>
    <s v="USD"/>
    <n v="1412648537"/>
    <n v="1408760537"/>
    <b v="0"/>
    <n v="15"/>
    <b v="1"/>
    <s v="film &amp; video/television"/>
    <n v="0"/>
    <n v="133.33333333333334"/>
    <x v="0"/>
  </r>
  <r>
    <x v="0"/>
    <s v="US"/>
    <s v="USD"/>
    <n v="1461769107"/>
    <n v="1459177107"/>
    <b v="0"/>
    <n v="61"/>
    <b v="1"/>
    <s v="film &amp; video/television"/>
    <n v="1000"/>
    <n v="98.360655737704917"/>
    <x v="0"/>
  </r>
  <r>
    <x v="0"/>
    <s v="AU"/>
    <s v="AUD"/>
    <n v="1450220974"/>
    <n v="1447628974"/>
    <b v="0"/>
    <n v="45"/>
    <b v="1"/>
    <s v="film &amp; video/television"/>
    <n v="350"/>
    <n v="194.44444444444446"/>
    <x v="0"/>
  </r>
  <r>
    <x v="0"/>
    <s v="US"/>
    <s v="USD"/>
    <n v="1419021607"/>
    <n v="1413834007"/>
    <b v="0"/>
    <n v="70"/>
    <b v="1"/>
    <s v="film &amp; video/television"/>
    <n v="380.55000000000018"/>
    <n v="76.865000000000009"/>
    <x v="0"/>
  </r>
  <r>
    <x v="0"/>
    <s v="GB"/>
    <s v="GBP"/>
    <n v="1425211200"/>
    <n v="1422534260"/>
    <b v="0"/>
    <n v="38"/>
    <b v="1"/>
    <s v="film &amp; video/television"/>
    <n v="159"/>
    <n v="56.815789473684212"/>
    <x v="0"/>
  </r>
  <r>
    <x v="0"/>
    <s v="US"/>
    <s v="USD"/>
    <n v="1445660045"/>
    <n v="1443068045"/>
    <b v="0"/>
    <n v="87"/>
    <b v="1"/>
    <s v="film &amp; video/television"/>
    <n v="0"/>
    <n v="137.93103448275863"/>
    <x v="0"/>
  </r>
  <r>
    <x v="0"/>
    <s v="GB"/>
    <s v="GBP"/>
    <n v="1422637200"/>
    <n v="1419271458"/>
    <b v="0"/>
    <n v="22"/>
    <b v="1"/>
    <s v="film &amp; video/television"/>
    <n v="0"/>
    <n v="27.272727272727273"/>
    <x v="0"/>
  </r>
  <r>
    <x v="0"/>
    <s v="US"/>
    <s v="USD"/>
    <n v="1439245037"/>
    <n v="1436653037"/>
    <b v="0"/>
    <n v="119"/>
    <b v="1"/>
    <s v="film &amp; video/television"/>
    <n v="3082"/>
    <n v="118.33613445378151"/>
    <x v="0"/>
  </r>
  <r>
    <x v="0"/>
    <s v="US"/>
    <s v="USD"/>
    <n v="1405615846"/>
    <n v="1403023846"/>
    <b v="0"/>
    <n v="52"/>
    <b v="1"/>
    <s v="film &amp; video/television"/>
    <n v="1621"/>
    <n v="223.48076923076923"/>
    <x v="0"/>
  </r>
  <r>
    <x v="0"/>
    <s v="US"/>
    <s v="USD"/>
    <n v="1396648800"/>
    <n v="1395407445"/>
    <b v="0"/>
    <n v="117"/>
    <b v="1"/>
    <s v="film &amp; video/television"/>
    <n v="289"/>
    <n v="28.111111111111111"/>
    <x v="0"/>
  </r>
  <r>
    <x v="0"/>
    <s v="US"/>
    <s v="USD"/>
    <n v="1451063221"/>
    <n v="1448471221"/>
    <b v="0"/>
    <n v="52"/>
    <b v="1"/>
    <s v="film &amp; video/television"/>
    <n v="100"/>
    <n v="194.23076923076923"/>
    <x v="0"/>
  </r>
  <r>
    <x v="0"/>
    <s v="US"/>
    <s v="USD"/>
    <n v="1464390916"/>
    <n v="1462576516"/>
    <b v="0"/>
    <n v="86"/>
    <b v="1"/>
    <s v="film &amp; video/television"/>
    <n v="2490"/>
    <n v="128.95348837209303"/>
    <x v="0"/>
  </r>
  <r>
    <x v="0"/>
    <s v="GB"/>
    <s v="GBP"/>
    <n v="1433779200"/>
    <n v="1432559424"/>
    <b v="0"/>
    <n v="174"/>
    <b v="1"/>
    <s v="film &amp; video/television"/>
    <n v="581"/>
    <n v="49.316091954022987"/>
    <x v="0"/>
  </r>
  <r>
    <x v="0"/>
    <s v="US"/>
    <s v="USD"/>
    <n v="1429991962"/>
    <n v="1427399962"/>
    <b v="0"/>
    <n v="69"/>
    <b v="1"/>
    <s v="film &amp; video/television"/>
    <n v="285"/>
    <n v="221.52173913043478"/>
    <x v="0"/>
  </r>
  <r>
    <x v="0"/>
    <s v="US"/>
    <s v="USD"/>
    <n v="1416423172"/>
    <n v="1413827572"/>
    <b v="0"/>
    <n v="75"/>
    <b v="1"/>
    <s v="film &amp; video/television"/>
    <n v="291"/>
    <n v="137.21333333333334"/>
    <x v="0"/>
  </r>
  <r>
    <x v="0"/>
    <s v="US"/>
    <s v="USD"/>
    <n v="1442264400"/>
    <n v="1439530776"/>
    <b v="0"/>
    <n v="33"/>
    <b v="1"/>
    <s v="film &amp; video/television"/>
    <n v="25.139999999999418"/>
    <n v="606.82242424242418"/>
    <x v="0"/>
  </r>
  <r>
    <x v="0"/>
    <s v="GB"/>
    <s v="GBP"/>
    <n v="1395532800"/>
    <n v="1393882717"/>
    <b v="0"/>
    <n v="108"/>
    <b v="1"/>
    <s v="film &amp; video/shorts"/>
    <n v="148.32999999999993"/>
    <n v="43.040092592592593"/>
    <x v="0"/>
  </r>
  <r>
    <x v="0"/>
    <s v="US"/>
    <s v="USD"/>
    <n v="1370547157"/>
    <n v="1368646357"/>
    <b v="0"/>
    <n v="23"/>
    <b v="1"/>
    <s v="film &amp; video/shorts"/>
    <n v="2415"/>
    <n v="322.39130434782606"/>
    <x v="0"/>
  </r>
  <r>
    <x v="0"/>
    <s v="US"/>
    <s v="USD"/>
    <n v="1362337878"/>
    <n v="1360177878"/>
    <b v="0"/>
    <n v="48"/>
    <b v="1"/>
    <s v="film &amp; video/shorts"/>
    <n v="1642"/>
    <n v="96.708333333333329"/>
    <x v="0"/>
  </r>
  <r>
    <x v="0"/>
    <s v="US"/>
    <s v="USD"/>
    <n v="1388206740"/>
    <n v="1386194013"/>
    <b v="0"/>
    <n v="64"/>
    <b v="1"/>
    <s v="film &amp; video/shorts"/>
    <n v="270.36999999999989"/>
    <n v="35.474531249999998"/>
    <x v="0"/>
  </r>
  <r>
    <x v="0"/>
    <s v="US"/>
    <s v="USD"/>
    <n v="1373243181"/>
    <n v="1370651181"/>
    <b v="0"/>
    <n v="24"/>
    <b v="1"/>
    <s v="film &amp; video/shorts"/>
    <n v="880"/>
    <n v="86.666666666666671"/>
    <x v="0"/>
  </r>
  <r>
    <x v="0"/>
    <s v="CA"/>
    <s v="CAD"/>
    <n v="1407736740"/>
    <n v="1405453354"/>
    <b v="0"/>
    <n v="57"/>
    <b v="1"/>
    <s v="film &amp; video/shorts"/>
    <n v="527"/>
    <n v="132.05263157894737"/>
    <x v="0"/>
  </r>
  <r>
    <x v="0"/>
    <s v="US"/>
    <s v="USD"/>
    <n v="1468873420"/>
    <n v="1466281420"/>
    <b v="0"/>
    <n v="26"/>
    <b v="1"/>
    <s v="film &amp; video/shorts"/>
    <n v="372"/>
    <n v="91.230769230769226"/>
    <x v="0"/>
  </r>
  <r>
    <x v="0"/>
    <s v="US"/>
    <s v="USD"/>
    <n v="1342360804"/>
    <n v="1339768804"/>
    <b v="0"/>
    <n v="20"/>
    <b v="1"/>
    <s v="film &amp; video/shorts"/>
    <n v="325"/>
    <n v="116.25"/>
    <x v="0"/>
  </r>
  <r>
    <x v="0"/>
    <s v="GB"/>
    <s v="GBP"/>
    <n v="1393162791"/>
    <n v="1390570791"/>
    <b v="0"/>
    <n v="36"/>
    <b v="1"/>
    <s v="film &amp; video/shorts"/>
    <n v="163"/>
    <n v="21.194444444444443"/>
    <x v="0"/>
  </r>
  <r>
    <x v="0"/>
    <s v="US"/>
    <s v="USD"/>
    <n v="1317538740"/>
    <n v="1314765025"/>
    <b v="0"/>
    <n v="178"/>
    <b v="1"/>
    <s v="film &amp; video/shorts"/>
    <n v="1094.2299999999996"/>
    <n v="62.327134831460668"/>
    <x v="0"/>
  </r>
  <r>
    <x v="0"/>
    <s v="US"/>
    <s v="USD"/>
    <n v="1315171845"/>
    <n v="1309987845"/>
    <b v="0"/>
    <n v="17"/>
    <b v="1"/>
    <s v="film &amp; video/shorts"/>
    <n v="136"/>
    <n v="37.411764705882355"/>
    <x v="0"/>
  </r>
  <r>
    <x v="0"/>
    <s v="US"/>
    <s v="USD"/>
    <n v="1338186657"/>
    <n v="1333002657"/>
    <b v="0"/>
    <n v="32"/>
    <b v="1"/>
    <s v="film &amp; video/shorts"/>
    <n v="431"/>
    <n v="69.71875"/>
    <x v="0"/>
  </r>
  <r>
    <x v="0"/>
    <s v="US"/>
    <s v="USD"/>
    <n v="1352937600"/>
    <n v="1351210481"/>
    <b v="0"/>
    <n v="41"/>
    <b v="1"/>
    <s v="film &amp; video/shorts"/>
    <n v="185"/>
    <n v="58.170731707317074"/>
    <x v="0"/>
  </r>
  <r>
    <x v="0"/>
    <s v="US"/>
    <s v="USD"/>
    <n v="1304395140"/>
    <n v="1297620584"/>
    <b v="0"/>
    <n v="18"/>
    <b v="1"/>
    <s v="film &amp; video/shorts"/>
    <n v="0"/>
    <n v="50"/>
    <x v="0"/>
  </r>
  <r>
    <x v="0"/>
    <s v="FR"/>
    <s v="EUR"/>
    <n v="1453376495"/>
    <n v="1450784495"/>
    <b v="0"/>
    <n v="29"/>
    <b v="1"/>
    <s v="film &amp; video/shorts"/>
    <n v="64.659999999999968"/>
    <n v="19.471034482758618"/>
    <x v="0"/>
  </r>
  <r>
    <x v="0"/>
    <s v="US"/>
    <s v="USD"/>
    <n v="1366693272"/>
    <n v="1364101272"/>
    <b v="0"/>
    <n v="47"/>
    <b v="1"/>
    <s v="film &amp; video/shorts"/>
    <n v="540"/>
    <n v="85.957446808510639"/>
    <x v="0"/>
  </r>
  <r>
    <x v="0"/>
    <s v="US"/>
    <s v="USD"/>
    <n v="1325007358"/>
    <n v="1319819758"/>
    <b v="0"/>
    <n v="15"/>
    <b v="1"/>
    <s v="film &amp; video/shorts"/>
    <n v="160"/>
    <n v="30.666666666666668"/>
    <x v="0"/>
  </r>
  <r>
    <x v="0"/>
    <s v="US"/>
    <s v="USD"/>
    <n v="1337569140"/>
    <n v="1332991717"/>
    <b v="0"/>
    <n v="26"/>
    <b v="1"/>
    <s v="film &amp; video/shorts"/>
    <n v="1170"/>
    <n v="60.384615384615387"/>
    <x v="0"/>
  </r>
  <r>
    <x v="0"/>
    <s v="FR"/>
    <s v="EUR"/>
    <n v="1472751121"/>
    <n v="1471887121"/>
    <b v="0"/>
    <n v="35"/>
    <b v="1"/>
    <s v="film &amp; video/shorts"/>
    <n v="1301"/>
    <n v="38.6"/>
    <x v="0"/>
  </r>
  <r>
    <x v="0"/>
    <s v="GB"/>
    <s v="GBP"/>
    <n v="1398451093"/>
    <n v="1395859093"/>
    <b v="0"/>
    <n v="41"/>
    <b v="1"/>
    <s v="film &amp; video/shorts"/>
    <n v="351"/>
    <n v="40.268292682926827"/>
    <x v="0"/>
  </r>
  <r>
    <x v="0"/>
    <s v="US"/>
    <s v="USD"/>
    <n v="1386640856"/>
    <n v="1383616856"/>
    <b v="0"/>
    <n v="47"/>
    <b v="1"/>
    <s v="film &amp; video/shorts"/>
    <n v="870"/>
    <n v="273.82978723404256"/>
    <x v="0"/>
  </r>
  <r>
    <x v="0"/>
    <s v="US"/>
    <s v="USD"/>
    <n v="1342234920"/>
    <n v="1341892127"/>
    <b v="0"/>
    <n v="28"/>
    <b v="1"/>
    <s v="film &amp; video/shorts"/>
    <n v="735"/>
    <n v="53.035714285714285"/>
    <x v="0"/>
  </r>
  <r>
    <x v="0"/>
    <s v="US"/>
    <s v="USD"/>
    <n v="1318189261"/>
    <n v="1315597261"/>
    <b v="0"/>
    <n v="100"/>
    <b v="1"/>
    <s v="film &amp; video/shorts"/>
    <n v="0.5"/>
    <n v="40.005000000000003"/>
    <x v="0"/>
  </r>
  <r>
    <x v="0"/>
    <s v="GB"/>
    <s v="GBP"/>
    <n v="1424604600"/>
    <n v="1423320389"/>
    <b v="0"/>
    <n v="13"/>
    <b v="1"/>
    <s v="film &amp; video/shorts"/>
    <n v="5"/>
    <n v="15.76923076923077"/>
    <x v="0"/>
  </r>
  <r>
    <x v="0"/>
    <s v="US"/>
    <s v="USD"/>
    <n v="1305483086"/>
    <n v="1302891086"/>
    <b v="0"/>
    <n v="7"/>
    <b v="1"/>
    <s v="film &amp; video/shorts"/>
    <n v="0"/>
    <n v="71.428571428571431"/>
    <x v="0"/>
  </r>
  <r>
    <x v="0"/>
    <s v="US"/>
    <s v="USD"/>
    <n v="1316746837"/>
    <n v="1314154837"/>
    <b v="0"/>
    <n v="21"/>
    <b v="1"/>
    <s v="film &amp; video/shorts"/>
    <n v="306"/>
    <n v="71.714285714285708"/>
    <x v="0"/>
  </r>
  <r>
    <x v="0"/>
    <s v="FR"/>
    <s v="EUR"/>
    <n v="1451226045"/>
    <n v="1444828845"/>
    <b v="0"/>
    <n v="17"/>
    <b v="1"/>
    <s v="film &amp; video/shorts"/>
    <n v="388"/>
    <n v="375.76470588235293"/>
    <x v="0"/>
  </r>
  <r>
    <x v="0"/>
    <s v="US"/>
    <s v="USD"/>
    <n v="1275529260"/>
    <n v="1274705803"/>
    <b v="0"/>
    <n v="25"/>
    <b v="1"/>
    <s v="film &amp; video/shorts"/>
    <n v="115"/>
    <n v="104.6"/>
    <x v="0"/>
  </r>
  <r>
    <x v="0"/>
    <s v="US"/>
    <s v="USD"/>
    <n v="1403452131"/>
    <n v="1401205731"/>
    <b v="0"/>
    <n v="60"/>
    <b v="1"/>
    <s v="film &amp; video/shorts"/>
    <n v="100"/>
    <n v="60"/>
    <x v="0"/>
  </r>
  <r>
    <x v="0"/>
    <s v="US"/>
    <s v="USD"/>
    <n v="1370196192"/>
    <n v="1368036192"/>
    <b v="0"/>
    <n v="56"/>
    <b v="1"/>
    <s v="film &amp; video/shorts"/>
    <n v="904"/>
    <n v="123.28571428571429"/>
    <x v="0"/>
  </r>
  <r>
    <x v="0"/>
    <s v="US"/>
    <s v="USD"/>
    <n v="1310454499"/>
    <n v="1307862499"/>
    <b v="0"/>
    <n v="16"/>
    <b v="1"/>
    <s v="film &amp; video/shorts"/>
    <n v="2"/>
    <n v="31.375"/>
    <x v="0"/>
  </r>
  <r>
    <x v="0"/>
    <s v="US"/>
    <s v="USD"/>
    <n v="1305625164"/>
    <n v="1300354764"/>
    <b v="0"/>
    <n v="46"/>
    <b v="1"/>
    <s v="film &amp; video/shorts"/>
    <n v="600"/>
    <n v="78.260869565217391"/>
    <x v="0"/>
  </r>
  <r>
    <x v="0"/>
    <s v="CA"/>
    <s v="CAD"/>
    <n v="1485936000"/>
    <n v="1481949983"/>
    <b v="0"/>
    <n v="43"/>
    <b v="1"/>
    <s v="film &amp; video/shorts"/>
    <n v="260"/>
    <n v="122.32558139534883"/>
    <x v="0"/>
  </r>
  <r>
    <x v="0"/>
    <s v="US"/>
    <s v="USD"/>
    <n v="1341349200"/>
    <n v="1338928537"/>
    <b v="0"/>
    <n v="15"/>
    <b v="1"/>
    <s v="film &amp; video/shorts"/>
    <n v="106"/>
    <n v="73.733333333333334"/>
    <x v="0"/>
  </r>
  <r>
    <x v="0"/>
    <s v="GB"/>
    <s v="GBP"/>
    <n v="1396890822"/>
    <n v="1395162822"/>
    <b v="0"/>
    <n v="12"/>
    <b v="1"/>
    <s v="film &amp; video/shorts"/>
    <n v="10"/>
    <n v="21.666666666666668"/>
    <x v="0"/>
  </r>
  <r>
    <x v="0"/>
    <s v="US"/>
    <s v="USD"/>
    <n v="1330214841"/>
    <n v="1327622841"/>
    <b v="0"/>
    <n v="21"/>
    <b v="1"/>
    <s v="film &amp; video/shorts"/>
    <n v="110"/>
    <n v="21.904761904761905"/>
    <x v="0"/>
  </r>
  <r>
    <x v="0"/>
    <s v="US"/>
    <s v="USD"/>
    <n v="1280631600"/>
    <n v="1274889241"/>
    <b v="0"/>
    <n v="34"/>
    <b v="1"/>
    <s v="film &amp; video/shorts"/>
    <n v="220"/>
    <n v="50.588235294117645"/>
    <x v="0"/>
  </r>
  <r>
    <x v="0"/>
    <s v="US"/>
    <s v="USD"/>
    <n v="1310440482"/>
    <n v="1307848482"/>
    <b v="0"/>
    <n v="8"/>
    <b v="1"/>
    <s v="film &amp; video/shorts"/>
    <n v="25"/>
    <n v="53.125"/>
    <x v="0"/>
  </r>
  <r>
    <x v="0"/>
    <s v="US"/>
    <s v="USD"/>
    <n v="1354923000"/>
    <n v="1351796674"/>
    <b v="0"/>
    <n v="60"/>
    <b v="1"/>
    <s v="film &amp; video/shorts"/>
    <n v="200"/>
    <n v="56.666666666666664"/>
    <x v="0"/>
  </r>
  <r>
    <x v="0"/>
    <s v="US"/>
    <s v="USD"/>
    <n v="1390426799"/>
    <n v="1387834799"/>
    <b v="0"/>
    <n v="39"/>
    <b v="1"/>
    <s v="film &amp; video/shorts"/>
    <n v="90.289999999999964"/>
    <n v="40.776666666666664"/>
    <x v="0"/>
  </r>
  <r>
    <x v="0"/>
    <s v="US"/>
    <s v="USD"/>
    <n v="1352055886"/>
    <n v="1350324286"/>
    <b v="0"/>
    <n v="26"/>
    <b v="1"/>
    <s v="film &amp; video/shorts"/>
    <n v="0"/>
    <n v="192.30769230769232"/>
    <x v="0"/>
  </r>
  <r>
    <x v="0"/>
    <s v="US"/>
    <s v="USD"/>
    <n v="1359052710"/>
    <n v="1356979110"/>
    <b v="0"/>
    <n v="35"/>
    <b v="1"/>
    <s v="film &amp; video/shorts"/>
    <n v="0"/>
    <n v="100"/>
    <x v="0"/>
  </r>
  <r>
    <x v="0"/>
    <s v="US"/>
    <s v="USD"/>
    <n v="1293073733"/>
    <n v="1290481733"/>
    <b v="0"/>
    <n v="65"/>
    <b v="1"/>
    <s v="film &amp; video/shorts"/>
    <n v="1665"/>
    <n v="117.92307692307692"/>
    <x v="0"/>
  </r>
  <r>
    <x v="0"/>
    <s v="GB"/>
    <s v="GBP"/>
    <n v="1394220030"/>
    <n v="1392232830"/>
    <b v="0"/>
    <n v="49"/>
    <b v="1"/>
    <s v="film &amp; video/shorts"/>
    <n v="67"/>
    <n v="27.897959183673468"/>
    <x v="0"/>
  </r>
  <r>
    <x v="0"/>
    <s v="US"/>
    <s v="USD"/>
    <n v="1301792400"/>
    <n v="1299775266"/>
    <b v="0"/>
    <n v="10"/>
    <b v="1"/>
    <s v="film &amp; video/shorts"/>
    <n v="100"/>
    <n v="60"/>
    <x v="0"/>
  </r>
  <r>
    <x v="0"/>
    <s v="US"/>
    <s v="USD"/>
    <n v="1463184000"/>
    <n v="1461605020"/>
    <b v="0"/>
    <n v="60"/>
    <b v="1"/>
    <s v="film &amp; video/shorts"/>
    <n v="163"/>
    <n v="39.383333333333333"/>
    <x v="0"/>
  </r>
  <r>
    <x v="0"/>
    <s v="US"/>
    <s v="USD"/>
    <n v="1333391901"/>
    <n v="1332182301"/>
    <b v="0"/>
    <n v="27"/>
    <b v="1"/>
    <s v="film &amp; video/shorts"/>
    <n v="25"/>
    <n v="186.11111111111111"/>
    <x v="0"/>
  </r>
  <r>
    <x v="0"/>
    <s v="US"/>
    <s v="USD"/>
    <n v="1303688087"/>
    <n v="1301787287"/>
    <b v="0"/>
    <n v="69"/>
    <b v="1"/>
    <s v="film &amp; video/shorts"/>
    <n v="185"/>
    <n v="111.37681159420291"/>
    <x v="0"/>
  </r>
  <r>
    <x v="0"/>
    <s v="US"/>
    <s v="USD"/>
    <n v="1370011370"/>
    <n v="1364827370"/>
    <b v="0"/>
    <n v="47"/>
    <b v="1"/>
    <s v="film &amp; video/shorts"/>
    <n v="2200"/>
    <n v="78.723404255319153"/>
    <x v="0"/>
  </r>
  <r>
    <x v="0"/>
    <s v="US"/>
    <s v="USD"/>
    <n v="1298680630"/>
    <n v="1296088630"/>
    <b v="0"/>
    <n v="47"/>
    <b v="1"/>
    <s v="film &amp; video/shorts"/>
    <n v="1195"/>
    <n v="46.702127659574465"/>
    <x v="0"/>
  </r>
  <r>
    <x v="0"/>
    <s v="US"/>
    <s v="USD"/>
    <n v="1384408740"/>
    <n v="1381445253"/>
    <b v="0"/>
    <n v="26"/>
    <b v="1"/>
    <s v="film &amp; video/shorts"/>
    <n v="400"/>
    <n v="65.384615384615387"/>
    <x v="0"/>
  </r>
  <r>
    <x v="0"/>
    <s v="AU"/>
    <s v="AUD"/>
    <n v="1433059187"/>
    <n v="1430467187"/>
    <b v="0"/>
    <n v="53"/>
    <b v="1"/>
    <s v="film &amp; video/shorts"/>
    <n v="1910"/>
    <n v="102.0754716981132"/>
    <x v="0"/>
  </r>
  <r>
    <x v="0"/>
    <s v="US"/>
    <s v="USD"/>
    <n v="1397354400"/>
    <n v="1395277318"/>
    <b v="0"/>
    <n v="81"/>
    <b v="1"/>
    <s v="film &amp; video/shorts"/>
    <n v="200"/>
    <n v="64.197530864197532"/>
    <x v="0"/>
  </r>
  <r>
    <x v="0"/>
    <s v="US"/>
    <s v="USD"/>
    <n v="1312642800"/>
    <n v="1311963128"/>
    <b v="0"/>
    <n v="78"/>
    <b v="1"/>
    <s v="film &amp; video/shorts"/>
    <n v="2050"/>
    <n v="90.384615384615387"/>
    <x v="0"/>
  </r>
  <r>
    <x v="0"/>
    <s v="US"/>
    <s v="USD"/>
    <n v="1326436488"/>
    <n v="1321252488"/>
    <b v="0"/>
    <n v="35"/>
    <b v="1"/>
    <s v="film &amp; video/shorts"/>
    <n v="100"/>
    <n v="88.571428571428569"/>
    <x v="0"/>
  </r>
  <r>
    <x v="0"/>
    <s v="US"/>
    <s v="USD"/>
    <n v="1328377444"/>
    <n v="1326217444"/>
    <b v="0"/>
    <n v="22"/>
    <b v="1"/>
    <s v="film &amp; video/shorts"/>
    <n v="182"/>
    <n v="28.727272727272727"/>
    <x v="0"/>
  </r>
  <r>
    <x v="0"/>
    <s v="US"/>
    <s v="USD"/>
    <n v="1302260155"/>
    <n v="1298289355"/>
    <b v="0"/>
    <n v="57"/>
    <b v="1"/>
    <s v="film &amp; video/shorts"/>
    <n v="478"/>
    <n v="69.78947368421052"/>
    <x v="0"/>
  </r>
  <r>
    <x v="0"/>
    <s v="US"/>
    <s v="USD"/>
    <n v="1276110000"/>
    <n v="1268337744"/>
    <b v="0"/>
    <n v="27"/>
    <b v="1"/>
    <s v="film &amp; video/shorts"/>
    <n v="22.220000000000255"/>
    <n v="167.48962962962963"/>
    <x v="0"/>
  </r>
  <r>
    <x v="0"/>
    <s v="US"/>
    <s v="USD"/>
    <n v="1311902236"/>
    <n v="1309310236"/>
    <b v="0"/>
    <n v="39"/>
    <b v="1"/>
    <s v="film &amp; video/shorts"/>
    <n v="651.57999999999993"/>
    <n v="144.91230769230768"/>
    <x v="0"/>
  </r>
  <r>
    <x v="0"/>
    <s v="US"/>
    <s v="USD"/>
    <n v="1313276400"/>
    <n v="1310693986"/>
    <b v="0"/>
    <n v="37"/>
    <b v="1"/>
    <s v="film &amp; video/shorts"/>
    <n v="148.09999999999991"/>
    <n v="91.840540540540545"/>
    <x v="0"/>
  </r>
  <r>
    <x v="1"/>
    <s v="HK"/>
    <s v="HKD"/>
    <n v="1475457107"/>
    <n v="1472865107"/>
    <b v="0"/>
    <n v="1"/>
    <b v="0"/>
    <s v="film &amp; video/science fiction"/>
    <n v="-69990"/>
    <n v="10"/>
    <x v="0"/>
  </r>
  <r>
    <x v="1"/>
    <s v="US"/>
    <s v="USD"/>
    <n v="1429352160"/>
    <n v="1427993710"/>
    <b v="0"/>
    <n v="1"/>
    <b v="0"/>
    <s v="film &amp; video/science fiction"/>
    <n v="-2999"/>
    <n v="1"/>
    <x v="0"/>
  </r>
  <r>
    <x v="1"/>
    <s v="US"/>
    <s v="USD"/>
    <n v="1476094907"/>
    <n v="1470910907"/>
    <b v="0"/>
    <n v="0"/>
    <b v="0"/>
    <s v="film &amp; video/science fiction"/>
    <n v="-100000000"/>
    <e v="#DIV/0!"/>
    <x v="0"/>
  </r>
  <r>
    <x v="1"/>
    <s v="US"/>
    <s v="USD"/>
    <n v="1414533600"/>
    <n v="1411411564"/>
    <b v="0"/>
    <n v="6"/>
    <b v="0"/>
    <s v="film &amp; video/science fiction"/>
    <n v="-54849"/>
    <n v="25.166666666666668"/>
    <x v="0"/>
  </r>
  <r>
    <x v="1"/>
    <s v="US"/>
    <s v="USD"/>
    <n v="1431728242"/>
    <n v="1429568242"/>
    <b v="0"/>
    <n v="0"/>
    <b v="0"/>
    <s v="film &amp; video/science fiction"/>
    <n v="-4000"/>
    <e v="#DIV/0!"/>
    <x v="0"/>
  </r>
  <r>
    <x v="1"/>
    <s v="CA"/>
    <s v="CAD"/>
    <n v="1486165880"/>
    <n v="1480981880"/>
    <b v="0"/>
    <n v="6"/>
    <b v="0"/>
    <s v="film &amp; video/science fiction"/>
    <n v="-430"/>
    <n v="11.666666666666666"/>
    <x v="0"/>
  </r>
  <r>
    <x v="1"/>
    <s v="US"/>
    <s v="USD"/>
    <n v="1433988000"/>
    <n v="1431353337"/>
    <b v="0"/>
    <n v="13"/>
    <b v="0"/>
    <s v="film &amp; video/science fiction"/>
    <n v="-23613"/>
    <n v="106.69230769230769"/>
    <x v="0"/>
  </r>
  <r>
    <x v="1"/>
    <s v="US"/>
    <s v="USD"/>
    <n v="1428069541"/>
    <n v="1425481141"/>
    <b v="0"/>
    <n v="4"/>
    <b v="0"/>
    <s v="film &amp; video/science fiction"/>
    <n v="-7810"/>
    <n v="47.5"/>
    <x v="0"/>
  </r>
  <r>
    <x v="1"/>
    <s v="US"/>
    <s v="USD"/>
    <n v="1476941293"/>
    <n v="1473917293"/>
    <b v="0"/>
    <n v="6"/>
    <b v="0"/>
    <s v="film &amp; video/science fiction"/>
    <n v="-98133"/>
    <n v="311.16666666666669"/>
    <x v="0"/>
  </r>
  <r>
    <x v="1"/>
    <s v="US"/>
    <s v="USD"/>
    <n v="1414708183"/>
    <n v="1409524183"/>
    <b v="0"/>
    <n v="0"/>
    <b v="0"/>
    <s v="film &amp; video/science fiction"/>
    <n v="-20000"/>
    <e v="#DIV/0!"/>
    <x v="0"/>
  </r>
  <r>
    <x v="1"/>
    <s v="GB"/>
    <s v="GBP"/>
    <n v="1402949760"/>
    <n v="1400536692"/>
    <b v="0"/>
    <n v="0"/>
    <b v="0"/>
    <s v="film &amp; video/science fiction"/>
    <n v="-600"/>
    <e v="#DIV/0!"/>
    <x v="0"/>
  </r>
  <r>
    <x v="1"/>
    <s v="US"/>
    <s v="USD"/>
    <n v="1467763200"/>
    <n v="1466453161"/>
    <b v="0"/>
    <n v="0"/>
    <b v="0"/>
    <s v="film &amp; video/science fiction"/>
    <n v="-1200"/>
    <e v="#DIV/0!"/>
    <x v="0"/>
  </r>
  <r>
    <x v="1"/>
    <s v="US"/>
    <s v="USD"/>
    <n v="1415392207"/>
    <n v="1411500607"/>
    <b v="0"/>
    <n v="81"/>
    <b v="0"/>
    <s v="film &amp; video/science fiction"/>
    <n v="-72345"/>
    <n v="94.506172839506178"/>
    <x v="0"/>
  </r>
  <r>
    <x v="1"/>
    <s v="US"/>
    <s v="USD"/>
    <n v="1464715860"/>
    <n v="1462130584"/>
    <b v="0"/>
    <n v="0"/>
    <b v="0"/>
    <s v="film &amp; video/science fiction"/>
    <n v="-71764"/>
    <e v="#DIV/0!"/>
    <x v="0"/>
  </r>
  <r>
    <x v="1"/>
    <s v="US"/>
    <s v="USD"/>
    <n v="1441386000"/>
    <n v="1438811418"/>
    <b v="0"/>
    <n v="0"/>
    <b v="0"/>
    <s v="film &amp; video/science fiction"/>
    <n v="-5000"/>
    <e v="#DIV/0!"/>
    <x v="0"/>
  </r>
  <r>
    <x v="1"/>
    <s v="US"/>
    <s v="USD"/>
    <n v="1404241200"/>
    <n v="1401354597"/>
    <b v="0"/>
    <n v="5"/>
    <b v="0"/>
    <s v="film &amp; video/science fiction"/>
    <n v="-2597"/>
    <n v="80.599999999999994"/>
    <x v="0"/>
  </r>
  <r>
    <x v="1"/>
    <s v="US"/>
    <s v="USD"/>
    <n v="1431771360"/>
    <n v="1427968234"/>
    <b v="0"/>
    <n v="0"/>
    <b v="0"/>
    <s v="film &amp; video/science fiction"/>
    <n v="-3000"/>
    <e v="#DIV/0!"/>
    <x v="0"/>
  </r>
  <r>
    <x v="1"/>
    <s v="DK"/>
    <s v="DKK"/>
    <n v="1444657593"/>
    <n v="1440337593"/>
    <b v="0"/>
    <n v="0"/>
    <b v="0"/>
    <s v="film &amp; video/science fiction"/>
    <n v="-55000"/>
    <e v="#DIV/0!"/>
    <x v="0"/>
  </r>
  <r>
    <x v="1"/>
    <s v="US"/>
    <s v="USD"/>
    <n v="1438405140"/>
    <n v="1435731041"/>
    <b v="0"/>
    <n v="58"/>
    <b v="0"/>
    <s v="film &amp; video/science fiction"/>
    <n v="-145288"/>
    <n v="81.241379310344826"/>
    <x v="0"/>
  </r>
  <r>
    <x v="1"/>
    <s v="US"/>
    <s v="USD"/>
    <n v="1436738772"/>
    <n v="1435874772"/>
    <b v="0"/>
    <n v="1"/>
    <b v="0"/>
    <s v="film &amp; video/science fiction"/>
    <n v="0"/>
    <n v="500"/>
    <x v="0"/>
  </r>
  <r>
    <x v="1"/>
    <s v="US"/>
    <s v="USD"/>
    <n v="1426823132"/>
    <n v="1424234732"/>
    <b v="0"/>
    <n v="0"/>
    <b v="0"/>
    <s v="film &amp; video/science fiction"/>
    <n v="-200000"/>
    <e v="#DIV/0!"/>
    <x v="0"/>
  </r>
  <r>
    <x v="1"/>
    <s v="US"/>
    <s v="USD"/>
    <n v="1433043623"/>
    <n v="1429155623"/>
    <b v="0"/>
    <n v="28"/>
    <b v="0"/>
    <s v="film &amp; video/science fiction"/>
    <n v="-10707"/>
    <n v="46.178571428571431"/>
    <x v="0"/>
  </r>
  <r>
    <x v="1"/>
    <s v="US"/>
    <s v="USD"/>
    <n v="1416176778"/>
    <n v="1414358778"/>
    <b v="0"/>
    <n v="1"/>
    <b v="0"/>
    <s v="film &amp; video/science fiction"/>
    <n v="-2990"/>
    <n v="10"/>
    <x v="0"/>
  </r>
  <r>
    <x v="1"/>
    <s v="AU"/>
    <s v="AUD"/>
    <n v="1472882100"/>
    <n v="1467941542"/>
    <b v="0"/>
    <n v="0"/>
    <b v="0"/>
    <s v="film &amp; video/science fiction"/>
    <n v="-5500"/>
    <e v="#DIV/0!"/>
    <x v="0"/>
  </r>
  <r>
    <x v="1"/>
    <s v="CA"/>
    <s v="CAD"/>
    <n v="1428945472"/>
    <n v="1423765072"/>
    <b v="0"/>
    <n v="37"/>
    <b v="0"/>
    <s v="film &amp; video/science fiction"/>
    <n v="-5430"/>
    <n v="55.945945945945944"/>
    <x v="0"/>
  </r>
  <r>
    <x v="1"/>
    <s v="US"/>
    <s v="USD"/>
    <n v="1439298052"/>
    <n v="1436965252"/>
    <b v="0"/>
    <n v="9"/>
    <b v="0"/>
    <s v="film &amp; video/science fiction"/>
    <n v="-4162"/>
    <n v="37.555555555555557"/>
    <x v="0"/>
  </r>
  <r>
    <x v="1"/>
    <s v="US"/>
    <s v="USD"/>
    <n v="1484698998"/>
    <n v="1479514998"/>
    <b v="0"/>
    <n v="3"/>
    <b v="0"/>
    <s v="film &amp; video/science fiction"/>
    <n v="-19885"/>
    <n v="38.333333333333336"/>
    <x v="0"/>
  </r>
  <r>
    <x v="1"/>
    <s v="GB"/>
    <s v="GBP"/>
    <n v="1420741080"/>
    <n v="1417026340"/>
    <b v="0"/>
    <n v="0"/>
    <b v="0"/>
    <s v="film &amp; video/science fiction"/>
    <n v="-7000"/>
    <e v="#DIV/0!"/>
    <x v="0"/>
  </r>
  <r>
    <x v="1"/>
    <s v="US"/>
    <s v="USD"/>
    <n v="1456555536"/>
    <n v="1453963536"/>
    <b v="0"/>
    <n v="2"/>
    <b v="0"/>
    <s v="film &amp; video/science fiction"/>
    <n v="-49960"/>
    <n v="20"/>
    <x v="0"/>
  </r>
  <r>
    <x v="1"/>
    <s v="US"/>
    <s v="USD"/>
    <n v="1419494400"/>
    <n v="1416888470"/>
    <b v="0"/>
    <n v="6"/>
    <b v="0"/>
    <s v="film &amp; video/science fiction"/>
    <n v="-9908"/>
    <n v="15.333333333333334"/>
    <x v="0"/>
  </r>
  <r>
    <x v="1"/>
    <s v="US"/>
    <s v="USD"/>
    <n v="1432612382"/>
    <n v="1427428382"/>
    <b v="0"/>
    <n v="67"/>
    <b v="0"/>
    <s v="film &amp; video/science fiction"/>
    <n v="-99888"/>
    <n v="449.43283582089555"/>
    <x v="0"/>
  </r>
  <r>
    <x v="1"/>
    <s v="AU"/>
    <s v="AUD"/>
    <n v="1434633191"/>
    <n v="1429449191"/>
    <b v="0"/>
    <n v="5"/>
    <b v="0"/>
    <s v="film &amp; video/science fiction"/>
    <n v="-249860"/>
    <n v="28"/>
    <x v="0"/>
  </r>
  <r>
    <x v="1"/>
    <s v="US"/>
    <s v="USD"/>
    <n v="1411437100"/>
    <n v="1408845100"/>
    <b v="0"/>
    <n v="2"/>
    <b v="0"/>
    <s v="film &amp; video/science fiction"/>
    <n v="-379970"/>
    <n v="15"/>
    <x v="0"/>
  </r>
  <r>
    <x v="1"/>
    <s v="US"/>
    <s v="USD"/>
    <n v="1417532644"/>
    <n v="1413900244"/>
    <b v="0"/>
    <n v="10"/>
    <b v="0"/>
    <s v="film &amp; video/science fiction"/>
    <n v="-49641"/>
    <n v="35.9"/>
    <x v="0"/>
  </r>
  <r>
    <x v="1"/>
    <s v="US"/>
    <s v="USD"/>
    <n v="1433336895"/>
    <n v="1429621695"/>
    <b v="0"/>
    <n v="3"/>
    <b v="0"/>
    <s v="film &amp; video/science fiction"/>
    <n v="-1460"/>
    <n v="13.333333333333334"/>
    <x v="0"/>
  </r>
  <r>
    <x v="1"/>
    <s v="US"/>
    <s v="USD"/>
    <n v="1437657935"/>
    <n v="1434201935"/>
    <b v="0"/>
    <n v="4"/>
    <b v="0"/>
    <s v="film &amp; video/science fiction"/>
    <n v="-1349919"/>
    <n v="20.25"/>
    <x v="0"/>
  </r>
  <r>
    <x v="1"/>
    <s v="CA"/>
    <s v="CAD"/>
    <n v="1407034796"/>
    <n v="1401850796"/>
    <b v="0"/>
    <n v="15"/>
    <b v="0"/>
    <s v="film &amp; video/science fiction"/>
    <n v="-33215"/>
    <n v="119"/>
    <x v="0"/>
  </r>
  <r>
    <x v="1"/>
    <s v="US"/>
    <s v="USD"/>
    <n v="1456523572"/>
    <n v="1453931572"/>
    <b v="0"/>
    <n v="2"/>
    <b v="0"/>
    <s v="film &amp; video/science fiction"/>
    <n v="-2987"/>
    <n v="4"/>
    <x v="0"/>
  </r>
  <r>
    <x v="1"/>
    <s v="US"/>
    <s v="USD"/>
    <n v="1413942628"/>
    <n v="1411350628"/>
    <b v="0"/>
    <n v="0"/>
    <b v="0"/>
    <s v="film &amp; video/science fiction"/>
    <n v="-5000"/>
    <e v="#DIV/0!"/>
    <x v="0"/>
  </r>
  <r>
    <x v="1"/>
    <s v="US"/>
    <s v="USD"/>
    <n v="1467541545"/>
    <n v="1464085545"/>
    <b v="0"/>
    <n v="1"/>
    <b v="0"/>
    <s v="film &amp; video/science fiction"/>
    <n v="-499990"/>
    <n v="10"/>
    <x v="0"/>
  </r>
  <r>
    <x v="2"/>
    <s v="US"/>
    <s v="USD"/>
    <n v="1439675691"/>
    <n v="1434491691"/>
    <b v="0"/>
    <n v="0"/>
    <b v="0"/>
    <s v="film &amp; video/drama"/>
    <n v="-5000"/>
    <e v="#DIV/0!"/>
    <x v="0"/>
  </r>
  <r>
    <x v="2"/>
    <s v="US"/>
    <s v="USD"/>
    <n v="1404318595"/>
    <n v="1401726595"/>
    <b v="0"/>
    <n v="1"/>
    <b v="0"/>
    <s v="film &amp; video/drama"/>
    <n v="-49995"/>
    <n v="5"/>
    <x v="0"/>
  </r>
  <r>
    <x v="2"/>
    <s v="US"/>
    <s v="USD"/>
    <n v="1408232520"/>
    <n v="1405393356"/>
    <b v="0"/>
    <n v="10"/>
    <b v="0"/>
    <s v="film &amp; video/drama"/>
    <n v="-2365"/>
    <n v="43.5"/>
    <x v="0"/>
  </r>
  <r>
    <x v="2"/>
    <s v="US"/>
    <s v="USD"/>
    <n v="1443657600"/>
    <n v="1440716654"/>
    <b v="0"/>
    <n v="0"/>
    <b v="0"/>
    <s v="film &amp; video/drama"/>
    <n v="-2000000"/>
    <e v="#DIV/0!"/>
    <x v="0"/>
  </r>
  <r>
    <x v="2"/>
    <s v="US"/>
    <s v="USD"/>
    <n v="1411150701"/>
    <n v="1405966701"/>
    <b v="0"/>
    <n v="7"/>
    <b v="0"/>
    <s v="film &amp; video/drama"/>
    <n v="-119360"/>
    <n v="91.428571428571431"/>
    <x v="0"/>
  </r>
  <r>
    <x v="2"/>
    <s v="GB"/>
    <s v="GBP"/>
    <n v="1452613724"/>
    <n v="1450021724"/>
    <b v="0"/>
    <n v="0"/>
    <b v="0"/>
    <s v="film &amp; video/drama"/>
    <n v="-17000"/>
    <e v="#DIV/0!"/>
    <x v="0"/>
  </r>
  <r>
    <x v="2"/>
    <s v="US"/>
    <s v="USD"/>
    <n v="1484531362"/>
    <n v="1481939362"/>
    <b v="0"/>
    <n v="1"/>
    <b v="0"/>
    <s v="film &amp; video/drama"/>
    <n v="-2000"/>
    <n v="3000"/>
    <x v="0"/>
  </r>
  <r>
    <x v="2"/>
    <s v="US"/>
    <s v="USD"/>
    <n v="1438726535"/>
    <n v="1433542535"/>
    <b v="0"/>
    <n v="2"/>
    <b v="0"/>
    <s v="film &amp; video/drama"/>
    <n v="-109989"/>
    <n v="5.5"/>
    <x v="0"/>
  </r>
  <r>
    <x v="2"/>
    <s v="US"/>
    <s v="USD"/>
    <n v="1426791770"/>
    <n v="1424203370"/>
    <b v="0"/>
    <n v="3"/>
    <b v="0"/>
    <s v="film &amp; video/drama"/>
    <n v="-7675"/>
    <n v="108.33333333333333"/>
    <x v="0"/>
  </r>
  <r>
    <x v="2"/>
    <s v="GB"/>
    <s v="GBP"/>
    <n v="1413634059"/>
    <n v="1411042059"/>
    <b v="0"/>
    <n v="10"/>
    <b v="0"/>
    <s v="film &amp; video/drama"/>
    <n v="-1940"/>
    <n v="56"/>
    <x v="0"/>
  </r>
  <r>
    <x v="2"/>
    <s v="US"/>
    <s v="USD"/>
    <n v="1440912480"/>
    <n v="1438385283"/>
    <b v="0"/>
    <n v="10"/>
    <b v="0"/>
    <s v="film &amp; video/drama"/>
    <n v="-9675"/>
    <n v="32.5"/>
    <x v="0"/>
  </r>
  <r>
    <x v="2"/>
    <s v="US"/>
    <s v="USD"/>
    <n v="1470975614"/>
    <n v="1465791614"/>
    <b v="0"/>
    <n v="1"/>
    <b v="0"/>
    <s v="film &amp; video/drama"/>
    <n v="-49999"/>
    <n v="1"/>
    <x v="0"/>
  </r>
  <r>
    <x v="2"/>
    <s v="US"/>
    <s v="USD"/>
    <n v="1426753723"/>
    <n v="1423733323"/>
    <b v="0"/>
    <n v="0"/>
    <b v="0"/>
    <s v="film &amp; video/drama"/>
    <n v="-95000"/>
    <e v="#DIV/0!"/>
    <x v="0"/>
  </r>
  <r>
    <x v="2"/>
    <s v="GB"/>
    <s v="GBP"/>
    <n v="1425131108"/>
    <n v="1422539108"/>
    <b v="0"/>
    <n v="0"/>
    <b v="0"/>
    <s v="film &amp; video/drama"/>
    <n v="-1110"/>
    <e v="#DIV/0!"/>
    <x v="0"/>
  </r>
  <r>
    <x v="2"/>
    <s v="NL"/>
    <s v="EUR"/>
    <n v="1431108776"/>
    <n v="1425924776"/>
    <b v="0"/>
    <n v="0"/>
    <b v="0"/>
    <s v="film &amp; video/drama"/>
    <n v="-6000"/>
    <e v="#DIV/0!"/>
    <x v="0"/>
  </r>
  <r>
    <x v="2"/>
    <s v="GB"/>
    <s v="GBP"/>
    <n v="1409337611"/>
    <n v="1407177611"/>
    <b v="0"/>
    <n v="26"/>
    <b v="0"/>
    <s v="film &amp; video/drama"/>
    <n v="-18703"/>
    <n v="49.884615384615387"/>
    <x v="0"/>
  </r>
  <r>
    <x v="2"/>
    <s v="US"/>
    <s v="USD"/>
    <n v="1438803999"/>
    <n v="1436211999"/>
    <b v="0"/>
    <n v="0"/>
    <b v="0"/>
    <s v="film &amp; video/drama"/>
    <n v="-1500"/>
    <e v="#DIV/0!"/>
    <x v="0"/>
  </r>
  <r>
    <x v="2"/>
    <s v="US"/>
    <s v="USD"/>
    <n v="1427155726"/>
    <n v="1425690526"/>
    <b v="0"/>
    <n v="7"/>
    <b v="0"/>
    <s v="film &amp; video/drama"/>
    <n v="-270"/>
    <n v="25.714285714285715"/>
    <x v="0"/>
  </r>
  <r>
    <x v="2"/>
    <s v="ES"/>
    <s v="EUR"/>
    <n v="1448582145"/>
    <n v="1445986545"/>
    <b v="0"/>
    <n v="0"/>
    <b v="0"/>
    <s v="film &amp; video/drama"/>
    <n v="-500000"/>
    <e v="#DIV/0!"/>
    <x v="0"/>
  </r>
  <r>
    <x v="2"/>
    <s v="US"/>
    <s v="USD"/>
    <n v="1457056555"/>
    <n v="1454464555"/>
    <b v="0"/>
    <n v="2"/>
    <b v="0"/>
    <s v="film &amp; video/drama"/>
    <n v="-800"/>
    <n v="100"/>
    <x v="0"/>
  </r>
  <r>
    <x v="2"/>
    <s v="GB"/>
    <s v="GBP"/>
    <n v="1428951600"/>
    <n v="1425512843"/>
    <b v="0"/>
    <n v="13"/>
    <b v="0"/>
    <s v="film &amp; video/drama"/>
    <n v="-799"/>
    <n v="30.846153846153847"/>
    <x v="0"/>
  </r>
  <r>
    <x v="2"/>
    <s v="GB"/>
    <s v="GBP"/>
    <n v="1434995295"/>
    <n v="1432403295"/>
    <b v="0"/>
    <n v="4"/>
    <b v="0"/>
    <s v="film &amp; video/drama"/>
    <n v="-2701"/>
    <n v="180.5"/>
    <x v="0"/>
  </r>
  <r>
    <x v="2"/>
    <s v="US"/>
    <s v="USD"/>
    <n v="1483748232"/>
    <n v="1481156232"/>
    <b v="0"/>
    <n v="0"/>
    <b v="0"/>
    <s v="film &amp; video/drama"/>
    <n v="-1000"/>
    <e v="#DIV/0!"/>
    <x v="0"/>
  </r>
  <r>
    <x v="2"/>
    <s v="GB"/>
    <s v="GBP"/>
    <n v="1417033610"/>
    <n v="1414438010"/>
    <b v="0"/>
    <n v="12"/>
    <b v="0"/>
    <s v="film &amp; video/drama"/>
    <n v="-8018"/>
    <n v="373.5"/>
    <x v="0"/>
  </r>
  <r>
    <x v="2"/>
    <s v="CA"/>
    <s v="CAD"/>
    <n v="1409543940"/>
    <n v="1404586762"/>
    <b v="0"/>
    <n v="2"/>
    <b v="0"/>
    <s v="film &amp; video/drama"/>
    <n v="-1449"/>
    <n v="25.5"/>
    <x v="0"/>
  </r>
  <r>
    <x v="2"/>
    <s v="NO"/>
    <s v="NOK"/>
    <n v="1471557139"/>
    <n v="1468965139"/>
    <b v="0"/>
    <n v="10"/>
    <b v="0"/>
    <s v="film &amp; video/drama"/>
    <n v="-37800"/>
    <n v="220"/>
    <x v="0"/>
  </r>
  <r>
    <x v="2"/>
    <s v="US"/>
    <s v="USD"/>
    <n v="1488571200"/>
    <n v="1485977434"/>
    <b v="0"/>
    <n v="0"/>
    <b v="0"/>
    <s v="film &amp; video/drama"/>
    <n v="-5000"/>
    <e v="#DIV/0!"/>
    <x v="0"/>
  </r>
  <r>
    <x v="2"/>
    <s v="US"/>
    <s v="USD"/>
    <n v="1437461940"/>
    <n v="1435383457"/>
    <b v="0"/>
    <n v="5"/>
    <b v="0"/>
    <s v="film &amp; video/drama"/>
    <n v="-4200"/>
    <n v="160"/>
    <x v="0"/>
  </r>
  <r>
    <x v="2"/>
    <s v="US"/>
    <s v="USD"/>
    <n v="1409891015"/>
    <n v="1407299015"/>
    <b v="0"/>
    <n v="0"/>
    <b v="0"/>
    <s v="film &amp; video/drama"/>
    <n v="-1500"/>
    <e v="#DIV/0!"/>
    <x v="0"/>
  </r>
  <r>
    <x v="2"/>
    <s v="US"/>
    <s v="USD"/>
    <n v="1472920477"/>
    <n v="1467736477"/>
    <b v="0"/>
    <n v="5"/>
    <b v="0"/>
    <s v="film &amp; video/drama"/>
    <n v="-499655"/>
    <n v="69"/>
    <x v="0"/>
  </r>
  <r>
    <x v="2"/>
    <s v="US"/>
    <s v="USD"/>
    <n v="1466091446"/>
    <n v="1465227446"/>
    <b v="0"/>
    <n v="1"/>
    <b v="0"/>
    <s v="film &amp; video/drama"/>
    <n v="-11950"/>
    <n v="50"/>
    <x v="0"/>
  </r>
  <r>
    <x v="2"/>
    <s v="AU"/>
    <s v="AUD"/>
    <n v="1443782138"/>
    <n v="1440326138"/>
    <b v="0"/>
    <n v="3"/>
    <b v="0"/>
    <s v="film &amp; video/drama"/>
    <n v="-4750"/>
    <n v="83.333333333333329"/>
    <x v="0"/>
  </r>
  <r>
    <x v="2"/>
    <s v="US"/>
    <s v="USD"/>
    <n v="1413572432"/>
    <n v="1410980432"/>
    <b v="0"/>
    <n v="3"/>
    <b v="0"/>
    <s v="film &amp; video/drama"/>
    <n v="-999983"/>
    <n v="5.666666666666667"/>
    <x v="0"/>
  </r>
  <r>
    <x v="2"/>
    <s v="GB"/>
    <s v="GBP"/>
    <n v="1417217166"/>
    <n v="1412029566"/>
    <b v="0"/>
    <n v="0"/>
    <b v="0"/>
    <s v="film &amp; video/drama"/>
    <n v="-1000"/>
    <e v="#DIV/0!"/>
    <x v="0"/>
  </r>
  <r>
    <x v="2"/>
    <s v="GB"/>
    <s v="GBP"/>
    <n v="1457308531"/>
    <n v="1452124531"/>
    <b v="0"/>
    <n v="3"/>
    <b v="0"/>
    <s v="film &amp; video/drama"/>
    <n v="-2497"/>
    <n v="1"/>
    <x v="0"/>
  </r>
  <r>
    <x v="2"/>
    <s v="US"/>
    <s v="USD"/>
    <n v="1436544332"/>
    <n v="1431360332"/>
    <b v="0"/>
    <n v="0"/>
    <b v="0"/>
    <s v="film &amp; video/drama"/>
    <n v="-2000000"/>
    <e v="#DIV/0!"/>
    <x v="0"/>
  </r>
  <r>
    <x v="2"/>
    <s v="GB"/>
    <s v="GBP"/>
    <n v="1444510800"/>
    <n v="1442062898"/>
    <b v="0"/>
    <n v="19"/>
    <b v="0"/>
    <s v="film &amp; video/drama"/>
    <n v="-2035"/>
    <n v="77.10526315789474"/>
    <x v="0"/>
  </r>
  <r>
    <x v="2"/>
    <s v="GB"/>
    <s v="GBP"/>
    <n v="1487365200"/>
    <n v="1483734100"/>
    <b v="0"/>
    <n v="8"/>
    <b v="0"/>
    <s v="film &amp; video/drama"/>
    <n v="-2238"/>
    <n v="32.75"/>
    <x v="0"/>
  </r>
  <r>
    <x v="2"/>
    <s v="US"/>
    <s v="USD"/>
    <n v="1412500322"/>
    <n v="1409908322"/>
    <b v="0"/>
    <n v="6"/>
    <b v="0"/>
    <s v="film &amp; video/drama"/>
    <n v="-24721"/>
    <n v="46.5"/>
    <x v="0"/>
  </r>
  <r>
    <x v="2"/>
    <s v="US"/>
    <s v="USD"/>
    <n v="1472698702"/>
    <n v="1470106702"/>
    <b v="0"/>
    <n v="0"/>
    <b v="0"/>
    <s v="film &amp; video/drama"/>
    <n v="-10000"/>
    <e v="#DIV/0!"/>
    <x v="0"/>
  </r>
  <r>
    <x v="2"/>
    <s v="US"/>
    <s v="USD"/>
    <n v="1410746403"/>
    <n v="1408154403"/>
    <b v="0"/>
    <n v="18"/>
    <b v="0"/>
    <s v="film &amp; video/drama"/>
    <n v="-4428.45"/>
    <n v="87.308333333333337"/>
    <x v="0"/>
  </r>
  <r>
    <x v="2"/>
    <s v="US"/>
    <s v="USD"/>
    <n v="1423424329"/>
    <n v="1421696329"/>
    <b v="0"/>
    <n v="7"/>
    <b v="0"/>
    <s v="film &amp; video/drama"/>
    <n v="-270"/>
    <n v="54.285714285714285"/>
    <x v="0"/>
  </r>
  <r>
    <x v="2"/>
    <s v="US"/>
    <s v="USD"/>
    <n v="1444337940"/>
    <n v="1441750564"/>
    <b v="0"/>
    <n v="0"/>
    <b v="0"/>
    <s v="film &amp; video/drama"/>
    <n v="-6000"/>
    <e v="#DIV/0!"/>
    <x v="0"/>
  </r>
  <r>
    <x v="2"/>
    <s v="GB"/>
    <s v="GBP"/>
    <n v="1422562864"/>
    <n v="1417378864"/>
    <b v="0"/>
    <n v="8"/>
    <b v="0"/>
    <s v="film &amp; video/drama"/>
    <n v="-1754"/>
    <n v="93.25"/>
    <x v="0"/>
  </r>
  <r>
    <x v="2"/>
    <s v="AU"/>
    <s v="AUD"/>
    <n v="1470319203"/>
    <n v="1467727203"/>
    <b v="0"/>
    <n v="1293"/>
    <b v="0"/>
    <s v="film &amp; video/drama"/>
    <n v="-147835"/>
    <n v="117.68368136117556"/>
    <x v="0"/>
  </r>
  <r>
    <x v="2"/>
    <s v="US"/>
    <s v="USD"/>
    <n v="1444144222"/>
    <n v="1441120222"/>
    <b v="0"/>
    <n v="17"/>
    <b v="0"/>
    <s v="film &amp; video/drama"/>
    <n v="-6700"/>
    <n v="76.470588235294116"/>
    <x v="0"/>
  </r>
  <r>
    <x v="2"/>
    <s v="US"/>
    <s v="USD"/>
    <n v="1470441983"/>
    <n v="1468627583"/>
    <b v="0"/>
    <n v="0"/>
    <b v="0"/>
    <s v="film &amp; video/drama"/>
    <n v="-12700"/>
    <e v="#DIV/0!"/>
    <x v="0"/>
  </r>
  <r>
    <x v="2"/>
    <s v="CA"/>
    <s v="CAD"/>
    <n v="1420346638"/>
    <n v="1417754638"/>
    <b v="0"/>
    <n v="13"/>
    <b v="0"/>
    <s v="film &amp; video/drama"/>
    <n v="-11870"/>
    <n v="163.84615384615384"/>
    <x v="0"/>
  </r>
  <r>
    <x v="2"/>
    <s v="AU"/>
    <s v="AUD"/>
    <n v="1418719967"/>
    <n v="1416127967"/>
    <b v="0"/>
    <n v="0"/>
    <b v="0"/>
    <s v="film &amp; video/drama"/>
    <n v="-50000"/>
    <e v="#DIV/0!"/>
    <x v="0"/>
  </r>
  <r>
    <x v="2"/>
    <s v="US"/>
    <s v="USD"/>
    <n v="1436566135"/>
    <n v="1433974135"/>
    <b v="0"/>
    <n v="0"/>
    <b v="0"/>
    <s v="film &amp; video/drama"/>
    <n v="-25000"/>
    <e v="#DIV/0!"/>
    <x v="0"/>
  </r>
  <r>
    <x v="2"/>
    <s v="US"/>
    <s v="USD"/>
    <n v="1443675600"/>
    <n v="1441157592"/>
    <b v="0"/>
    <n v="33"/>
    <b v="0"/>
    <s v="film &amp; video/drama"/>
    <n v="-8970"/>
    <n v="91.818181818181813"/>
    <x v="0"/>
  </r>
  <r>
    <x v="2"/>
    <s v="US"/>
    <s v="USD"/>
    <n v="1442634617"/>
    <n v="1440042617"/>
    <b v="0"/>
    <n v="12"/>
    <b v="0"/>
    <s v="film &amp; video/drama"/>
    <n v="-2770"/>
    <n v="185.83333333333334"/>
    <x v="0"/>
  </r>
  <r>
    <x v="2"/>
    <s v="US"/>
    <s v="USD"/>
    <n v="1460837320"/>
    <n v="1455656920"/>
    <b v="0"/>
    <n v="1"/>
    <b v="0"/>
    <s v="film &amp; video/drama"/>
    <n v="-6299"/>
    <n v="1"/>
    <x v="0"/>
  </r>
  <r>
    <x v="2"/>
    <s v="US"/>
    <s v="USD"/>
    <n v="1439734001"/>
    <n v="1437142547"/>
    <b v="0"/>
    <n v="1"/>
    <b v="0"/>
    <s v="film &amp; video/drama"/>
    <n v="-49980"/>
    <n v="20"/>
    <x v="0"/>
  </r>
  <r>
    <x v="2"/>
    <s v="US"/>
    <s v="USD"/>
    <n v="1425655349"/>
    <n v="1420471349"/>
    <b v="0"/>
    <n v="1"/>
    <b v="0"/>
    <s v="film &amp; video/drama"/>
    <n v="-12499"/>
    <n v="1"/>
    <x v="0"/>
  </r>
  <r>
    <x v="2"/>
    <s v="GB"/>
    <s v="GBP"/>
    <n v="1455753540"/>
    <n v="1452058282"/>
    <b v="0"/>
    <n v="1"/>
    <b v="0"/>
    <s v="film &amp; video/drama"/>
    <n v="-4390"/>
    <n v="10"/>
    <x v="0"/>
  </r>
  <r>
    <x v="2"/>
    <s v="US"/>
    <s v="USD"/>
    <n v="1429740037"/>
    <n v="1425423637"/>
    <b v="0"/>
    <n v="84"/>
    <b v="0"/>
    <s v="film &amp; video/drama"/>
    <n v="-22150.78"/>
    <n v="331.53833333333336"/>
    <x v="0"/>
  </r>
  <r>
    <x v="2"/>
    <s v="SE"/>
    <s v="SEK"/>
    <n v="1419780149"/>
    <n v="1417101749"/>
    <b v="0"/>
    <n v="38"/>
    <b v="0"/>
    <s v="film &amp; video/drama"/>
    <n v="-88057"/>
    <n v="314.28947368421052"/>
    <x v="0"/>
  </r>
  <r>
    <x v="2"/>
    <s v="US"/>
    <s v="USD"/>
    <n v="1431702289"/>
    <n v="1426518289"/>
    <b v="0"/>
    <n v="1"/>
    <b v="0"/>
    <s v="film &amp; video/drama"/>
    <n v="-4900"/>
    <n v="100"/>
    <x v="0"/>
  </r>
  <r>
    <x v="2"/>
    <s v="US"/>
    <s v="USD"/>
    <n v="1459493940"/>
    <n v="1456732225"/>
    <b v="0"/>
    <n v="76"/>
    <b v="0"/>
    <s v="film &amp; video/drama"/>
    <n v="-41185"/>
    <n v="115.98684210526316"/>
    <x v="0"/>
  </r>
  <r>
    <x v="2"/>
    <s v="US"/>
    <s v="USD"/>
    <n v="1440101160"/>
    <n v="1436542030"/>
    <b v="0"/>
    <n v="3"/>
    <b v="0"/>
    <s v="film &amp; video/drama"/>
    <n v="-49640"/>
    <n v="120"/>
    <x v="0"/>
  </r>
  <r>
    <x v="2"/>
    <s v="US"/>
    <s v="USD"/>
    <n v="1427569564"/>
    <n v="1422389164"/>
    <b v="0"/>
    <n v="0"/>
    <b v="0"/>
    <s v="film &amp; video/drama"/>
    <n v="-50000"/>
    <e v="#DIV/0!"/>
    <x v="0"/>
  </r>
  <r>
    <x v="2"/>
    <s v="US"/>
    <s v="USD"/>
    <n v="1427423940"/>
    <n v="1422383318"/>
    <b v="0"/>
    <n v="2"/>
    <b v="0"/>
    <s v="film &amp; video/drama"/>
    <n v="-870"/>
    <n v="65"/>
    <x v="0"/>
  </r>
  <r>
    <x v="2"/>
    <s v="US"/>
    <s v="USD"/>
    <n v="1463879100"/>
    <n v="1461287350"/>
    <b v="0"/>
    <n v="0"/>
    <b v="0"/>
    <s v="film &amp; video/drama"/>
    <n v="-1500000"/>
    <e v="#DIV/0!"/>
    <x v="0"/>
  </r>
  <r>
    <x v="2"/>
    <s v="AU"/>
    <s v="AUD"/>
    <n v="1436506726"/>
    <n v="1431322726"/>
    <b v="0"/>
    <n v="0"/>
    <b v="0"/>
    <s v="film &amp; video/drama"/>
    <n v="-6000000"/>
    <e v="#DIV/0!"/>
    <x v="0"/>
  </r>
  <r>
    <x v="2"/>
    <s v="US"/>
    <s v="USD"/>
    <n v="1460153054"/>
    <n v="1457564654"/>
    <b v="0"/>
    <n v="0"/>
    <b v="0"/>
    <s v="film &amp; video/drama"/>
    <n v="-200"/>
    <e v="#DIV/0!"/>
    <x v="0"/>
  </r>
  <r>
    <x v="2"/>
    <s v="GB"/>
    <s v="GBP"/>
    <n v="1433064540"/>
    <n v="1428854344"/>
    <b v="0"/>
    <n v="2"/>
    <b v="0"/>
    <s v="film &amp; video/drama"/>
    <n v="-28750"/>
    <n v="125"/>
    <x v="0"/>
  </r>
  <r>
    <x v="2"/>
    <s v="US"/>
    <s v="USD"/>
    <n v="1436477241"/>
    <n v="1433885241"/>
    <b v="0"/>
    <n v="0"/>
    <b v="0"/>
    <s v="film &amp; video/drama"/>
    <n v="-28000"/>
    <e v="#DIV/0!"/>
    <x v="0"/>
  </r>
  <r>
    <x v="2"/>
    <s v="GB"/>
    <s v="GBP"/>
    <n v="1433176105"/>
    <n v="1427992105"/>
    <b v="0"/>
    <n v="0"/>
    <b v="0"/>
    <s v="film &amp; video/drama"/>
    <n v="-8000"/>
    <e v="#DIV/0!"/>
    <x v="0"/>
  </r>
  <r>
    <x v="2"/>
    <s v="DE"/>
    <s v="EUR"/>
    <n v="1455402297"/>
    <n v="1452810297"/>
    <b v="0"/>
    <n v="0"/>
    <b v="0"/>
    <s v="film &amp; video/drama"/>
    <n v="-3000"/>
    <e v="#DIV/0!"/>
    <x v="0"/>
  </r>
  <r>
    <x v="2"/>
    <s v="US"/>
    <s v="USD"/>
    <n v="1433443151"/>
    <n v="1430851151"/>
    <b v="0"/>
    <n v="2"/>
    <b v="0"/>
    <s v="film &amp; video/drama"/>
    <n v="-14940"/>
    <n v="30"/>
    <x v="0"/>
  </r>
  <r>
    <x v="2"/>
    <s v="US"/>
    <s v="USD"/>
    <n v="1451775651"/>
    <n v="1449183651"/>
    <b v="0"/>
    <n v="0"/>
    <b v="0"/>
    <s v="film &amp; video/drama"/>
    <n v="-1500000"/>
    <e v="#DIV/0!"/>
    <x v="0"/>
  </r>
  <r>
    <x v="2"/>
    <s v="GB"/>
    <s v="GBP"/>
    <n v="1425066546"/>
    <n v="1422474546"/>
    <b v="0"/>
    <n v="7"/>
    <b v="0"/>
    <s v="film &amp; video/drama"/>
    <n v="-3890"/>
    <n v="15.714285714285714"/>
    <x v="0"/>
  </r>
  <r>
    <x v="2"/>
    <s v="US"/>
    <s v="USD"/>
    <n v="1475185972"/>
    <n v="1472593972"/>
    <b v="0"/>
    <n v="0"/>
    <b v="0"/>
    <s v="film &amp; video/drama"/>
    <n v="-350000"/>
    <e v="#DIV/0!"/>
    <x v="0"/>
  </r>
  <r>
    <x v="2"/>
    <s v="US"/>
    <s v="USD"/>
    <n v="1434847859"/>
    <n v="1431391859"/>
    <b v="0"/>
    <n v="5"/>
    <b v="0"/>
    <s v="film &amp; video/drama"/>
    <n v="-599"/>
    <n v="80.2"/>
    <x v="0"/>
  </r>
  <r>
    <x v="2"/>
    <s v="US"/>
    <s v="USD"/>
    <n v="1436478497"/>
    <n v="1433886497"/>
    <b v="0"/>
    <n v="0"/>
    <b v="0"/>
    <s v="film &amp; video/drama"/>
    <n v="-10000"/>
    <e v="#DIV/0!"/>
    <x v="0"/>
  </r>
  <r>
    <x v="2"/>
    <s v="US"/>
    <s v="USD"/>
    <n v="1451952000"/>
    <n v="1447380099"/>
    <b v="0"/>
    <n v="0"/>
    <b v="0"/>
    <s v="film &amp; video/drama"/>
    <n v="-150000"/>
    <e v="#DIV/0!"/>
    <x v="0"/>
  </r>
  <r>
    <x v="2"/>
    <s v="US"/>
    <s v="USD"/>
    <n v="1457445069"/>
    <n v="1452261069"/>
    <b v="0"/>
    <n v="1"/>
    <b v="0"/>
    <s v="film &amp; video/drama"/>
    <n v="-14950"/>
    <n v="50"/>
    <x v="0"/>
  </r>
  <r>
    <x v="2"/>
    <s v="US"/>
    <s v="USD"/>
    <n v="1483088400"/>
    <n v="1481324760"/>
    <b v="0"/>
    <n v="0"/>
    <b v="0"/>
    <s v="film &amp; video/drama"/>
    <n v="-26000"/>
    <e v="#DIV/0!"/>
    <x v="0"/>
  </r>
  <r>
    <x v="2"/>
    <s v="AU"/>
    <s v="AUD"/>
    <n v="1446984000"/>
    <n v="1445308730"/>
    <b v="0"/>
    <n v="5"/>
    <b v="0"/>
    <s v="film &amp; video/drama"/>
    <n v="-750"/>
    <n v="50"/>
    <x v="0"/>
  </r>
  <r>
    <x v="0"/>
    <s v="US"/>
    <s v="USD"/>
    <n v="1367773211"/>
    <n v="1363885211"/>
    <b v="1"/>
    <n v="137"/>
    <b v="1"/>
    <s v="film &amp; video/documentary"/>
    <n v="1145.1200000000008"/>
    <n v="117.84759124087591"/>
    <x v="0"/>
  </r>
  <r>
    <x v="0"/>
    <s v="US"/>
    <s v="USD"/>
    <n v="1419180304"/>
    <n v="1415292304"/>
    <b v="1"/>
    <n v="376"/>
    <b v="1"/>
    <s v="film &amp; video/documentary"/>
    <n v="4600"/>
    <n v="109.04255319148936"/>
    <x v="0"/>
  </r>
  <r>
    <x v="0"/>
    <s v="US"/>
    <s v="USD"/>
    <n v="1324381790"/>
    <n v="1321357790"/>
    <b v="1"/>
    <n v="202"/>
    <b v="1"/>
    <s v="film &amp; video/documentary"/>
    <n v="1750"/>
    <n v="73.019801980198025"/>
    <x v="0"/>
  </r>
  <r>
    <x v="0"/>
    <s v="US"/>
    <s v="USD"/>
    <n v="1393031304"/>
    <n v="1390439304"/>
    <b v="1"/>
    <n v="328"/>
    <b v="1"/>
    <s v="film &amp; video/documentary"/>
    <n v="648"/>
    <n v="78.195121951219505"/>
    <x v="0"/>
  </r>
  <r>
    <x v="0"/>
    <s v="US"/>
    <s v="USD"/>
    <n v="1268723160"/>
    <n v="1265269559"/>
    <b v="1"/>
    <n v="84"/>
    <b v="1"/>
    <s v="film &amp; video/documentary"/>
    <n v="481.5"/>
    <n v="47.398809523809526"/>
    <x v="0"/>
  </r>
  <r>
    <x v="0"/>
    <s v="US"/>
    <s v="USD"/>
    <n v="1345079785"/>
    <n v="1342487785"/>
    <b v="1"/>
    <n v="96"/>
    <b v="1"/>
    <s v="film &amp; video/documentary"/>
    <n v="186"/>
    <n v="54.020833333333336"/>
    <x v="0"/>
  </r>
  <r>
    <x v="0"/>
    <s v="US"/>
    <s v="USD"/>
    <n v="1292665405"/>
    <n v="1288341805"/>
    <b v="1"/>
    <n v="223"/>
    <b v="1"/>
    <s v="film &amp; video/documentary"/>
    <n v="10273"/>
    <n v="68.488789237668158"/>
    <x v="0"/>
  </r>
  <r>
    <x v="0"/>
    <s v="US"/>
    <s v="USD"/>
    <n v="1287200340"/>
    <n v="1284042614"/>
    <b v="1"/>
    <n v="62"/>
    <b v="1"/>
    <s v="film &amp; video/documentary"/>
    <n v="1705"/>
    <n v="108.14516129032258"/>
    <x v="0"/>
  </r>
  <r>
    <x v="0"/>
    <s v="US"/>
    <s v="USD"/>
    <n v="1325961309"/>
    <n v="1322073309"/>
    <b v="1"/>
    <n v="146"/>
    <b v="1"/>
    <s v="film &amp; video/documentary"/>
    <n v="1133"/>
    <n v="589.95205479452056"/>
    <x v="0"/>
  </r>
  <r>
    <x v="0"/>
    <s v="US"/>
    <s v="USD"/>
    <n v="1282498800"/>
    <n v="1275603020"/>
    <b v="1"/>
    <n v="235"/>
    <b v="1"/>
    <s v="film &amp; video/documentary"/>
    <n v="1292"/>
    <n v="48.051063829787232"/>
    <x v="0"/>
  </r>
  <r>
    <x v="0"/>
    <s v="US"/>
    <s v="USD"/>
    <n v="1370525691"/>
    <n v="1367933691"/>
    <b v="1"/>
    <n v="437"/>
    <b v="1"/>
    <s v="film &amp; video/documentary"/>
    <n v="1675"/>
    <n v="72.482837528604122"/>
    <x v="0"/>
  </r>
  <r>
    <x v="0"/>
    <s v="US"/>
    <s v="USD"/>
    <n v="1337194800"/>
    <n v="1334429646"/>
    <b v="1"/>
    <n v="77"/>
    <b v="1"/>
    <s v="film &amp; video/documentary"/>
    <n v="895"/>
    <n v="57.077922077922075"/>
    <x v="0"/>
  </r>
  <r>
    <x v="0"/>
    <s v="US"/>
    <s v="USD"/>
    <n v="1275364740"/>
    <n v="1269878058"/>
    <b v="1"/>
    <n v="108"/>
    <b v="1"/>
    <s v="film &amp; video/documentary"/>
    <n v="4228"/>
    <n v="85.444444444444443"/>
    <x v="0"/>
  </r>
  <r>
    <x v="0"/>
    <s v="US"/>
    <s v="USD"/>
    <n v="1329320235"/>
    <n v="1326728235"/>
    <b v="1"/>
    <n v="7"/>
    <b v="1"/>
    <s v="film &amp; video/documentary"/>
    <n v="11"/>
    <n v="215.85714285714286"/>
    <x v="0"/>
  </r>
  <r>
    <x v="0"/>
    <s v="US"/>
    <s v="USD"/>
    <n v="1445047200"/>
    <n v="1442443910"/>
    <b v="1"/>
    <n v="314"/>
    <b v="1"/>
    <s v="film &amp; video/documentary"/>
    <n v="4067.34"/>
    <n v="89.38643312101911"/>
    <x v="0"/>
  </r>
  <r>
    <x v="0"/>
    <s v="US"/>
    <s v="USD"/>
    <n v="1300275482"/>
    <n v="1297687082"/>
    <b v="1"/>
    <n v="188"/>
    <b v="1"/>
    <s v="film &amp; video/documentary"/>
    <n v="538.65999999999985"/>
    <n v="45.418404255319146"/>
    <x v="0"/>
  </r>
  <r>
    <x v="0"/>
    <s v="US"/>
    <s v="USD"/>
    <n v="1363458467"/>
    <n v="1360866467"/>
    <b v="1"/>
    <n v="275"/>
    <b v="1"/>
    <s v="film &amp; video/documentary"/>
    <n v="5083"/>
    <n v="65.756363636363631"/>
    <x v="0"/>
  </r>
  <r>
    <x v="0"/>
    <s v="US"/>
    <s v="USD"/>
    <n v="1463670162"/>
    <n v="1461078162"/>
    <b v="1"/>
    <n v="560"/>
    <b v="1"/>
    <s v="film &amp; video/documentary"/>
    <n v="2354.2699999999968"/>
    <n v="66.70405357142856"/>
    <x v="0"/>
  </r>
  <r>
    <x v="0"/>
    <s v="US"/>
    <s v="USD"/>
    <n v="1308359666"/>
    <n v="1305767666"/>
    <b v="1"/>
    <n v="688"/>
    <b v="1"/>
    <s v="film &amp; video/documentary"/>
    <n v="27342"/>
    <n v="83.345930232558146"/>
    <x v="0"/>
  </r>
  <r>
    <x v="0"/>
    <s v="US"/>
    <s v="USD"/>
    <n v="1428514969"/>
    <n v="1425922969"/>
    <b v="1"/>
    <n v="942"/>
    <b v="1"/>
    <s v="film &amp; video/documentary"/>
    <n v="23953.42"/>
    <n v="105.04609341825902"/>
    <x v="0"/>
  </r>
  <r>
    <x v="0"/>
    <s v="US"/>
    <s v="USD"/>
    <n v="1279360740"/>
    <n v="1275415679"/>
    <b v="1"/>
    <n v="88"/>
    <b v="1"/>
    <s v="film &amp; video/documentary"/>
    <n v="640"/>
    <n v="120.90909090909091"/>
    <x v="0"/>
  </r>
  <r>
    <x v="0"/>
    <s v="US"/>
    <s v="USD"/>
    <n v="1339080900"/>
    <n v="1334783704"/>
    <b v="1"/>
    <n v="220"/>
    <b v="1"/>
    <s v="film &amp; video/documentary"/>
    <n v="1480"/>
    <n v="97.63636363636364"/>
    <x v="0"/>
  </r>
  <r>
    <x v="0"/>
    <s v="US"/>
    <s v="USD"/>
    <n v="1298699828"/>
    <n v="1294811828"/>
    <b v="1"/>
    <n v="145"/>
    <b v="1"/>
    <s v="film &amp; video/documentary"/>
    <n v="3500"/>
    <n v="41.379310344827587"/>
    <x v="0"/>
  </r>
  <r>
    <x v="0"/>
    <s v="US"/>
    <s v="USD"/>
    <n v="1348786494"/>
    <n v="1346194494"/>
    <b v="1"/>
    <n v="963"/>
    <b v="1"/>
    <s v="film &amp; video/documentary"/>
    <n v="4520.2700000000004"/>
    <n v="30.654485981308412"/>
    <x v="0"/>
  </r>
  <r>
    <x v="0"/>
    <s v="US"/>
    <s v="USD"/>
    <n v="1336747995"/>
    <n v="1334155995"/>
    <b v="1"/>
    <n v="91"/>
    <b v="1"/>
    <s v="film &amp; video/documentary"/>
    <n v="910"/>
    <n v="64.945054945054949"/>
    <x v="0"/>
  </r>
  <r>
    <x v="0"/>
    <s v="US"/>
    <s v="USD"/>
    <n v="1273522560"/>
    <n v="1269928430"/>
    <b v="1"/>
    <n v="58"/>
    <b v="1"/>
    <s v="film &amp; video/documentary"/>
    <n v="555"/>
    <n v="95.775862068965523"/>
    <x v="0"/>
  </r>
  <r>
    <x v="0"/>
    <s v="US"/>
    <s v="USD"/>
    <n v="1271994660"/>
    <n v="1264565507"/>
    <b v="1"/>
    <n v="36"/>
    <b v="1"/>
    <s v="film &amp; video/documentary"/>
    <n v="455"/>
    <n v="40.416666666666664"/>
    <x v="0"/>
  </r>
  <r>
    <x v="0"/>
    <s v="GB"/>
    <s v="GBP"/>
    <n v="1403693499"/>
    <n v="1401101499"/>
    <b v="1"/>
    <n v="165"/>
    <b v="1"/>
    <s v="film &amp; video/documentary"/>
    <n v="3115.4400000000005"/>
    <n v="78.578424242424248"/>
    <x v="0"/>
  </r>
  <r>
    <x v="0"/>
    <s v="US"/>
    <s v="USD"/>
    <n v="1320640778"/>
    <n v="1316749178"/>
    <b v="1"/>
    <n v="111"/>
    <b v="1"/>
    <s v="film &amp; video/documentary"/>
    <n v="570"/>
    <n v="50.18018018018018"/>
    <x v="0"/>
  </r>
  <r>
    <x v="0"/>
    <s v="AU"/>
    <s v="AUD"/>
    <n v="1487738622"/>
    <n v="1485146622"/>
    <b v="1"/>
    <n v="1596"/>
    <b v="1"/>
    <s v="film &amp; video/documentary"/>
    <n v="47233.76999999999"/>
    <n v="92.251735588972423"/>
    <x v="0"/>
  </r>
  <r>
    <x v="0"/>
    <s v="US"/>
    <s v="USD"/>
    <n v="1306296000"/>
    <n v="1301950070"/>
    <b v="1"/>
    <n v="61"/>
    <b v="1"/>
    <s v="film &amp; video/documentary"/>
    <n v="1210"/>
    <n v="57.540983606557376"/>
    <x v="0"/>
  </r>
  <r>
    <x v="0"/>
    <s v="US"/>
    <s v="USD"/>
    <n v="1388649600"/>
    <n v="1386123861"/>
    <b v="1"/>
    <n v="287"/>
    <b v="1"/>
    <s v="film &amp; video/documentary"/>
    <n v="1404"/>
    <n v="109.42160278745645"/>
    <x v="0"/>
  </r>
  <r>
    <x v="0"/>
    <s v="US"/>
    <s v="USD"/>
    <n v="1272480540"/>
    <n v="1267220191"/>
    <b v="1"/>
    <n v="65"/>
    <b v="1"/>
    <s v="film &amp; video/documentary"/>
    <n v="2323.0100000000002"/>
    <n v="81.892461538461546"/>
    <x v="0"/>
  </r>
  <r>
    <x v="0"/>
    <s v="US"/>
    <s v="USD"/>
    <n v="1309694266"/>
    <n v="1307102266"/>
    <b v="1"/>
    <n v="118"/>
    <b v="1"/>
    <s v="film &amp; video/documentary"/>
    <n v="388.78999999999996"/>
    <n v="45.667711864406776"/>
    <x v="0"/>
  </r>
  <r>
    <x v="0"/>
    <s v="US"/>
    <s v="USD"/>
    <n v="1333609140"/>
    <n v="1330638829"/>
    <b v="1"/>
    <n v="113"/>
    <b v="1"/>
    <s v="film &amp; video/documentary"/>
    <n v="2240"/>
    <n v="55.221238938053098"/>
    <x v="0"/>
  </r>
  <r>
    <x v="0"/>
    <s v="US"/>
    <s v="USD"/>
    <n v="1352511966"/>
    <n v="1349916366"/>
    <b v="1"/>
    <n v="332"/>
    <b v="1"/>
    <s v="film &amp; video/documentary"/>
    <n v="1679"/>
    <n v="65.298192771084331"/>
    <x v="0"/>
  </r>
  <r>
    <x v="0"/>
    <s v="US"/>
    <s v="USD"/>
    <n v="1335574674"/>
    <n v="1330394274"/>
    <b v="1"/>
    <n v="62"/>
    <b v="1"/>
    <s v="film &amp; video/documentary"/>
    <n v="1904"/>
    <n v="95.225806451612897"/>
    <x v="0"/>
  </r>
  <r>
    <x v="0"/>
    <s v="US"/>
    <s v="USD"/>
    <n v="1432416219"/>
    <n v="1429824219"/>
    <b v="1"/>
    <n v="951"/>
    <b v="1"/>
    <s v="film &amp; video/documentary"/>
    <n v="6748"/>
    <n v="75.444794952681391"/>
    <x v="0"/>
  </r>
  <r>
    <x v="0"/>
    <s v="US"/>
    <s v="USD"/>
    <n v="1350003539"/>
    <n v="1347411539"/>
    <b v="1"/>
    <n v="415"/>
    <b v="1"/>
    <s v="film &amp; video/documentary"/>
    <n v="13594"/>
    <n v="97.816867469879512"/>
    <x v="0"/>
  </r>
  <r>
    <x v="0"/>
    <s v="US"/>
    <s v="USD"/>
    <n v="1488160860"/>
    <n v="1485237096"/>
    <b v="1"/>
    <n v="305"/>
    <b v="1"/>
    <s v="film &amp; video/documentary"/>
    <n v="9744.11"/>
    <n v="87.685606557377056"/>
    <x v="0"/>
  </r>
  <r>
    <x v="0"/>
    <s v="US"/>
    <s v="USD"/>
    <n v="1401459035"/>
    <n v="1397571035"/>
    <b v="1"/>
    <n v="2139"/>
    <b v="1"/>
    <s v="film &amp; video/documentary"/>
    <n v="42108"/>
    <n v="54.748948106591868"/>
    <x v="0"/>
  </r>
  <r>
    <x v="0"/>
    <s v="US"/>
    <s v="USD"/>
    <n v="1249932360"/>
    <n v="1242532513"/>
    <b v="1"/>
    <n v="79"/>
    <b v="1"/>
    <s v="film &amp; video/documentary"/>
    <n v="1132.3199999999997"/>
    <n v="83.953417721518989"/>
    <x v="0"/>
  </r>
  <r>
    <x v="0"/>
    <s v="US"/>
    <s v="USD"/>
    <n v="1266876000"/>
    <n v="1263679492"/>
    <b v="1"/>
    <n v="179"/>
    <b v="1"/>
    <s v="film &amp; video/documentary"/>
    <n v="535"/>
    <n v="254.38547486033519"/>
    <x v="0"/>
  </r>
  <r>
    <x v="0"/>
    <s v="US"/>
    <s v="USD"/>
    <n v="1306904340"/>
    <n v="1305219744"/>
    <b v="1"/>
    <n v="202"/>
    <b v="1"/>
    <s v="film &amp; video/documentary"/>
    <n v="2569.0499999999993"/>
    <n v="101.8269801980198"/>
    <x v="0"/>
  </r>
  <r>
    <x v="0"/>
    <s v="US"/>
    <s v="USD"/>
    <n v="1327167780"/>
    <n v="1325007780"/>
    <b v="1"/>
    <n v="760"/>
    <b v="1"/>
    <s v="film &amp; video/documentary"/>
    <n v="1850.4599999999991"/>
    <n v="55.066394736842106"/>
    <x v="0"/>
  </r>
  <r>
    <x v="0"/>
    <s v="US"/>
    <s v="USD"/>
    <n v="1379614128"/>
    <n v="1377022128"/>
    <b v="1"/>
    <n v="563"/>
    <b v="1"/>
    <s v="film &amp; video/documentary"/>
    <n v="18035.509999999998"/>
    <n v="56.901438721136763"/>
    <x v="0"/>
  </r>
  <r>
    <x v="0"/>
    <s v="US"/>
    <s v="USD"/>
    <n v="1364236524"/>
    <n v="1360352124"/>
    <b v="1"/>
    <n v="135"/>
    <b v="1"/>
    <s v="film &amp; video/documentary"/>
    <n v="1373"/>
    <n v="121.28148148148148"/>
    <x v="0"/>
  </r>
  <r>
    <x v="0"/>
    <s v="US"/>
    <s v="USD"/>
    <n v="1351828800"/>
    <n v="1349160018"/>
    <b v="1"/>
    <n v="290"/>
    <b v="1"/>
    <s v="film &amp; video/documentary"/>
    <n v="11445"/>
    <n v="91.189655172413794"/>
    <x v="0"/>
  </r>
  <r>
    <x v="0"/>
    <s v="US"/>
    <s v="USD"/>
    <n v="1340683393"/>
    <n v="1337659393"/>
    <b v="1"/>
    <n v="447"/>
    <b v="1"/>
    <s v="film &amp; video/documentary"/>
    <n v="1605.3099999999977"/>
    <n v="115.44812080536913"/>
    <x v="0"/>
  </r>
  <r>
    <x v="0"/>
    <s v="GB"/>
    <s v="GBP"/>
    <n v="1383389834"/>
    <n v="1380797834"/>
    <b v="1"/>
    <n v="232"/>
    <b v="1"/>
    <s v="film &amp; video/documentary"/>
    <n v="723"/>
    <n v="67.771551724137936"/>
    <x v="0"/>
  </r>
  <r>
    <x v="0"/>
    <s v="US"/>
    <s v="USD"/>
    <n v="1296633540"/>
    <n v="1292316697"/>
    <b v="1"/>
    <n v="168"/>
    <b v="1"/>
    <s v="film &amp; video/documentary"/>
    <n v="300.80000000000018"/>
    <n v="28.576190476190476"/>
    <x v="0"/>
  </r>
  <r>
    <x v="0"/>
    <s v="US"/>
    <s v="USD"/>
    <n v="1367366460"/>
    <n v="1365791246"/>
    <b v="1"/>
    <n v="128"/>
    <b v="1"/>
    <s v="film &amp; video/documentary"/>
    <n v="1001"/>
    <n v="46.8828125"/>
    <x v="0"/>
  </r>
  <r>
    <x v="0"/>
    <s v="US"/>
    <s v="USD"/>
    <n v="1319860740"/>
    <n v="1317064599"/>
    <b v="1"/>
    <n v="493"/>
    <b v="1"/>
    <s v="film &amp; video/documentary"/>
    <n v="1130.1999999999971"/>
    <n v="154.42231237322514"/>
    <x v="0"/>
  </r>
  <r>
    <x v="0"/>
    <s v="US"/>
    <s v="USD"/>
    <n v="1398009714"/>
    <n v="1395417714"/>
    <b v="1"/>
    <n v="131"/>
    <b v="1"/>
    <s v="film &amp; video/documentary"/>
    <n v="360"/>
    <n v="201.22137404580153"/>
    <x v="0"/>
  </r>
  <r>
    <x v="0"/>
    <s v="US"/>
    <s v="USD"/>
    <n v="1279555200"/>
    <n v="1276480894"/>
    <b v="1"/>
    <n v="50"/>
    <b v="1"/>
    <s v="film &amp; video/documentary"/>
    <n v="0"/>
    <n v="100"/>
    <x v="0"/>
  </r>
  <r>
    <x v="0"/>
    <s v="US"/>
    <s v="USD"/>
    <n v="1383264000"/>
    <n v="1378080409"/>
    <b v="1"/>
    <n v="665"/>
    <b v="1"/>
    <s v="film &amp; video/documentary"/>
    <n v="16554.559999999998"/>
    <n v="100.08204511278196"/>
    <x v="0"/>
  </r>
  <r>
    <x v="0"/>
    <s v="US"/>
    <s v="USD"/>
    <n v="1347017083"/>
    <n v="1344857083"/>
    <b v="1"/>
    <n v="129"/>
    <b v="1"/>
    <s v="film &amp; video/documentary"/>
    <n v="4681.5499999999993"/>
    <n v="230.08953488372092"/>
    <x v="0"/>
  </r>
  <r>
    <x v="0"/>
    <s v="US"/>
    <s v="USD"/>
    <n v="1430452740"/>
    <n v="1427390901"/>
    <b v="1"/>
    <n v="142"/>
    <b v="1"/>
    <s v="film &amp; video/documentary"/>
    <n v="128"/>
    <n v="141.74647887323943"/>
    <x v="0"/>
  </r>
  <r>
    <x v="0"/>
    <s v="US"/>
    <s v="USD"/>
    <n v="1399669200"/>
    <n v="1394536048"/>
    <b v="1"/>
    <n v="2436"/>
    <b v="1"/>
    <s v="film &amp; video/documentary"/>
    <n v="11254.839999999997"/>
    <n v="56.344351395730705"/>
    <x v="0"/>
  </r>
  <r>
    <x v="0"/>
    <s v="US"/>
    <s v="USD"/>
    <n v="1289975060"/>
    <n v="1287379460"/>
    <b v="1"/>
    <n v="244"/>
    <b v="1"/>
    <s v="film &amp; video/documentary"/>
    <n v="7895.25"/>
    <n v="73.341188524590166"/>
    <x v="0"/>
  </r>
  <r>
    <x v="0"/>
    <s v="US"/>
    <s v="USD"/>
    <n v="1303686138"/>
    <n v="1301007738"/>
    <b v="1"/>
    <n v="298"/>
    <b v="1"/>
    <s v="film &amp; video/documentary"/>
    <n v="430.65999999999985"/>
    <n v="85.337785234899329"/>
    <x v="0"/>
  </r>
  <r>
    <x v="0"/>
    <s v="US"/>
    <s v="USD"/>
    <n v="1363711335"/>
    <n v="1360258935"/>
    <b v="1"/>
    <n v="251"/>
    <b v="1"/>
    <s v="film &amp; video/documentary"/>
    <n v="2435.5499999999993"/>
    <n v="61.496215139442228"/>
    <x v="0"/>
  </r>
  <r>
    <x v="0"/>
    <s v="US"/>
    <s v="USD"/>
    <n v="1330115638"/>
    <n v="1327523638"/>
    <b v="1"/>
    <n v="108"/>
    <b v="1"/>
    <s v="film &amp; video/documentary"/>
    <n v="46"/>
    <n v="93.018518518518519"/>
    <x v="0"/>
  </r>
  <r>
    <x v="0"/>
    <s v="US"/>
    <s v="USD"/>
    <n v="1338601346"/>
    <n v="1336009346"/>
    <b v="1"/>
    <n v="82"/>
    <b v="1"/>
    <s v="film &amp; video/documentary"/>
    <n v="1124"/>
    <n v="50.292682926829265"/>
    <x v="0"/>
  </r>
  <r>
    <x v="0"/>
    <s v="US"/>
    <s v="USD"/>
    <n v="1346464800"/>
    <n v="1343096197"/>
    <b v="1"/>
    <n v="74"/>
    <b v="1"/>
    <s v="film &amp; video/documentary"/>
    <n v="4476"/>
    <n v="106.43243243243244"/>
    <x v="0"/>
  </r>
  <r>
    <x v="0"/>
    <s v="US"/>
    <s v="USD"/>
    <n v="1331392049"/>
    <n v="1328800049"/>
    <b v="1"/>
    <n v="189"/>
    <b v="1"/>
    <s v="film &amp; video/documentary"/>
    <n v="2275"/>
    <n v="51.719576719576722"/>
    <x v="0"/>
  </r>
  <r>
    <x v="0"/>
    <s v="US"/>
    <s v="USD"/>
    <n v="1363806333"/>
    <n v="1362081933"/>
    <b v="1"/>
    <n v="80"/>
    <b v="1"/>
    <s v="film &amp; video/documentary"/>
    <n v="1929"/>
    <n v="36.612499999999997"/>
    <x v="0"/>
  </r>
  <r>
    <x v="0"/>
    <s v="US"/>
    <s v="USD"/>
    <n v="1360276801"/>
    <n v="1357684801"/>
    <b v="1"/>
    <n v="576"/>
    <b v="1"/>
    <s v="film &amp; video/documentary"/>
    <n v="2490"/>
    <n v="42.517361111111114"/>
    <x v="0"/>
  </r>
  <r>
    <x v="0"/>
    <s v="US"/>
    <s v="USD"/>
    <n v="1299775210"/>
    <n v="1295887210"/>
    <b v="1"/>
    <n v="202"/>
    <b v="1"/>
    <s v="film &amp; video/documentary"/>
    <n v="668"/>
    <n v="62.712871287128714"/>
    <x v="0"/>
  </r>
  <r>
    <x v="0"/>
    <s v="US"/>
    <s v="USD"/>
    <n v="1346695334"/>
    <n v="1344880934"/>
    <b v="1"/>
    <n v="238"/>
    <b v="1"/>
    <s v="film &amp; video/documentary"/>
    <n v="3410"/>
    <n v="89.957983193277315"/>
    <x v="0"/>
  </r>
  <r>
    <x v="0"/>
    <s v="US"/>
    <s v="USD"/>
    <n v="1319076000"/>
    <n v="1317788623"/>
    <b v="1"/>
    <n v="36"/>
    <b v="1"/>
    <s v="film &amp; video/documentary"/>
    <n v="41.289999999999964"/>
    <n v="28.924722222222222"/>
    <x v="0"/>
  </r>
  <r>
    <x v="0"/>
    <s v="US"/>
    <s v="USD"/>
    <n v="1325404740"/>
    <n v="1321852592"/>
    <b v="1"/>
    <n v="150"/>
    <b v="1"/>
    <s v="film &amp; video/documentary"/>
    <n v="820.33000000000175"/>
    <n v="138.8022"/>
    <x v="0"/>
  </r>
  <r>
    <x v="0"/>
    <s v="US"/>
    <s v="USD"/>
    <n v="1365973432"/>
    <n v="1363381432"/>
    <b v="1"/>
    <n v="146"/>
    <b v="1"/>
    <s v="film &amp; video/documentary"/>
    <n v="950"/>
    <n v="61.301369863013697"/>
    <x v="0"/>
  </r>
  <r>
    <x v="0"/>
    <s v="US"/>
    <s v="USD"/>
    <n v="1281542340"/>
    <n v="1277702894"/>
    <b v="1"/>
    <n v="222"/>
    <b v="1"/>
    <s v="film &amp; video/documentary"/>
    <n v="805"/>
    <n v="80.202702702702709"/>
    <x v="0"/>
  </r>
  <r>
    <x v="0"/>
    <s v="US"/>
    <s v="USD"/>
    <n v="1362167988"/>
    <n v="1359575988"/>
    <b v="1"/>
    <n v="120"/>
    <b v="1"/>
    <s v="film &amp; video/documentary"/>
    <n v="2851.5"/>
    <n v="32.095833333333331"/>
    <x v="0"/>
  </r>
  <r>
    <x v="0"/>
    <s v="US"/>
    <s v="USD"/>
    <n v="1345660334"/>
    <n v="1343068334"/>
    <b v="1"/>
    <n v="126"/>
    <b v="1"/>
    <s v="film &amp; video/documentary"/>
    <n v="312"/>
    <n v="200.88888888888889"/>
    <x v="0"/>
  </r>
  <r>
    <x v="0"/>
    <s v="CA"/>
    <s v="CAD"/>
    <n v="1418273940"/>
    <n v="1415398197"/>
    <b v="1"/>
    <n v="158"/>
    <b v="1"/>
    <s v="film &amp; video/documentary"/>
    <n v="2066"/>
    <n v="108.01265822784811"/>
    <x v="0"/>
  </r>
  <r>
    <x v="0"/>
    <s v="US"/>
    <s v="USD"/>
    <n v="1386778483"/>
    <n v="1384186483"/>
    <b v="1"/>
    <n v="316"/>
    <b v="1"/>
    <s v="film &amp; video/documentary"/>
    <n v="241"/>
    <n v="95.699367088607602"/>
    <x v="0"/>
  </r>
  <r>
    <x v="0"/>
    <s v="US"/>
    <s v="USD"/>
    <n v="1364342151"/>
    <n v="1361753751"/>
    <b v="1"/>
    <n v="284"/>
    <b v="1"/>
    <s v="film &amp; video/documentary"/>
    <n v="9166"/>
    <n v="49.880281690140848"/>
    <x v="0"/>
  </r>
  <r>
    <x v="0"/>
    <s v="US"/>
    <s v="USD"/>
    <n v="1265097540"/>
    <n v="1257538029"/>
    <b v="1"/>
    <n v="51"/>
    <b v="1"/>
    <s v="film &amp; video/documentary"/>
    <n v="634"/>
    <n v="110.47058823529412"/>
    <x v="0"/>
  </r>
  <r>
    <x v="0"/>
    <s v="GB"/>
    <s v="GBP"/>
    <n v="1450825200"/>
    <n v="1448284433"/>
    <b v="1"/>
    <n v="158"/>
    <b v="1"/>
    <s v="film &amp; video/documentary"/>
    <n v="1316"/>
    <n v="134.91139240506328"/>
    <x v="0"/>
  </r>
  <r>
    <x v="0"/>
    <s v="DE"/>
    <s v="EUR"/>
    <n v="1478605386"/>
    <n v="1475577786"/>
    <b v="1"/>
    <n v="337"/>
    <b v="1"/>
    <s v="film &amp; video/documentary"/>
    <n v="932"/>
    <n v="106.62314540059347"/>
    <x v="0"/>
  </r>
  <r>
    <x v="0"/>
    <s v="US"/>
    <s v="USD"/>
    <n v="1463146848"/>
    <n v="1460554848"/>
    <b v="1"/>
    <n v="186"/>
    <b v="1"/>
    <s v="film &amp; video/documentary"/>
    <n v="1978"/>
    <n v="145.04301075268816"/>
    <x v="0"/>
  </r>
  <r>
    <x v="0"/>
    <s v="US"/>
    <s v="USD"/>
    <n v="1482307140"/>
    <n v="1479886966"/>
    <b v="1"/>
    <n v="58"/>
    <b v="1"/>
    <s v="film &amp; video/documentary"/>
    <n v="1246"/>
    <n v="114.58620689655173"/>
    <x v="0"/>
  </r>
  <r>
    <x v="0"/>
    <s v="US"/>
    <s v="USD"/>
    <n v="1438441308"/>
    <n v="1435590108"/>
    <b v="1"/>
    <n v="82"/>
    <b v="1"/>
    <s v="film &amp; video/documentary"/>
    <n v="136"/>
    <n v="105.3170731707317"/>
    <x v="0"/>
  </r>
  <r>
    <x v="0"/>
    <s v="US"/>
    <s v="USD"/>
    <n v="1482208233"/>
    <n v="1479184233"/>
    <b v="1"/>
    <n v="736"/>
    <b v="1"/>
    <s v="film &amp; video/documentary"/>
    <n v="2198"/>
    <n v="70.921195652173907"/>
    <x v="0"/>
  </r>
  <r>
    <x v="0"/>
    <s v="US"/>
    <s v="USD"/>
    <n v="1489532220"/>
    <n v="1486625606"/>
    <b v="1"/>
    <n v="1151"/>
    <b v="1"/>
    <s v="film &amp; video/documentary"/>
    <n v="19394.600000000006"/>
    <n v="147.17167680278018"/>
    <x v="0"/>
  </r>
  <r>
    <x v="0"/>
    <s v="US"/>
    <s v="USD"/>
    <n v="1427011200"/>
    <n v="1424669929"/>
    <b v="1"/>
    <n v="34"/>
    <b v="1"/>
    <s v="film &amp; video/documentary"/>
    <n v="1456"/>
    <n v="160.47058823529412"/>
    <x v="0"/>
  </r>
  <r>
    <x v="0"/>
    <s v="US"/>
    <s v="USD"/>
    <n v="1446350400"/>
    <n v="1443739388"/>
    <b v="1"/>
    <n v="498"/>
    <b v="1"/>
    <s v="film &amp; video/documentary"/>
    <n v="2710.8000000000029"/>
    <n v="156.04578313253012"/>
    <x v="0"/>
  </r>
  <r>
    <x v="0"/>
    <s v="US"/>
    <s v="USD"/>
    <n v="1446868800"/>
    <n v="1444821127"/>
    <b v="1"/>
    <n v="167"/>
    <b v="1"/>
    <s v="film &amp; video/documentary"/>
    <n v="550"/>
    <n v="63.17365269461078"/>
    <x v="0"/>
  </r>
  <r>
    <x v="0"/>
    <s v="US"/>
    <s v="USD"/>
    <n v="1368763140"/>
    <n v="1366028563"/>
    <b v="1"/>
    <n v="340"/>
    <b v="1"/>
    <s v="film &amp; video/documentary"/>
    <n v="640"/>
    <n v="104.82352941176471"/>
    <x v="0"/>
  </r>
  <r>
    <x v="0"/>
    <s v="US"/>
    <s v="USD"/>
    <n v="1466171834"/>
    <n v="1463493434"/>
    <b v="1"/>
    <n v="438"/>
    <b v="1"/>
    <s v="film &amp; video/documentary"/>
    <n v="2642"/>
    <n v="97.356164383561648"/>
    <x v="0"/>
  </r>
  <r>
    <x v="0"/>
    <s v="US"/>
    <s v="USD"/>
    <n v="1446019200"/>
    <n v="1442420377"/>
    <b v="1"/>
    <n v="555"/>
    <b v="1"/>
    <s v="film &amp; video/documentary"/>
    <n v="13015"/>
    <n v="203.63063063063063"/>
    <x v="0"/>
  </r>
  <r>
    <x v="0"/>
    <s v="US"/>
    <s v="USD"/>
    <n v="1460038591"/>
    <n v="1457450191"/>
    <b v="1"/>
    <n v="266"/>
    <b v="1"/>
    <s v="film &amp; video/documentary"/>
    <n v="10091"/>
    <n v="188.31203007518798"/>
    <x v="0"/>
  </r>
  <r>
    <x v="0"/>
    <s v="US"/>
    <s v="USD"/>
    <n v="1431716400"/>
    <n v="1428423757"/>
    <b v="1"/>
    <n v="69"/>
    <b v="1"/>
    <s v="film &amp; video/documentary"/>
    <n v="119"/>
    <n v="146.65217391304347"/>
    <x v="0"/>
  </r>
  <r>
    <x v="0"/>
    <s v="US"/>
    <s v="USD"/>
    <n v="1431122400"/>
    <n v="1428428515"/>
    <b v="1"/>
    <n v="80"/>
    <b v="1"/>
    <s v="film &amp; video/documentary"/>
    <n v="235"/>
    <n v="109.1875"/>
    <x v="0"/>
  </r>
  <r>
    <x v="0"/>
    <s v="US"/>
    <s v="USD"/>
    <n v="1447427918"/>
    <n v="1444832318"/>
    <b v="1"/>
    <n v="493"/>
    <b v="1"/>
    <s v="film &amp; video/documentary"/>
    <n v="4209.7799999999988"/>
    <n v="59.249046653144013"/>
    <x v="0"/>
  </r>
  <r>
    <x v="0"/>
    <s v="US"/>
    <s v="USD"/>
    <n v="1426298708"/>
    <n v="1423710308"/>
    <b v="1"/>
    <n v="31"/>
    <b v="1"/>
    <s v="film &amp; video/documentary"/>
    <n v="35.050000000000182"/>
    <n v="97.904838709677421"/>
    <x v="0"/>
  </r>
  <r>
    <x v="0"/>
    <s v="US"/>
    <s v="USD"/>
    <n v="1472864400"/>
    <n v="1468001290"/>
    <b v="1"/>
    <n v="236"/>
    <b v="1"/>
    <s v="film &amp; video/documentary"/>
    <n v="1520.0400000000009"/>
    <n v="70.000169491525426"/>
    <x v="0"/>
  </r>
  <r>
    <x v="0"/>
    <s v="US"/>
    <s v="USD"/>
    <n v="1430331268"/>
    <n v="1427739268"/>
    <b v="1"/>
    <n v="89"/>
    <b v="1"/>
    <s v="film &amp; video/documentary"/>
    <n v="485"/>
    <n v="72.865168539325836"/>
    <x v="0"/>
  </r>
  <r>
    <x v="0"/>
    <s v="US"/>
    <s v="USD"/>
    <n v="1489006800"/>
    <n v="1486397007"/>
    <b v="1"/>
    <n v="299"/>
    <b v="1"/>
    <s v="film &amp; video/documentary"/>
    <n v="8758"/>
    <n v="146.34782608695653"/>
    <x v="0"/>
  </r>
  <r>
    <x v="0"/>
    <s v="US"/>
    <s v="USD"/>
    <n v="1412135940"/>
    <n v="1410555998"/>
    <b v="1"/>
    <n v="55"/>
    <b v="1"/>
    <s v="film &amp; video/documentary"/>
    <n v="235"/>
    <n v="67.909090909090907"/>
    <x v="0"/>
  </r>
  <r>
    <x v="0"/>
    <s v="US"/>
    <s v="USD"/>
    <n v="1461955465"/>
    <n v="1459363465"/>
    <b v="1"/>
    <n v="325"/>
    <b v="1"/>
    <s v="film &amp; video/documentary"/>
    <n v="201.5199999999968"/>
    <n v="169.85083076923075"/>
    <x v="0"/>
  </r>
  <r>
    <x v="0"/>
    <s v="US"/>
    <s v="USD"/>
    <n v="1415934000"/>
    <n v="1413308545"/>
    <b v="1"/>
    <n v="524"/>
    <b v="1"/>
    <s v="film &amp; video/documentary"/>
    <n v="608.59000000000015"/>
    <n v="58.413339694656486"/>
    <x v="0"/>
  </r>
  <r>
    <x v="0"/>
    <s v="US"/>
    <s v="USD"/>
    <n v="1433125200"/>
    <n v="1429312694"/>
    <b v="1"/>
    <n v="285"/>
    <b v="1"/>
    <s v="film &amp; video/documentary"/>
    <n v="698"/>
    <n v="119.99298245614035"/>
    <x v="0"/>
  </r>
  <r>
    <x v="0"/>
    <s v="US"/>
    <s v="USD"/>
    <n v="1432161590"/>
    <n v="1429569590"/>
    <b v="1"/>
    <n v="179"/>
    <b v="1"/>
    <s v="film &amp; video/documentary"/>
    <n v="3375"/>
    <n v="99.860335195530723"/>
    <x v="0"/>
  </r>
  <r>
    <x v="0"/>
    <s v="US"/>
    <s v="USD"/>
    <n v="1444824021"/>
    <n v="1442232021"/>
    <b v="1"/>
    <n v="188"/>
    <b v="1"/>
    <s v="film &amp; video/documentary"/>
    <n v="7028.880000000001"/>
    <n v="90.579148936170213"/>
    <x v="0"/>
  </r>
  <r>
    <x v="0"/>
    <s v="US"/>
    <s v="USD"/>
    <n v="1447505609"/>
    <n v="1444910009"/>
    <b v="1"/>
    <n v="379"/>
    <b v="1"/>
    <s v="film &amp; video/documentary"/>
    <n v="4636.1999999999971"/>
    <n v="117.77361477572559"/>
    <x v="0"/>
  </r>
  <r>
    <x v="0"/>
    <s v="US"/>
    <s v="USD"/>
    <n v="1440165916"/>
    <n v="1437573916"/>
    <b v="1"/>
    <n v="119"/>
    <b v="1"/>
    <s v="film &amp; video/documentary"/>
    <n v="300"/>
    <n v="86.554621848739501"/>
    <x v="0"/>
  </r>
  <r>
    <x v="0"/>
    <s v="US"/>
    <s v="USD"/>
    <n v="1487937508"/>
    <n v="1485345508"/>
    <b v="1"/>
    <n v="167"/>
    <b v="1"/>
    <s v="film &amp; video/documentary"/>
    <n v="747.18000000000029"/>
    <n v="71.899281437125751"/>
    <x v="0"/>
  </r>
  <r>
    <x v="0"/>
    <s v="US"/>
    <s v="USD"/>
    <n v="1473566340"/>
    <n v="1470274509"/>
    <b v="1"/>
    <n v="221"/>
    <b v="1"/>
    <s v="film &amp; video/documentary"/>
    <n v="3690"/>
    <n v="129.81900452488688"/>
    <x v="0"/>
  </r>
  <r>
    <x v="0"/>
    <s v="ES"/>
    <s v="EUR"/>
    <n v="1460066954"/>
    <n v="1456614554"/>
    <b v="1"/>
    <n v="964"/>
    <b v="1"/>
    <s v="film &amp; video/documentary"/>
    <n v="9296"/>
    <n v="44.912863070539416"/>
    <x v="0"/>
  </r>
  <r>
    <x v="0"/>
    <s v="US"/>
    <s v="USD"/>
    <n v="1412740868"/>
    <n v="1410148868"/>
    <b v="1"/>
    <n v="286"/>
    <b v="1"/>
    <s v="film &amp; video/documentary"/>
    <n v="1656"/>
    <n v="40.755244755244753"/>
    <x v="0"/>
  </r>
  <r>
    <x v="0"/>
    <s v="US"/>
    <s v="USD"/>
    <n v="1447963219"/>
    <n v="1445367619"/>
    <b v="1"/>
    <n v="613"/>
    <b v="1"/>
    <s v="film &amp; video/documentary"/>
    <n v="5035.18"/>
    <n v="103.52394779771615"/>
    <x v="0"/>
  </r>
  <r>
    <x v="0"/>
    <s v="US"/>
    <s v="USD"/>
    <n v="1460141521"/>
    <n v="1457553121"/>
    <b v="1"/>
    <n v="29"/>
    <b v="1"/>
    <s v="film &amp; video/documentary"/>
    <n v="138"/>
    <n v="125.44827586206897"/>
    <x v="0"/>
  </r>
  <r>
    <x v="0"/>
    <s v="US"/>
    <s v="USD"/>
    <n v="1417420994"/>
    <n v="1414738994"/>
    <b v="1"/>
    <n v="165"/>
    <b v="1"/>
    <s v="film &amp; video/documentary"/>
    <n v="5690"/>
    <n v="246.60606060606059"/>
    <x v="0"/>
  </r>
  <r>
    <x v="0"/>
    <s v="US"/>
    <s v="USD"/>
    <n v="1458152193"/>
    <n v="1455563793"/>
    <b v="1"/>
    <n v="97"/>
    <b v="1"/>
    <s v="film &amp; video/documentary"/>
    <n v="201.93000000000029"/>
    <n v="79.401340206185566"/>
    <x v="0"/>
  </r>
  <r>
    <x v="0"/>
    <s v="US"/>
    <s v="USD"/>
    <n v="1429852797"/>
    <n v="1426396797"/>
    <b v="1"/>
    <n v="303"/>
    <b v="1"/>
    <s v="film &amp; video/documentary"/>
    <n v="11100"/>
    <n v="86.138613861386133"/>
    <x v="0"/>
  </r>
  <r>
    <x v="0"/>
    <s v="US"/>
    <s v="USD"/>
    <n v="1466002800"/>
    <n v="1463517521"/>
    <b v="1"/>
    <n v="267"/>
    <b v="1"/>
    <s v="film &amp; video/documentary"/>
    <n v="1544"/>
    <n v="193.04868913857678"/>
    <x v="0"/>
  </r>
  <r>
    <x v="0"/>
    <s v="US"/>
    <s v="USD"/>
    <n v="1415941920"/>
    <n v="1414028490"/>
    <b v="1"/>
    <n v="302"/>
    <b v="1"/>
    <s v="film &amp; video/documentary"/>
    <n v="1175"/>
    <n v="84.023178807947019"/>
    <x v="0"/>
  </r>
  <r>
    <x v="0"/>
    <s v="US"/>
    <s v="USD"/>
    <n v="1437621060"/>
    <n v="1433799180"/>
    <b v="0"/>
    <n v="87"/>
    <b v="1"/>
    <s v="film &amp; video/documentary"/>
    <n v="165"/>
    <n v="139.82758620689654"/>
    <x v="0"/>
  </r>
  <r>
    <x v="0"/>
    <s v="US"/>
    <s v="USD"/>
    <n v="1416704506"/>
    <n v="1414108906"/>
    <b v="0"/>
    <n v="354"/>
    <b v="1"/>
    <s v="film &amp; video/documentary"/>
    <n v="3876.9499999999971"/>
    <n v="109.82189265536722"/>
    <x v="0"/>
  </r>
  <r>
    <x v="0"/>
    <s v="US"/>
    <s v="USD"/>
    <n v="1407456000"/>
    <n v="1405573391"/>
    <b v="0"/>
    <n v="86"/>
    <b v="1"/>
    <s v="film &amp; video/documentary"/>
    <n v="2335"/>
    <n v="139.53488372093022"/>
    <x v="0"/>
  </r>
  <r>
    <x v="0"/>
    <s v="US"/>
    <s v="USD"/>
    <n v="1272828120"/>
    <n v="1268934736"/>
    <b v="0"/>
    <n v="26"/>
    <b v="1"/>
    <s v="film &amp; video/documentary"/>
    <n v="119"/>
    <n v="347.84615384615387"/>
    <x v="0"/>
  </r>
  <r>
    <x v="0"/>
    <s v="US"/>
    <s v="USD"/>
    <n v="1403323140"/>
    <n v="1400704672"/>
    <b v="0"/>
    <n v="113"/>
    <b v="1"/>
    <s v="film &amp; video/documentary"/>
    <n v="711.30000000000018"/>
    <n v="68.24159292035398"/>
    <x v="0"/>
  </r>
  <r>
    <x v="0"/>
    <s v="GB"/>
    <s v="GBP"/>
    <n v="1393597999"/>
    <n v="1391005999"/>
    <b v="0"/>
    <n v="65"/>
    <b v="1"/>
    <s v="film &amp; video/documentary"/>
    <n v="596"/>
    <n v="239.93846153846152"/>
    <x v="0"/>
  </r>
  <r>
    <x v="0"/>
    <s v="US"/>
    <s v="USD"/>
    <n v="1337540518"/>
    <n v="1334948518"/>
    <b v="0"/>
    <n v="134"/>
    <b v="1"/>
    <s v="film &amp; video/documentary"/>
    <n v="500"/>
    <n v="287.31343283582089"/>
    <x v="0"/>
  </r>
  <r>
    <x v="0"/>
    <s v="US"/>
    <s v="USD"/>
    <n v="1367384340"/>
    <n v="1363960278"/>
    <b v="0"/>
    <n v="119"/>
    <b v="1"/>
    <s v="film &amp; video/documentary"/>
    <n v="335.01000000000022"/>
    <n v="86.84882352941176"/>
    <x v="0"/>
  </r>
  <r>
    <x v="0"/>
    <s v="US"/>
    <s v="USD"/>
    <n v="1426426322"/>
    <n v="1423405922"/>
    <b v="0"/>
    <n v="159"/>
    <b v="1"/>
    <s v="film &amp; video/documentary"/>
    <n v="514"/>
    <n v="81.84905660377359"/>
    <x v="0"/>
  </r>
  <r>
    <x v="0"/>
    <s v="US"/>
    <s v="USD"/>
    <n v="1326633269"/>
    <n v="1324041269"/>
    <b v="0"/>
    <n v="167"/>
    <b v="1"/>
    <s v="film &amp; video/documentary"/>
    <n v="660.11999999999989"/>
    <n v="42.874970059880241"/>
    <x v="0"/>
  </r>
  <r>
    <x v="0"/>
    <s v="US"/>
    <s v="USD"/>
    <n v="1483729500"/>
    <n v="1481137500"/>
    <b v="0"/>
    <n v="43"/>
    <b v="1"/>
    <s v="film &amp; video/documentary"/>
    <n v="5505"/>
    <n v="709.41860465116281"/>
    <x v="0"/>
  </r>
  <r>
    <x v="0"/>
    <s v="US"/>
    <s v="USD"/>
    <n v="1359743139"/>
    <n v="1355855139"/>
    <b v="0"/>
    <n v="1062"/>
    <b v="1"/>
    <s v="film &amp; video/documentary"/>
    <n v="21253"/>
    <n v="161.25517890772127"/>
    <x v="0"/>
  </r>
  <r>
    <x v="0"/>
    <s v="GB"/>
    <s v="GBP"/>
    <n v="1459872000"/>
    <n v="1456408244"/>
    <b v="0"/>
    <n v="9"/>
    <b v="1"/>
    <s v="film &amp; video/documentary"/>
    <n v="76"/>
    <n v="41.777777777777779"/>
    <x v="0"/>
  </r>
  <r>
    <x v="0"/>
    <s v="US"/>
    <s v="USD"/>
    <n v="1342648398"/>
    <n v="1340056398"/>
    <b v="0"/>
    <n v="89"/>
    <b v="1"/>
    <s v="film &amp; video/documentary"/>
    <n v="500"/>
    <n v="89.887640449438209"/>
    <x v="0"/>
  </r>
  <r>
    <x v="0"/>
    <s v="US"/>
    <s v="USD"/>
    <n v="1316208031"/>
    <n v="1312320031"/>
    <b v="0"/>
    <n v="174"/>
    <b v="1"/>
    <s v="film &amp; video/documentary"/>
    <n v="1839"/>
    <n v="45.051724137931032"/>
    <x v="0"/>
  </r>
  <r>
    <x v="0"/>
    <s v="US"/>
    <s v="USD"/>
    <n v="1393694280"/>
    <n v="1390088311"/>
    <b v="0"/>
    <n v="14"/>
    <b v="1"/>
    <s v="film &amp; video/documentary"/>
    <n v="100"/>
    <n v="42.857142857142854"/>
    <x v="0"/>
  </r>
  <r>
    <x v="0"/>
    <s v="GB"/>
    <s v="GBP"/>
    <n v="1472122316"/>
    <n v="1469443916"/>
    <b v="0"/>
    <n v="48"/>
    <b v="1"/>
    <s v="film &amp; video/documentary"/>
    <n v="146"/>
    <n v="54.083333333333336"/>
    <x v="0"/>
  </r>
  <r>
    <x v="0"/>
    <s v="US"/>
    <s v="USD"/>
    <n v="1447484460"/>
    <n v="1444888868"/>
    <b v="0"/>
    <n v="133"/>
    <b v="1"/>
    <s v="film &amp; video/documentary"/>
    <n v="1728"/>
    <n v="103.21804511278195"/>
    <x v="0"/>
  </r>
  <r>
    <x v="0"/>
    <s v="CA"/>
    <s v="CAD"/>
    <n v="1453765920"/>
    <n v="1451655808"/>
    <b v="0"/>
    <n v="83"/>
    <b v="1"/>
    <s v="film &amp; video/documentary"/>
    <n v="353"/>
    <n v="40.397590361445786"/>
    <x v="0"/>
  </r>
  <r>
    <x v="0"/>
    <s v="US"/>
    <s v="USD"/>
    <n v="1336062672"/>
    <n v="1332174672"/>
    <b v="0"/>
    <n v="149"/>
    <b v="1"/>
    <s v="film &amp; video/documentary"/>
    <n v="2412"/>
    <n v="116.85906040268456"/>
    <x v="0"/>
  </r>
  <r>
    <x v="0"/>
    <s v="US"/>
    <s v="USD"/>
    <n v="1453569392"/>
    <n v="1451409392"/>
    <b v="0"/>
    <n v="49"/>
    <b v="1"/>
    <s v="film &amp; video/documentary"/>
    <n v="1660"/>
    <n v="115.51020408163265"/>
    <x v="0"/>
  </r>
  <r>
    <x v="0"/>
    <s v="US"/>
    <s v="USD"/>
    <n v="1343624400"/>
    <n v="1340642717"/>
    <b v="0"/>
    <n v="251"/>
    <b v="1"/>
    <s v="film &amp; video/documentary"/>
    <n v="1182.5"/>
    <n v="104.31274900398407"/>
    <x v="0"/>
  </r>
  <r>
    <x v="0"/>
    <s v="US"/>
    <s v="USD"/>
    <n v="1346950900"/>
    <n v="1345741300"/>
    <b v="0"/>
    <n v="22"/>
    <b v="1"/>
    <s v="film &amp; video/documentary"/>
    <n v="935"/>
    <n v="69.772727272727266"/>
    <x v="0"/>
  </r>
  <r>
    <x v="0"/>
    <s v="US"/>
    <s v="USD"/>
    <n v="1400467759"/>
    <n v="1398480559"/>
    <b v="0"/>
    <n v="48"/>
    <b v="1"/>
    <s v="film &amp; video/documentary"/>
    <n v="1066"/>
    <n v="43.020833333333336"/>
    <x v="0"/>
  </r>
  <r>
    <x v="0"/>
    <s v="US"/>
    <s v="USD"/>
    <n v="1420569947"/>
    <n v="1417977947"/>
    <b v="0"/>
    <n v="383"/>
    <b v="1"/>
    <s v="film &amp; video/documentary"/>
    <n v="2421"/>
    <n v="58.540469973890339"/>
    <x v="0"/>
  </r>
  <r>
    <x v="0"/>
    <s v="US"/>
    <s v="USD"/>
    <n v="1416582101"/>
    <n v="1413986501"/>
    <b v="0"/>
    <n v="237"/>
    <b v="1"/>
    <s v="film &amp; video/documentary"/>
    <n v="1495.5"/>
    <n v="111.79535864978902"/>
    <x v="0"/>
  </r>
  <r>
    <x v="0"/>
    <s v="US"/>
    <s v="USD"/>
    <n v="1439246991"/>
    <n v="1437950991"/>
    <b v="0"/>
    <n v="13"/>
    <b v="1"/>
    <s v="film &amp; video/documentary"/>
    <n v="1"/>
    <n v="46.230769230769234"/>
    <x v="0"/>
  </r>
  <r>
    <x v="0"/>
    <s v="US"/>
    <s v="USD"/>
    <n v="1439618400"/>
    <n v="1436976858"/>
    <b v="0"/>
    <n v="562"/>
    <b v="1"/>
    <s v="film &amp; video/documentary"/>
    <n v="43316"/>
    <n v="144.69039145907473"/>
    <x v="0"/>
  </r>
  <r>
    <x v="0"/>
    <s v="US"/>
    <s v="USD"/>
    <n v="1469670580"/>
    <n v="1467078580"/>
    <b v="0"/>
    <n v="71"/>
    <b v="1"/>
    <s v="film &amp; video/documentary"/>
    <n v="1308"/>
    <n v="88.845070422535215"/>
    <x v="0"/>
  </r>
  <r>
    <x v="0"/>
    <s v="US"/>
    <s v="USD"/>
    <n v="1394233140"/>
    <n v="1391477450"/>
    <b v="0"/>
    <n v="1510"/>
    <b v="1"/>
    <s v="film &amp; video/documentary"/>
    <n v="55444.119999999995"/>
    <n v="81.75107284768211"/>
    <x v="0"/>
  </r>
  <r>
    <x v="0"/>
    <s v="US"/>
    <s v="USD"/>
    <n v="1431046372"/>
    <n v="1429318372"/>
    <b v="0"/>
    <n v="14"/>
    <b v="1"/>
    <s v="film &amp; video/documentary"/>
    <n v="0"/>
    <n v="71.428571428571431"/>
    <x v="0"/>
  </r>
  <r>
    <x v="0"/>
    <s v="US"/>
    <s v="USD"/>
    <n v="1324169940"/>
    <n v="1321578051"/>
    <b v="0"/>
    <n v="193"/>
    <b v="1"/>
    <s v="film &amp; video/documentary"/>
    <n v="122"/>
    <n v="104.25906735751295"/>
    <x v="0"/>
  </r>
  <r>
    <x v="0"/>
    <s v="US"/>
    <s v="USD"/>
    <n v="1315450800"/>
    <n v="1312823571"/>
    <b v="0"/>
    <n v="206"/>
    <b v="1"/>
    <s v="film &amp; video/documentary"/>
    <n v="167"/>
    <n v="90.616504854368927"/>
    <x v="0"/>
  </r>
  <r>
    <x v="0"/>
    <s v="US"/>
    <s v="USD"/>
    <n v="1381424452"/>
    <n v="1378746052"/>
    <b v="0"/>
    <n v="351"/>
    <b v="1"/>
    <s v="film &amp; video/documentary"/>
    <n v="5223"/>
    <n v="157.33048433048432"/>
    <x v="0"/>
  </r>
  <r>
    <x v="0"/>
    <s v="ES"/>
    <s v="EUR"/>
    <n v="1460918282"/>
    <n v="1455737882"/>
    <b v="0"/>
    <n v="50"/>
    <b v="1"/>
    <s v="film &amp; video/documentary"/>
    <n v="559"/>
    <n v="105.18"/>
    <x v="0"/>
  </r>
  <r>
    <x v="0"/>
    <s v="US"/>
    <s v="USD"/>
    <n v="1335562320"/>
    <n v="1332452960"/>
    <b v="0"/>
    <n v="184"/>
    <b v="1"/>
    <s v="film &amp; video/documentary"/>
    <n v="804.45000000000073"/>
    <n v="58.719836956521746"/>
    <x v="0"/>
  </r>
  <r>
    <x v="0"/>
    <s v="US"/>
    <s v="USD"/>
    <n v="1341668006"/>
    <n v="1340372006"/>
    <b v="0"/>
    <n v="196"/>
    <b v="1"/>
    <s v="film &amp; video/documentary"/>
    <n v="1000"/>
    <n v="81.632653061224488"/>
    <x v="0"/>
  </r>
  <r>
    <x v="0"/>
    <s v="US"/>
    <s v="USD"/>
    <n v="1283312640"/>
    <n v="1279651084"/>
    <b v="0"/>
    <n v="229"/>
    <b v="1"/>
    <s v="film &amp; video/documentary"/>
    <n v="485.35000000000036"/>
    <n v="56.460043668122275"/>
    <x v="0"/>
  </r>
  <r>
    <x v="0"/>
    <s v="US"/>
    <s v="USD"/>
    <n v="1430334126"/>
    <n v="1426446126"/>
    <b v="0"/>
    <n v="67"/>
    <b v="1"/>
    <s v="film &amp; video/documentary"/>
    <n v="1887"/>
    <n v="140.1044776119403"/>
    <x v="0"/>
  </r>
  <r>
    <x v="0"/>
    <s v="GB"/>
    <s v="GBP"/>
    <n v="1481716800"/>
    <n v="1479070867"/>
    <b v="0"/>
    <n v="95"/>
    <b v="1"/>
    <s v="film &amp; video/documentary"/>
    <n v="1361"/>
    <n v="224.85263157894738"/>
    <x v="0"/>
  </r>
  <r>
    <x v="0"/>
    <s v="US"/>
    <s v="USD"/>
    <n v="1400297400"/>
    <n v="1397661347"/>
    <b v="0"/>
    <n v="62"/>
    <b v="1"/>
    <s v="film &amp; video/documentary"/>
    <n v="1230.25"/>
    <n v="181.13306451612902"/>
    <x v="0"/>
  </r>
  <r>
    <x v="0"/>
    <s v="US"/>
    <s v="USD"/>
    <n v="1312747970"/>
    <n v="1310155970"/>
    <b v="0"/>
    <n v="73"/>
    <b v="1"/>
    <s v="film &amp; video/documentary"/>
    <n v="1906"/>
    <n v="711.04109589041093"/>
    <x v="0"/>
  </r>
  <r>
    <x v="0"/>
    <s v="US"/>
    <s v="USD"/>
    <n v="1446731817"/>
    <n v="1444913817"/>
    <b v="0"/>
    <n v="43"/>
    <b v="1"/>
    <s v="film &amp; video/documentary"/>
    <n v="833"/>
    <n v="65.883720930232556"/>
    <x v="0"/>
  </r>
  <r>
    <x v="0"/>
    <s v="US"/>
    <s v="USD"/>
    <n v="1312960080"/>
    <n v="1308900441"/>
    <b v="0"/>
    <n v="70"/>
    <b v="1"/>
    <s v="film &amp; video/documentary"/>
    <n v="263"/>
    <n v="75.185714285714283"/>
    <x v="0"/>
  </r>
  <r>
    <x v="0"/>
    <s v="US"/>
    <s v="USD"/>
    <n v="1391641440"/>
    <n v="1389107062"/>
    <b v="0"/>
    <n v="271"/>
    <b v="1"/>
    <s v="film &amp; video/documentary"/>
    <n v="1082"/>
    <n v="133.14391143911439"/>
    <x v="0"/>
  </r>
  <r>
    <x v="0"/>
    <s v="US"/>
    <s v="USD"/>
    <n v="1394071339"/>
    <n v="1391479339"/>
    <b v="0"/>
    <n v="55"/>
    <b v="1"/>
    <s v="film &amp; video/documentary"/>
    <n v="216"/>
    <n v="55.2"/>
    <x v="0"/>
  </r>
  <r>
    <x v="0"/>
    <s v="US"/>
    <s v="USD"/>
    <n v="1304920740"/>
    <n v="1301975637"/>
    <b v="0"/>
    <n v="35"/>
    <b v="1"/>
    <s v="film &amp; video/documentary"/>
    <n v="215.73000000000002"/>
    <n v="86.163714285714292"/>
    <x v="0"/>
  </r>
  <r>
    <x v="0"/>
    <s v="US"/>
    <s v="USD"/>
    <n v="1321739650"/>
    <n v="1316552050"/>
    <b v="0"/>
    <n v="22"/>
    <b v="1"/>
    <s v="film &amp; video/documentary"/>
    <n v="31"/>
    <n v="92.318181818181813"/>
    <x v="0"/>
  </r>
  <r>
    <x v="0"/>
    <s v="US"/>
    <s v="USD"/>
    <n v="1383676790"/>
    <n v="1380217190"/>
    <b v="0"/>
    <n v="38"/>
    <b v="1"/>
    <s v="film &amp; video/documentary"/>
    <n v="86.260000000000218"/>
    <n v="160.16473684210527"/>
    <x v="0"/>
  </r>
  <r>
    <x v="0"/>
    <s v="GB"/>
    <s v="GBP"/>
    <n v="1469220144"/>
    <n v="1466628144"/>
    <b v="0"/>
    <n v="15"/>
    <b v="1"/>
    <s v="film &amp; video/documentary"/>
    <n v="184"/>
    <n v="45.6"/>
    <x v="0"/>
  </r>
  <r>
    <x v="0"/>
    <s v="CA"/>
    <s v="CAD"/>
    <n v="1434670397"/>
    <n v="1429486397"/>
    <b v="0"/>
    <n v="7"/>
    <b v="1"/>
    <s v="film &amp; video/documentary"/>
    <n v="283"/>
    <n v="183.28571428571428"/>
    <x v="0"/>
  </r>
  <r>
    <x v="0"/>
    <s v="US"/>
    <s v="USD"/>
    <n v="1387688400"/>
    <n v="1384920804"/>
    <b v="0"/>
    <n v="241"/>
    <b v="1"/>
    <s v="film &amp; video/documentary"/>
    <n v="315"/>
    <n v="125.78838174273859"/>
    <x v="0"/>
  </r>
  <r>
    <x v="0"/>
    <s v="US"/>
    <s v="USD"/>
    <n v="1343238578"/>
    <n v="1341856178"/>
    <b v="0"/>
    <n v="55"/>
    <b v="1"/>
    <s v="film &amp; video/documentary"/>
    <n v="671"/>
    <n v="57.654545454545456"/>
    <x v="0"/>
  </r>
  <r>
    <x v="0"/>
    <s v="US"/>
    <s v="USD"/>
    <n v="1342731811"/>
    <n v="1340139811"/>
    <b v="0"/>
    <n v="171"/>
    <b v="1"/>
    <s v="film &amp; video/documentary"/>
    <n v="651"/>
    <n v="78.660818713450297"/>
    <x v="0"/>
  </r>
  <r>
    <x v="0"/>
    <s v="US"/>
    <s v="USD"/>
    <n v="1381541465"/>
    <n v="1378949465"/>
    <b v="0"/>
    <n v="208"/>
    <b v="1"/>
    <s v="film &amp; video/documentary"/>
    <n v="528"/>
    <n v="91.480769230769226"/>
    <x v="0"/>
  </r>
  <r>
    <x v="0"/>
    <s v="CA"/>
    <s v="CAD"/>
    <n v="1413547200"/>
    <n v="1411417602"/>
    <b v="0"/>
    <n v="21"/>
    <b v="1"/>
    <s v="film &amp; video/documentary"/>
    <n v="30.059999999999945"/>
    <n v="68.09809523809524"/>
    <x v="0"/>
  </r>
  <r>
    <x v="0"/>
    <s v="US"/>
    <s v="USD"/>
    <n v="1391851831"/>
    <n v="1389259831"/>
    <b v="0"/>
    <n v="25"/>
    <b v="1"/>
    <s v="film &amp; video/documentary"/>
    <n v="202.17000000000007"/>
    <n v="48.086800000000004"/>
    <x v="0"/>
  </r>
  <r>
    <x v="0"/>
    <s v="US"/>
    <s v="USD"/>
    <n v="1365395580"/>
    <n v="1364426260"/>
    <b v="0"/>
    <n v="52"/>
    <b v="1"/>
    <s v="film &amp; video/documentary"/>
    <n v="26"/>
    <n v="202.42307692307693"/>
    <x v="0"/>
  </r>
  <r>
    <x v="0"/>
    <s v="US"/>
    <s v="USD"/>
    <n v="1437633997"/>
    <n v="1435041997"/>
    <b v="0"/>
    <n v="104"/>
    <b v="1"/>
    <s v="film &amp; video/documentary"/>
    <n v="142"/>
    <n v="216.75"/>
    <x v="0"/>
  </r>
  <r>
    <x v="0"/>
    <s v="US"/>
    <s v="USD"/>
    <n v="1372536787"/>
    <n v="1367352787"/>
    <b v="0"/>
    <n v="73"/>
    <b v="1"/>
    <s v="film &amp; video/documentary"/>
    <n v="35"/>
    <n v="110.06849315068493"/>
    <x v="0"/>
  </r>
  <r>
    <x v="2"/>
    <s v="US"/>
    <s v="USD"/>
    <n v="1394772031"/>
    <n v="1392183631"/>
    <b v="0"/>
    <n v="3"/>
    <b v="0"/>
    <s v="film &amp; video/animation"/>
    <n v="-3285.5"/>
    <n v="4.833333333333333"/>
    <x v="0"/>
  </r>
  <r>
    <x v="2"/>
    <s v="US"/>
    <s v="USD"/>
    <n v="1440157656"/>
    <n v="1434973656"/>
    <b v="0"/>
    <n v="6"/>
    <b v="0"/>
    <s v="film &amp; video/animation"/>
    <n v="-14699"/>
    <n v="50.166666666666664"/>
    <x v="0"/>
  </r>
  <r>
    <x v="2"/>
    <s v="US"/>
    <s v="USD"/>
    <n v="1410416097"/>
    <n v="1407824097"/>
    <b v="0"/>
    <n v="12"/>
    <b v="0"/>
    <s v="film &amp; video/animation"/>
    <n v="-39570"/>
    <n v="35.833333333333336"/>
    <x v="0"/>
  </r>
  <r>
    <x v="2"/>
    <s v="US"/>
    <s v="USD"/>
    <n v="1370470430"/>
    <n v="1367878430"/>
    <b v="0"/>
    <n v="13"/>
    <b v="0"/>
    <s v="film &amp; video/animation"/>
    <n v="-19847"/>
    <n v="11.76923076923077"/>
    <x v="0"/>
  </r>
  <r>
    <x v="2"/>
    <s v="US"/>
    <s v="USD"/>
    <n v="1332748899"/>
    <n v="1327568499"/>
    <b v="0"/>
    <n v="5"/>
    <b v="0"/>
    <s v="film &amp; video/animation"/>
    <n v="-2796.1"/>
    <n v="40.78"/>
    <x v="0"/>
  </r>
  <r>
    <x v="2"/>
    <s v="US"/>
    <s v="USD"/>
    <n v="1448660404"/>
    <n v="1443472804"/>
    <b v="0"/>
    <n v="2"/>
    <b v="0"/>
    <s v="film &amp; video/animation"/>
    <n v="-49994"/>
    <n v="3"/>
    <x v="0"/>
  </r>
  <r>
    <x v="2"/>
    <s v="US"/>
    <s v="USD"/>
    <n v="1456851914"/>
    <n v="1454259914"/>
    <b v="0"/>
    <n v="8"/>
    <b v="0"/>
    <s v="film &amp; video/animation"/>
    <n v="-9867"/>
    <n v="16.625"/>
    <x v="0"/>
  </r>
  <r>
    <x v="2"/>
    <s v="US"/>
    <s v="USD"/>
    <n v="1445540340"/>
    <n v="1444340940"/>
    <b v="0"/>
    <n v="0"/>
    <b v="0"/>
    <s v="film &amp; video/animation"/>
    <n v="-6500"/>
    <e v="#DIV/0!"/>
    <x v="0"/>
  </r>
  <r>
    <x v="2"/>
    <s v="US"/>
    <s v="USD"/>
    <n v="1402956000"/>
    <n v="1400523845"/>
    <b v="0"/>
    <n v="13"/>
    <b v="0"/>
    <s v="film &amp; video/animation"/>
    <n v="-11324"/>
    <n v="52"/>
    <x v="0"/>
  </r>
  <r>
    <x v="2"/>
    <s v="US"/>
    <s v="USD"/>
    <n v="1259297940"/>
    <n v="1252964282"/>
    <b v="0"/>
    <n v="0"/>
    <b v="0"/>
    <s v="film &amp; video/animation"/>
    <n v="-5000"/>
    <e v="#DIV/0!"/>
    <x v="0"/>
  </r>
  <r>
    <x v="2"/>
    <s v="US"/>
    <s v="USD"/>
    <n v="1378866867"/>
    <n v="1377570867"/>
    <b v="0"/>
    <n v="5"/>
    <b v="0"/>
    <s v="film &amp; video/animation"/>
    <n v="-976"/>
    <n v="4.8"/>
    <x v="0"/>
  </r>
  <r>
    <x v="2"/>
    <s v="GB"/>
    <s v="GBP"/>
    <n v="1467752083"/>
    <n v="1465160083"/>
    <b v="0"/>
    <n v="8"/>
    <b v="0"/>
    <s v="film &amp; video/animation"/>
    <n v="-2585"/>
    <n v="51.875"/>
    <x v="0"/>
  </r>
  <r>
    <x v="2"/>
    <s v="US"/>
    <s v="USD"/>
    <n v="1445448381"/>
    <n v="1440264381"/>
    <b v="0"/>
    <n v="8"/>
    <b v="0"/>
    <s v="film &amp; video/animation"/>
    <n v="-5430"/>
    <n v="71.25"/>
    <x v="0"/>
  </r>
  <r>
    <x v="2"/>
    <s v="US"/>
    <s v="USD"/>
    <n v="1444576022"/>
    <n v="1439392022"/>
    <b v="0"/>
    <n v="0"/>
    <b v="0"/>
    <s v="film &amp; video/animation"/>
    <n v="-3000"/>
    <e v="#DIV/0!"/>
    <x v="0"/>
  </r>
  <r>
    <x v="2"/>
    <s v="US"/>
    <s v="USD"/>
    <n v="1385931702"/>
    <n v="1383076902"/>
    <b v="0"/>
    <n v="2"/>
    <b v="0"/>
    <s v="film &amp; video/animation"/>
    <n v="-2375"/>
    <n v="62.5"/>
    <x v="0"/>
  </r>
  <r>
    <x v="2"/>
    <s v="US"/>
    <s v="USD"/>
    <n v="1379094980"/>
    <n v="1376502980"/>
    <b v="0"/>
    <n v="3"/>
    <b v="0"/>
    <s v="film &amp; video/animation"/>
    <n v="-109997"/>
    <n v="1"/>
    <x v="0"/>
  </r>
  <r>
    <x v="2"/>
    <s v="US"/>
    <s v="USD"/>
    <n v="1375260113"/>
    <n v="1372668113"/>
    <b v="0"/>
    <n v="0"/>
    <b v="0"/>
    <s v="film &amp; video/animation"/>
    <n v="-1000"/>
    <e v="#DIV/0!"/>
    <x v="0"/>
  </r>
  <r>
    <x v="2"/>
    <s v="CA"/>
    <s v="CAD"/>
    <n v="1475912326"/>
    <n v="1470728326"/>
    <b v="0"/>
    <n v="0"/>
    <b v="0"/>
    <s v="film &amp; video/animation"/>
    <n v="-7000"/>
    <e v="#DIV/0!"/>
    <x v="0"/>
  </r>
  <r>
    <x v="2"/>
    <s v="US"/>
    <s v="USD"/>
    <n v="1447830958"/>
    <n v="1445235358"/>
    <b v="0"/>
    <n v="11"/>
    <b v="0"/>
    <s v="film &amp; video/animation"/>
    <n v="-18124"/>
    <n v="170.54545454545453"/>
    <x v="0"/>
  </r>
  <r>
    <x v="2"/>
    <s v="US"/>
    <s v="USD"/>
    <n v="1413569818"/>
    <n v="1412705818"/>
    <b v="0"/>
    <n v="0"/>
    <b v="0"/>
    <s v="film &amp; video/animation"/>
    <n v="-450"/>
    <e v="#DIV/0!"/>
    <x v="0"/>
  </r>
  <r>
    <x v="2"/>
    <s v="US"/>
    <s v="USD"/>
    <n v="1458859153"/>
    <n v="1456270753"/>
    <b v="0"/>
    <n v="1"/>
    <b v="0"/>
    <s v="film &amp; video/animation"/>
    <n v="-4995"/>
    <n v="5"/>
    <x v="0"/>
  </r>
  <r>
    <x v="2"/>
    <s v="GB"/>
    <s v="GBP"/>
    <n v="1383418996"/>
    <n v="1380826996"/>
    <b v="0"/>
    <n v="0"/>
    <b v="0"/>
    <s v="film &amp; video/animation"/>
    <n v="-400"/>
    <e v="#DIV/0!"/>
    <x v="0"/>
  </r>
  <r>
    <x v="2"/>
    <s v="US"/>
    <s v="USD"/>
    <n v="1424380783"/>
    <n v="1421788783"/>
    <b v="0"/>
    <n v="17"/>
    <b v="0"/>
    <s v="film &amp; video/animation"/>
    <n v="-10309"/>
    <n v="393.58823529411762"/>
    <x v="0"/>
  </r>
  <r>
    <x v="2"/>
    <s v="CA"/>
    <s v="CAD"/>
    <n v="1391991701"/>
    <n v="1389399701"/>
    <b v="0"/>
    <n v="2"/>
    <b v="0"/>
    <s v="film &amp; video/animation"/>
    <n v="-9990"/>
    <n v="5"/>
    <x v="0"/>
  </r>
  <r>
    <x v="2"/>
    <s v="US"/>
    <s v="USD"/>
    <n v="1329342361"/>
    <n v="1324158361"/>
    <b v="0"/>
    <n v="1"/>
    <b v="0"/>
    <s v="film &amp; video/animation"/>
    <n v="-950"/>
    <n v="50"/>
    <x v="0"/>
  </r>
  <r>
    <x v="2"/>
    <s v="US"/>
    <s v="USD"/>
    <n v="1432195375"/>
    <n v="1430899375"/>
    <b v="0"/>
    <n v="2"/>
    <b v="0"/>
    <s v="film &amp; video/animation"/>
    <n v="-59998"/>
    <n v="1"/>
    <x v="0"/>
  </r>
  <r>
    <x v="2"/>
    <s v="US"/>
    <s v="USD"/>
    <n v="1425434420"/>
    <n v="1422842420"/>
    <b v="0"/>
    <n v="16"/>
    <b v="0"/>
    <s v="film &amp; video/animation"/>
    <n v="-9734"/>
    <n v="47.875"/>
    <x v="0"/>
  </r>
  <r>
    <x v="2"/>
    <s v="GB"/>
    <s v="GBP"/>
    <n v="1364041163"/>
    <n v="1361884763"/>
    <b v="0"/>
    <n v="1"/>
    <b v="0"/>
    <s v="film &amp; video/animation"/>
    <n v="-29995"/>
    <n v="5"/>
    <x v="0"/>
  </r>
  <r>
    <x v="2"/>
    <s v="US"/>
    <s v="USD"/>
    <n v="1400091095"/>
    <n v="1398363095"/>
    <b v="0"/>
    <n v="4"/>
    <b v="0"/>
    <s v="film &amp; video/animation"/>
    <n v="-2417.9899999999998"/>
    <n v="20.502500000000001"/>
    <x v="0"/>
  </r>
  <r>
    <x v="2"/>
    <s v="GB"/>
    <s v="GBP"/>
    <n v="1382017085"/>
    <n v="1379425085"/>
    <b v="0"/>
    <n v="5"/>
    <b v="0"/>
    <s v="film &amp; video/animation"/>
    <n v="-1955"/>
    <n v="9"/>
    <x v="0"/>
  </r>
  <r>
    <x v="2"/>
    <s v="US"/>
    <s v="USD"/>
    <n v="1392417800"/>
    <n v="1389825800"/>
    <b v="0"/>
    <n v="7"/>
    <b v="0"/>
    <s v="film &amp; video/animation"/>
    <n v="-49604"/>
    <n v="56.571428571428569"/>
    <x v="0"/>
  </r>
  <r>
    <x v="2"/>
    <s v="US"/>
    <s v="USD"/>
    <n v="1390669791"/>
    <n v="1388077791"/>
    <b v="0"/>
    <n v="0"/>
    <b v="0"/>
    <s v="film &amp; video/animation"/>
    <n v="-20000"/>
    <e v="#DIV/0!"/>
    <x v="0"/>
  </r>
  <r>
    <x v="2"/>
    <s v="US"/>
    <s v="USD"/>
    <n v="1431536015"/>
    <n v="1428944015"/>
    <b v="0"/>
    <n v="12"/>
    <b v="0"/>
    <s v="film &amp; video/animation"/>
    <n v="-270"/>
    <n v="40"/>
    <x v="0"/>
  </r>
  <r>
    <x v="2"/>
    <s v="US"/>
    <s v="USD"/>
    <n v="1424375279"/>
    <n v="1422992879"/>
    <b v="0"/>
    <n v="2"/>
    <b v="0"/>
    <s v="film &amp; video/animation"/>
    <n v="-94849"/>
    <n v="13"/>
    <x v="0"/>
  </r>
  <r>
    <x v="2"/>
    <s v="US"/>
    <s v="USD"/>
    <n v="1417007640"/>
    <n v="1414343571"/>
    <b v="0"/>
    <n v="5"/>
    <b v="0"/>
    <s v="film &amp; video/animation"/>
    <n v="-9918"/>
    <n v="16.399999999999999"/>
    <x v="0"/>
  </r>
  <r>
    <x v="2"/>
    <s v="US"/>
    <s v="USD"/>
    <n v="1334622660"/>
    <n v="1330733022"/>
    <b v="0"/>
    <n v="2"/>
    <b v="0"/>
    <s v="film &amp; video/animation"/>
    <n v="-64955"/>
    <n v="22.5"/>
    <x v="0"/>
  </r>
  <r>
    <x v="2"/>
    <s v="US"/>
    <s v="USD"/>
    <n v="1382414340"/>
    <n v="1380559201"/>
    <b v="0"/>
    <n v="3"/>
    <b v="0"/>
    <s v="film &amp; video/animation"/>
    <n v="-8827"/>
    <n v="20.333333333333332"/>
    <x v="0"/>
  </r>
  <r>
    <x v="2"/>
    <s v="CA"/>
    <s v="CAD"/>
    <n v="1408213512"/>
    <n v="1405621512"/>
    <b v="0"/>
    <n v="0"/>
    <b v="0"/>
    <s v="film &amp; video/animation"/>
    <n v="-20000"/>
    <e v="#DIV/0!"/>
    <x v="0"/>
  </r>
  <r>
    <x v="2"/>
    <s v="GB"/>
    <s v="GBP"/>
    <n v="1368550060"/>
    <n v="1365958060"/>
    <b v="0"/>
    <n v="49"/>
    <b v="0"/>
    <s v="film &amp; video/animation"/>
    <n v="-9179"/>
    <n v="16.755102040816325"/>
    <x v="0"/>
  </r>
  <r>
    <x v="2"/>
    <s v="US"/>
    <s v="USD"/>
    <n v="1321201327"/>
    <n v="1316013727"/>
    <b v="0"/>
    <n v="1"/>
    <b v="0"/>
    <s v="film &amp; video/animation"/>
    <n v="-38975"/>
    <n v="25"/>
    <x v="0"/>
  </r>
  <r>
    <x v="2"/>
    <s v="US"/>
    <s v="USD"/>
    <n v="1401595200"/>
    <n v="1398862875"/>
    <b v="0"/>
    <n v="2"/>
    <b v="0"/>
    <s v="film &amp; video/animation"/>
    <n v="-8475"/>
    <n v="12.5"/>
    <x v="0"/>
  </r>
  <r>
    <x v="2"/>
    <s v="GB"/>
    <s v="GBP"/>
    <n v="1370204367"/>
    <n v="1368476367"/>
    <b v="0"/>
    <n v="0"/>
    <b v="0"/>
    <s v="film &amp; video/animation"/>
    <n v="-550"/>
    <e v="#DIV/0!"/>
    <x v="0"/>
  </r>
  <r>
    <x v="2"/>
    <s v="US"/>
    <s v="USD"/>
    <n v="1312945341"/>
    <n v="1307761341"/>
    <b v="0"/>
    <n v="0"/>
    <b v="0"/>
    <s v="film &amp; video/animation"/>
    <n v="-100000"/>
    <e v="#DIV/0!"/>
    <x v="0"/>
  </r>
  <r>
    <x v="2"/>
    <s v="US"/>
    <s v="USD"/>
    <n v="1316883753"/>
    <n v="1311699753"/>
    <b v="0"/>
    <n v="11"/>
    <b v="0"/>
    <s v="film &amp; video/animation"/>
    <n v="-53750"/>
    <n v="113.63636363636364"/>
    <x v="0"/>
  </r>
  <r>
    <x v="2"/>
    <s v="DE"/>
    <s v="EUR"/>
    <n v="1463602935"/>
    <n v="1461874935"/>
    <b v="0"/>
    <n v="1"/>
    <b v="0"/>
    <s v="film &amp; video/animation"/>
    <n v="-1009"/>
    <n v="1"/>
    <x v="0"/>
  </r>
  <r>
    <x v="2"/>
    <s v="US"/>
    <s v="USD"/>
    <n v="1403837574"/>
    <n v="1402455174"/>
    <b v="0"/>
    <n v="8"/>
    <b v="0"/>
    <s v="film &amp; video/animation"/>
    <n v="-374"/>
    <n v="17.25"/>
    <x v="0"/>
  </r>
  <r>
    <x v="2"/>
    <s v="US"/>
    <s v="USD"/>
    <n v="1347057464"/>
    <n v="1344465464"/>
    <b v="0"/>
    <n v="5"/>
    <b v="0"/>
    <s v="film &amp; video/animation"/>
    <n v="-9924"/>
    <n v="15.2"/>
    <x v="0"/>
  </r>
  <r>
    <x v="2"/>
    <s v="US"/>
    <s v="USD"/>
    <n v="1348849134"/>
    <n v="1344961134"/>
    <b v="0"/>
    <n v="39"/>
    <b v="0"/>
    <s v="film &amp; video/animation"/>
    <n v="-15685"/>
    <n v="110.64102564102564"/>
    <x v="0"/>
  </r>
  <r>
    <x v="2"/>
    <s v="US"/>
    <s v="USD"/>
    <n v="1341978665"/>
    <n v="1336795283"/>
    <b v="0"/>
    <n v="0"/>
    <b v="0"/>
    <s v="film &amp; video/animation"/>
    <n v="-7500"/>
    <e v="#DIV/0!"/>
    <x v="0"/>
  </r>
  <r>
    <x v="2"/>
    <s v="GB"/>
    <s v="GBP"/>
    <n v="1409960724"/>
    <n v="1404776724"/>
    <b v="0"/>
    <n v="0"/>
    <b v="0"/>
    <s v="film &amp; video/animation"/>
    <n v="-6000"/>
    <e v="#DIV/0!"/>
    <x v="0"/>
  </r>
  <r>
    <x v="2"/>
    <s v="US"/>
    <s v="USD"/>
    <n v="1389844800"/>
    <n v="1385524889"/>
    <b v="0"/>
    <n v="2"/>
    <b v="0"/>
    <s v="film &amp; video/animation"/>
    <n v="-4949"/>
    <n v="25.5"/>
    <x v="0"/>
  </r>
  <r>
    <x v="2"/>
    <s v="US"/>
    <s v="USD"/>
    <n v="1397924379"/>
    <n v="1394039979"/>
    <b v="0"/>
    <n v="170"/>
    <b v="0"/>
    <s v="film &amp; video/animation"/>
    <n v="-48459"/>
    <n v="38.476470588235294"/>
    <x v="0"/>
  </r>
  <r>
    <x v="2"/>
    <s v="US"/>
    <s v="USD"/>
    <n v="1408831718"/>
    <n v="1406239718"/>
    <b v="0"/>
    <n v="5"/>
    <b v="0"/>
    <s v="film &amp; video/animation"/>
    <n v="-659"/>
    <n v="28.2"/>
    <x v="0"/>
  </r>
  <r>
    <x v="2"/>
    <s v="US"/>
    <s v="USD"/>
    <n v="1410972319"/>
    <n v="1408380319"/>
    <b v="0"/>
    <n v="14"/>
    <b v="0"/>
    <s v="film &amp; video/animation"/>
    <n v="-29139"/>
    <n v="61.5"/>
    <x v="0"/>
  </r>
  <r>
    <x v="2"/>
    <s v="US"/>
    <s v="USD"/>
    <n v="1487318029"/>
    <n v="1484726029"/>
    <b v="0"/>
    <n v="1"/>
    <b v="0"/>
    <s v="film &amp; video/animation"/>
    <n v="-3299"/>
    <n v="1"/>
    <x v="0"/>
  </r>
  <r>
    <x v="2"/>
    <s v="US"/>
    <s v="USD"/>
    <n v="1430877843"/>
    <n v="1428285843"/>
    <b v="0"/>
    <n v="0"/>
    <b v="0"/>
    <s v="film &amp; video/animation"/>
    <n v="-2000"/>
    <e v="#DIV/0!"/>
    <x v="0"/>
  </r>
  <r>
    <x v="2"/>
    <s v="US"/>
    <s v="USD"/>
    <n v="1401767940"/>
    <n v="1398727441"/>
    <b v="0"/>
    <n v="124"/>
    <b v="0"/>
    <s v="film &amp; video/animation"/>
    <n v="-215093.41"/>
    <n v="39.569274193548388"/>
    <x v="0"/>
  </r>
  <r>
    <x v="2"/>
    <s v="US"/>
    <s v="USD"/>
    <n v="1337371334"/>
    <n v="1332187334"/>
    <b v="0"/>
    <n v="0"/>
    <b v="0"/>
    <s v="film &amp; video/animation"/>
    <n v="-1500"/>
    <e v="#DIV/0!"/>
    <x v="0"/>
  </r>
  <r>
    <x v="2"/>
    <s v="US"/>
    <s v="USD"/>
    <n v="1427921509"/>
    <n v="1425333109"/>
    <b v="0"/>
    <n v="0"/>
    <b v="0"/>
    <s v="film &amp; video/animation"/>
    <n v="-10000"/>
    <e v="#DIV/0!"/>
    <x v="0"/>
  </r>
  <r>
    <x v="2"/>
    <s v="US"/>
    <s v="USD"/>
    <n v="1416566835"/>
    <n v="1411379235"/>
    <b v="0"/>
    <n v="55"/>
    <b v="0"/>
    <s v="film &amp; video/animation"/>
    <n v="-10116"/>
    <n v="88.8"/>
    <x v="0"/>
  </r>
  <r>
    <x v="2"/>
    <s v="US"/>
    <s v="USD"/>
    <n v="1376049615"/>
    <n v="1373457615"/>
    <b v="0"/>
    <n v="140"/>
    <b v="0"/>
    <s v="film &amp; video/animation"/>
    <n v="-32236"/>
    <n v="55.457142857142856"/>
    <x v="0"/>
  </r>
  <r>
    <x v="2"/>
    <s v="US"/>
    <s v="USD"/>
    <n v="1349885289"/>
    <n v="1347293289"/>
    <b v="0"/>
    <n v="21"/>
    <b v="0"/>
    <s v="film &amp; video/animation"/>
    <n v="-28170"/>
    <n v="87.142857142857139"/>
    <x v="0"/>
  </r>
  <r>
    <x v="2"/>
    <s v="US"/>
    <s v="USD"/>
    <n v="1460644440"/>
    <n v="1458336690"/>
    <b v="0"/>
    <n v="1"/>
    <b v="0"/>
    <s v="film &amp; video/animation"/>
    <n v="-9990"/>
    <n v="10"/>
    <x v="0"/>
  </r>
  <r>
    <x v="2"/>
    <s v="GB"/>
    <s v="GBP"/>
    <n v="1359434672"/>
    <n v="1354250672"/>
    <b v="0"/>
    <n v="147"/>
    <b v="0"/>
    <s v="film &amp; video/animation"/>
    <n v="-7470"/>
    <n v="51.224489795918366"/>
    <x v="0"/>
  </r>
  <r>
    <x v="2"/>
    <s v="GB"/>
    <s v="GBP"/>
    <n v="1446766372"/>
    <n v="1443220372"/>
    <b v="0"/>
    <n v="11"/>
    <b v="0"/>
    <s v="film &amp; video/animation"/>
    <n v="-79851"/>
    <n v="13.545454545454545"/>
    <x v="0"/>
  </r>
  <r>
    <x v="2"/>
    <s v="GB"/>
    <s v="GBP"/>
    <n v="1368792499"/>
    <n v="1366200499"/>
    <b v="0"/>
    <n v="125"/>
    <b v="0"/>
    <s v="film &amp; video/animation"/>
    <n v="-29640.989999999998"/>
    <n v="66.520080000000007"/>
    <x v="0"/>
  </r>
  <r>
    <x v="2"/>
    <s v="AU"/>
    <s v="AUD"/>
    <n v="1401662239"/>
    <n v="1399070239"/>
    <b v="0"/>
    <n v="1"/>
    <b v="0"/>
    <s v="film &amp; video/animation"/>
    <n v="-549950"/>
    <n v="50"/>
    <x v="0"/>
  </r>
  <r>
    <x v="2"/>
    <s v="CA"/>
    <s v="CAD"/>
    <n v="1482678994"/>
    <n v="1477491394"/>
    <b v="0"/>
    <n v="0"/>
    <b v="0"/>
    <s v="film &amp; video/animation"/>
    <n v="-50000"/>
    <e v="#DIV/0!"/>
    <x v="0"/>
  </r>
  <r>
    <x v="2"/>
    <s v="US"/>
    <s v="USD"/>
    <n v="1483924700"/>
    <n v="1481332700"/>
    <b v="0"/>
    <n v="0"/>
    <b v="0"/>
    <s v="film &amp; video/animation"/>
    <n v="-12000"/>
    <e v="#DIV/0!"/>
    <x v="0"/>
  </r>
  <r>
    <x v="2"/>
    <s v="US"/>
    <s v="USD"/>
    <n v="1325763180"/>
    <n v="1323084816"/>
    <b v="0"/>
    <n v="3"/>
    <b v="0"/>
    <s v="film &amp; video/animation"/>
    <n v="-74782"/>
    <n v="71.666666666666671"/>
    <x v="0"/>
  </r>
  <r>
    <x v="2"/>
    <s v="US"/>
    <s v="USD"/>
    <n v="1345677285"/>
    <n v="1343085285"/>
    <b v="0"/>
    <n v="0"/>
    <b v="0"/>
    <s v="film &amp; video/animation"/>
    <n v="-1000"/>
    <e v="#DIV/0!"/>
    <x v="0"/>
  </r>
  <r>
    <x v="2"/>
    <s v="US"/>
    <s v="USD"/>
    <n v="1453937699"/>
    <n v="1451345699"/>
    <b v="0"/>
    <n v="0"/>
    <b v="0"/>
    <s v="film &amp; video/animation"/>
    <n v="-10000"/>
    <e v="#DIV/0!"/>
    <x v="0"/>
  </r>
  <r>
    <x v="2"/>
    <s v="SE"/>
    <s v="SEK"/>
    <n v="1476319830"/>
    <n v="1471135830"/>
    <b v="0"/>
    <n v="0"/>
    <b v="0"/>
    <s v="film &amp; video/animation"/>
    <n v="-10000000"/>
    <e v="#DIV/0!"/>
    <x v="0"/>
  </r>
  <r>
    <x v="2"/>
    <s v="GB"/>
    <s v="GBP"/>
    <n v="1432142738"/>
    <n v="1429550738"/>
    <b v="0"/>
    <n v="0"/>
    <b v="0"/>
    <s v="film &amp; video/animation"/>
    <n v="-30000"/>
    <e v="#DIV/0!"/>
    <x v="0"/>
  </r>
  <r>
    <x v="2"/>
    <s v="US"/>
    <s v="USD"/>
    <n v="1404356400"/>
    <n v="1402343765"/>
    <b v="0"/>
    <n v="3"/>
    <b v="0"/>
    <s v="film &amp; video/animation"/>
    <n v="-19969"/>
    <n v="10.333333333333334"/>
    <x v="0"/>
  </r>
  <r>
    <x v="2"/>
    <s v="US"/>
    <s v="USD"/>
    <n v="1437076305"/>
    <n v="1434484305"/>
    <b v="0"/>
    <n v="0"/>
    <b v="0"/>
    <s v="film &amp; video/animation"/>
    <n v="-7000"/>
    <e v="#DIV/0!"/>
    <x v="0"/>
  </r>
  <r>
    <x v="2"/>
    <s v="US"/>
    <s v="USD"/>
    <n v="1392070874"/>
    <n v="1386886874"/>
    <b v="0"/>
    <n v="1"/>
    <b v="0"/>
    <s v="film &amp; video/animation"/>
    <n v="-59999"/>
    <n v="1"/>
    <x v="0"/>
  </r>
  <r>
    <x v="2"/>
    <s v="US"/>
    <s v="USD"/>
    <n v="1419483600"/>
    <n v="1414889665"/>
    <b v="0"/>
    <n v="3"/>
    <b v="0"/>
    <s v="film &amp; video/animation"/>
    <n v="-4450"/>
    <n v="10"/>
    <x v="0"/>
  </r>
  <r>
    <x v="2"/>
    <s v="US"/>
    <s v="USD"/>
    <n v="1324664249"/>
    <n v="1321035449"/>
    <b v="0"/>
    <n v="22"/>
    <b v="0"/>
    <s v="film &amp; video/animation"/>
    <n v="-62114"/>
    <n v="136.09090909090909"/>
    <x v="0"/>
  </r>
  <r>
    <x v="2"/>
    <s v="US"/>
    <s v="USD"/>
    <n v="1255381140"/>
    <n v="1250630968"/>
    <b v="0"/>
    <n v="26"/>
    <b v="0"/>
    <s v="film &amp; video/animation"/>
    <n v="-18090"/>
    <n v="73.461538461538467"/>
    <x v="0"/>
  </r>
  <r>
    <x v="2"/>
    <s v="US"/>
    <s v="USD"/>
    <n v="1273356960"/>
    <n v="1268255751"/>
    <b v="0"/>
    <n v="4"/>
    <b v="0"/>
    <s v="film &amp; video/animation"/>
    <n v="-6285"/>
    <n v="53.75"/>
    <x v="0"/>
  </r>
  <r>
    <x v="2"/>
    <s v="US"/>
    <s v="USD"/>
    <n v="1310189851"/>
    <n v="1307597851"/>
    <b v="0"/>
    <n v="0"/>
    <b v="0"/>
    <s v="film &amp; video/animation"/>
    <n v="-10000"/>
    <e v="#DIV/0!"/>
    <x v="0"/>
  </r>
  <r>
    <x v="2"/>
    <s v="US"/>
    <s v="USD"/>
    <n v="1332073025"/>
    <n v="1329484625"/>
    <b v="0"/>
    <n v="4"/>
    <b v="0"/>
    <s v="film &amp; video/animation"/>
    <n v="-19770"/>
    <n v="57.5"/>
    <x v="0"/>
  </r>
  <r>
    <x v="2"/>
    <s v="GB"/>
    <s v="GBP"/>
    <n v="1421498303"/>
    <n v="1418906303"/>
    <b v="0"/>
    <n v="9"/>
    <b v="0"/>
    <s v="film &amp; video/animation"/>
    <n v="-6386"/>
    <n v="12.666666666666666"/>
    <x v="0"/>
  </r>
  <r>
    <x v="2"/>
    <s v="US"/>
    <s v="USD"/>
    <n v="1334097387"/>
    <n v="1328916987"/>
    <b v="0"/>
    <n v="5"/>
    <b v="0"/>
    <s v="film &amp; video/animation"/>
    <n v="-24165"/>
    <n v="67"/>
    <x v="0"/>
  </r>
  <r>
    <x v="2"/>
    <s v="US"/>
    <s v="USD"/>
    <n v="1451010086"/>
    <n v="1447122086"/>
    <b v="0"/>
    <n v="14"/>
    <b v="0"/>
    <s v="film &amp; video/animation"/>
    <n v="-11948"/>
    <n v="3.7142857142857144"/>
    <x v="0"/>
  </r>
  <r>
    <x v="2"/>
    <s v="US"/>
    <s v="USD"/>
    <n v="1376140520"/>
    <n v="1373548520"/>
    <b v="0"/>
    <n v="1"/>
    <b v="0"/>
    <s v="film &amp; video/animation"/>
    <n v="-199750"/>
    <n v="250"/>
    <x v="0"/>
  </r>
  <r>
    <x v="2"/>
    <s v="US"/>
    <s v="USD"/>
    <n v="1350687657"/>
    <n v="1346799657"/>
    <b v="0"/>
    <n v="10"/>
    <b v="0"/>
    <s v="film &amp; video/animation"/>
    <n v="-19360"/>
    <n v="64"/>
    <x v="0"/>
  </r>
  <r>
    <x v="2"/>
    <s v="US"/>
    <s v="USD"/>
    <n v="1337955240"/>
    <n v="1332808501"/>
    <b v="0"/>
    <n v="3"/>
    <b v="0"/>
    <s v="film &amp; video/animation"/>
    <n v="-49600"/>
    <n v="133.33333333333334"/>
    <x v="0"/>
  </r>
  <r>
    <x v="2"/>
    <s v="GB"/>
    <s v="GBP"/>
    <n v="1435504170"/>
    <n v="1432912170"/>
    <b v="0"/>
    <n v="1"/>
    <b v="0"/>
    <s v="film &amp; video/animation"/>
    <n v="-4990"/>
    <n v="10"/>
    <x v="0"/>
  </r>
  <r>
    <x v="2"/>
    <s v="US"/>
    <s v="USD"/>
    <n v="1456805639"/>
    <n v="1454213639"/>
    <b v="0"/>
    <n v="0"/>
    <b v="0"/>
    <s v="film &amp; video/animation"/>
    <n v="-14000"/>
    <e v="#DIV/0!"/>
    <x v="0"/>
  </r>
  <r>
    <x v="2"/>
    <s v="US"/>
    <s v="USD"/>
    <n v="1365228982"/>
    <n v="1362640582"/>
    <b v="0"/>
    <n v="5"/>
    <b v="0"/>
    <s v="film &amp; video/animation"/>
    <n v="-4850"/>
    <n v="30"/>
    <x v="0"/>
  </r>
  <r>
    <x v="2"/>
    <s v="US"/>
    <s v="USD"/>
    <n v="1479667727"/>
    <n v="1475776127"/>
    <b v="0"/>
    <n v="2"/>
    <b v="0"/>
    <s v="film &amp; video/animation"/>
    <n v="-7989"/>
    <n v="5.5"/>
    <x v="0"/>
  </r>
  <r>
    <x v="2"/>
    <s v="US"/>
    <s v="USD"/>
    <n v="1471244400"/>
    <n v="1467387705"/>
    <b v="0"/>
    <n v="68"/>
    <b v="0"/>
    <s v="film &amp; video/animation"/>
    <n v="-43038"/>
    <n v="102.38235294117646"/>
    <x v="0"/>
  </r>
  <r>
    <x v="2"/>
    <s v="CA"/>
    <s v="CAD"/>
    <n v="1407595447"/>
    <n v="1405003447"/>
    <b v="0"/>
    <n v="3"/>
    <b v="0"/>
    <s v="film &amp; video/animation"/>
    <n v="-1450"/>
    <n v="16.666666666666668"/>
    <x v="0"/>
  </r>
  <r>
    <x v="2"/>
    <s v="US"/>
    <s v="USD"/>
    <n v="1451389601"/>
    <n v="1447933601"/>
    <b v="0"/>
    <n v="34"/>
    <b v="0"/>
    <s v="film &amp; video/animation"/>
    <n v="-72349"/>
    <n v="725.02941176470586"/>
    <x v="0"/>
  </r>
  <r>
    <x v="2"/>
    <s v="GB"/>
    <s v="GBP"/>
    <n v="1432752080"/>
    <n v="1427568080"/>
    <b v="0"/>
    <n v="0"/>
    <b v="0"/>
    <s v="film &amp; video/animation"/>
    <n v="-5000"/>
    <e v="#DIV/0!"/>
    <x v="0"/>
  </r>
  <r>
    <x v="2"/>
    <s v="US"/>
    <s v="USD"/>
    <n v="1486046761"/>
    <n v="1483454761"/>
    <b v="0"/>
    <n v="3"/>
    <b v="0"/>
    <s v="film &amp; video/animation"/>
    <n v="-14795"/>
    <n v="68.333333333333329"/>
    <x v="0"/>
  </r>
  <r>
    <x v="2"/>
    <s v="US"/>
    <s v="USD"/>
    <n v="1441550760"/>
    <n v="1438958824"/>
    <b v="0"/>
    <n v="0"/>
    <b v="0"/>
    <s v="film &amp; video/animation"/>
    <n v="-7175"/>
    <e v="#DIV/0!"/>
    <x v="0"/>
  </r>
  <r>
    <x v="2"/>
    <s v="US"/>
    <s v="USD"/>
    <n v="1354699421"/>
    <n v="1352107421"/>
    <b v="0"/>
    <n v="70"/>
    <b v="0"/>
    <s v="film &amp; video/animation"/>
    <n v="-9255"/>
    <n v="39.228571428571428"/>
    <x v="0"/>
  </r>
  <r>
    <x v="0"/>
    <s v="GB"/>
    <s v="GBP"/>
    <n v="1449766261"/>
    <n v="1447174261"/>
    <b v="0"/>
    <n v="34"/>
    <b v="1"/>
    <s v="theater/plays"/>
    <n v="105"/>
    <n v="150.14705882352942"/>
    <x v="1"/>
  </r>
  <r>
    <x v="0"/>
    <s v="US"/>
    <s v="USD"/>
    <n v="1477976340"/>
    <n v="1475460819"/>
    <b v="0"/>
    <n v="56"/>
    <b v="1"/>
    <s v="theater/plays"/>
    <n v="232"/>
    <n v="93.428571428571431"/>
    <x v="1"/>
  </r>
  <r>
    <x v="0"/>
    <s v="US"/>
    <s v="USD"/>
    <n v="1458518325"/>
    <n v="1456793925"/>
    <b v="0"/>
    <n v="31"/>
    <b v="1"/>
    <s v="theater/plays"/>
    <n v="440"/>
    <n v="110.96774193548387"/>
    <x v="1"/>
  </r>
  <r>
    <x v="0"/>
    <s v="US"/>
    <s v="USD"/>
    <n v="1442805076"/>
    <n v="1440213076"/>
    <b v="0"/>
    <n v="84"/>
    <b v="1"/>
    <s v="theater/plays"/>
    <n v="1030"/>
    <n v="71.785714285714292"/>
    <x v="1"/>
  </r>
  <r>
    <x v="0"/>
    <s v="GB"/>
    <s v="GBP"/>
    <n v="1464801169"/>
    <n v="1462209169"/>
    <b v="0"/>
    <n v="130"/>
    <b v="1"/>
    <s v="theater/plays"/>
    <n v="303.55000000000018"/>
    <n v="29.258076923076924"/>
    <x v="1"/>
  </r>
  <r>
    <x v="0"/>
    <s v="US"/>
    <s v="USD"/>
    <n v="1410601041"/>
    <n v="1406713041"/>
    <b v="0"/>
    <n v="12"/>
    <b v="1"/>
    <s v="theater/plays"/>
    <n v="0"/>
    <n v="1000"/>
    <x v="1"/>
  </r>
  <r>
    <x v="0"/>
    <s v="GB"/>
    <s v="GBP"/>
    <n v="1438966800"/>
    <n v="1436278344"/>
    <b v="0"/>
    <n v="23"/>
    <b v="1"/>
    <s v="theater/plays"/>
    <n v="210"/>
    <n v="74.347826086956516"/>
    <x v="1"/>
  </r>
  <r>
    <x v="0"/>
    <s v="US"/>
    <s v="USD"/>
    <n v="1487347500"/>
    <n v="1484715366"/>
    <b v="0"/>
    <n v="158"/>
    <b v="1"/>
    <s v="theater/plays"/>
    <n v="85"/>
    <n v="63.829113924050631"/>
    <x v="1"/>
  </r>
  <r>
    <x v="0"/>
    <s v="US"/>
    <s v="USD"/>
    <n v="1434921600"/>
    <n v="1433109907"/>
    <b v="0"/>
    <n v="30"/>
    <b v="1"/>
    <s v="theater/plays"/>
    <n v="180"/>
    <n v="44.333333333333336"/>
    <x v="1"/>
  </r>
  <r>
    <x v="0"/>
    <s v="CA"/>
    <s v="CAD"/>
    <n v="1484110800"/>
    <n v="1482281094"/>
    <b v="0"/>
    <n v="18"/>
    <b v="1"/>
    <s v="theater/plays"/>
    <n v="365"/>
    <n v="86.944444444444443"/>
    <x v="1"/>
  </r>
  <r>
    <x v="0"/>
    <s v="US"/>
    <s v="USD"/>
    <n v="1435111200"/>
    <n v="1433254268"/>
    <b v="0"/>
    <n v="29"/>
    <b v="1"/>
    <s v="theater/plays"/>
    <n v="265"/>
    <n v="126.55172413793103"/>
    <x v="1"/>
  </r>
  <r>
    <x v="0"/>
    <s v="US"/>
    <s v="USD"/>
    <n v="1481957940"/>
    <n v="1478050429"/>
    <b v="0"/>
    <n v="31"/>
    <b v="1"/>
    <s v="theater/plays"/>
    <n v="0"/>
    <n v="129.03225806451613"/>
    <x v="1"/>
  </r>
  <r>
    <x v="0"/>
    <s v="US"/>
    <s v="USD"/>
    <n v="1463098208"/>
    <n v="1460506208"/>
    <b v="0"/>
    <n v="173"/>
    <b v="1"/>
    <s v="theater/plays"/>
    <n v="2325"/>
    <n v="71.242774566473983"/>
    <x v="1"/>
  </r>
  <r>
    <x v="0"/>
    <s v="GB"/>
    <s v="GBP"/>
    <n v="1463394365"/>
    <n v="1461320765"/>
    <b v="0"/>
    <n v="17"/>
    <b v="1"/>
    <s v="theater/plays"/>
    <n v="4"/>
    <n v="117.88235294117646"/>
    <x v="1"/>
  </r>
  <r>
    <x v="0"/>
    <s v="NO"/>
    <s v="NOK"/>
    <n v="1446418800"/>
    <n v="1443036470"/>
    <b v="0"/>
    <n v="48"/>
    <b v="1"/>
    <s v="theater/plays"/>
    <n v="700"/>
    <n v="327.08333333333331"/>
    <x v="1"/>
  </r>
  <r>
    <x v="0"/>
    <s v="GB"/>
    <s v="GBP"/>
    <n v="1483707905"/>
    <n v="1481115905"/>
    <b v="0"/>
    <n v="59"/>
    <b v="1"/>
    <s v="theater/plays"/>
    <n v="50"/>
    <n v="34.745762711864408"/>
    <x v="1"/>
  </r>
  <r>
    <x v="0"/>
    <s v="GB"/>
    <s v="GBP"/>
    <n v="1438624800"/>
    <n v="1435133807"/>
    <b v="0"/>
    <n v="39"/>
    <b v="1"/>
    <s v="theater/plays"/>
    <n v="602.5"/>
    <n v="100.06410256410257"/>
    <x v="1"/>
  </r>
  <r>
    <x v="0"/>
    <s v="US"/>
    <s v="USD"/>
    <n v="1446665191"/>
    <n v="1444069591"/>
    <b v="0"/>
    <n v="59"/>
    <b v="1"/>
    <s v="theater/plays"/>
    <n v="410"/>
    <n v="40.847457627118644"/>
    <x v="1"/>
  </r>
  <r>
    <x v="0"/>
    <s v="US"/>
    <s v="USD"/>
    <n v="1463166263"/>
    <n v="1460574263"/>
    <b v="0"/>
    <n v="60"/>
    <b v="1"/>
    <s v="theater/plays"/>
    <n v="10121"/>
    <n v="252.01666666666668"/>
    <x v="1"/>
  </r>
  <r>
    <x v="0"/>
    <s v="GB"/>
    <s v="GBP"/>
    <n v="1467681107"/>
    <n v="1465866707"/>
    <b v="0"/>
    <n v="20"/>
    <b v="1"/>
    <s v="theater/plays"/>
    <n v="3.2200000000000273"/>
    <n v="25.161000000000001"/>
    <x v="1"/>
  </r>
  <r>
    <x v="2"/>
    <s v="US"/>
    <s v="USD"/>
    <n v="1423078606"/>
    <n v="1420486606"/>
    <b v="0"/>
    <n v="1"/>
    <b v="0"/>
    <s v="technology/web"/>
    <n v="-14999"/>
    <n v="1"/>
    <x v="2"/>
  </r>
  <r>
    <x v="2"/>
    <s v="US"/>
    <s v="USD"/>
    <n v="1446080834"/>
    <n v="1443488834"/>
    <b v="0"/>
    <n v="1"/>
    <b v="0"/>
    <s v="technology/web"/>
    <n v="-4475"/>
    <n v="25"/>
    <x v="2"/>
  </r>
  <r>
    <x v="2"/>
    <s v="US"/>
    <s v="USD"/>
    <n v="1462293716"/>
    <n v="1457113316"/>
    <b v="0"/>
    <n v="1"/>
    <b v="0"/>
    <s v="technology/web"/>
    <n v="-249999"/>
    <n v="1"/>
    <x v="2"/>
  </r>
  <r>
    <x v="2"/>
    <s v="AU"/>
    <s v="AUD"/>
    <n v="1414807962"/>
    <n v="1412215962"/>
    <b v="0"/>
    <n v="2"/>
    <b v="0"/>
    <s v="technology/web"/>
    <n v="-21930"/>
    <n v="35"/>
    <x v="2"/>
  </r>
  <r>
    <x v="2"/>
    <s v="US"/>
    <s v="USD"/>
    <n v="1467647160"/>
    <n v="1465055160"/>
    <b v="0"/>
    <n v="2"/>
    <b v="0"/>
    <s v="technology/web"/>
    <n v="-494"/>
    <n v="3"/>
    <x v="2"/>
  </r>
  <r>
    <x v="2"/>
    <s v="FR"/>
    <s v="EUR"/>
    <n v="1447600389"/>
    <n v="1444140789"/>
    <b v="0"/>
    <n v="34"/>
    <b v="0"/>
    <s v="technology/web"/>
    <n v="-36308"/>
    <n v="402.70588235294116"/>
    <x v="2"/>
  </r>
  <r>
    <x v="2"/>
    <s v="US"/>
    <s v="USD"/>
    <n v="1445097715"/>
    <n v="1441209715"/>
    <b v="0"/>
    <n v="2"/>
    <b v="0"/>
    <s v="technology/web"/>
    <n v="-59948"/>
    <n v="26"/>
    <x v="2"/>
  </r>
  <r>
    <x v="2"/>
    <s v="GB"/>
    <s v="GBP"/>
    <n v="1455122564"/>
    <n v="1452530564"/>
    <b v="0"/>
    <n v="0"/>
    <b v="0"/>
    <s v="technology/web"/>
    <n v="-7500"/>
    <e v="#DIV/0!"/>
    <x v="2"/>
  </r>
  <r>
    <x v="2"/>
    <s v="GB"/>
    <s v="GBP"/>
    <n v="1446154848"/>
    <n v="1443562848"/>
    <b v="0"/>
    <n v="1"/>
    <b v="0"/>
    <s v="technology/web"/>
    <n v="-9991"/>
    <n v="9"/>
    <x v="2"/>
  </r>
  <r>
    <x v="2"/>
    <s v="GB"/>
    <s v="GBP"/>
    <n v="1436368622"/>
    <n v="1433776622"/>
    <b v="0"/>
    <n v="8"/>
    <b v="0"/>
    <s v="technology/web"/>
    <n v="-2432"/>
    <n v="8.5"/>
    <x v="2"/>
  </r>
  <r>
    <x v="2"/>
    <s v="CA"/>
    <s v="CAD"/>
    <n v="1485838800"/>
    <n v="1484756245"/>
    <b v="0"/>
    <n v="4"/>
    <b v="0"/>
    <s v="technology/web"/>
    <n v="-4965"/>
    <n v="8.75"/>
    <x v="2"/>
  </r>
  <r>
    <x v="2"/>
    <s v="US"/>
    <s v="USD"/>
    <n v="1438451580"/>
    <n v="1434609424"/>
    <b v="0"/>
    <n v="28"/>
    <b v="0"/>
    <s v="technology/web"/>
    <n v="-71219"/>
    <n v="135.03571428571428"/>
    <x v="2"/>
  </r>
  <r>
    <x v="2"/>
    <s v="CA"/>
    <s v="CAD"/>
    <n v="1452350896"/>
    <n v="1447166896"/>
    <b v="0"/>
    <n v="0"/>
    <b v="0"/>
    <s v="technology/web"/>
    <n v="-45000"/>
    <e v="#DIV/0!"/>
    <x v="2"/>
  </r>
  <r>
    <x v="2"/>
    <s v="US"/>
    <s v="USD"/>
    <n v="1415988991"/>
    <n v="1413393391"/>
    <b v="0"/>
    <n v="6"/>
    <b v="0"/>
    <s v="technology/web"/>
    <n v="-24877"/>
    <n v="20.5"/>
    <x v="2"/>
  </r>
  <r>
    <x v="2"/>
    <s v="US"/>
    <s v="USD"/>
    <n v="1413735972"/>
    <n v="1411143972"/>
    <b v="0"/>
    <n v="22"/>
    <b v="0"/>
    <s v="technology/web"/>
    <n v="-2454"/>
    <n v="64.36363636363636"/>
    <x v="2"/>
  </r>
  <r>
    <x v="2"/>
    <s v="GB"/>
    <s v="GBP"/>
    <n v="1465720143"/>
    <n v="1463128143"/>
    <b v="0"/>
    <n v="0"/>
    <b v="0"/>
    <s v="technology/web"/>
    <n v="-7500"/>
    <e v="#DIV/0!"/>
    <x v="2"/>
  </r>
  <r>
    <x v="2"/>
    <s v="US"/>
    <s v="USD"/>
    <n v="1452112717"/>
    <n v="1449520717"/>
    <b v="0"/>
    <n v="1"/>
    <b v="0"/>
    <s v="technology/web"/>
    <n v="-7800"/>
    <n v="200"/>
    <x v="2"/>
  </r>
  <r>
    <x v="2"/>
    <s v="DE"/>
    <s v="EUR"/>
    <n v="1480721803"/>
    <n v="1478126203"/>
    <b v="0"/>
    <n v="20"/>
    <b v="0"/>
    <s v="technology/web"/>
    <n v="-148634"/>
    <n v="68.3"/>
    <x v="2"/>
  </r>
  <r>
    <x v="2"/>
    <s v="US"/>
    <s v="USD"/>
    <n v="1427227905"/>
    <n v="1424639505"/>
    <b v="0"/>
    <n v="0"/>
    <b v="0"/>
    <s v="technology/web"/>
    <n v="-750"/>
    <e v="#DIV/0!"/>
    <x v="2"/>
  </r>
  <r>
    <x v="2"/>
    <s v="US"/>
    <s v="USD"/>
    <n v="1449989260"/>
    <n v="1447397260"/>
    <b v="0"/>
    <n v="1"/>
    <b v="0"/>
    <s v="technology/web"/>
    <n v="-239950"/>
    <n v="50"/>
    <x v="2"/>
  </r>
  <r>
    <x v="2"/>
    <s v="CA"/>
    <s v="CAD"/>
    <n v="1418841045"/>
    <n v="1416249045"/>
    <b v="0"/>
    <n v="3"/>
    <b v="0"/>
    <s v="technology/web"/>
    <n v="-99988"/>
    <n v="4"/>
    <x v="2"/>
  </r>
  <r>
    <x v="2"/>
    <s v="US"/>
    <s v="USD"/>
    <n v="1445874513"/>
    <n v="1442850513"/>
    <b v="0"/>
    <n v="2"/>
    <b v="0"/>
    <s v="technology/web"/>
    <n v="-14945"/>
    <n v="27.5"/>
    <x v="2"/>
  </r>
  <r>
    <x v="2"/>
    <s v="NL"/>
    <s v="EUR"/>
    <n v="1482052815"/>
    <n v="1479460815"/>
    <b v="0"/>
    <n v="0"/>
    <b v="0"/>
    <s v="technology/web"/>
    <n v="-50000"/>
    <e v="#DIV/0!"/>
    <x v="2"/>
  </r>
  <r>
    <x v="2"/>
    <s v="AU"/>
    <s v="AUD"/>
    <n v="1424137247"/>
    <n v="1421545247"/>
    <b v="0"/>
    <n v="2"/>
    <b v="0"/>
    <s v="technology/web"/>
    <n v="-74932"/>
    <n v="34"/>
    <x v="2"/>
  </r>
  <r>
    <x v="2"/>
    <s v="FR"/>
    <s v="EUR"/>
    <n v="1457822275"/>
    <n v="1455230275"/>
    <b v="0"/>
    <n v="1"/>
    <b v="0"/>
    <s v="technology/web"/>
    <n v="-17999"/>
    <n v="1"/>
    <x v="2"/>
  </r>
  <r>
    <x v="2"/>
    <s v="GB"/>
    <s v="GBP"/>
    <n v="1436554249"/>
    <n v="1433962249"/>
    <b v="0"/>
    <n v="0"/>
    <b v="0"/>
    <s v="technology/web"/>
    <n v="-25000"/>
    <e v="#DIV/0!"/>
    <x v="2"/>
  </r>
  <r>
    <x v="2"/>
    <s v="US"/>
    <s v="USD"/>
    <n v="1468513533"/>
    <n v="1465921533"/>
    <b v="0"/>
    <n v="1"/>
    <b v="0"/>
    <s v="technology/web"/>
    <n v="-4999"/>
    <n v="1"/>
    <x v="2"/>
  </r>
  <r>
    <x v="2"/>
    <s v="US"/>
    <s v="USD"/>
    <n v="1420143194"/>
    <n v="1417551194"/>
    <b v="0"/>
    <n v="0"/>
    <b v="0"/>
    <s v="technology/web"/>
    <n v="-10000"/>
    <e v="#DIV/0!"/>
    <x v="2"/>
  </r>
  <r>
    <x v="2"/>
    <s v="NZ"/>
    <s v="NZD"/>
    <n v="1452942000"/>
    <n v="1449785223"/>
    <b v="0"/>
    <n v="5"/>
    <b v="0"/>
    <s v="technology/web"/>
    <n v="-24255"/>
    <n v="49"/>
    <x v="2"/>
  </r>
  <r>
    <x v="2"/>
    <s v="CA"/>
    <s v="CAD"/>
    <n v="1451679612"/>
    <n v="1449087612"/>
    <b v="0"/>
    <n v="1"/>
    <b v="0"/>
    <s v="technology/web"/>
    <n v="-2480"/>
    <n v="20"/>
    <x v="2"/>
  </r>
  <r>
    <x v="2"/>
    <s v="US"/>
    <s v="USD"/>
    <n v="1455822569"/>
    <n v="1453230569"/>
    <b v="0"/>
    <n v="1"/>
    <b v="0"/>
    <s v="technology/web"/>
    <n v="-84858"/>
    <n v="142"/>
    <x v="2"/>
  </r>
  <r>
    <x v="2"/>
    <s v="US"/>
    <s v="USD"/>
    <n v="1437969540"/>
    <n v="1436297723"/>
    <b v="0"/>
    <n v="2"/>
    <b v="0"/>
    <s v="technology/web"/>
    <n v="-24894"/>
    <n v="53"/>
    <x v="2"/>
  </r>
  <r>
    <x v="2"/>
    <s v="US"/>
    <s v="USD"/>
    <n v="1446660688"/>
    <n v="1444065088"/>
    <b v="0"/>
    <n v="0"/>
    <b v="0"/>
    <s v="technology/web"/>
    <n v="-2500"/>
    <e v="#DIV/0!"/>
    <x v="2"/>
  </r>
  <r>
    <x v="2"/>
    <s v="US"/>
    <s v="USD"/>
    <n v="1421543520"/>
    <n v="1416445931"/>
    <b v="0"/>
    <n v="9"/>
    <b v="0"/>
    <s v="technology/web"/>
    <n v="-88542"/>
    <n v="38.444444444444443"/>
    <x v="2"/>
  </r>
  <r>
    <x v="2"/>
    <s v="GB"/>
    <s v="GBP"/>
    <n v="1476873507"/>
    <n v="1474281507"/>
    <b v="0"/>
    <n v="4"/>
    <b v="0"/>
    <s v="technology/web"/>
    <n v="-11100"/>
    <n v="20"/>
    <x v="2"/>
  </r>
  <r>
    <x v="2"/>
    <s v="DE"/>
    <s v="EUR"/>
    <n v="1434213443"/>
    <n v="1431621443"/>
    <b v="0"/>
    <n v="4"/>
    <b v="0"/>
    <s v="technology/web"/>
    <n v="-59741"/>
    <n v="64.75"/>
    <x v="2"/>
  </r>
  <r>
    <x v="2"/>
    <s v="US"/>
    <s v="USD"/>
    <n v="1427537952"/>
    <n v="1422357552"/>
    <b v="0"/>
    <n v="1"/>
    <b v="0"/>
    <s v="technology/web"/>
    <n v="-79999"/>
    <n v="1"/>
    <x v="2"/>
  </r>
  <r>
    <x v="2"/>
    <s v="US"/>
    <s v="USD"/>
    <n v="1463753302"/>
    <n v="1458569302"/>
    <b v="0"/>
    <n v="1"/>
    <b v="0"/>
    <s v="technology/web"/>
    <n v="-4990"/>
    <n v="10"/>
    <x v="2"/>
  </r>
  <r>
    <x v="2"/>
    <s v="GB"/>
    <s v="GBP"/>
    <n v="1441633993"/>
    <n v="1439560393"/>
    <b v="0"/>
    <n v="7"/>
    <b v="0"/>
    <s v="technology/web"/>
    <n v="-124986"/>
    <n v="2"/>
    <x v="2"/>
  </r>
  <r>
    <x v="2"/>
    <s v="US"/>
    <s v="USD"/>
    <n v="1419539223"/>
    <n v="1416947223"/>
    <b v="0"/>
    <n v="5"/>
    <b v="0"/>
    <s v="technology/web"/>
    <n v="-11825"/>
    <n v="35"/>
    <x v="2"/>
  </r>
  <r>
    <x v="2"/>
    <s v="US"/>
    <s v="USD"/>
    <n v="1474580867"/>
    <n v="1471988867"/>
    <b v="0"/>
    <n v="1"/>
    <b v="0"/>
    <s v="technology/web"/>
    <n v="-2999"/>
    <n v="1"/>
    <x v="2"/>
  </r>
  <r>
    <x v="2"/>
    <s v="US"/>
    <s v="USD"/>
    <n v="1438474704"/>
    <n v="1435882704"/>
    <b v="0"/>
    <n v="0"/>
    <b v="0"/>
    <s v="technology/web"/>
    <n v="-400"/>
    <e v="#DIV/0!"/>
    <x v="2"/>
  </r>
  <r>
    <x v="2"/>
    <s v="US"/>
    <s v="USD"/>
    <n v="1426442400"/>
    <n v="1424454319"/>
    <b v="0"/>
    <n v="0"/>
    <b v="0"/>
    <s v="technology/web"/>
    <n v="-100000"/>
    <e v="#DIV/0!"/>
    <x v="2"/>
  </r>
  <r>
    <x v="2"/>
    <s v="US"/>
    <s v="USD"/>
    <n v="1426800687"/>
    <n v="1424212287"/>
    <b v="0"/>
    <n v="1"/>
    <b v="0"/>
    <s v="technology/web"/>
    <n v="-8999"/>
    <n v="1"/>
    <x v="2"/>
  </r>
  <r>
    <x v="2"/>
    <s v="US"/>
    <s v="USD"/>
    <n v="1426522316"/>
    <n v="1423933916"/>
    <b v="0"/>
    <n v="2"/>
    <b v="0"/>
    <s v="technology/web"/>
    <n v="-990"/>
    <n v="5"/>
    <x v="2"/>
  </r>
  <r>
    <x v="2"/>
    <s v="GB"/>
    <s v="GBP"/>
    <n v="1448928000"/>
    <n v="1444123377"/>
    <b v="0"/>
    <n v="0"/>
    <b v="0"/>
    <s v="technology/web"/>
    <n v="-9000"/>
    <e v="#DIV/0!"/>
    <x v="2"/>
  </r>
  <r>
    <x v="2"/>
    <s v="US"/>
    <s v="USD"/>
    <n v="1424032207"/>
    <n v="1421440207"/>
    <b v="0"/>
    <n v="4"/>
    <b v="0"/>
    <s v="technology/web"/>
    <n v="-9944"/>
    <n v="14"/>
    <x v="2"/>
  </r>
  <r>
    <x v="2"/>
    <s v="CA"/>
    <s v="CAD"/>
    <n v="1429207833"/>
    <n v="1426615833"/>
    <b v="0"/>
    <n v="7"/>
    <b v="0"/>
    <s v="technology/web"/>
    <n v="-27275"/>
    <n v="389.28571428571428"/>
    <x v="2"/>
  </r>
  <r>
    <x v="2"/>
    <s v="IT"/>
    <s v="EUR"/>
    <n v="1479410886"/>
    <n v="1474223286"/>
    <b v="0"/>
    <n v="2"/>
    <b v="0"/>
    <s v="technology/web"/>
    <n v="-8699"/>
    <n v="150.5"/>
    <x v="2"/>
  </r>
  <r>
    <x v="2"/>
    <s v="US"/>
    <s v="USD"/>
    <n v="1436366699"/>
    <n v="1435070699"/>
    <b v="0"/>
    <n v="1"/>
    <b v="0"/>
    <s v="technology/web"/>
    <n v="-7499"/>
    <n v="1"/>
    <x v="2"/>
  </r>
  <r>
    <x v="2"/>
    <s v="GB"/>
    <s v="GBP"/>
    <n v="1454936460"/>
    <n v="1452259131"/>
    <b v="0"/>
    <n v="9"/>
    <b v="0"/>
    <s v="technology/web"/>
    <n v="-4777"/>
    <n v="24.777777777777779"/>
    <x v="2"/>
  </r>
  <r>
    <x v="2"/>
    <s v="US"/>
    <s v="USD"/>
    <n v="1437570130"/>
    <n v="1434978130"/>
    <b v="0"/>
    <n v="2"/>
    <b v="0"/>
    <s v="technology/web"/>
    <n v="-99939"/>
    <n v="30.5"/>
    <x v="2"/>
  </r>
  <r>
    <x v="2"/>
    <s v="US"/>
    <s v="USD"/>
    <n v="1417584860"/>
    <n v="1414992860"/>
    <b v="0"/>
    <n v="1"/>
    <b v="0"/>
    <s v="technology/web"/>
    <n v="-7250"/>
    <n v="250"/>
    <x v="2"/>
  </r>
  <r>
    <x v="2"/>
    <s v="GB"/>
    <s v="GBP"/>
    <n v="1428333345"/>
    <n v="1425744945"/>
    <b v="0"/>
    <n v="7"/>
    <b v="0"/>
    <s v="technology/web"/>
    <n v="-385"/>
    <n v="16.428571428571427"/>
    <x v="2"/>
  </r>
  <r>
    <x v="2"/>
    <s v="US"/>
    <s v="USD"/>
    <n v="1460832206"/>
    <n v="1458240206"/>
    <b v="0"/>
    <n v="2"/>
    <b v="0"/>
    <s v="technology/web"/>
    <n v="-24974"/>
    <n v="13"/>
    <x v="2"/>
  </r>
  <r>
    <x v="2"/>
    <s v="US"/>
    <s v="USD"/>
    <n v="1430703638"/>
    <n v="1426815638"/>
    <b v="0"/>
    <n v="8"/>
    <b v="0"/>
    <s v="technology/web"/>
    <n v="-99574"/>
    <n v="53.25"/>
    <x v="2"/>
  </r>
  <r>
    <x v="2"/>
    <s v="US"/>
    <s v="USD"/>
    <n v="1478122292"/>
    <n v="1475530292"/>
    <b v="0"/>
    <n v="2"/>
    <b v="0"/>
    <s v="technology/web"/>
    <n v="-19994"/>
    <n v="3"/>
    <x v="2"/>
  </r>
  <r>
    <x v="2"/>
    <s v="US"/>
    <s v="USD"/>
    <n v="1469980800"/>
    <n v="1466787335"/>
    <b v="0"/>
    <n v="2"/>
    <b v="0"/>
    <s v="technology/web"/>
    <n v="-7480"/>
    <n v="10"/>
    <x v="2"/>
  </r>
  <r>
    <x v="2"/>
    <s v="US"/>
    <s v="USD"/>
    <n v="1417737781"/>
    <n v="1415145781"/>
    <b v="0"/>
    <n v="7"/>
    <b v="0"/>
    <s v="technology/web"/>
    <n v="-1650"/>
    <n v="121.42857142857143"/>
    <x v="2"/>
  </r>
  <r>
    <x v="2"/>
    <s v="US"/>
    <s v="USD"/>
    <n v="1425827760"/>
    <n v="1423769402"/>
    <b v="0"/>
    <n v="2"/>
    <b v="0"/>
    <s v="technology/web"/>
    <n v="-49969"/>
    <n v="15.5"/>
    <x v="2"/>
  </r>
  <r>
    <x v="1"/>
    <s v="US"/>
    <s v="USD"/>
    <n v="1431198562"/>
    <n v="1426014562"/>
    <b v="0"/>
    <n v="1"/>
    <b v="0"/>
    <s v="technology/web"/>
    <n v="-4900"/>
    <n v="100"/>
    <x v="2"/>
  </r>
  <r>
    <x v="1"/>
    <s v="CA"/>
    <s v="CAD"/>
    <n v="1419626139"/>
    <n v="1417034139"/>
    <b v="0"/>
    <n v="6"/>
    <b v="0"/>
    <s v="technology/web"/>
    <n v="-9860"/>
    <n v="23.333333333333332"/>
    <x v="2"/>
  </r>
  <r>
    <x v="1"/>
    <s v="US"/>
    <s v="USD"/>
    <n v="1434654215"/>
    <n v="1432062215"/>
    <b v="0"/>
    <n v="0"/>
    <b v="0"/>
    <s v="technology/web"/>
    <n v="-70000"/>
    <e v="#DIV/0!"/>
    <x v="2"/>
  </r>
  <r>
    <x v="1"/>
    <s v="US"/>
    <s v="USD"/>
    <n v="1408029623"/>
    <n v="1405437623"/>
    <b v="0"/>
    <n v="13"/>
    <b v="0"/>
    <s v="technology/web"/>
    <n v="-14409.98"/>
    <n v="45.386153846153846"/>
    <x v="2"/>
  </r>
  <r>
    <x v="1"/>
    <s v="US"/>
    <s v="USD"/>
    <n v="1409187056"/>
    <n v="1406595056"/>
    <b v="0"/>
    <n v="0"/>
    <b v="0"/>
    <s v="technology/web"/>
    <n v="-1500"/>
    <e v="#DIV/0!"/>
    <x v="2"/>
  </r>
  <r>
    <x v="1"/>
    <s v="US"/>
    <s v="USD"/>
    <n v="1440318908"/>
    <n v="1436430908"/>
    <b v="0"/>
    <n v="8"/>
    <b v="0"/>
    <s v="technology/web"/>
    <n v="-4869"/>
    <n v="16.375"/>
    <x v="2"/>
  </r>
  <r>
    <x v="1"/>
    <s v="NL"/>
    <s v="EUR"/>
    <n v="1432479600"/>
    <n v="1428507409"/>
    <b v="0"/>
    <n v="1"/>
    <b v="0"/>
    <s v="technology/web"/>
    <n v="-4990"/>
    <n v="10"/>
    <x v="2"/>
  </r>
  <r>
    <x v="1"/>
    <s v="US"/>
    <s v="USD"/>
    <n v="1448225336"/>
    <n v="1445629736"/>
    <b v="0"/>
    <n v="0"/>
    <b v="0"/>
    <s v="technology/web"/>
    <n v="-250"/>
    <e v="#DIV/0!"/>
    <x v="2"/>
  </r>
  <r>
    <x v="1"/>
    <s v="US"/>
    <s v="USD"/>
    <n v="1434405980"/>
    <n v="1431813980"/>
    <b v="0"/>
    <n v="5"/>
    <b v="0"/>
    <s v="technology/web"/>
    <n v="-148539"/>
    <n v="292.2"/>
    <x v="2"/>
  </r>
  <r>
    <x v="1"/>
    <s v="GB"/>
    <s v="GBP"/>
    <n v="1448761744"/>
    <n v="1446166144"/>
    <b v="0"/>
    <n v="1"/>
    <b v="0"/>
    <s v="technology/web"/>
    <n v="-775"/>
    <n v="5"/>
    <x v="2"/>
  </r>
  <r>
    <x v="1"/>
    <s v="US"/>
    <s v="USD"/>
    <n v="1429732586"/>
    <n v="1427140586"/>
    <b v="0"/>
    <n v="0"/>
    <b v="0"/>
    <s v="technology/web"/>
    <n v="-13803"/>
    <e v="#DIV/0!"/>
    <x v="2"/>
  </r>
  <r>
    <x v="1"/>
    <s v="FR"/>
    <s v="EUR"/>
    <n v="1453210037"/>
    <n v="1448026037"/>
    <b v="0"/>
    <n v="0"/>
    <b v="0"/>
    <s v="technology/web"/>
    <n v="-80000"/>
    <e v="#DIV/0!"/>
    <x v="2"/>
  </r>
  <r>
    <x v="1"/>
    <s v="IT"/>
    <s v="EUR"/>
    <n v="1472777146"/>
    <n v="1470185146"/>
    <b v="0"/>
    <n v="0"/>
    <b v="0"/>
    <s v="technology/web"/>
    <n v="-10000"/>
    <e v="#DIV/0!"/>
    <x v="2"/>
  </r>
  <r>
    <x v="1"/>
    <s v="US"/>
    <s v="USD"/>
    <n v="1443675540"/>
    <n v="1441022120"/>
    <b v="0"/>
    <n v="121"/>
    <b v="0"/>
    <s v="technology/web"/>
    <n v="-47182"/>
    <n v="105.93388429752066"/>
    <x v="2"/>
  </r>
  <r>
    <x v="1"/>
    <s v="US"/>
    <s v="USD"/>
    <n v="1466731740"/>
    <n v="1464139740"/>
    <b v="0"/>
    <n v="0"/>
    <b v="0"/>
    <s v="technology/web"/>
    <n v="-10000"/>
    <e v="#DIV/0!"/>
    <x v="2"/>
  </r>
  <r>
    <x v="1"/>
    <s v="NZ"/>
    <s v="NZD"/>
    <n v="1443149759"/>
    <n v="1440557759"/>
    <b v="0"/>
    <n v="0"/>
    <b v="0"/>
    <s v="technology/web"/>
    <n v="-515"/>
    <e v="#DIV/0!"/>
    <x v="2"/>
  </r>
  <r>
    <x v="1"/>
    <s v="FR"/>
    <s v="EUR"/>
    <n v="1488013307"/>
    <n v="1485421307"/>
    <b v="0"/>
    <n v="0"/>
    <b v="0"/>
    <s v="technology/web"/>
    <n v="-5000"/>
    <e v="#DIV/0!"/>
    <x v="2"/>
  </r>
  <r>
    <x v="1"/>
    <s v="GB"/>
    <s v="GBP"/>
    <n v="1431072843"/>
    <n v="1427184843"/>
    <b v="0"/>
    <n v="3"/>
    <b v="0"/>
    <s v="technology/web"/>
    <n v="-1940"/>
    <n v="20"/>
    <x v="2"/>
  </r>
  <r>
    <x v="1"/>
    <s v="US"/>
    <s v="USD"/>
    <n v="1449689203"/>
    <n v="1447097203"/>
    <b v="0"/>
    <n v="0"/>
    <b v="0"/>
    <s v="technology/web"/>
    <n v="-400"/>
    <e v="#DIV/0!"/>
    <x v="2"/>
  </r>
  <r>
    <x v="1"/>
    <s v="US"/>
    <s v="USD"/>
    <n v="1416933390"/>
    <n v="1411745790"/>
    <b v="0"/>
    <n v="1"/>
    <b v="0"/>
    <s v="technology/web"/>
    <n v="-2499999"/>
    <n v="1"/>
    <x v="2"/>
  </r>
  <r>
    <x v="1"/>
    <s v="CA"/>
    <s v="CAD"/>
    <n v="1408986738"/>
    <n v="1405098738"/>
    <b v="0"/>
    <n v="1"/>
    <b v="0"/>
    <s v="technology/web"/>
    <n v="-29700"/>
    <n v="300"/>
    <x v="2"/>
  </r>
  <r>
    <x v="1"/>
    <s v="US"/>
    <s v="USD"/>
    <n v="1467934937"/>
    <n v="1465342937"/>
    <b v="0"/>
    <n v="3"/>
    <b v="0"/>
    <s v="technology/web"/>
    <n v="-24739"/>
    <n v="87"/>
    <x v="2"/>
  </r>
  <r>
    <x v="1"/>
    <s v="US"/>
    <s v="USD"/>
    <n v="1467398138"/>
    <n v="1465670138"/>
    <b v="0"/>
    <n v="9"/>
    <b v="0"/>
    <s v="technology/web"/>
    <n v="-5659"/>
    <n v="37.888888888888886"/>
    <x v="2"/>
  </r>
  <r>
    <x v="1"/>
    <s v="AU"/>
    <s v="AUD"/>
    <n v="1432771997"/>
    <n v="1430179997"/>
    <b v="0"/>
    <n v="0"/>
    <b v="0"/>
    <s v="technology/web"/>
    <n v="-75000"/>
    <e v="#DIV/0!"/>
    <x v="2"/>
  </r>
  <r>
    <x v="1"/>
    <s v="US"/>
    <s v="USD"/>
    <n v="1431647041"/>
    <n v="1429055041"/>
    <b v="0"/>
    <n v="0"/>
    <b v="0"/>
    <s v="technology/web"/>
    <n v="-5000"/>
    <e v="#DIV/0!"/>
    <x v="2"/>
  </r>
  <r>
    <x v="1"/>
    <s v="CA"/>
    <s v="CAD"/>
    <n v="1490560177"/>
    <n v="1487971777"/>
    <b v="0"/>
    <n v="0"/>
    <b v="0"/>
    <s v="technology/web"/>
    <n v="-25000"/>
    <e v="#DIV/0!"/>
    <x v="2"/>
  </r>
  <r>
    <x v="1"/>
    <s v="US"/>
    <s v="USD"/>
    <n v="1439644920"/>
    <n v="1436793939"/>
    <b v="0"/>
    <n v="39"/>
    <b v="0"/>
    <s v="technology/web"/>
    <n v="-20655"/>
    <n v="111.41025641025641"/>
    <x v="2"/>
  </r>
  <r>
    <x v="1"/>
    <s v="SE"/>
    <s v="SEK"/>
    <n v="1457996400"/>
    <n v="1452842511"/>
    <b v="0"/>
    <n v="1"/>
    <b v="0"/>
    <s v="technology/web"/>
    <n v="-449910"/>
    <n v="90"/>
    <x v="2"/>
  </r>
  <r>
    <x v="1"/>
    <s v="US"/>
    <s v="USD"/>
    <n v="1405269457"/>
    <n v="1402677457"/>
    <b v="0"/>
    <n v="0"/>
    <b v="0"/>
    <s v="technology/web"/>
    <n v="-5000"/>
    <e v="#DIV/0!"/>
    <x v="2"/>
  </r>
  <r>
    <x v="1"/>
    <s v="AU"/>
    <s v="AUD"/>
    <n v="1463239108"/>
    <n v="1460647108"/>
    <b v="0"/>
    <n v="3"/>
    <b v="0"/>
    <s v="technology/web"/>
    <n v="-199650"/>
    <n v="116.66666666666667"/>
    <x v="2"/>
  </r>
  <r>
    <x v="1"/>
    <s v="US"/>
    <s v="USD"/>
    <n v="1441516200"/>
    <n v="1438959121"/>
    <b v="0"/>
    <n v="1"/>
    <b v="0"/>
    <s v="technology/web"/>
    <n v="-11989"/>
    <n v="10"/>
    <x v="2"/>
  </r>
  <r>
    <x v="1"/>
    <s v="CA"/>
    <s v="CAD"/>
    <n v="1464460329"/>
    <n v="1461954729"/>
    <b v="0"/>
    <n v="9"/>
    <b v="0"/>
    <s v="technology/web"/>
    <n v="-49310"/>
    <n v="76.666666666666671"/>
    <x v="2"/>
  </r>
  <r>
    <x v="1"/>
    <s v="NL"/>
    <s v="EUR"/>
    <n v="1448470165"/>
    <n v="1445874565"/>
    <b v="0"/>
    <n v="0"/>
    <b v="0"/>
    <s v="technology/web"/>
    <n v="-20000"/>
    <e v="#DIV/0!"/>
    <x v="2"/>
  </r>
  <r>
    <x v="1"/>
    <s v="US"/>
    <s v="USD"/>
    <n v="1466204400"/>
    <n v="1463469062"/>
    <b v="0"/>
    <n v="25"/>
    <b v="0"/>
    <s v="technology/web"/>
    <n v="-8755"/>
    <n v="49.8"/>
    <x v="2"/>
  </r>
  <r>
    <x v="1"/>
    <s v="US"/>
    <s v="USD"/>
    <n v="1424989029"/>
    <n v="1422397029"/>
    <b v="0"/>
    <n v="1"/>
    <b v="0"/>
    <s v="technology/web"/>
    <n v="-4999"/>
    <n v="1"/>
    <x v="2"/>
  </r>
  <r>
    <x v="1"/>
    <s v="US"/>
    <s v="USD"/>
    <n v="1428804762"/>
    <n v="1426212762"/>
    <b v="0"/>
    <n v="1"/>
    <b v="0"/>
    <s v="technology/web"/>
    <n v="-24998"/>
    <n v="2"/>
    <x v="2"/>
  </r>
  <r>
    <x v="1"/>
    <s v="GB"/>
    <s v="GBP"/>
    <n v="1433587620"/>
    <n v="1430996150"/>
    <b v="0"/>
    <n v="1"/>
    <b v="0"/>
    <s v="technology/web"/>
    <n v="-1996"/>
    <n v="4"/>
    <x v="2"/>
  </r>
  <r>
    <x v="1"/>
    <s v="GB"/>
    <s v="GBP"/>
    <n v="1488063840"/>
    <n v="1485558318"/>
    <b v="0"/>
    <n v="0"/>
    <b v="0"/>
    <s v="technology/web"/>
    <n v="-100000"/>
    <e v="#DIV/0!"/>
    <x v="2"/>
  </r>
  <r>
    <x v="1"/>
    <s v="DE"/>
    <s v="EUR"/>
    <n v="1490447662"/>
    <n v="1485267262"/>
    <b v="0"/>
    <n v="6"/>
    <b v="0"/>
    <s v="technology/web"/>
    <n v="-199982"/>
    <n v="3"/>
    <x v="2"/>
  </r>
  <r>
    <x v="1"/>
    <s v="US"/>
    <s v="USD"/>
    <n v="1413208795"/>
    <n v="1408024795"/>
    <b v="0"/>
    <n v="1"/>
    <b v="0"/>
    <s v="technology/web"/>
    <n v="-999999"/>
    <n v="1"/>
    <x v="2"/>
  </r>
  <r>
    <x v="0"/>
    <s v="FR"/>
    <s v="EUR"/>
    <n v="1480028400"/>
    <n v="1478685915"/>
    <b v="0"/>
    <n v="2"/>
    <b v="1"/>
    <s v="technology/wearables"/>
    <n v="31"/>
    <n v="50.5"/>
    <x v="2"/>
  </r>
  <r>
    <x v="0"/>
    <s v="US"/>
    <s v="USD"/>
    <n v="1439473248"/>
    <n v="1436881248"/>
    <b v="0"/>
    <n v="315"/>
    <b v="1"/>
    <s v="technology/wearables"/>
    <n v="7665"/>
    <n v="151.31746031746033"/>
    <x v="2"/>
  </r>
  <r>
    <x v="0"/>
    <s v="DE"/>
    <s v="EUR"/>
    <n v="1439998674"/>
    <n v="1436888274"/>
    <b v="0"/>
    <n v="2174"/>
    <b v="1"/>
    <s v="technology/wearables"/>
    <n v="272097"/>
    <n v="134.3592456301748"/>
    <x v="2"/>
  </r>
  <r>
    <x v="0"/>
    <s v="US"/>
    <s v="USD"/>
    <n v="1433085875"/>
    <n v="1428333875"/>
    <b v="0"/>
    <n v="152"/>
    <b v="1"/>
    <s v="technology/wearables"/>
    <n v="1452"/>
    <n v="174.02631578947367"/>
    <x v="2"/>
  </r>
  <r>
    <x v="0"/>
    <s v="US"/>
    <s v="USD"/>
    <n v="1414544400"/>
    <n v="1410883139"/>
    <b v="0"/>
    <n v="1021"/>
    <b v="1"/>
    <s v="technology/wearables"/>
    <n v="50029.479999999996"/>
    <n v="73.486268364348675"/>
    <x v="2"/>
  </r>
  <r>
    <x v="0"/>
    <s v="US"/>
    <s v="USD"/>
    <n v="1470962274"/>
    <n v="1468370274"/>
    <b v="0"/>
    <n v="237"/>
    <b v="1"/>
    <s v="technology/wearables"/>
    <n v="3574"/>
    <n v="23.518987341772153"/>
    <x v="2"/>
  </r>
  <r>
    <x v="0"/>
    <s v="US"/>
    <s v="USD"/>
    <n v="1407788867"/>
    <n v="1405196867"/>
    <b v="0"/>
    <n v="27"/>
    <b v="1"/>
    <s v="technology/wearables"/>
    <n v="255.01"/>
    <n v="39.074444444444445"/>
    <x v="2"/>
  </r>
  <r>
    <x v="0"/>
    <s v="CA"/>
    <s v="CAD"/>
    <n v="1458235549"/>
    <n v="1455647149"/>
    <b v="0"/>
    <n v="17"/>
    <b v="1"/>
    <s v="technology/wearables"/>
    <n v="141"/>
    <n v="125.94117647058823"/>
    <x v="2"/>
  </r>
  <r>
    <x v="0"/>
    <s v="US"/>
    <s v="USD"/>
    <n v="1413304708"/>
    <n v="1410280708"/>
    <b v="0"/>
    <n v="27"/>
    <b v="1"/>
    <s v="technology/wearables"/>
    <n v="9388"/>
    <n v="1644"/>
    <x v="2"/>
  </r>
  <r>
    <x v="0"/>
    <s v="US"/>
    <s v="USD"/>
    <n v="1410904413"/>
    <n v="1409090013"/>
    <b v="0"/>
    <n v="82"/>
    <b v="1"/>
    <s v="technology/wearables"/>
    <n v="999"/>
    <n v="42.670731707317074"/>
    <x v="2"/>
  </r>
  <r>
    <x v="0"/>
    <s v="US"/>
    <s v="USD"/>
    <n v="1418953984"/>
    <n v="1413766384"/>
    <b v="0"/>
    <n v="48"/>
    <b v="1"/>
    <s v="technology/wearables"/>
    <n v="186"/>
    <n v="35.125"/>
    <x v="2"/>
  </r>
  <r>
    <x v="0"/>
    <s v="US"/>
    <s v="USD"/>
    <n v="1418430311"/>
    <n v="1415838311"/>
    <b v="0"/>
    <n v="105"/>
    <b v="1"/>
    <s v="technology/wearables"/>
    <n v="132"/>
    <n v="239.35238095238094"/>
    <x v="2"/>
  </r>
  <r>
    <x v="0"/>
    <s v="US"/>
    <s v="USD"/>
    <n v="1480613650"/>
    <n v="1478018050"/>
    <b v="0"/>
    <n v="28"/>
    <b v="1"/>
    <s v="technology/wearables"/>
    <n v="14"/>
    <n v="107.64285714285714"/>
    <x v="2"/>
  </r>
  <r>
    <x v="0"/>
    <s v="US"/>
    <s v="USD"/>
    <n v="1440082240"/>
    <n v="1436885440"/>
    <b v="0"/>
    <n v="1107"/>
    <b v="1"/>
    <s v="technology/wearables"/>
    <n v="31084.5"/>
    <n v="95.830623306233065"/>
    <x v="2"/>
  </r>
  <r>
    <x v="0"/>
    <s v="US"/>
    <s v="USD"/>
    <n v="1436396313"/>
    <n v="1433804313"/>
    <b v="0"/>
    <n v="1013"/>
    <b v="1"/>
    <s v="technology/wearables"/>
    <n v="20075"/>
    <n v="31.663376110562684"/>
    <x v="2"/>
  </r>
  <r>
    <x v="0"/>
    <s v="US"/>
    <s v="USD"/>
    <n v="1426197512"/>
    <n v="1423609112"/>
    <b v="0"/>
    <n v="274"/>
    <b v="1"/>
    <s v="technology/wearables"/>
    <n v="3751"/>
    <n v="42.886861313868614"/>
    <x v="2"/>
  </r>
  <r>
    <x v="0"/>
    <s v="US"/>
    <s v="USD"/>
    <n v="1460917119"/>
    <n v="1455736719"/>
    <b v="0"/>
    <n v="87"/>
    <b v="1"/>
    <s v="technology/wearables"/>
    <n v="5678"/>
    <n v="122.73563218390805"/>
    <x v="2"/>
  </r>
  <r>
    <x v="0"/>
    <s v="US"/>
    <s v="USD"/>
    <n v="1450901872"/>
    <n v="1448309872"/>
    <b v="0"/>
    <n v="99"/>
    <b v="1"/>
    <s v="technology/wearables"/>
    <n v="3855"/>
    <n v="190.45454545454547"/>
    <x v="2"/>
  </r>
  <r>
    <x v="0"/>
    <s v="US"/>
    <s v="USD"/>
    <n v="1437933600"/>
    <n v="1435117889"/>
    <b v="0"/>
    <n v="276"/>
    <b v="1"/>
    <s v="technology/wearables"/>
    <n v="1289"/>
    <n v="109.33695652173913"/>
    <x v="2"/>
  </r>
  <r>
    <x v="0"/>
    <s v="US"/>
    <s v="USD"/>
    <n v="1440339295"/>
    <n v="1437747295"/>
    <b v="0"/>
    <n v="21"/>
    <b v="1"/>
    <s v="technology/wearables"/>
    <n v="17"/>
    <n v="143.66666666666666"/>
    <x v="2"/>
  </r>
  <r>
    <x v="2"/>
    <s v="US"/>
    <s v="USD"/>
    <n v="1415558879"/>
    <n v="1412963279"/>
    <b v="0"/>
    <n v="18"/>
    <b v="0"/>
    <s v="technology/wearables"/>
    <n v="-48471"/>
    <n v="84.944444444444443"/>
    <x v="2"/>
  </r>
  <r>
    <x v="2"/>
    <s v="US"/>
    <s v="USD"/>
    <n v="1477236559"/>
    <n v="1474644559"/>
    <b v="0"/>
    <n v="9"/>
    <b v="0"/>
    <s v="technology/wearables"/>
    <n v="-9905"/>
    <n v="10.555555555555555"/>
    <x v="2"/>
  </r>
  <r>
    <x v="2"/>
    <s v="US"/>
    <s v="USD"/>
    <n v="1421404247"/>
    <n v="1418812247"/>
    <b v="0"/>
    <n v="4"/>
    <b v="0"/>
    <s v="technology/wearables"/>
    <n v="-38844"/>
    <n v="39"/>
    <x v="2"/>
  </r>
  <r>
    <x v="2"/>
    <s v="DK"/>
    <s v="DKK"/>
    <n v="1437250456"/>
    <n v="1434658456"/>
    <b v="0"/>
    <n v="7"/>
    <b v="0"/>
    <s v="technology/wearables"/>
    <n v="-199300"/>
    <n v="100"/>
    <x v="2"/>
  </r>
  <r>
    <x v="2"/>
    <s v="US"/>
    <s v="USD"/>
    <n v="1428940775"/>
    <n v="1426348775"/>
    <b v="0"/>
    <n v="29"/>
    <b v="0"/>
    <s v="technology/wearables"/>
    <n v="-11096"/>
    <n v="31.172413793103448"/>
    <x v="2"/>
  </r>
  <r>
    <x v="2"/>
    <s v="US"/>
    <s v="USD"/>
    <n v="1484327061"/>
    <n v="1479143061"/>
    <b v="0"/>
    <n v="12"/>
    <b v="0"/>
    <s v="technology/wearables"/>
    <n v="-8136"/>
    <n v="155.33333333333334"/>
    <x v="2"/>
  </r>
  <r>
    <x v="2"/>
    <s v="US"/>
    <s v="USD"/>
    <n v="1408305498"/>
    <n v="1405713498"/>
    <b v="0"/>
    <n v="4"/>
    <b v="0"/>
    <s v="technology/wearables"/>
    <n v="-199992"/>
    <n v="2"/>
    <x v="2"/>
  </r>
  <r>
    <x v="2"/>
    <s v="IT"/>
    <s v="EUR"/>
    <n v="1477731463"/>
    <n v="1474275463"/>
    <b v="0"/>
    <n v="28"/>
    <b v="0"/>
    <s v="technology/wearables"/>
    <n v="-44990"/>
    <n v="178.92857142857142"/>
    <x v="2"/>
  </r>
  <r>
    <x v="2"/>
    <s v="US"/>
    <s v="USD"/>
    <n v="1431374222"/>
    <n v="1427486222"/>
    <b v="0"/>
    <n v="25"/>
    <b v="0"/>
    <s v="technology/wearables"/>
    <n v="-14316"/>
    <n v="27.36"/>
    <x v="2"/>
  </r>
  <r>
    <x v="2"/>
    <s v="SE"/>
    <s v="SEK"/>
    <n v="1467817258"/>
    <n v="1465225258"/>
    <b v="0"/>
    <n v="28"/>
    <b v="0"/>
    <s v="technology/wearables"/>
    <n v="-156985"/>
    <n v="1536.25"/>
    <x v="2"/>
  </r>
  <r>
    <x v="2"/>
    <s v="IT"/>
    <s v="EUR"/>
    <n v="1466323800"/>
    <n v="1463418120"/>
    <b v="0"/>
    <n v="310"/>
    <b v="0"/>
    <s v="technology/wearables"/>
    <n v="-63651"/>
    <n v="84.99677419354839"/>
    <x v="2"/>
  </r>
  <r>
    <x v="2"/>
    <s v="US"/>
    <s v="USD"/>
    <n v="1421208000"/>
    <n v="1418315852"/>
    <b v="0"/>
    <n v="15"/>
    <b v="0"/>
    <s v="technology/wearables"/>
    <n v="-18172"/>
    <n v="788.5333333333333"/>
    <x v="2"/>
  </r>
  <r>
    <x v="2"/>
    <s v="US"/>
    <s v="USD"/>
    <n v="1420088340"/>
    <n v="1417410964"/>
    <b v="0"/>
    <n v="215"/>
    <b v="0"/>
    <s v="technology/wearables"/>
    <n v="-39186"/>
    <n v="50.29767441860465"/>
    <x v="2"/>
  </r>
  <r>
    <x v="2"/>
    <s v="US"/>
    <s v="USD"/>
    <n v="1409602217"/>
    <n v="1405714217"/>
    <b v="0"/>
    <n v="3"/>
    <b v="0"/>
    <s v="technology/wearables"/>
    <n v="-99795"/>
    <n v="68.333333333333329"/>
    <x v="2"/>
  </r>
  <r>
    <x v="2"/>
    <s v="US"/>
    <s v="USD"/>
    <n v="1407811627"/>
    <n v="1402627627"/>
    <b v="0"/>
    <n v="2"/>
    <b v="0"/>
    <s v="technology/wearables"/>
    <n v="-49985"/>
    <n v="7.5"/>
    <x v="2"/>
  </r>
  <r>
    <x v="2"/>
    <s v="US"/>
    <s v="USD"/>
    <n v="1420095540"/>
    <n v="1417558804"/>
    <b v="0"/>
    <n v="26"/>
    <b v="0"/>
    <s v="technology/wearables"/>
    <n v="-5109"/>
    <n v="34.269230769230766"/>
    <x v="2"/>
  </r>
  <r>
    <x v="2"/>
    <s v="CA"/>
    <s v="CAD"/>
    <n v="1423333581"/>
    <n v="1420741581"/>
    <b v="0"/>
    <n v="24"/>
    <b v="0"/>
    <s v="technology/wearables"/>
    <n v="-98529"/>
    <n v="61.291666666666664"/>
    <x v="2"/>
  </r>
  <r>
    <x v="2"/>
    <s v="IT"/>
    <s v="EUR"/>
    <n v="1467106895"/>
    <n v="1463218895"/>
    <b v="0"/>
    <n v="96"/>
    <b v="0"/>
    <s v="technology/wearables"/>
    <n v="-37208"/>
    <n v="133.25"/>
    <x v="2"/>
  </r>
  <r>
    <x v="2"/>
    <s v="US"/>
    <s v="USD"/>
    <n v="1463821338"/>
    <n v="1461229338"/>
    <b v="0"/>
    <n v="17"/>
    <b v="0"/>
    <s v="technology/wearables"/>
    <n v="-27892"/>
    <n v="65.17647058823529"/>
    <x v="2"/>
  </r>
  <r>
    <x v="2"/>
    <s v="US"/>
    <s v="USD"/>
    <n v="1472920909"/>
    <n v="1467736909"/>
    <b v="0"/>
    <n v="94"/>
    <b v="0"/>
    <s v="technology/wearables"/>
    <n v="-48173"/>
    <n v="93.90425531914893"/>
    <x v="2"/>
  </r>
  <r>
    <x v="2"/>
    <s v="US"/>
    <s v="USD"/>
    <n v="1410955331"/>
    <n v="1407931331"/>
    <b v="0"/>
    <n v="129"/>
    <b v="0"/>
    <s v="technology/wearables"/>
    <n v="-55566"/>
    <n v="150.65116279069767"/>
    <x v="2"/>
  </r>
  <r>
    <x v="2"/>
    <s v="US"/>
    <s v="USD"/>
    <n v="1477509604"/>
    <n v="1474917604"/>
    <b v="0"/>
    <n v="1"/>
    <b v="0"/>
    <s v="technology/wearables"/>
    <n v="-2499"/>
    <n v="1"/>
    <x v="2"/>
  </r>
  <r>
    <x v="2"/>
    <s v="US"/>
    <s v="USD"/>
    <n v="1489512122"/>
    <n v="1486923722"/>
    <b v="0"/>
    <n v="4"/>
    <b v="0"/>
    <s v="technology/wearables"/>
    <n v="-49947"/>
    <n v="13.25"/>
    <x v="2"/>
  </r>
  <r>
    <x v="2"/>
    <s v="US"/>
    <s v="USD"/>
    <n v="1477949764"/>
    <n v="1474493764"/>
    <b v="0"/>
    <n v="3"/>
    <b v="0"/>
    <s v="technology/wearables"/>
    <n v="-34702"/>
    <n v="99.333333333333329"/>
    <x v="2"/>
  </r>
  <r>
    <x v="2"/>
    <s v="US"/>
    <s v="USD"/>
    <n v="1406257200"/>
    <n v="1403176891"/>
    <b v="0"/>
    <n v="135"/>
    <b v="0"/>
    <s v="technology/wearables"/>
    <n v="-296052"/>
    <n v="177.39259259259259"/>
    <x v="2"/>
  </r>
  <r>
    <x v="2"/>
    <s v="US"/>
    <s v="USD"/>
    <n v="1421095672"/>
    <n v="1417207672"/>
    <b v="0"/>
    <n v="10"/>
    <b v="0"/>
    <s v="technology/wearables"/>
    <n v="-1447"/>
    <n v="55.3"/>
    <x v="2"/>
  </r>
  <r>
    <x v="2"/>
    <s v="IT"/>
    <s v="EUR"/>
    <n v="1438618170"/>
    <n v="1436026170"/>
    <b v="0"/>
    <n v="0"/>
    <b v="0"/>
    <s v="technology/wearables"/>
    <n v="-500000"/>
    <e v="#DIV/0!"/>
    <x v="2"/>
  </r>
  <r>
    <x v="2"/>
    <s v="MX"/>
    <s v="MXN"/>
    <n v="1486317653"/>
    <n v="1481133653"/>
    <b v="0"/>
    <n v="6"/>
    <b v="0"/>
    <s v="technology/wearables"/>
    <n v="-96450"/>
    <n v="591.66666666666663"/>
    <x v="2"/>
  </r>
  <r>
    <x v="2"/>
    <s v="US"/>
    <s v="USD"/>
    <n v="1444876253"/>
    <n v="1442284253"/>
    <b v="0"/>
    <n v="36"/>
    <b v="0"/>
    <s v="technology/wearables"/>
    <n v="-5402"/>
    <n v="405.5"/>
    <x v="2"/>
  </r>
  <r>
    <x v="2"/>
    <s v="US"/>
    <s v="USD"/>
    <n v="1481173140"/>
    <n v="1478016097"/>
    <b v="0"/>
    <n v="336"/>
    <b v="0"/>
    <s v="technology/wearables"/>
    <n v="-84702.5"/>
    <n v="343.14732142857144"/>
    <x v="2"/>
  </r>
  <r>
    <x v="2"/>
    <s v="US"/>
    <s v="USD"/>
    <n v="1473400800"/>
    <n v="1469718841"/>
    <b v="0"/>
    <n v="34"/>
    <b v="0"/>
    <s v="technology/wearables"/>
    <n v="-17532"/>
    <n v="72.588235294117652"/>
    <x v="2"/>
  </r>
  <r>
    <x v="2"/>
    <s v="US"/>
    <s v="USD"/>
    <n v="1435711246"/>
    <n v="1433292046"/>
    <b v="0"/>
    <n v="10"/>
    <b v="0"/>
    <s v="technology/wearables"/>
    <n v="-49740"/>
    <n v="26"/>
    <x v="2"/>
  </r>
  <r>
    <x v="2"/>
    <s v="GB"/>
    <s v="GBP"/>
    <n v="1482397263"/>
    <n v="1479805263"/>
    <b v="0"/>
    <n v="201"/>
    <b v="0"/>
    <s v="technology/wearables"/>
    <n v="-18694"/>
    <n v="6.4975124378109452"/>
    <x v="2"/>
  </r>
  <r>
    <x v="2"/>
    <s v="US"/>
    <s v="USD"/>
    <n v="1430421827"/>
    <n v="1427829827"/>
    <b v="0"/>
    <n v="296"/>
    <b v="0"/>
    <s v="technology/wearables"/>
    <n v="-64662"/>
    <n v="119.38513513513513"/>
    <x v="2"/>
  </r>
  <r>
    <x v="2"/>
    <s v="US"/>
    <s v="USD"/>
    <n v="1485964559"/>
    <n v="1483372559"/>
    <b v="0"/>
    <n v="7"/>
    <b v="0"/>
    <s v="technology/wearables"/>
    <n v="-149410"/>
    <n v="84.285714285714292"/>
    <x v="2"/>
  </r>
  <r>
    <x v="2"/>
    <s v="US"/>
    <s v="USD"/>
    <n v="1414758620"/>
    <n v="1412166620"/>
    <b v="0"/>
    <n v="7"/>
    <b v="0"/>
    <s v="technology/wearables"/>
    <n v="-59364"/>
    <n v="90.857142857142861"/>
    <x v="2"/>
  </r>
  <r>
    <x v="2"/>
    <s v="NL"/>
    <s v="EUR"/>
    <n v="1406326502"/>
    <n v="1403734502"/>
    <b v="0"/>
    <n v="1"/>
    <b v="0"/>
    <s v="technology/wearables"/>
    <n v="-174999"/>
    <n v="1"/>
    <x v="2"/>
  </r>
  <r>
    <x v="2"/>
    <s v="DE"/>
    <s v="EUR"/>
    <n v="1454502789"/>
    <n v="1453206789"/>
    <b v="0"/>
    <n v="114"/>
    <b v="0"/>
    <s v="technology/wearables"/>
    <n v="-2681"/>
    <n v="20.342105263157894"/>
    <x v="2"/>
  </r>
  <r>
    <x v="2"/>
    <s v="US"/>
    <s v="USD"/>
    <n v="1411005600"/>
    <n v="1408141245"/>
    <b v="0"/>
    <n v="29"/>
    <b v="0"/>
    <s v="technology/wearables"/>
    <n v="-84610"/>
    <n v="530.68965517241384"/>
    <x v="2"/>
  </r>
  <r>
    <x v="2"/>
    <s v="US"/>
    <s v="USD"/>
    <n v="1385136000"/>
    <n v="1381923548"/>
    <b v="0"/>
    <n v="890"/>
    <b v="0"/>
    <s v="technology/wearables"/>
    <n v="-22851.259999999995"/>
    <n v="120.39184269662923"/>
    <x v="2"/>
  </r>
  <r>
    <x v="2"/>
    <s v="ES"/>
    <s v="EUR"/>
    <n v="1484065881"/>
    <n v="1481473881"/>
    <b v="0"/>
    <n v="31"/>
    <b v="0"/>
    <s v="technology/wearables"/>
    <n v="-14597"/>
    <n v="13"/>
    <x v="2"/>
  </r>
  <r>
    <x v="2"/>
    <s v="GB"/>
    <s v="GBP"/>
    <n v="1406130880"/>
    <n v="1403538880"/>
    <b v="0"/>
    <n v="21"/>
    <b v="0"/>
    <s v="technology/wearables"/>
    <n v="-16882"/>
    <n v="291.33333333333331"/>
    <x v="2"/>
  </r>
  <r>
    <x v="2"/>
    <s v="US"/>
    <s v="USD"/>
    <n v="1480011987"/>
    <n v="1477416387"/>
    <b v="0"/>
    <n v="37"/>
    <b v="0"/>
    <s v="technology/wearables"/>
    <n v="-10377.99"/>
    <n v="124.9191891891892"/>
    <x v="2"/>
  </r>
  <r>
    <x v="2"/>
    <s v="US"/>
    <s v="USD"/>
    <n v="1485905520"/>
    <n v="1481150949"/>
    <b v="0"/>
    <n v="7"/>
    <b v="0"/>
    <s v="technology/wearables"/>
    <n v="-14163"/>
    <n v="119.57142857142857"/>
    <x v="2"/>
  </r>
  <r>
    <x v="2"/>
    <s v="CA"/>
    <s v="CAD"/>
    <n v="1487565468"/>
    <n v="1482381468"/>
    <b v="0"/>
    <n v="4"/>
    <b v="0"/>
    <s v="technology/wearables"/>
    <n v="-54519"/>
    <n v="120.25"/>
    <x v="2"/>
  </r>
  <r>
    <x v="2"/>
    <s v="NL"/>
    <s v="EUR"/>
    <n v="1484999278"/>
    <n v="1482407278"/>
    <b v="0"/>
    <n v="5"/>
    <b v="0"/>
    <s v="technology/wearables"/>
    <n v="-99023"/>
    <n v="195.4"/>
    <x v="2"/>
  </r>
  <r>
    <x v="2"/>
    <s v="ES"/>
    <s v="EUR"/>
    <n v="1481740740"/>
    <n v="1478130783"/>
    <b v="0"/>
    <n v="0"/>
    <b v="0"/>
    <s v="technology/wearables"/>
    <n v="-100000"/>
    <e v="#DIV/0!"/>
    <x v="2"/>
  </r>
  <r>
    <x v="2"/>
    <s v="GB"/>
    <s v="GBP"/>
    <n v="1483286127"/>
    <n v="1479830127"/>
    <b v="0"/>
    <n v="456"/>
    <b v="0"/>
    <s v="technology/wearables"/>
    <n v="-14329.400000000001"/>
    <n v="117.69868421052631"/>
    <x v="2"/>
  </r>
  <r>
    <x v="2"/>
    <s v="GB"/>
    <s v="GBP"/>
    <n v="1410616600"/>
    <n v="1405432600"/>
    <b v="0"/>
    <n v="369"/>
    <b v="0"/>
    <s v="technology/wearables"/>
    <n v="-31163"/>
    <n v="23.948509485094849"/>
    <x v="2"/>
  </r>
  <r>
    <x v="2"/>
    <s v="US"/>
    <s v="USD"/>
    <n v="1417741159"/>
    <n v="1415149159"/>
    <b v="0"/>
    <n v="2"/>
    <b v="0"/>
    <s v="technology/wearables"/>
    <n v="-14939"/>
    <n v="30.5"/>
    <x v="2"/>
  </r>
  <r>
    <x v="2"/>
    <s v="CA"/>
    <s v="CAD"/>
    <n v="1408495440"/>
    <n v="1405640302"/>
    <b v="0"/>
    <n v="0"/>
    <b v="0"/>
    <s v="technology/wearables"/>
    <n v="-1200"/>
    <e v="#DIV/0!"/>
    <x v="2"/>
  </r>
  <r>
    <x v="2"/>
    <s v="NL"/>
    <s v="EUR"/>
    <n v="1481716868"/>
    <n v="1478257268"/>
    <b v="0"/>
    <n v="338"/>
    <b v="0"/>
    <s v="technology/wearables"/>
    <n v="-66209"/>
    <n v="99.973372781065095"/>
    <x v="2"/>
  </r>
  <r>
    <x v="2"/>
    <s v="US"/>
    <s v="USD"/>
    <n v="1455466832"/>
    <n v="1452874832"/>
    <b v="0"/>
    <n v="4"/>
    <b v="0"/>
    <s v="technology/wearables"/>
    <n v="-48395"/>
    <n v="26.25"/>
    <x v="2"/>
  </r>
  <r>
    <x v="2"/>
    <s v="IT"/>
    <s v="EUR"/>
    <n v="1465130532"/>
    <n v="1462538532"/>
    <b v="0"/>
    <n v="1"/>
    <b v="0"/>
    <s v="technology/wearables"/>
    <n v="-24801"/>
    <n v="199"/>
    <x v="2"/>
  </r>
  <r>
    <x v="2"/>
    <s v="US"/>
    <s v="USD"/>
    <n v="1488308082"/>
    <n v="1483124082"/>
    <b v="0"/>
    <n v="28"/>
    <b v="0"/>
    <s v="technology/wearables"/>
    <n v="-12751"/>
    <n v="80.321428571428569"/>
    <x v="2"/>
  </r>
  <r>
    <x v="2"/>
    <s v="US"/>
    <s v="USD"/>
    <n v="1446693040"/>
    <n v="1443233440"/>
    <b v="0"/>
    <n v="12"/>
    <b v="0"/>
    <s v="technology/wearables"/>
    <n v="-26111"/>
    <n v="115.75"/>
    <x v="2"/>
  </r>
  <r>
    <x v="2"/>
    <s v="US"/>
    <s v="USD"/>
    <n v="1417392000"/>
    <n v="1414511307"/>
    <b v="0"/>
    <n v="16"/>
    <b v="0"/>
    <s v="technology/wearables"/>
    <n v="-6285"/>
    <n v="44.6875"/>
    <x v="2"/>
  </r>
  <r>
    <x v="2"/>
    <s v="US"/>
    <s v="USD"/>
    <n v="1409949002"/>
    <n v="1407357002"/>
    <b v="0"/>
    <n v="4"/>
    <b v="0"/>
    <s v="technology/wearables"/>
    <n v="-99695"/>
    <n v="76.25"/>
    <x v="2"/>
  </r>
  <r>
    <x v="2"/>
    <s v="US"/>
    <s v="USD"/>
    <n v="1487397540"/>
    <n v="1484684247"/>
    <b v="0"/>
    <n v="4"/>
    <b v="0"/>
    <s v="technology/wearables"/>
    <n v="-11910"/>
    <n v="22.5"/>
    <x v="2"/>
  </r>
  <r>
    <x v="2"/>
    <s v="US"/>
    <s v="USD"/>
    <n v="1456189076"/>
    <n v="1454979476"/>
    <b v="0"/>
    <n v="10"/>
    <b v="0"/>
    <s v="technology/wearables"/>
    <n v="-14806"/>
    <n v="19.399999999999999"/>
    <x v="2"/>
  </r>
  <r>
    <x v="0"/>
    <s v="US"/>
    <s v="USD"/>
    <n v="1327851291"/>
    <n v="1325432091"/>
    <b v="0"/>
    <n v="41"/>
    <b v="1"/>
    <s v="publishing/nonfiction"/>
    <n v="835"/>
    <n v="66.707317073170728"/>
    <x v="3"/>
  </r>
  <r>
    <x v="0"/>
    <s v="US"/>
    <s v="USD"/>
    <n v="1406900607"/>
    <n v="1403012607"/>
    <b v="0"/>
    <n v="119"/>
    <b v="1"/>
    <s v="publishing/nonfiction"/>
    <n v="1813"/>
    <n v="84.142857142857139"/>
    <x v="3"/>
  </r>
  <r>
    <x v="0"/>
    <s v="US"/>
    <s v="USD"/>
    <n v="1333909178"/>
    <n v="1331320778"/>
    <b v="0"/>
    <n v="153"/>
    <b v="1"/>
    <s v="publishing/nonfiction"/>
    <n v="8006"/>
    <n v="215.72549019607843"/>
    <x v="3"/>
  </r>
  <r>
    <x v="0"/>
    <s v="US"/>
    <s v="USD"/>
    <n v="1438228740"/>
    <n v="1435606549"/>
    <b v="0"/>
    <n v="100"/>
    <b v="1"/>
    <s v="publishing/nonfiction"/>
    <n v="469"/>
    <n v="54.69"/>
    <x v="3"/>
  </r>
  <r>
    <x v="0"/>
    <s v="US"/>
    <s v="USD"/>
    <n v="1309447163"/>
    <n v="1306855163"/>
    <b v="0"/>
    <n v="143"/>
    <b v="1"/>
    <s v="publishing/nonfiction"/>
    <n v="383.01000000000022"/>
    <n v="51.62944055944056"/>
    <x v="3"/>
  </r>
  <r>
    <x v="0"/>
    <s v="US"/>
    <s v="USD"/>
    <n v="1450018912"/>
    <n v="1447426912"/>
    <b v="0"/>
    <n v="140"/>
    <b v="1"/>
    <s v="publishing/nonfiction"/>
    <n v="70"/>
    <n v="143.35714285714286"/>
    <x v="3"/>
  </r>
  <r>
    <x v="0"/>
    <s v="US"/>
    <s v="USD"/>
    <n v="1365728487"/>
    <n v="1363136487"/>
    <b v="0"/>
    <n v="35"/>
    <b v="1"/>
    <s v="publishing/nonfiction"/>
    <n v="35"/>
    <n v="72.428571428571431"/>
    <x v="3"/>
  </r>
  <r>
    <x v="0"/>
    <s v="US"/>
    <s v="USD"/>
    <n v="1358198400"/>
    <n v="1354580949"/>
    <b v="0"/>
    <n v="149"/>
    <b v="1"/>
    <s v="publishing/nonfiction"/>
    <n v="1943"/>
    <n v="36.530201342281877"/>
    <x v="3"/>
  </r>
  <r>
    <x v="0"/>
    <s v="US"/>
    <s v="USD"/>
    <n v="1313957157"/>
    <n v="1310069157"/>
    <b v="0"/>
    <n v="130"/>
    <b v="1"/>
    <s v="publishing/nonfiction"/>
    <n v="417.44999999999982"/>
    <n v="60.903461538461535"/>
    <x v="3"/>
  </r>
  <r>
    <x v="0"/>
    <s v="US"/>
    <s v="USD"/>
    <n v="1348028861"/>
    <n v="1342844861"/>
    <b v="0"/>
    <n v="120"/>
    <b v="1"/>
    <s v="publishing/nonfiction"/>
    <n v="1226"/>
    <n v="43.55"/>
    <x v="3"/>
  </r>
  <r>
    <x v="0"/>
    <s v="US"/>
    <s v="USD"/>
    <n v="1323280391"/>
    <n v="1320688391"/>
    <b v="0"/>
    <n v="265"/>
    <b v="1"/>
    <s v="publishing/nonfiction"/>
    <n v="6438"/>
    <n v="99.766037735849054"/>
    <x v="3"/>
  </r>
  <r>
    <x v="0"/>
    <s v="US"/>
    <s v="USD"/>
    <n v="1327212000"/>
    <n v="1322852747"/>
    <b v="0"/>
    <n v="71"/>
    <b v="1"/>
    <s v="publishing/nonfiction"/>
    <n v="1300"/>
    <n v="88.732394366197184"/>
    <x v="3"/>
  </r>
  <r>
    <x v="0"/>
    <s v="GB"/>
    <s v="GBP"/>
    <n v="1380449461"/>
    <n v="1375265461"/>
    <b v="0"/>
    <n v="13"/>
    <b v="1"/>
    <s v="publishing/nonfiction"/>
    <n v="24"/>
    <n v="4.9230769230769234"/>
    <x v="3"/>
  </r>
  <r>
    <x v="0"/>
    <s v="GB"/>
    <s v="GBP"/>
    <n v="1387533892"/>
    <n v="1384941892"/>
    <b v="0"/>
    <n v="169"/>
    <b v="1"/>
    <s v="publishing/nonfiction"/>
    <n v="512"/>
    <n v="17.822485207100591"/>
    <x v="3"/>
  </r>
  <r>
    <x v="0"/>
    <s v="CA"/>
    <s v="CAD"/>
    <n v="1431147600"/>
    <n v="1428465420"/>
    <b v="0"/>
    <n v="57"/>
    <b v="1"/>
    <s v="publishing/nonfiction"/>
    <n v="2170"/>
    <n v="187.19298245614036"/>
    <x v="3"/>
  </r>
  <r>
    <x v="0"/>
    <s v="US"/>
    <s v="USD"/>
    <n v="1417653540"/>
    <n v="1414975346"/>
    <b v="0"/>
    <n v="229"/>
    <b v="1"/>
    <s v="publishing/nonfiction"/>
    <n v="6771"/>
    <n v="234.80786026200875"/>
    <x v="3"/>
  </r>
  <r>
    <x v="0"/>
    <s v="US"/>
    <s v="USD"/>
    <n v="1385009940"/>
    <n v="1383327440"/>
    <b v="0"/>
    <n v="108"/>
    <b v="1"/>
    <s v="publishing/nonfiction"/>
    <n v="7745"/>
    <n v="105.04629629629629"/>
    <x v="3"/>
  </r>
  <r>
    <x v="0"/>
    <s v="US"/>
    <s v="USD"/>
    <n v="1392408000"/>
    <n v="1390890987"/>
    <b v="0"/>
    <n v="108"/>
    <b v="1"/>
    <s v="publishing/nonfiction"/>
    <n v="1120"/>
    <n v="56.666666666666664"/>
    <x v="3"/>
  </r>
  <r>
    <x v="0"/>
    <s v="US"/>
    <s v="USD"/>
    <n v="1417409940"/>
    <n v="1414765794"/>
    <b v="0"/>
    <n v="41"/>
    <b v="1"/>
    <s v="publishing/nonfiction"/>
    <n v="101"/>
    <n v="39.048780487804876"/>
    <x v="3"/>
  </r>
  <r>
    <x v="0"/>
    <s v="US"/>
    <s v="USD"/>
    <n v="1407758629"/>
    <n v="1404907429"/>
    <b v="0"/>
    <n v="139"/>
    <b v="1"/>
    <s v="publishing/nonfiction"/>
    <n v="3500"/>
    <n v="68.345323741007192"/>
    <x v="3"/>
  </r>
  <r>
    <x v="0"/>
    <s v="US"/>
    <s v="USD"/>
    <n v="1434857482"/>
    <n v="1433647882"/>
    <b v="0"/>
    <n v="19"/>
    <b v="1"/>
    <s v="publishing/nonfiction"/>
    <n v="222"/>
    <n v="169.57894736842104"/>
    <x v="3"/>
  </r>
  <r>
    <x v="0"/>
    <s v="US"/>
    <s v="USD"/>
    <n v="1370964806"/>
    <n v="1367940806"/>
    <b v="0"/>
    <n v="94"/>
    <b v="1"/>
    <s v="publishing/nonfiction"/>
    <n v="293.79999999999927"/>
    <n v="141.42340425531913"/>
    <x v="3"/>
  </r>
  <r>
    <x v="0"/>
    <s v="US"/>
    <s v="USD"/>
    <n v="1395435712"/>
    <n v="1392847312"/>
    <b v="0"/>
    <n v="23"/>
    <b v="1"/>
    <s v="publishing/nonfiction"/>
    <n v="150"/>
    <n v="67.391304347826093"/>
    <x v="3"/>
  </r>
  <r>
    <x v="0"/>
    <s v="US"/>
    <s v="USD"/>
    <n v="1334610000"/>
    <n v="1332435685"/>
    <b v="0"/>
    <n v="15"/>
    <b v="1"/>
    <s v="publishing/nonfiction"/>
    <n v="264"/>
    <n v="54.266666666666666"/>
    <x v="3"/>
  </r>
  <r>
    <x v="0"/>
    <s v="US"/>
    <s v="USD"/>
    <n v="1355439503"/>
    <n v="1352847503"/>
    <b v="0"/>
    <n v="62"/>
    <b v="1"/>
    <s v="publishing/nonfiction"/>
    <n v="116"/>
    <n v="82.516129032258064"/>
    <x v="3"/>
  </r>
  <r>
    <x v="0"/>
    <s v="US"/>
    <s v="USD"/>
    <n v="1367588645"/>
    <n v="1364996645"/>
    <b v="0"/>
    <n v="74"/>
    <b v="1"/>
    <s v="publishing/nonfiction"/>
    <n v="1756"/>
    <n v="53.729729729729726"/>
    <x v="3"/>
  </r>
  <r>
    <x v="0"/>
    <s v="US"/>
    <s v="USD"/>
    <n v="1348372740"/>
    <n v="1346806909"/>
    <b v="0"/>
    <n v="97"/>
    <b v="1"/>
    <s v="publishing/nonfiction"/>
    <n v="331"/>
    <n v="34.206185567010309"/>
    <x v="3"/>
  </r>
  <r>
    <x v="0"/>
    <s v="NL"/>
    <s v="EUR"/>
    <n v="1421319240"/>
    <n v="1418649019"/>
    <b v="0"/>
    <n v="55"/>
    <b v="1"/>
    <s v="publishing/nonfiction"/>
    <n v="3"/>
    <n v="127.32727272727273"/>
    <x v="3"/>
  </r>
  <r>
    <x v="0"/>
    <s v="US"/>
    <s v="USD"/>
    <n v="1407701966"/>
    <n v="1405109966"/>
    <b v="0"/>
    <n v="44"/>
    <b v="1"/>
    <s v="publishing/nonfiction"/>
    <n v="5"/>
    <n v="45.56818181818182"/>
    <x v="3"/>
  </r>
  <r>
    <x v="0"/>
    <s v="US"/>
    <s v="USD"/>
    <n v="1485642930"/>
    <n v="1483050930"/>
    <b v="0"/>
    <n v="110"/>
    <b v="1"/>
    <s v="publishing/nonfiction"/>
    <n v="556"/>
    <n v="95.963636363636368"/>
    <x v="3"/>
  </r>
  <r>
    <x v="0"/>
    <s v="US"/>
    <s v="USD"/>
    <n v="1361739872"/>
    <n v="1359147872"/>
    <b v="0"/>
    <n v="59"/>
    <b v="1"/>
    <s v="publishing/nonfiction"/>
    <n v="115"/>
    <n v="77.271186440677965"/>
    <x v="3"/>
  </r>
  <r>
    <x v="0"/>
    <s v="US"/>
    <s v="USD"/>
    <n v="1312470475"/>
    <n v="1308496075"/>
    <b v="0"/>
    <n v="62"/>
    <b v="1"/>
    <s v="publishing/nonfiction"/>
    <n v="555"/>
    <n v="57.338709677419352"/>
    <x v="3"/>
  </r>
  <r>
    <x v="0"/>
    <s v="AU"/>
    <s v="AUD"/>
    <n v="1476615600"/>
    <n v="1474884417"/>
    <b v="0"/>
    <n v="105"/>
    <b v="1"/>
    <s v="publishing/nonfiction"/>
    <n v="585"/>
    <n v="53.19047619047619"/>
    <x v="3"/>
  </r>
  <r>
    <x v="0"/>
    <s v="US"/>
    <s v="USD"/>
    <n v="1423922991"/>
    <n v="1421330991"/>
    <b v="0"/>
    <n v="26"/>
    <b v="1"/>
    <s v="publishing/nonfiction"/>
    <n v="2800"/>
    <n v="492.30769230769232"/>
    <x v="3"/>
  </r>
  <r>
    <x v="0"/>
    <s v="US"/>
    <s v="USD"/>
    <n v="1357408721"/>
    <n v="1354816721"/>
    <b v="0"/>
    <n v="49"/>
    <b v="1"/>
    <s v="publishing/nonfiction"/>
    <n v="75"/>
    <n v="42.346938775510203"/>
    <x v="3"/>
  </r>
  <r>
    <x v="0"/>
    <s v="US"/>
    <s v="USD"/>
    <n v="1369010460"/>
    <n v="1366381877"/>
    <b v="0"/>
    <n v="68"/>
    <b v="1"/>
    <s v="publishing/nonfiction"/>
    <n v="47.690000000000055"/>
    <n v="37.466029411764708"/>
    <x v="3"/>
  </r>
  <r>
    <x v="0"/>
    <s v="US"/>
    <s v="USD"/>
    <n v="1303147459"/>
    <n v="1297880659"/>
    <b v="0"/>
    <n v="22"/>
    <b v="1"/>
    <s v="publishing/nonfiction"/>
    <n v="124"/>
    <n v="37.454545454545453"/>
    <x v="3"/>
  </r>
  <r>
    <x v="0"/>
    <s v="US"/>
    <s v="USD"/>
    <n v="1354756714"/>
    <n v="1353547114"/>
    <b v="0"/>
    <n v="18"/>
    <b v="1"/>
    <s v="publishing/nonfiction"/>
    <n v="345"/>
    <n v="33.055555555555557"/>
    <x v="3"/>
  </r>
  <r>
    <x v="0"/>
    <s v="US"/>
    <s v="USD"/>
    <n v="1286568268"/>
    <n v="1283976268"/>
    <b v="0"/>
    <n v="19"/>
    <b v="1"/>
    <s v="publishing/nonfiction"/>
    <n v="50"/>
    <n v="134.21052631578948"/>
    <x v="3"/>
  </r>
  <r>
    <x v="0"/>
    <s v="GB"/>
    <s v="GBP"/>
    <n v="1404892539"/>
    <n v="1401436539"/>
    <b v="0"/>
    <n v="99"/>
    <b v="1"/>
    <s v="publishing/nonfiction"/>
    <n v="96"/>
    <n v="51.474747474747474"/>
    <x v="3"/>
  </r>
  <r>
    <x v="2"/>
    <s v="US"/>
    <s v="USD"/>
    <n v="1480188013"/>
    <n v="1477592413"/>
    <b v="0"/>
    <n v="0"/>
    <b v="0"/>
    <s v="publishing/fiction"/>
    <n v="-2200"/>
    <e v="#DIV/0!"/>
    <x v="3"/>
  </r>
  <r>
    <x v="2"/>
    <s v="US"/>
    <s v="USD"/>
    <n v="1391364126"/>
    <n v="1388772126"/>
    <b v="0"/>
    <n v="6"/>
    <b v="0"/>
    <s v="publishing/fiction"/>
    <n v="-4765"/>
    <n v="39.166666666666664"/>
    <x v="3"/>
  </r>
  <r>
    <x v="2"/>
    <s v="MX"/>
    <s v="MXN"/>
    <n v="1480831200"/>
    <n v="1479328570"/>
    <b v="0"/>
    <n v="0"/>
    <b v="0"/>
    <s v="publishing/fiction"/>
    <n v="-3500"/>
    <e v="#DIV/0!"/>
    <x v="3"/>
  </r>
  <r>
    <x v="2"/>
    <s v="GB"/>
    <s v="GBP"/>
    <n v="1376563408"/>
    <n v="1373971408"/>
    <b v="0"/>
    <n v="1"/>
    <b v="0"/>
    <s v="publishing/fiction"/>
    <n v="-4285"/>
    <n v="5"/>
    <x v="3"/>
  </r>
  <r>
    <x v="2"/>
    <s v="US"/>
    <s v="USD"/>
    <n v="1441858161"/>
    <n v="1439266161"/>
    <b v="0"/>
    <n v="0"/>
    <b v="0"/>
    <s v="publishing/fiction"/>
    <n v="-5000"/>
    <e v="#DIV/0!"/>
    <x v="3"/>
  </r>
  <r>
    <x v="2"/>
    <s v="US"/>
    <s v="USD"/>
    <n v="1413723684"/>
    <n v="1411131684"/>
    <b v="0"/>
    <n v="44"/>
    <b v="0"/>
    <s v="publishing/fiction"/>
    <n v="-4479"/>
    <n v="57.295454545454547"/>
    <x v="3"/>
  </r>
  <r>
    <x v="2"/>
    <s v="CA"/>
    <s v="CAD"/>
    <n v="1424112483"/>
    <n v="1421520483"/>
    <b v="0"/>
    <n v="0"/>
    <b v="0"/>
    <s v="publishing/fiction"/>
    <n v="-4000"/>
    <e v="#DIV/0!"/>
    <x v="3"/>
  </r>
  <r>
    <x v="2"/>
    <s v="US"/>
    <s v="USD"/>
    <n v="1432178810"/>
    <n v="1429586810"/>
    <b v="0"/>
    <n v="3"/>
    <b v="0"/>
    <s v="publishing/fiction"/>
    <n v="-4823"/>
    <n v="59"/>
    <x v="3"/>
  </r>
  <r>
    <x v="2"/>
    <s v="US"/>
    <s v="USD"/>
    <n v="1387169890"/>
    <n v="1384577890"/>
    <b v="0"/>
    <n v="0"/>
    <b v="0"/>
    <s v="publishing/fiction"/>
    <n v="-2500"/>
    <e v="#DIV/0!"/>
    <x v="3"/>
  </r>
  <r>
    <x v="2"/>
    <s v="US"/>
    <s v="USD"/>
    <n v="1388102094"/>
    <n v="1385510094"/>
    <b v="0"/>
    <n v="52"/>
    <b v="0"/>
    <s v="publishing/fiction"/>
    <n v="-2344"/>
    <n v="31.846153846153847"/>
    <x v="3"/>
  </r>
  <r>
    <x v="2"/>
    <s v="US"/>
    <s v="USD"/>
    <n v="1361750369"/>
    <n v="1358294369"/>
    <b v="0"/>
    <n v="0"/>
    <b v="0"/>
    <s v="publishing/fiction"/>
    <n v="-17500"/>
    <e v="#DIV/0!"/>
    <x v="3"/>
  </r>
  <r>
    <x v="2"/>
    <s v="US"/>
    <s v="USD"/>
    <n v="1454183202"/>
    <n v="1449863202"/>
    <b v="0"/>
    <n v="1"/>
    <b v="0"/>
    <s v="publishing/fiction"/>
    <n v="-37990"/>
    <n v="10"/>
    <x v="3"/>
  </r>
  <r>
    <x v="2"/>
    <s v="US"/>
    <s v="USD"/>
    <n v="1257047940"/>
    <n v="1252718519"/>
    <b v="0"/>
    <n v="1"/>
    <b v="0"/>
    <s v="publishing/fiction"/>
    <n v="-1450"/>
    <n v="50"/>
    <x v="3"/>
  </r>
  <r>
    <x v="2"/>
    <s v="GB"/>
    <s v="GBP"/>
    <n v="1431298860"/>
    <n v="1428341985"/>
    <b v="0"/>
    <n v="2"/>
    <b v="0"/>
    <s v="publishing/fiction"/>
    <n v="-3727"/>
    <n v="16"/>
    <x v="3"/>
  </r>
  <r>
    <x v="2"/>
    <s v="US"/>
    <s v="USD"/>
    <n v="1393181018"/>
    <n v="1390589018"/>
    <b v="0"/>
    <n v="9"/>
    <b v="0"/>
    <s v="publishing/fiction"/>
    <n v="-149"/>
    <n v="39"/>
    <x v="3"/>
  </r>
  <r>
    <x v="2"/>
    <s v="US"/>
    <s v="USD"/>
    <n v="1323998795"/>
    <n v="1321406795"/>
    <b v="0"/>
    <n v="5"/>
    <b v="0"/>
    <s v="publishing/fiction"/>
    <n v="-9830"/>
    <n v="34"/>
    <x v="3"/>
  </r>
  <r>
    <x v="2"/>
    <s v="US"/>
    <s v="USD"/>
    <n v="1444539600"/>
    <n v="1441297645"/>
    <b v="0"/>
    <n v="57"/>
    <b v="0"/>
    <s v="publishing/fiction"/>
    <n v="-3402"/>
    <n v="63.122807017543863"/>
    <x v="3"/>
  </r>
  <r>
    <x v="2"/>
    <s v="US"/>
    <s v="USD"/>
    <n v="1375313577"/>
    <n v="1372721577"/>
    <b v="0"/>
    <n v="3"/>
    <b v="0"/>
    <s v="publishing/fiction"/>
    <n v="-2979"/>
    <n v="7"/>
    <x v="3"/>
  </r>
  <r>
    <x v="2"/>
    <s v="US"/>
    <s v="USD"/>
    <n v="1398876680"/>
    <n v="1396284680"/>
    <b v="0"/>
    <n v="1"/>
    <b v="0"/>
    <s v="publishing/fiction"/>
    <n v="-498"/>
    <n v="2"/>
    <x v="3"/>
  </r>
  <r>
    <x v="2"/>
    <s v="US"/>
    <s v="USD"/>
    <n v="1287115200"/>
    <n v="1284567905"/>
    <b v="0"/>
    <n v="6"/>
    <b v="0"/>
    <s v="publishing/fiction"/>
    <n v="-14600"/>
    <n v="66.666666666666671"/>
    <x v="3"/>
  </r>
  <r>
    <x v="0"/>
    <s v="US"/>
    <s v="USD"/>
    <n v="1304439025"/>
    <n v="1301847025"/>
    <b v="0"/>
    <n v="27"/>
    <b v="1"/>
    <s v="music/rock"/>
    <n v="40"/>
    <n v="38.518518518518519"/>
    <x v="4"/>
  </r>
  <r>
    <x v="0"/>
    <s v="US"/>
    <s v="USD"/>
    <n v="1370649674"/>
    <n v="1368057674"/>
    <b v="0"/>
    <n v="25"/>
    <b v="1"/>
    <s v="music/rock"/>
    <n v="265.23"/>
    <n v="42.609200000000001"/>
    <x v="4"/>
  </r>
  <r>
    <x v="0"/>
    <s v="US"/>
    <s v="USD"/>
    <n v="1345918302"/>
    <n v="1343326302"/>
    <b v="0"/>
    <n v="14"/>
    <b v="1"/>
    <s v="music/rock"/>
    <n v="0"/>
    <n v="50"/>
    <x v="4"/>
  </r>
  <r>
    <x v="0"/>
    <s v="US"/>
    <s v="USD"/>
    <n v="1335564000"/>
    <n v="1332182049"/>
    <b v="0"/>
    <n v="35"/>
    <b v="1"/>
    <s v="music/rock"/>
    <n v="722"/>
    <n v="63.485714285714288"/>
    <x v="4"/>
  </r>
  <r>
    <x v="0"/>
    <s v="US"/>
    <s v="USD"/>
    <n v="1395023719"/>
    <n v="1391571319"/>
    <b v="0"/>
    <n v="10"/>
    <b v="1"/>
    <s v="music/rock"/>
    <n v="25"/>
    <n v="102.5"/>
    <x v="4"/>
  </r>
  <r>
    <x v="0"/>
    <s v="US"/>
    <s v="USD"/>
    <n v="1362060915"/>
    <n v="1359468915"/>
    <b v="0"/>
    <n v="29"/>
    <b v="1"/>
    <s v="music/rock"/>
    <n v="403.14"/>
    <n v="31.142758620689655"/>
    <x v="4"/>
  </r>
  <r>
    <x v="0"/>
    <s v="US"/>
    <s v="USD"/>
    <n v="1336751220"/>
    <n v="1331774434"/>
    <b v="0"/>
    <n v="44"/>
    <b v="1"/>
    <s v="music/rock"/>
    <n v="2140"/>
    <n v="162.27272727272728"/>
    <x v="4"/>
  </r>
  <r>
    <x v="0"/>
    <s v="US"/>
    <s v="USD"/>
    <n v="1383318226"/>
    <n v="1380726226"/>
    <b v="0"/>
    <n v="17"/>
    <b v="1"/>
    <s v="music/rock"/>
    <n v="170"/>
    <n v="80.588235294117652"/>
    <x v="4"/>
  </r>
  <r>
    <x v="0"/>
    <s v="US"/>
    <s v="USD"/>
    <n v="1341633540"/>
    <n v="1338336588"/>
    <b v="0"/>
    <n v="34"/>
    <b v="1"/>
    <s v="music/rock"/>
    <n v="1035.05"/>
    <n v="59.85441176470588"/>
    <x v="4"/>
  </r>
  <r>
    <x v="0"/>
    <s v="US"/>
    <s v="USD"/>
    <n v="1358755140"/>
    <n v="1357187280"/>
    <b v="0"/>
    <n v="14"/>
    <b v="1"/>
    <s v="music/rock"/>
    <n v="160"/>
    <n v="132.85714285714286"/>
    <x v="4"/>
  </r>
  <r>
    <x v="0"/>
    <s v="US"/>
    <s v="USD"/>
    <n v="1359680939"/>
    <n v="1357088939"/>
    <b v="0"/>
    <n v="156"/>
    <b v="1"/>
    <s v="music/rock"/>
    <n v="4437.4599999999991"/>
    <n v="92.547820512820508"/>
    <x v="4"/>
  </r>
  <r>
    <x v="0"/>
    <s v="US"/>
    <s v="USD"/>
    <n v="1384322340"/>
    <n v="1381430646"/>
    <b v="0"/>
    <n v="128"/>
    <b v="1"/>
    <s v="music/rock"/>
    <n v="290"/>
    <n v="60.859375"/>
    <x v="4"/>
  </r>
  <r>
    <x v="0"/>
    <s v="US"/>
    <s v="USD"/>
    <n v="1383861483"/>
    <n v="1381265883"/>
    <b v="0"/>
    <n v="60"/>
    <b v="1"/>
    <s v="music/rock"/>
    <n v="11.110000000000127"/>
    <n v="41.851833333333339"/>
    <x v="4"/>
  </r>
  <r>
    <x v="0"/>
    <s v="US"/>
    <s v="USD"/>
    <n v="1372827540"/>
    <n v="1371491244"/>
    <b v="0"/>
    <n v="32"/>
    <b v="1"/>
    <s v="music/rock"/>
    <n v="76.429999999999836"/>
    <n v="88.325937499999995"/>
    <x v="4"/>
  </r>
  <r>
    <x v="0"/>
    <s v="US"/>
    <s v="USD"/>
    <n v="1315242360"/>
    <n v="1310438737"/>
    <b v="0"/>
    <n v="53"/>
    <b v="1"/>
    <s v="music/rock"/>
    <n v="425"/>
    <n v="158.96226415094338"/>
    <x v="4"/>
  </r>
  <r>
    <x v="0"/>
    <s v="US"/>
    <s v="USD"/>
    <n v="1333774740"/>
    <n v="1330094566"/>
    <b v="0"/>
    <n v="184"/>
    <b v="1"/>
    <s v="music/rock"/>
    <n v="1650"/>
    <n v="85.054347826086953"/>
    <x v="4"/>
  </r>
  <r>
    <x v="0"/>
    <s v="US"/>
    <s v="USD"/>
    <n v="1379279400"/>
    <n v="1376687485"/>
    <b v="0"/>
    <n v="90"/>
    <b v="1"/>
    <s v="music/rock"/>
    <n v="135"/>
    <n v="112.61111111111111"/>
    <x v="4"/>
  </r>
  <r>
    <x v="0"/>
    <s v="US"/>
    <s v="USD"/>
    <n v="1335672000"/>
    <n v="1332978688"/>
    <b v="0"/>
    <n v="71"/>
    <b v="1"/>
    <s v="music/rock"/>
    <n v="226"/>
    <n v="45.436619718309856"/>
    <x v="4"/>
  </r>
  <r>
    <x v="0"/>
    <s v="US"/>
    <s v="USD"/>
    <n v="1412086187"/>
    <n v="1409494187"/>
    <b v="0"/>
    <n v="87"/>
    <b v="1"/>
    <s v="music/rock"/>
    <n v="521"/>
    <n v="46.218390804597703"/>
    <x v="4"/>
  </r>
  <r>
    <x v="0"/>
    <s v="US"/>
    <s v="USD"/>
    <n v="1335542446"/>
    <n v="1332950446"/>
    <b v="0"/>
    <n v="28"/>
    <b v="1"/>
    <s v="music/rock"/>
    <n v="1"/>
    <n v="178.60714285714286"/>
    <x v="4"/>
  </r>
  <r>
    <x v="0"/>
    <s v="GB"/>
    <s v="GBP"/>
    <n v="1410431054"/>
    <n v="1407839054"/>
    <b v="0"/>
    <n v="56"/>
    <b v="1"/>
    <s v="music/rock"/>
    <n v="782"/>
    <n v="40.75"/>
    <x v="4"/>
  </r>
  <r>
    <x v="0"/>
    <s v="US"/>
    <s v="USD"/>
    <n v="1309547120"/>
    <n v="1306955120"/>
    <b v="0"/>
    <n v="51"/>
    <b v="1"/>
    <s v="music/rock"/>
    <n v="230.42999999999984"/>
    <n v="43.733921568627444"/>
    <x v="4"/>
  </r>
  <r>
    <x v="0"/>
    <s v="US"/>
    <s v="USD"/>
    <n v="1347854700"/>
    <n v="1343867524"/>
    <b v="0"/>
    <n v="75"/>
    <b v="1"/>
    <s v="music/rock"/>
    <n v="80"/>
    <n v="81.066666666666663"/>
    <x v="4"/>
  </r>
  <r>
    <x v="0"/>
    <s v="US"/>
    <s v="USD"/>
    <n v="1306630800"/>
    <n v="1304376478"/>
    <b v="0"/>
    <n v="38"/>
    <b v="1"/>
    <s v="music/rock"/>
    <n v="535"/>
    <n v="74.60526315789474"/>
    <x v="4"/>
  </r>
  <r>
    <x v="0"/>
    <s v="US"/>
    <s v="USD"/>
    <n v="1311393540"/>
    <n v="1309919526"/>
    <b v="0"/>
    <n v="18"/>
    <b v="1"/>
    <s v="music/rock"/>
    <n v="0"/>
    <n v="305.55555555555554"/>
    <x v="4"/>
  </r>
  <r>
    <x v="0"/>
    <s v="US"/>
    <s v="USD"/>
    <n v="1310857200"/>
    <n v="1306525512"/>
    <b v="0"/>
    <n v="54"/>
    <b v="1"/>
    <s v="music/rock"/>
    <n v="150"/>
    <n v="58.333333333333336"/>
    <x v="4"/>
  </r>
  <r>
    <x v="0"/>
    <s v="US"/>
    <s v="USD"/>
    <n v="1315413339"/>
    <n v="1312821339"/>
    <b v="0"/>
    <n v="71"/>
    <b v="1"/>
    <s v="music/rock"/>
    <n v="355"/>
    <n v="117.67605633802818"/>
    <x v="4"/>
  </r>
  <r>
    <x v="0"/>
    <s v="US"/>
    <s v="USD"/>
    <n v="1488333600"/>
    <n v="1485270311"/>
    <b v="0"/>
    <n v="57"/>
    <b v="1"/>
    <s v="music/rock"/>
    <n v="205"/>
    <n v="73.771929824561397"/>
    <x v="4"/>
  </r>
  <r>
    <x v="0"/>
    <s v="CA"/>
    <s v="CAD"/>
    <n v="1419224340"/>
    <n v="1416363886"/>
    <b v="0"/>
    <n v="43"/>
    <b v="1"/>
    <s v="music/rock"/>
    <n v="0"/>
    <n v="104.65116279069767"/>
    <x v="4"/>
  </r>
  <r>
    <x v="0"/>
    <s v="US"/>
    <s v="USD"/>
    <n v="1390161630"/>
    <n v="1387569630"/>
    <b v="0"/>
    <n v="52"/>
    <b v="1"/>
    <s v="music/rock"/>
    <n v="151"/>
    <n v="79.82692307692308"/>
    <x v="4"/>
  </r>
  <r>
    <x v="0"/>
    <s v="US"/>
    <s v="USD"/>
    <n v="1346462462"/>
    <n v="1343870462"/>
    <b v="0"/>
    <n v="27"/>
    <b v="1"/>
    <s v="music/rock"/>
    <n v="75"/>
    <n v="58.333333333333336"/>
    <x v="4"/>
  </r>
  <r>
    <x v="0"/>
    <s v="US"/>
    <s v="USD"/>
    <n v="1373475120"/>
    <n v="1371569202"/>
    <b v="0"/>
    <n v="12"/>
    <b v="1"/>
    <s v="music/rock"/>
    <n v="40"/>
    <n v="86.666666666666671"/>
    <x v="4"/>
  </r>
  <r>
    <x v="0"/>
    <s v="US"/>
    <s v="USD"/>
    <n v="1362146280"/>
    <n v="1357604752"/>
    <b v="0"/>
    <n v="33"/>
    <b v="1"/>
    <s v="music/rock"/>
    <n v="311"/>
    <n v="27.606060606060606"/>
    <x v="4"/>
  </r>
  <r>
    <x v="0"/>
    <s v="US"/>
    <s v="USD"/>
    <n v="1342825365"/>
    <n v="1340233365"/>
    <b v="0"/>
    <n v="96"/>
    <b v="1"/>
    <s v="music/rock"/>
    <n v="899.94"/>
    <n v="24.999375000000001"/>
    <x v="4"/>
  </r>
  <r>
    <x v="0"/>
    <s v="US"/>
    <s v="USD"/>
    <n v="1306865040"/>
    <n v="1305568201"/>
    <b v="0"/>
    <n v="28"/>
    <b v="1"/>
    <s v="music/rock"/>
    <n v="273"/>
    <n v="45.464285714285715"/>
    <x v="4"/>
  </r>
  <r>
    <x v="0"/>
    <s v="US"/>
    <s v="USD"/>
    <n v="1414879303"/>
    <n v="1412287303"/>
    <b v="0"/>
    <n v="43"/>
    <b v="1"/>
    <s v="music/rock"/>
    <n v="280"/>
    <n v="99.534883720930239"/>
    <x v="4"/>
  </r>
  <r>
    <x v="0"/>
    <s v="US"/>
    <s v="USD"/>
    <n v="1365489000"/>
    <n v="1362776043"/>
    <b v="0"/>
    <n v="205"/>
    <b v="1"/>
    <s v="music/rock"/>
    <n v="1058.5500000000002"/>
    <n v="39.31"/>
    <x v="4"/>
  </r>
  <r>
    <x v="0"/>
    <s v="US"/>
    <s v="USD"/>
    <n v="1331441940"/>
    <n v="1326810211"/>
    <b v="0"/>
    <n v="23"/>
    <b v="1"/>
    <s v="music/rock"/>
    <n v="556.65999999999985"/>
    <n v="89.419999999999987"/>
    <x v="4"/>
  </r>
  <r>
    <x v="0"/>
    <s v="US"/>
    <s v="USD"/>
    <n v="1344358860"/>
    <n v="1343682681"/>
    <b v="0"/>
    <n v="19"/>
    <b v="1"/>
    <s v="music/rock"/>
    <n v="195"/>
    <n v="28.684210526315791"/>
    <x v="4"/>
  </r>
  <r>
    <x v="0"/>
    <s v="US"/>
    <s v="USD"/>
    <n v="1387601040"/>
    <n v="1386806254"/>
    <b v="0"/>
    <n v="14"/>
    <b v="1"/>
    <s v="music/rock"/>
    <n v="35"/>
    <n v="31.071428571428573"/>
    <x v="4"/>
  </r>
  <r>
    <x v="0"/>
    <s v="US"/>
    <s v="USD"/>
    <n v="1402290000"/>
    <n v="1399666342"/>
    <b v="0"/>
    <n v="38"/>
    <b v="1"/>
    <s v="music/rock"/>
    <n v="681"/>
    <n v="70.55263157894737"/>
    <x v="4"/>
  </r>
  <r>
    <x v="0"/>
    <s v="US"/>
    <s v="USD"/>
    <n v="1430712060"/>
    <n v="1427753265"/>
    <b v="0"/>
    <n v="78"/>
    <b v="1"/>
    <s v="music/rock"/>
    <n v="0"/>
    <n v="224.12820512820514"/>
    <x v="4"/>
  </r>
  <r>
    <x v="0"/>
    <s v="US"/>
    <s v="USD"/>
    <n v="1349477050"/>
    <n v="1346885050"/>
    <b v="0"/>
    <n v="69"/>
    <b v="1"/>
    <s v="music/rock"/>
    <n v="575"/>
    <n v="51.811594202898547"/>
    <x v="4"/>
  </r>
  <r>
    <x v="0"/>
    <s v="US"/>
    <s v="USD"/>
    <n v="1427062852"/>
    <n v="1424474452"/>
    <b v="0"/>
    <n v="33"/>
    <b v="1"/>
    <s v="music/rock"/>
    <n v="636"/>
    <n v="43.515151515151516"/>
    <x v="4"/>
  </r>
  <r>
    <x v="0"/>
    <s v="US"/>
    <s v="USD"/>
    <n v="1271573940"/>
    <n v="1268459318"/>
    <b v="0"/>
    <n v="54"/>
    <b v="1"/>
    <s v="music/rock"/>
    <n v="550.09999999999991"/>
    <n v="39.816666666666663"/>
    <x v="4"/>
  </r>
  <r>
    <x v="0"/>
    <s v="US"/>
    <s v="USD"/>
    <n v="1351495284"/>
    <n v="1349335284"/>
    <b v="0"/>
    <n v="99"/>
    <b v="1"/>
    <s v="music/rock"/>
    <n v="54"/>
    <n v="126.8080808080808"/>
    <x v="4"/>
  </r>
  <r>
    <x v="0"/>
    <s v="US"/>
    <s v="USD"/>
    <n v="1332719730"/>
    <n v="1330908930"/>
    <b v="0"/>
    <n v="49"/>
    <b v="1"/>
    <s v="music/rock"/>
    <n v="80"/>
    <n v="113.87755102040816"/>
    <x v="4"/>
  </r>
  <r>
    <x v="0"/>
    <s v="US"/>
    <s v="USD"/>
    <n v="1329248940"/>
    <n v="1326972107"/>
    <b v="0"/>
    <n v="11"/>
    <b v="1"/>
    <s v="music/rock"/>
    <n v="10"/>
    <n v="28.181818181818183"/>
    <x v="4"/>
  </r>
  <r>
    <x v="0"/>
    <s v="US"/>
    <s v="USD"/>
    <n v="1340641440"/>
    <n v="1339549982"/>
    <b v="0"/>
    <n v="38"/>
    <b v="1"/>
    <s v="music/rock"/>
    <n v="91"/>
    <n v="36.60526315789474"/>
    <x v="4"/>
  </r>
  <r>
    <x v="0"/>
    <s v="GB"/>
    <s v="GBP"/>
    <n v="1468437240"/>
    <n v="1463253240"/>
    <b v="0"/>
    <n v="16"/>
    <b v="1"/>
    <s v="music/rock"/>
    <n v="20"/>
    <n v="32.5"/>
    <x v="4"/>
  </r>
  <r>
    <x v="0"/>
    <s v="US"/>
    <s v="USD"/>
    <n v="1363952225"/>
    <n v="1361363825"/>
    <b v="0"/>
    <n v="32"/>
    <b v="1"/>
    <s v="music/rock"/>
    <n v="141"/>
    <n v="60.65625"/>
    <x v="4"/>
  </r>
  <r>
    <x v="0"/>
    <s v="US"/>
    <s v="USD"/>
    <n v="1335540694"/>
    <n v="1332948694"/>
    <b v="0"/>
    <n v="20"/>
    <b v="1"/>
    <s v="music/rock"/>
    <n v="2000"/>
    <n v="175"/>
    <x v="4"/>
  </r>
  <r>
    <x v="0"/>
    <s v="US"/>
    <s v="USD"/>
    <n v="1327133580"/>
    <n v="1321978335"/>
    <b v="0"/>
    <n v="154"/>
    <b v="1"/>
    <s v="music/rock"/>
    <n v="91.059999999999491"/>
    <n v="97.993896103896105"/>
    <x v="4"/>
  </r>
  <r>
    <x v="0"/>
    <s v="US"/>
    <s v="USD"/>
    <n v="1397941475"/>
    <n v="1395349475"/>
    <b v="0"/>
    <n v="41"/>
    <b v="1"/>
    <s v="music/rock"/>
    <n v="100"/>
    <n v="148.78048780487805"/>
    <x v="4"/>
  </r>
  <r>
    <x v="0"/>
    <s v="US"/>
    <s v="USD"/>
    <n v="1372651140"/>
    <n v="1369770292"/>
    <b v="0"/>
    <n v="75"/>
    <b v="1"/>
    <s v="music/rock"/>
    <n v="1706"/>
    <n v="96.08"/>
    <x v="4"/>
  </r>
  <r>
    <x v="0"/>
    <s v="US"/>
    <s v="USD"/>
    <n v="1337396400"/>
    <n v="1333709958"/>
    <b v="0"/>
    <n v="40"/>
    <b v="1"/>
    <s v="music/rock"/>
    <n v="345"/>
    <n v="58.625"/>
    <x v="4"/>
  </r>
  <r>
    <x v="0"/>
    <s v="US"/>
    <s v="USD"/>
    <n v="1381108918"/>
    <n v="1378516918"/>
    <b v="0"/>
    <n v="46"/>
    <b v="1"/>
    <s v="music/rock"/>
    <n v="46.520000000000437"/>
    <n v="109.70695652173914"/>
    <x v="4"/>
  </r>
  <r>
    <x v="0"/>
    <s v="US"/>
    <s v="USD"/>
    <n v="1398988662"/>
    <n v="1396396662"/>
    <b v="0"/>
    <n v="62"/>
    <b v="1"/>
    <s v="music/rock"/>
    <n v="545"/>
    <n v="49.112903225806448"/>
    <x v="4"/>
  </r>
  <r>
    <x v="0"/>
    <s v="US"/>
    <s v="USD"/>
    <n v="1326835985"/>
    <n v="1324243985"/>
    <b v="0"/>
    <n v="61"/>
    <b v="1"/>
    <s v="music/rock"/>
    <n v="908"/>
    <n v="47.672131147540981"/>
    <x v="4"/>
  </r>
  <r>
    <x v="0"/>
    <s v="US"/>
    <s v="USD"/>
    <n v="1348337956"/>
    <n v="1345745956"/>
    <b v="0"/>
    <n v="96"/>
    <b v="1"/>
    <s v="music/rock"/>
    <n v="830.82999999999993"/>
    <n v="60.737812499999997"/>
    <x v="4"/>
  </r>
  <r>
    <x v="0"/>
    <s v="US"/>
    <s v="USD"/>
    <n v="1474694787"/>
    <n v="1472102787"/>
    <b v="0"/>
    <n v="190"/>
    <b v="1"/>
    <s v="music/metal"/>
    <n v="2041.6599999999999"/>
    <n v="63.37715789473684"/>
    <x v="4"/>
  </r>
  <r>
    <x v="0"/>
    <s v="US"/>
    <s v="USD"/>
    <n v="1415653663"/>
    <n v="1413058063"/>
    <b v="1"/>
    <n v="94"/>
    <b v="1"/>
    <s v="music/metal"/>
    <n v="66"/>
    <n v="53.893617021276597"/>
    <x v="4"/>
  </r>
  <r>
    <x v="0"/>
    <s v="CA"/>
    <s v="CAD"/>
    <n v="1381723140"/>
    <n v="1378735983"/>
    <b v="1"/>
    <n v="39"/>
    <b v="1"/>
    <s v="music/metal"/>
    <n v="108"/>
    <n v="66.871794871794876"/>
    <x v="4"/>
  </r>
  <r>
    <x v="0"/>
    <s v="US"/>
    <s v="USD"/>
    <n v="1481184000"/>
    <n v="1479708680"/>
    <b v="0"/>
    <n v="127"/>
    <b v="1"/>
    <s v="music/metal"/>
    <n v="5014"/>
    <n v="63.102362204724407"/>
    <x v="4"/>
  </r>
  <r>
    <x v="0"/>
    <s v="US"/>
    <s v="USD"/>
    <n v="1414817940"/>
    <n v="1411489552"/>
    <b v="1"/>
    <n v="159"/>
    <b v="1"/>
    <s v="music/metal"/>
    <n v="2824"/>
    <n v="36.628930817610062"/>
    <x v="4"/>
  </r>
  <r>
    <x v="0"/>
    <s v="US"/>
    <s v="USD"/>
    <n v="1473047940"/>
    <n v="1469595396"/>
    <b v="0"/>
    <n v="177"/>
    <b v="1"/>
    <s v="music/metal"/>
    <n v="1019.0100000000002"/>
    <n v="34.005706214689269"/>
    <x v="4"/>
  </r>
  <r>
    <x v="0"/>
    <s v="GB"/>
    <s v="GBP"/>
    <n v="1394460000"/>
    <n v="1393233855"/>
    <b v="0"/>
    <n v="47"/>
    <b v="1"/>
    <s v="music/metal"/>
    <n v="242.01"/>
    <n v="28.553404255319148"/>
    <x v="4"/>
  </r>
  <r>
    <x v="0"/>
    <s v="US"/>
    <s v="USD"/>
    <n v="1436555376"/>
    <n v="1433963376"/>
    <b v="0"/>
    <n v="1"/>
    <b v="1"/>
    <s v="music/metal"/>
    <n v="0"/>
    <n v="10"/>
    <x v="4"/>
  </r>
  <r>
    <x v="0"/>
    <s v="US"/>
    <s v="USD"/>
    <n v="1429038033"/>
    <n v="1426446033"/>
    <b v="0"/>
    <n v="16"/>
    <b v="1"/>
    <s v="music/metal"/>
    <n v="0"/>
    <n v="18.75"/>
    <x v="4"/>
  </r>
  <r>
    <x v="0"/>
    <s v="US"/>
    <s v="USD"/>
    <n v="1426473264"/>
    <n v="1424057664"/>
    <b v="0"/>
    <n v="115"/>
    <b v="1"/>
    <s v="music/metal"/>
    <n v="796"/>
    <n v="41.704347826086959"/>
    <x v="4"/>
  </r>
  <r>
    <x v="0"/>
    <s v="US"/>
    <s v="USD"/>
    <n v="1461560340"/>
    <n v="1458762717"/>
    <b v="0"/>
    <n v="133"/>
    <b v="1"/>
    <s v="music/metal"/>
    <n v="2207"/>
    <n v="46.669172932330824"/>
    <x v="4"/>
  </r>
  <r>
    <x v="0"/>
    <s v="FR"/>
    <s v="EUR"/>
    <n v="1469994300"/>
    <n v="1464815253"/>
    <b v="0"/>
    <n v="70"/>
    <b v="1"/>
    <s v="music/metal"/>
    <n v="609"/>
    <n v="37.271428571428572"/>
    <x v="4"/>
  </r>
  <r>
    <x v="0"/>
    <s v="US"/>
    <s v="USD"/>
    <n v="1477342800"/>
    <n v="1476386395"/>
    <b v="0"/>
    <n v="62"/>
    <b v="1"/>
    <s v="music/metal"/>
    <n v="174"/>
    <n v="59.258064516129032"/>
    <x v="4"/>
  </r>
  <r>
    <x v="0"/>
    <s v="US"/>
    <s v="USD"/>
    <n v="1424116709"/>
    <n v="1421524709"/>
    <b v="0"/>
    <n v="10"/>
    <b v="1"/>
    <s v="music/metal"/>
    <n v="0"/>
    <n v="30"/>
    <x v="4"/>
  </r>
  <r>
    <x v="0"/>
    <s v="US"/>
    <s v="USD"/>
    <n v="1482901546"/>
    <n v="1480309546"/>
    <b v="0"/>
    <n v="499"/>
    <b v="1"/>
    <s v="music/metal"/>
    <n v="5065.3000000000029"/>
    <n v="65.8623246492986"/>
    <x v="4"/>
  </r>
  <r>
    <x v="0"/>
    <s v="US"/>
    <s v="USD"/>
    <n v="1469329217"/>
    <n v="1466737217"/>
    <b v="0"/>
    <n v="47"/>
    <b v="1"/>
    <s v="music/metal"/>
    <n v="50"/>
    <n v="31.914893617021278"/>
    <x v="4"/>
  </r>
  <r>
    <x v="0"/>
    <s v="DE"/>
    <s v="EUR"/>
    <n v="1477422000"/>
    <n v="1472282956"/>
    <b v="0"/>
    <n v="28"/>
    <b v="1"/>
    <s v="music/metal"/>
    <n v="295"/>
    <n v="19.464285714285715"/>
    <x v="4"/>
  </r>
  <r>
    <x v="0"/>
    <s v="ES"/>
    <s v="EUR"/>
    <n v="1448463431"/>
    <n v="1444831031"/>
    <b v="0"/>
    <n v="24"/>
    <b v="1"/>
    <s v="music/metal"/>
    <n v="0"/>
    <n v="50"/>
    <x v="4"/>
  </r>
  <r>
    <x v="0"/>
    <s v="GB"/>
    <s v="GBP"/>
    <n v="1429138740"/>
    <n v="1426528418"/>
    <b v="0"/>
    <n v="76"/>
    <b v="1"/>
    <s v="music/metal"/>
    <n v="528.06999999999994"/>
    <n v="22.737763157894737"/>
    <x v="4"/>
  </r>
  <r>
    <x v="0"/>
    <s v="US"/>
    <s v="USD"/>
    <n v="1433376000"/>
    <n v="1430768468"/>
    <b v="0"/>
    <n v="98"/>
    <b v="1"/>
    <s v="music/metal"/>
    <n v="187"/>
    <n v="42.724489795918366"/>
    <x v="4"/>
  </r>
  <r>
    <x v="2"/>
    <s v="US"/>
    <s v="USD"/>
    <n v="1385123713"/>
    <n v="1382528113"/>
    <b v="0"/>
    <n v="48"/>
    <b v="0"/>
    <s v="music/jazz"/>
    <n v="-11460"/>
    <n v="52.916666666666664"/>
    <x v="4"/>
  </r>
  <r>
    <x v="2"/>
    <s v="US"/>
    <s v="USD"/>
    <n v="1474067404"/>
    <n v="1471475404"/>
    <b v="0"/>
    <n v="2"/>
    <b v="0"/>
    <s v="music/jazz"/>
    <n v="-4399"/>
    <n v="50.5"/>
    <x v="4"/>
  </r>
  <r>
    <x v="2"/>
    <s v="GB"/>
    <s v="GBP"/>
    <n v="1384179548"/>
    <n v="1381583948"/>
    <b v="0"/>
    <n v="4"/>
    <b v="0"/>
    <s v="music/jazz"/>
    <n v="-49830"/>
    <n v="42.5"/>
    <x v="4"/>
  </r>
  <r>
    <x v="2"/>
    <s v="US"/>
    <s v="USD"/>
    <n v="1329014966"/>
    <n v="1326422966"/>
    <b v="0"/>
    <n v="5"/>
    <b v="0"/>
    <s v="music/jazz"/>
    <n v="-1910"/>
    <n v="18"/>
    <x v="4"/>
  </r>
  <r>
    <x v="2"/>
    <s v="US"/>
    <s v="USD"/>
    <n v="1381917540"/>
    <n v="1379990038"/>
    <b v="0"/>
    <n v="79"/>
    <b v="0"/>
    <s v="music/jazz"/>
    <n v="-3800"/>
    <n v="34.177215189873415"/>
    <x v="4"/>
  </r>
  <r>
    <x v="2"/>
    <s v="US"/>
    <s v="USD"/>
    <n v="1358361197"/>
    <n v="1353177197"/>
    <b v="0"/>
    <n v="2"/>
    <b v="0"/>
    <s v="music/jazz"/>
    <n v="-2155"/>
    <n v="22.5"/>
    <x v="4"/>
  </r>
  <r>
    <x v="2"/>
    <s v="US"/>
    <s v="USD"/>
    <n v="1425136200"/>
    <n v="1421853518"/>
    <b v="0"/>
    <n v="11"/>
    <b v="0"/>
    <s v="music/jazz"/>
    <n v="-2860"/>
    <n v="58.18181818181818"/>
    <x v="4"/>
  </r>
  <r>
    <x v="2"/>
    <s v="US"/>
    <s v="USD"/>
    <n v="1259643540"/>
    <n v="1254450706"/>
    <b v="0"/>
    <n v="11"/>
    <b v="0"/>
    <s v="music/jazz"/>
    <n v="-3799"/>
    <n v="109.18181818181819"/>
    <x v="4"/>
  </r>
  <r>
    <x v="2"/>
    <s v="US"/>
    <s v="USD"/>
    <n v="1389055198"/>
    <n v="1386463198"/>
    <b v="0"/>
    <n v="1"/>
    <b v="0"/>
    <s v="music/jazz"/>
    <n v="-44950"/>
    <n v="50"/>
    <x v="4"/>
  </r>
  <r>
    <x v="2"/>
    <s v="US"/>
    <s v="USD"/>
    <n v="1365448657"/>
    <n v="1362860257"/>
    <b v="0"/>
    <n v="3"/>
    <b v="0"/>
    <s v="music/jazz"/>
    <n v="-7760"/>
    <n v="346.66666666666669"/>
    <x v="4"/>
  </r>
  <r>
    <x v="2"/>
    <s v="GB"/>
    <s v="GBP"/>
    <n v="1377995523"/>
    <n v="1375403523"/>
    <b v="0"/>
    <n v="5"/>
    <b v="0"/>
    <s v="music/jazz"/>
    <n v="-19938"/>
    <n v="12.4"/>
    <x v="4"/>
  </r>
  <r>
    <x v="2"/>
    <s v="US"/>
    <s v="USD"/>
    <n v="1385735295"/>
    <n v="1383139695"/>
    <b v="0"/>
    <n v="12"/>
    <b v="0"/>
    <s v="music/jazz"/>
    <n v="-5675"/>
    <n v="27.083333333333332"/>
    <x v="4"/>
  </r>
  <r>
    <x v="2"/>
    <s v="US"/>
    <s v="USD"/>
    <n v="1299786527"/>
    <n v="1295898527"/>
    <b v="0"/>
    <n v="2"/>
    <b v="0"/>
    <s v="music/jazz"/>
    <n v="-7935"/>
    <n v="32.5"/>
    <x v="4"/>
  </r>
  <r>
    <x v="2"/>
    <s v="US"/>
    <s v="USD"/>
    <n v="1352610040"/>
    <n v="1349150440"/>
    <b v="0"/>
    <n v="5"/>
    <b v="0"/>
    <s v="music/jazz"/>
    <n v="-3455"/>
    <n v="9"/>
    <x v="4"/>
  </r>
  <r>
    <x v="2"/>
    <s v="US"/>
    <s v="USD"/>
    <n v="1367676034"/>
    <n v="1365084034"/>
    <b v="0"/>
    <n v="21"/>
    <b v="0"/>
    <s v="music/jazz"/>
    <n v="-2270"/>
    <n v="34.761904761904759"/>
    <x v="4"/>
  </r>
  <r>
    <x v="2"/>
    <s v="US"/>
    <s v="USD"/>
    <n v="1442856131"/>
    <n v="1441128131"/>
    <b v="0"/>
    <n v="0"/>
    <b v="0"/>
    <s v="music/jazz"/>
    <n v="-5000"/>
    <e v="#DIV/0!"/>
    <x v="4"/>
  </r>
  <r>
    <x v="2"/>
    <s v="GB"/>
    <s v="GBP"/>
    <n v="1359978927"/>
    <n v="1357127727"/>
    <b v="0"/>
    <n v="45"/>
    <b v="0"/>
    <s v="music/jazz"/>
    <n v="-1866"/>
    <n v="28.577777777777779"/>
    <x v="4"/>
  </r>
  <r>
    <x v="2"/>
    <s v="US"/>
    <s v="USD"/>
    <n v="1387479360"/>
    <n v="1384887360"/>
    <b v="0"/>
    <n v="29"/>
    <b v="0"/>
    <s v="music/jazz"/>
    <n v="-649"/>
    <n v="46.586206896551722"/>
    <x v="4"/>
  </r>
  <r>
    <x v="2"/>
    <s v="US"/>
    <s v="USD"/>
    <n v="1293082524"/>
    <n v="1290490524"/>
    <b v="0"/>
    <n v="2"/>
    <b v="0"/>
    <s v="music/jazz"/>
    <n v="-4935"/>
    <n v="32.5"/>
    <x v="4"/>
  </r>
  <r>
    <x v="2"/>
    <s v="US"/>
    <s v="USD"/>
    <n v="1338321305"/>
    <n v="1336506905"/>
    <b v="0"/>
    <n v="30"/>
    <b v="0"/>
    <s v="music/jazz"/>
    <n v="-1456"/>
    <n v="21.466666666666665"/>
    <x v="4"/>
  </r>
  <r>
    <x v="2"/>
    <s v="US"/>
    <s v="USD"/>
    <n v="1351582938"/>
    <n v="1348731738"/>
    <b v="0"/>
    <n v="8"/>
    <b v="0"/>
    <s v="music/indie rock"/>
    <n v="-3667"/>
    <n v="14.125"/>
    <x v="4"/>
  </r>
  <r>
    <x v="2"/>
    <s v="US"/>
    <s v="USD"/>
    <n v="1326520886"/>
    <n v="1322632886"/>
    <b v="0"/>
    <n v="1"/>
    <b v="0"/>
    <s v="music/indie rock"/>
    <n v="-3720"/>
    <n v="30"/>
    <x v="4"/>
  </r>
  <r>
    <x v="2"/>
    <s v="US"/>
    <s v="USD"/>
    <n v="1315341550"/>
    <n v="1312490350"/>
    <b v="0"/>
    <n v="14"/>
    <b v="0"/>
    <s v="music/indie rock"/>
    <n v="-1198"/>
    <n v="21.571428571428573"/>
    <x v="4"/>
  </r>
  <r>
    <x v="2"/>
    <s v="US"/>
    <s v="USD"/>
    <n v="1456957635"/>
    <n v="1451773635"/>
    <b v="0"/>
    <n v="24"/>
    <b v="0"/>
    <s v="music/indie rock"/>
    <n v="-2999"/>
    <n v="83.375"/>
    <x v="4"/>
  </r>
  <r>
    <x v="2"/>
    <s v="US"/>
    <s v="USD"/>
    <n v="1336789860"/>
    <n v="1331666146"/>
    <b v="0"/>
    <n v="2"/>
    <b v="0"/>
    <s v="music/indie rock"/>
    <n v="-1980"/>
    <n v="10"/>
    <x v="4"/>
  </r>
  <r>
    <x v="2"/>
    <s v="US"/>
    <s v="USD"/>
    <n v="1483137311"/>
    <n v="1481322911"/>
    <b v="0"/>
    <n v="21"/>
    <b v="0"/>
    <s v="music/indie rock"/>
    <n v="-250"/>
    <n v="35.714285714285715"/>
    <x v="4"/>
  </r>
  <r>
    <x v="2"/>
    <s v="US"/>
    <s v="USD"/>
    <n v="1473972813"/>
    <n v="1471812813"/>
    <b v="0"/>
    <n v="7"/>
    <b v="0"/>
    <s v="music/indie rock"/>
    <n v="-295"/>
    <n v="29.285714285714285"/>
    <x v="4"/>
  </r>
  <r>
    <x v="2"/>
    <s v="US"/>
    <s v="USD"/>
    <n v="1338159655"/>
    <n v="1335567655"/>
    <b v="0"/>
    <n v="0"/>
    <b v="0"/>
    <s v="music/indie rock"/>
    <n v="-1000"/>
    <e v="#DIV/0!"/>
    <x v="4"/>
  </r>
  <r>
    <x v="2"/>
    <s v="US"/>
    <s v="USD"/>
    <n v="1314856800"/>
    <n v="1311789885"/>
    <b v="0"/>
    <n v="4"/>
    <b v="0"/>
    <s v="music/indie rock"/>
    <n v="-928"/>
    <n v="18"/>
    <x v="4"/>
  </r>
  <r>
    <x v="2"/>
    <s v="US"/>
    <s v="USD"/>
    <n v="1412534943"/>
    <n v="1409942943"/>
    <b v="0"/>
    <n v="32"/>
    <b v="0"/>
    <s v="music/indie rock"/>
    <n v="-22639.68"/>
    <n v="73.760000000000005"/>
    <x v="4"/>
  </r>
  <r>
    <x v="2"/>
    <s v="US"/>
    <s v="USD"/>
    <n v="1385055979"/>
    <n v="1382460379"/>
    <b v="0"/>
    <n v="4"/>
    <b v="0"/>
    <s v="music/indie rock"/>
    <n v="-2875"/>
    <n v="31.25"/>
    <x v="4"/>
  </r>
  <r>
    <x v="2"/>
    <s v="US"/>
    <s v="USD"/>
    <n v="1408581930"/>
    <n v="1405989930"/>
    <b v="0"/>
    <n v="9"/>
    <b v="0"/>
    <s v="music/indie rock"/>
    <n v="-7740"/>
    <n v="28.888888888888889"/>
    <x v="4"/>
  </r>
  <r>
    <x v="2"/>
    <s v="US"/>
    <s v="USD"/>
    <n v="1280635200"/>
    <n v="1273121283"/>
    <b v="0"/>
    <n v="17"/>
    <b v="0"/>
    <s v="music/indie rock"/>
    <n v="-3555"/>
    <n v="143.8235294117647"/>
    <x v="4"/>
  </r>
  <r>
    <x v="2"/>
    <s v="US"/>
    <s v="USD"/>
    <n v="1427920363"/>
    <n v="1425331963"/>
    <b v="0"/>
    <n v="5"/>
    <b v="0"/>
    <s v="music/indie rock"/>
    <n v="-1800"/>
    <n v="40"/>
    <x v="4"/>
  </r>
  <r>
    <x v="2"/>
    <s v="US"/>
    <s v="USD"/>
    <n v="1465169610"/>
    <n v="1462577610"/>
    <b v="0"/>
    <n v="53"/>
    <b v="0"/>
    <s v="music/indie rock"/>
    <n v="-12166"/>
    <n v="147.81132075471697"/>
    <x v="4"/>
  </r>
  <r>
    <x v="2"/>
    <s v="US"/>
    <s v="USD"/>
    <n v="1287975829"/>
    <n v="1284087829"/>
    <b v="0"/>
    <n v="7"/>
    <b v="0"/>
    <s v="music/indie rock"/>
    <n v="-7805"/>
    <n v="27.857142857142858"/>
    <x v="4"/>
  </r>
  <r>
    <x v="2"/>
    <s v="US"/>
    <s v="USD"/>
    <n v="1440734400"/>
    <n v="1438549026"/>
    <b v="0"/>
    <n v="72"/>
    <b v="0"/>
    <s v="music/indie rock"/>
    <n v="-4800"/>
    <n v="44.444444444444443"/>
    <x v="4"/>
  </r>
  <r>
    <x v="2"/>
    <s v="US"/>
    <s v="USD"/>
    <n v="1354123908"/>
    <n v="1351528308"/>
    <b v="0"/>
    <n v="0"/>
    <b v="0"/>
    <s v="music/indie rock"/>
    <n v="-3000"/>
    <e v="#DIV/0!"/>
    <x v="4"/>
  </r>
  <r>
    <x v="2"/>
    <s v="US"/>
    <s v="USD"/>
    <n v="1326651110"/>
    <n v="1322763110"/>
    <b v="0"/>
    <n v="2"/>
    <b v="0"/>
    <s v="music/indie rock"/>
    <n v="-2430"/>
    <n v="35"/>
    <x v="4"/>
  </r>
  <r>
    <x v="2"/>
    <s v="US"/>
    <s v="USD"/>
    <n v="1306549362"/>
    <n v="1302661362"/>
    <b v="0"/>
    <n v="8"/>
    <b v="0"/>
    <s v="music/indie rock"/>
    <n v="-470"/>
    <n v="35"/>
    <x v="4"/>
  </r>
  <r>
    <x v="2"/>
    <s v="US"/>
    <s v="USD"/>
    <n v="1459365802"/>
    <n v="1456777402"/>
    <b v="0"/>
    <n v="2"/>
    <b v="0"/>
    <s v="music/jazz"/>
    <n v="-4979"/>
    <n v="10.5"/>
    <x v="4"/>
  </r>
  <r>
    <x v="2"/>
    <s v="US"/>
    <s v="USD"/>
    <n v="1276024260"/>
    <n v="1272050914"/>
    <b v="0"/>
    <n v="0"/>
    <b v="0"/>
    <s v="music/jazz"/>
    <n v="-6500"/>
    <e v="#DIV/0!"/>
    <x v="4"/>
  </r>
  <r>
    <x v="2"/>
    <s v="US"/>
    <s v="USD"/>
    <n v="1409412600"/>
    <n v="1404947422"/>
    <b v="0"/>
    <n v="3"/>
    <b v="0"/>
    <s v="music/jazz"/>
    <n v="-29910"/>
    <n v="30"/>
    <x v="4"/>
  </r>
  <r>
    <x v="2"/>
    <s v="US"/>
    <s v="USD"/>
    <n v="1348367100"/>
    <n v="1346180780"/>
    <b v="0"/>
    <n v="4"/>
    <b v="0"/>
    <s v="music/jazz"/>
    <n v="-4840"/>
    <n v="40"/>
    <x v="4"/>
  </r>
  <r>
    <x v="2"/>
    <s v="US"/>
    <s v="USD"/>
    <n v="1451786137"/>
    <n v="1449194137"/>
    <b v="0"/>
    <n v="3"/>
    <b v="0"/>
    <s v="music/jazz"/>
    <n v="-49849"/>
    <n v="50.333333333333336"/>
    <x v="4"/>
  </r>
  <r>
    <x v="2"/>
    <s v="US"/>
    <s v="USD"/>
    <n v="1295847926"/>
    <n v="1290663926"/>
    <b v="0"/>
    <n v="6"/>
    <b v="0"/>
    <s v="music/jazz"/>
    <n v="-6304"/>
    <n v="32.666666666666664"/>
    <x v="4"/>
  </r>
  <r>
    <x v="2"/>
    <s v="US"/>
    <s v="USD"/>
    <n v="1394681590"/>
    <n v="1392093190"/>
    <b v="0"/>
    <n v="0"/>
    <b v="0"/>
    <s v="music/jazz"/>
    <n v="-15000"/>
    <e v="#DIV/0!"/>
    <x v="4"/>
  </r>
  <r>
    <x v="2"/>
    <s v="US"/>
    <s v="USD"/>
    <n v="1315715823"/>
    <n v="1313123823"/>
    <b v="0"/>
    <n v="0"/>
    <b v="0"/>
    <s v="music/jazz"/>
    <n v="-2900"/>
    <e v="#DIV/0!"/>
    <x v="4"/>
  </r>
  <r>
    <x v="2"/>
    <s v="US"/>
    <s v="USD"/>
    <n v="1280206740"/>
    <n v="1276283655"/>
    <b v="0"/>
    <n v="0"/>
    <b v="0"/>
    <s v="music/jazz"/>
    <n v="-2500"/>
    <e v="#DIV/0!"/>
    <x v="4"/>
  </r>
  <r>
    <x v="2"/>
    <s v="US"/>
    <s v="USD"/>
    <n v="1343016000"/>
    <n v="1340296440"/>
    <b v="0"/>
    <n v="8"/>
    <b v="0"/>
    <s v="music/jazz"/>
    <n v="-15480"/>
    <n v="65"/>
    <x v="4"/>
  </r>
  <r>
    <x v="2"/>
    <s v="GB"/>
    <s v="GBP"/>
    <n v="1488546319"/>
    <n v="1483362319"/>
    <b v="0"/>
    <n v="5"/>
    <b v="0"/>
    <s v="music/jazz"/>
    <n v="-427"/>
    <n v="24.6"/>
    <x v="4"/>
  </r>
  <r>
    <x v="2"/>
    <s v="US"/>
    <s v="USD"/>
    <n v="1390522045"/>
    <n v="1388707645"/>
    <b v="0"/>
    <n v="0"/>
    <b v="0"/>
    <s v="music/jazz"/>
    <n v="-100000"/>
    <e v="#DIV/0!"/>
    <x v="4"/>
  </r>
  <r>
    <x v="2"/>
    <s v="US"/>
    <s v="USD"/>
    <n v="1355197047"/>
    <n v="1350009447"/>
    <b v="0"/>
    <n v="2"/>
    <b v="0"/>
    <s v="music/jazz"/>
    <n v="-3470"/>
    <n v="15"/>
    <x v="4"/>
  </r>
  <r>
    <x v="2"/>
    <s v="US"/>
    <s v="USD"/>
    <n v="1336188019"/>
    <n v="1333596019"/>
    <b v="0"/>
    <n v="24"/>
    <b v="0"/>
    <s v="music/jazz"/>
    <n v="-28018"/>
    <n v="82.583333333333329"/>
    <x v="4"/>
  </r>
  <r>
    <x v="2"/>
    <s v="US"/>
    <s v="USD"/>
    <n v="1345918747"/>
    <n v="1343326747"/>
    <b v="0"/>
    <n v="0"/>
    <b v="0"/>
    <s v="music/jazz"/>
    <n v="-1500"/>
    <e v="#DIV/0!"/>
    <x v="4"/>
  </r>
  <r>
    <x v="2"/>
    <s v="US"/>
    <s v="USD"/>
    <n v="1330577940"/>
    <n v="1327853914"/>
    <b v="0"/>
    <n v="9"/>
    <b v="0"/>
    <s v="music/jazz"/>
    <n v="-6125"/>
    <n v="41.666666666666664"/>
    <x v="4"/>
  </r>
  <r>
    <x v="2"/>
    <s v="US"/>
    <s v="USD"/>
    <n v="1287723600"/>
    <n v="1284409734"/>
    <b v="0"/>
    <n v="0"/>
    <b v="0"/>
    <s v="music/jazz"/>
    <n v="-3300"/>
    <e v="#DIV/0!"/>
    <x v="4"/>
  </r>
  <r>
    <x v="2"/>
    <s v="US"/>
    <s v="USD"/>
    <n v="1405305000"/>
    <n v="1402612730"/>
    <b v="0"/>
    <n v="1"/>
    <b v="0"/>
    <s v="music/jazz"/>
    <n v="-4970"/>
    <n v="30"/>
    <x v="4"/>
  </r>
  <r>
    <x v="2"/>
    <s v="GB"/>
    <s v="GBP"/>
    <n v="1417474761"/>
    <n v="1414879161"/>
    <b v="0"/>
    <n v="10"/>
    <b v="0"/>
    <s v="music/jazz"/>
    <n v="-3704"/>
    <n v="19.600000000000001"/>
    <x v="4"/>
  </r>
  <r>
    <x v="2"/>
    <s v="US"/>
    <s v="USD"/>
    <n v="1355930645"/>
    <n v="1352906645"/>
    <b v="0"/>
    <n v="1"/>
    <b v="0"/>
    <s v="music/jazz"/>
    <n v="-19900"/>
    <n v="100"/>
    <x v="4"/>
  </r>
  <r>
    <x v="2"/>
    <s v="US"/>
    <s v="USD"/>
    <n v="1384448822"/>
    <n v="1381853222"/>
    <b v="0"/>
    <n v="0"/>
    <b v="0"/>
    <s v="music/jazz"/>
    <n v="-5500"/>
    <e v="#DIV/0!"/>
    <x v="4"/>
  </r>
  <r>
    <x v="2"/>
    <s v="US"/>
    <s v="USD"/>
    <n v="1323666376"/>
    <n v="1320033976"/>
    <b v="0"/>
    <n v="20"/>
    <b v="0"/>
    <s v="music/jazz"/>
    <n v="-10365"/>
    <n v="231.75"/>
    <x v="4"/>
  </r>
  <r>
    <x v="2"/>
    <s v="US"/>
    <s v="USD"/>
    <n v="1412167393"/>
    <n v="1409143393"/>
    <b v="0"/>
    <n v="30"/>
    <b v="0"/>
    <s v="music/jazz"/>
    <n v="-21320"/>
    <n v="189.33333333333334"/>
    <x v="4"/>
  </r>
  <r>
    <x v="2"/>
    <s v="US"/>
    <s v="USD"/>
    <n v="1416614523"/>
    <n v="1414018923"/>
    <b v="0"/>
    <n v="6"/>
    <b v="0"/>
    <s v="music/jazz"/>
    <n v="-14670"/>
    <n v="55"/>
    <x v="4"/>
  </r>
  <r>
    <x v="2"/>
    <s v="US"/>
    <s v="USD"/>
    <n v="1360795069"/>
    <n v="1358203069"/>
    <b v="0"/>
    <n v="15"/>
    <b v="0"/>
    <s v="music/jazz"/>
    <n v="-2673"/>
    <n v="21.8"/>
    <x v="4"/>
  </r>
  <r>
    <x v="2"/>
    <s v="US"/>
    <s v="USD"/>
    <n v="1385590111"/>
    <n v="1382994511"/>
    <b v="0"/>
    <n v="5"/>
    <b v="0"/>
    <s v="music/jazz"/>
    <n v="-5840"/>
    <n v="32"/>
    <x v="4"/>
  </r>
  <r>
    <x v="2"/>
    <s v="US"/>
    <s v="USD"/>
    <n v="1278628800"/>
    <n v="1276043330"/>
    <b v="0"/>
    <n v="0"/>
    <b v="0"/>
    <s v="music/jazz"/>
    <n v="-7000"/>
    <e v="#DIV/0!"/>
    <x v="4"/>
  </r>
  <r>
    <x v="2"/>
    <s v="US"/>
    <s v="USD"/>
    <n v="1337024695"/>
    <n v="1334432695"/>
    <b v="0"/>
    <n v="0"/>
    <b v="0"/>
    <s v="music/jazz"/>
    <n v="-20000"/>
    <e v="#DIV/0!"/>
    <x v="4"/>
  </r>
  <r>
    <x v="2"/>
    <s v="US"/>
    <s v="USD"/>
    <n v="1353196800"/>
    <n v="1348864913"/>
    <b v="0"/>
    <n v="28"/>
    <b v="0"/>
    <s v="music/jazz"/>
    <n v="-12925"/>
    <n v="56.25"/>
    <x v="4"/>
  </r>
  <r>
    <x v="2"/>
    <s v="US"/>
    <s v="USD"/>
    <n v="1333946569"/>
    <n v="1331358169"/>
    <b v="0"/>
    <n v="0"/>
    <b v="0"/>
    <s v="music/jazz"/>
    <n v="-500"/>
    <e v="#DIV/0!"/>
    <x v="4"/>
  </r>
  <r>
    <x v="2"/>
    <s v="US"/>
    <s v="USD"/>
    <n v="1277501520"/>
    <n v="1273874306"/>
    <b v="0"/>
    <n v="5"/>
    <b v="0"/>
    <s v="music/jazz"/>
    <n v="-555"/>
    <n v="69"/>
    <x v="4"/>
  </r>
  <r>
    <x v="2"/>
    <s v="GB"/>
    <s v="GBP"/>
    <n v="1395007200"/>
    <n v="1392021502"/>
    <b v="0"/>
    <n v="7"/>
    <b v="0"/>
    <s v="music/jazz"/>
    <n v="-1869"/>
    <n v="18.714285714285715"/>
    <x v="4"/>
  </r>
  <r>
    <x v="2"/>
    <s v="US"/>
    <s v="USD"/>
    <n v="1363990545"/>
    <n v="1360106145"/>
    <b v="0"/>
    <n v="30"/>
    <b v="0"/>
    <s v="music/jazz"/>
    <n v="-8119"/>
    <n v="46.033333333333331"/>
    <x v="4"/>
  </r>
  <r>
    <x v="2"/>
    <s v="US"/>
    <s v="USD"/>
    <n v="1399867409"/>
    <n v="1394683409"/>
    <b v="0"/>
    <n v="2"/>
    <b v="0"/>
    <s v="music/jazz"/>
    <n v="-1880"/>
    <n v="60"/>
    <x v="4"/>
  </r>
  <r>
    <x v="2"/>
    <s v="CA"/>
    <s v="CAD"/>
    <n v="1399183200"/>
    <n v="1396633284"/>
    <b v="0"/>
    <n v="30"/>
    <b v="0"/>
    <s v="music/jazz"/>
    <n v="-3480"/>
    <n v="50.666666666666664"/>
    <x v="4"/>
  </r>
  <r>
    <x v="2"/>
    <s v="US"/>
    <s v="USD"/>
    <n v="1454054429"/>
    <n v="1451462429"/>
    <b v="0"/>
    <n v="2"/>
    <b v="0"/>
    <s v="music/jazz"/>
    <n v="-3450"/>
    <n v="25"/>
    <x v="4"/>
  </r>
  <r>
    <x v="2"/>
    <s v="US"/>
    <s v="USD"/>
    <n v="1326916800"/>
    <n v="1323131689"/>
    <b v="0"/>
    <n v="0"/>
    <b v="0"/>
    <s v="music/jazz"/>
    <n v="-1400"/>
    <e v="#DIV/0!"/>
    <x v="4"/>
  </r>
  <r>
    <x v="2"/>
    <s v="US"/>
    <s v="USD"/>
    <n v="1383509357"/>
    <n v="1380913757"/>
    <b v="0"/>
    <n v="2"/>
    <b v="0"/>
    <s v="music/jazz"/>
    <n v="-3460"/>
    <n v="20"/>
    <x v="4"/>
  </r>
  <r>
    <x v="2"/>
    <s v="US"/>
    <s v="USD"/>
    <n v="1346585448"/>
    <n v="1343993448"/>
    <b v="0"/>
    <n v="1"/>
    <b v="0"/>
    <s v="music/jazz"/>
    <n v="-6975"/>
    <n v="25"/>
    <x v="4"/>
  </r>
  <r>
    <x v="2"/>
    <s v="US"/>
    <s v="USD"/>
    <n v="1372622280"/>
    <n v="1369246738"/>
    <b v="0"/>
    <n v="2"/>
    <b v="0"/>
    <s v="music/jazz"/>
    <n v="-2710"/>
    <n v="20"/>
    <x v="4"/>
  </r>
  <r>
    <x v="2"/>
    <s v="US"/>
    <s v="USD"/>
    <n v="1439251926"/>
    <n v="1435363926"/>
    <b v="0"/>
    <n v="14"/>
    <b v="0"/>
    <s v="technology/wearables"/>
    <n v="-7456"/>
    <n v="110.28571428571429"/>
    <x v="2"/>
  </r>
  <r>
    <x v="2"/>
    <s v="US"/>
    <s v="USD"/>
    <n v="1486693145"/>
    <n v="1484101145"/>
    <b v="0"/>
    <n v="31"/>
    <b v="0"/>
    <s v="technology/wearables"/>
    <n v="-48839"/>
    <n v="37.451612903225808"/>
    <x v="2"/>
  </r>
  <r>
    <x v="2"/>
    <s v="US"/>
    <s v="USD"/>
    <n v="1455826460"/>
    <n v="1452716060"/>
    <b v="0"/>
    <n v="16"/>
    <b v="0"/>
    <s v="technology/wearables"/>
    <n v="-6832"/>
    <n v="41.75"/>
    <x v="2"/>
  </r>
  <r>
    <x v="2"/>
    <s v="US"/>
    <s v="USD"/>
    <n v="1480438905"/>
    <n v="1477843305"/>
    <b v="0"/>
    <n v="12"/>
    <b v="0"/>
    <s v="technology/wearables"/>
    <n v="-2711"/>
    <n v="24.083333333333332"/>
    <x v="2"/>
  </r>
  <r>
    <x v="2"/>
    <s v="US"/>
    <s v="USD"/>
    <n v="1460988000"/>
    <n v="1458050450"/>
    <b v="0"/>
    <n v="96"/>
    <b v="0"/>
    <s v="technology/wearables"/>
    <n v="-43337"/>
    <n v="69.40625"/>
    <x v="2"/>
  </r>
  <r>
    <x v="2"/>
    <s v="FR"/>
    <s v="EUR"/>
    <n v="1487462340"/>
    <n v="1482958626"/>
    <b v="0"/>
    <n v="16"/>
    <b v="0"/>
    <s v="technology/wearables"/>
    <n v="-97516"/>
    <n v="155.25"/>
    <x v="2"/>
  </r>
  <r>
    <x v="2"/>
    <s v="US"/>
    <s v="USD"/>
    <n v="1473444048"/>
    <n v="1470852048"/>
    <b v="0"/>
    <n v="5"/>
    <b v="0"/>
    <s v="technology/wearables"/>
    <n v="-14714"/>
    <n v="57.2"/>
    <x v="2"/>
  </r>
  <r>
    <x v="2"/>
    <s v="US"/>
    <s v="USD"/>
    <n v="1467312306"/>
    <n v="1462128306"/>
    <b v="0"/>
    <n v="0"/>
    <b v="0"/>
    <s v="technology/wearables"/>
    <n v="-850"/>
    <e v="#DIV/0!"/>
    <x v="2"/>
  </r>
  <r>
    <x v="2"/>
    <s v="NL"/>
    <s v="EUR"/>
    <n v="1457812364"/>
    <n v="1455220364"/>
    <b v="0"/>
    <n v="8"/>
    <b v="0"/>
    <s v="technology/wearables"/>
    <n v="-3520"/>
    <n v="60"/>
    <x v="2"/>
  </r>
  <r>
    <x v="2"/>
    <s v="DE"/>
    <s v="EUR"/>
    <n v="1456016576"/>
    <n v="1450832576"/>
    <b v="0"/>
    <n v="7"/>
    <b v="0"/>
    <s v="technology/wearables"/>
    <n v="-19727"/>
    <n v="39"/>
    <x v="2"/>
  </r>
  <r>
    <x v="2"/>
    <s v="CA"/>
    <s v="CAD"/>
    <n v="1453053661"/>
    <n v="1450461661"/>
    <b v="0"/>
    <n v="24"/>
    <b v="0"/>
    <s v="technology/wearables"/>
    <n v="-3598"/>
    <n v="58.416666666666664"/>
    <x v="2"/>
  </r>
  <r>
    <x v="2"/>
    <s v="US"/>
    <s v="USD"/>
    <n v="1465054872"/>
    <n v="1461166872"/>
    <b v="0"/>
    <n v="121"/>
    <b v="0"/>
    <s v="technology/wearables"/>
    <n v="-30805"/>
    <n v="158.63636363636363"/>
    <x v="2"/>
  </r>
  <r>
    <x v="2"/>
    <s v="US"/>
    <s v="USD"/>
    <n v="1479483812"/>
    <n v="1476888212"/>
    <b v="0"/>
    <n v="196"/>
    <b v="0"/>
    <s v="technology/wearables"/>
    <n v="-29428"/>
    <n v="99.857142857142861"/>
    <x v="2"/>
  </r>
  <r>
    <x v="2"/>
    <s v="US"/>
    <s v="USD"/>
    <n v="1422158199"/>
    <n v="1419566199"/>
    <b v="0"/>
    <n v="5"/>
    <b v="0"/>
    <s v="technology/wearables"/>
    <n v="-14874"/>
    <n v="25.2"/>
    <x v="2"/>
  </r>
  <r>
    <x v="2"/>
    <s v="US"/>
    <s v="USD"/>
    <n v="1440100839"/>
    <n v="1436472039"/>
    <b v="0"/>
    <n v="73"/>
    <b v="0"/>
    <s v="technology/wearables"/>
    <n v="-8489"/>
    <n v="89.191780821917803"/>
    <x v="2"/>
  </r>
  <r>
    <x v="2"/>
    <s v="US"/>
    <s v="USD"/>
    <n v="1473750300"/>
    <n v="1470294300"/>
    <b v="0"/>
    <n v="93"/>
    <b v="0"/>
    <s v="technology/wearables"/>
    <n v="-283016"/>
    <n v="182.6236559139785"/>
    <x v="2"/>
  </r>
  <r>
    <x v="2"/>
    <s v="US"/>
    <s v="USD"/>
    <n v="1430081759"/>
    <n v="1424901359"/>
    <b v="0"/>
    <n v="17"/>
    <b v="0"/>
    <s v="technology/wearables"/>
    <n v="-49139"/>
    <n v="50.647058823529413"/>
    <x v="2"/>
  </r>
  <r>
    <x v="2"/>
    <s v="US"/>
    <s v="USD"/>
    <n v="1479392133"/>
    <n v="1476710133"/>
    <b v="0"/>
    <n v="7"/>
    <b v="0"/>
    <s v="technology/wearables"/>
    <n v="-11767"/>
    <n v="33.285714285714285"/>
    <x v="2"/>
  </r>
  <r>
    <x v="2"/>
    <s v="US"/>
    <s v="USD"/>
    <n v="1428641940"/>
    <n v="1426792563"/>
    <b v="0"/>
    <n v="17"/>
    <b v="0"/>
    <s v="technology/wearables"/>
    <n v="-6896"/>
    <n v="51.823529411764703"/>
    <x v="2"/>
  </r>
  <r>
    <x v="2"/>
    <s v="US"/>
    <s v="USD"/>
    <n v="1421640665"/>
    <n v="1419048665"/>
    <b v="0"/>
    <n v="171"/>
    <b v="0"/>
    <s v="technology/wearables"/>
    <n v="-30570"/>
    <n v="113.62573099415205"/>
    <x v="2"/>
  </r>
  <r>
    <x v="2"/>
    <s v="US"/>
    <s v="USD"/>
    <n v="1489500155"/>
    <n v="1485874955"/>
    <b v="0"/>
    <n v="188"/>
    <b v="0"/>
    <s v="technology/wearables"/>
    <n v="-29995"/>
    <n v="136.46276595744681"/>
    <x v="2"/>
  </r>
  <r>
    <x v="2"/>
    <s v="US"/>
    <s v="USD"/>
    <n v="1487617200"/>
    <n v="1483634335"/>
    <b v="0"/>
    <n v="110"/>
    <b v="0"/>
    <s v="technology/wearables"/>
    <n v="-54921"/>
    <n v="364.35454545454547"/>
    <x v="2"/>
  </r>
  <r>
    <x v="2"/>
    <s v="US"/>
    <s v="USD"/>
    <n v="1455210353"/>
    <n v="1451927153"/>
    <b v="0"/>
    <n v="37"/>
    <b v="0"/>
    <s v="technology/wearables"/>
    <n v="-1788"/>
    <n v="19.243243243243242"/>
    <x v="2"/>
  </r>
  <r>
    <x v="2"/>
    <s v="US"/>
    <s v="USD"/>
    <n v="1476717319"/>
    <n v="1473693319"/>
    <b v="0"/>
    <n v="9"/>
    <b v="0"/>
    <s v="technology/wearables"/>
    <n v="-34623"/>
    <n v="41.888888888888886"/>
    <x v="2"/>
  </r>
  <r>
    <x v="2"/>
    <s v="CA"/>
    <s v="CAD"/>
    <n v="1441119919"/>
    <n v="1437663919"/>
    <b v="0"/>
    <n v="29"/>
    <b v="0"/>
    <s v="technology/wearables"/>
    <n v="-109121"/>
    <n v="30.310344827586206"/>
    <x v="2"/>
  </r>
  <r>
    <x v="2"/>
    <s v="US"/>
    <s v="USD"/>
    <n v="1477454340"/>
    <n v="1474676646"/>
    <b v="0"/>
    <n v="6"/>
    <b v="0"/>
    <s v="technology/wearables"/>
    <n v="-24702"/>
    <n v="49.666666666666664"/>
    <x v="2"/>
  </r>
  <r>
    <x v="2"/>
    <s v="US"/>
    <s v="USD"/>
    <n v="1475766932"/>
    <n v="1473174932"/>
    <b v="0"/>
    <n v="30"/>
    <b v="0"/>
    <s v="technology/wearables"/>
    <n v="-10224"/>
    <n v="59.2"/>
    <x v="2"/>
  </r>
  <r>
    <x v="2"/>
    <s v="US"/>
    <s v="USD"/>
    <n v="1461301574"/>
    <n v="1456121174"/>
    <b v="0"/>
    <n v="81"/>
    <b v="0"/>
    <s v="technology/wearables"/>
    <n v="-16438"/>
    <n v="43.97530864197531"/>
    <x v="2"/>
  </r>
  <r>
    <x v="2"/>
    <s v="US"/>
    <s v="USD"/>
    <n v="1408134034"/>
    <n v="1405542034"/>
    <b v="0"/>
    <n v="4"/>
    <b v="0"/>
    <s v="technology/wearables"/>
    <n v="-7894"/>
    <n v="26.5"/>
    <x v="2"/>
  </r>
  <r>
    <x v="2"/>
    <s v="MX"/>
    <s v="MXN"/>
    <n v="1486624607"/>
    <n v="1483773407"/>
    <b v="0"/>
    <n v="11"/>
    <b v="0"/>
    <s v="technology/wearables"/>
    <n v="-16000"/>
    <n v="1272.7272727272727"/>
    <x v="2"/>
  </r>
  <r>
    <x v="2"/>
    <s v="CA"/>
    <s v="CAD"/>
    <n v="1485147540"/>
    <n v="1481951853"/>
    <b v="0"/>
    <n v="14"/>
    <b v="0"/>
    <s v="technology/wearables"/>
    <n v="-2704"/>
    <n v="164"/>
    <x v="2"/>
  </r>
  <r>
    <x v="2"/>
    <s v="US"/>
    <s v="USD"/>
    <n v="1433178060"/>
    <n v="1429290060"/>
    <b v="0"/>
    <n v="5"/>
    <b v="0"/>
    <s v="technology/wearables"/>
    <n v="-99774"/>
    <n v="45.2"/>
    <x v="2"/>
  </r>
  <r>
    <x v="2"/>
    <s v="US"/>
    <s v="USD"/>
    <n v="1409813940"/>
    <n v="1407271598"/>
    <b v="0"/>
    <n v="45"/>
    <b v="0"/>
    <s v="technology/wearables"/>
    <n v="-13075"/>
    <n v="153.88888888888889"/>
    <x v="2"/>
  </r>
  <r>
    <x v="2"/>
    <s v="US"/>
    <s v="USD"/>
    <n v="1447032093"/>
    <n v="1441844493"/>
    <b v="0"/>
    <n v="8"/>
    <b v="0"/>
    <s v="technology/wearables"/>
    <n v="-19589"/>
    <n v="51.375"/>
    <x v="2"/>
  </r>
  <r>
    <x v="2"/>
    <s v="US"/>
    <s v="USD"/>
    <n v="1458925156"/>
    <n v="1456336756"/>
    <b v="0"/>
    <n v="3"/>
    <b v="0"/>
    <s v="technology/wearables"/>
    <n v="-49720"/>
    <n v="93.333333333333329"/>
    <x v="2"/>
  </r>
  <r>
    <x v="2"/>
    <s v="US"/>
    <s v="USD"/>
    <n v="1467132185"/>
    <n v="1461948185"/>
    <b v="0"/>
    <n v="24"/>
    <b v="0"/>
    <s v="technology/wearables"/>
    <n v="-97393"/>
    <n v="108.625"/>
    <x v="2"/>
  </r>
  <r>
    <x v="2"/>
    <s v="AU"/>
    <s v="AUD"/>
    <n v="1439515497"/>
    <n v="1435627497"/>
    <b v="0"/>
    <n v="18"/>
    <b v="0"/>
    <s v="technology/wearables"/>
    <n v="-147111"/>
    <n v="160.5"/>
    <x v="2"/>
  </r>
  <r>
    <x v="2"/>
    <s v="AT"/>
    <s v="EUR"/>
    <n v="1456094197"/>
    <n v="1453502197"/>
    <b v="0"/>
    <n v="12"/>
    <b v="0"/>
    <s v="technology/wearables"/>
    <n v="-1791"/>
    <n v="75.75"/>
    <x v="2"/>
  </r>
  <r>
    <x v="2"/>
    <s v="SE"/>
    <s v="SEK"/>
    <n v="1456385101"/>
    <n v="1453793101"/>
    <b v="0"/>
    <n v="123"/>
    <b v="0"/>
    <s v="technology/wearables"/>
    <n v="-75616"/>
    <n v="790.83739837398377"/>
    <x v="2"/>
  </r>
  <r>
    <x v="2"/>
    <s v="US"/>
    <s v="USD"/>
    <n v="1466449140"/>
    <n v="1463392828"/>
    <b v="0"/>
    <n v="96"/>
    <b v="0"/>
    <s v="technology/wearables"/>
    <n v="-6013.84"/>
    <n v="301.93916666666667"/>
    <x v="2"/>
  </r>
  <r>
    <x v="2"/>
    <s v="US"/>
    <s v="USD"/>
    <n v="1417387322"/>
    <n v="1413495722"/>
    <b v="0"/>
    <n v="31"/>
    <b v="0"/>
    <s v="technology/wearables"/>
    <n v="-8514"/>
    <n v="47.935483870967744"/>
    <x v="2"/>
  </r>
  <r>
    <x v="2"/>
    <s v="US"/>
    <s v="USD"/>
    <n v="1407624222"/>
    <n v="1405032222"/>
    <b v="0"/>
    <n v="4"/>
    <b v="0"/>
    <s v="technology/wearables"/>
    <n v="-88877"/>
    <n v="2.75"/>
    <x v="2"/>
  </r>
  <r>
    <x v="2"/>
    <s v="US"/>
    <s v="USD"/>
    <n v="1475431486"/>
    <n v="1472839486"/>
    <b v="0"/>
    <n v="3"/>
    <b v="0"/>
    <s v="technology/wearables"/>
    <n v="-17497"/>
    <n v="1"/>
    <x v="2"/>
  </r>
  <r>
    <x v="2"/>
    <s v="ES"/>
    <s v="EUR"/>
    <n v="1471985640"/>
    <n v="1469289685"/>
    <b v="0"/>
    <n v="179"/>
    <b v="0"/>
    <s v="technology/wearables"/>
    <n v="-73468"/>
    <n v="171.79329608938548"/>
    <x v="2"/>
  </r>
  <r>
    <x v="2"/>
    <s v="US"/>
    <s v="USD"/>
    <n v="1427507208"/>
    <n v="1424918808"/>
    <b v="0"/>
    <n v="3"/>
    <b v="0"/>
    <s v="technology/wearables"/>
    <n v="-9894"/>
    <n v="35.333333333333336"/>
    <x v="2"/>
  </r>
  <r>
    <x v="2"/>
    <s v="DE"/>
    <s v="EUR"/>
    <n v="1451602800"/>
    <n v="1449011610"/>
    <b v="0"/>
    <n v="23"/>
    <b v="0"/>
    <s v="technology/wearables"/>
    <n v="-28112"/>
    <n v="82.086956521739125"/>
    <x v="2"/>
  </r>
  <r>
    <x v="2"/>
    <s v="GB"/>
    <s v="GBP"/>
    <n v="1452384000"/>
    <n v="1447698300"/>
    <b v="0"/>
    <n v="23"/>
    <b v="0"/>
    <s v="technology/wearables"/>
    <n v="-17450"/>
    <n v="110.8695652173913"/>
    <x v="2"/>
  </r>
  <r>
    <x v="2"/>
    <s v="NL"/>
    <s v="EUR"/>
    <n v="1403507050"/>
    <n v="1400051050"/>
    <b v="0"/>
    <n v="41"/>
    <b v="0"/>
    <s v="technology/wearables"/>
    <n v="-43390"/>
    <n v="161.21951219512195"/>
    <x v="2"/>
  </r>
  <r>
    <x v="2"/>
    <s v="IT"/>
    <s v="EUR"/>
    <n v="1475310825"/>
    <n v="1472718825"/>
    <b v="0"/>
    <n v="0"/>
    <b v="0"/>
    <s v="technology/wearables"/>
    <n v="-5000"/>
    <e v="#DIV/0!"/>
    <x v="2"/>
  </r>
  <r>
    <x v="2"/>
    <s v="US"/>
    <s v="USD"/>
    <n v="1475101495"/>
    <n v="1472509495"/>
    <b v="0"/>
    <n v="32"/>
    <b v="0"/>
    <s v="technology/wearables"/>
    <n v="-8323"/>
    <n v="52.40625"/>
    <x v="2"/>
  </r>
  <r>
    <x v="2"/>
    <s v="US"/>
    <s v="USD"/>
    <n v="1409770164"/>
    <n v="1407178164"/>
    <b v="0"/>
    <n v="2"/>
    <b v="0"/>
    <s v="technology/wearables"/>
    <n v="-24974"/>
    <n v="13"/>
    <x v="2"/>
  </r>
  <r>
    <x v="2"/>
    <s v="GB"/>
    <s v="GBP"/>
    <n v="1468349460"/>
    <n v="1466186988"/>
    <b v="0"/>
    <n v="7"/>
    <b v="0"/>
    <s v="technology/wearables"/>
    <n v="-4788"/>
    <n v="30.285714285714285"/>
    <x v="2"/>
  </r>
  <r>
    <x v="2"/>
    <s v="US"/>
    <s v="USD"/>
    <n v="1462655519"/>
    <n v="1457475119"/>
    <b v="0"/>
    <n v="4"/>
    <b v="0"/>
    <s v="technology/wearables"/>
    <n v="-99533"/>
    <n v="116.75"/>
    <x v="2"/>
  </r>
  <r>
    <x v="2"/>
    <s v="US"/>
    <s v="USD"/>
    <n v="1478926800"/>
    <n v="1476054568"/>
    <b v="0"/>
    <n v="196"/>
    <b v="0"/>
    <s v="technology/wearables"/>
    <n v="-52439"/>
    <n v="89.59693877551021"/>
    <x v="2"/>
  </r>
  <r>
    <x v="2"/>
    <s v="US"/>
    <s v="USD"/>
    <n v="1417388340"/>
    <n v="1412835530"/>
    <b v="0"/>
    <n v="11"/>
    <b v="0"/>
    <s v="technology/wearables"/>
    <n v="-195331"/>
    <n v="424.45454545454544"/>
    <x v="2"/>
  </r>
  <r>
    <x v="2"/>
    <s v="US"/>
    <s v="USD"/>
    <n v="1417276800"/>
    <n v="1415140480"/>
    <b v="0"/>
    <n v="9"/>
    <b v="0"/>
    <s v="technology/wearables"/>
    <n v="-9274"/>
    <n v="80.666666666666671"/>
    <x v="2"/>
  </r>
  <r>
    <x v="2"/>
    <s v="US"/>
    <s v="USD"/>
    <n v="1406474820"/>
    <n v="1403902060"/>
    <b v="0"/>
    <n v="5"/>
    <b v="0"/>
    <s v="technology/wearables"/>
    <n v="-3935"/>
    <n v="13"/>
    <x v="2"/>
  </r>
  <r>
    <x v="2"/>
    <s v="US"/>
    <s v="USD"/>
    <n v="1417145297"/>
    <n v="1414549697"/>
    <b v="0"/>
    <n v="8"/>
    <b v="0"/>
    <s v="technology/wearables"/>
    <n v="-4935"/>
    <n v="8.125"/>
    <x v="2"/>
  </r>
  <r>
    <x v="2"/>
    <s v="CA"/>
    <s v="CAD"/>
    <n v="1447909401"/>
    <n v="1444017801"/>
    <b v="0"/>
    <n v="229"/>
    <b v="0"/>
    <s v="technology/wearables"/>
    <n v="-24865"/>
    <n v="153.42794759825327"/>
    <x v="2"/>
  </r>
  <r>
    <x v="2"/>
    <s v="CA"/>
    <s v="CAD"/>
    <n v="1415865720"/>
    <n v="1413270690"/>
    <b v="0"/>
    <n v="40"/>
    <b v="0"/>
    <s v="technology/wearables"/>
    <n v="-138317"/>
    <n v="292.07499999999999"/>
    <x v="2"/>
  </r>
  <r>
    <x v="1"/>
    <s v="US"/>
    <s v="USD"/>
    <n v="1489537560"/>
    <n v="1484357160"/>
    <b v="0"/>
    <n v="6"/>
    <b v="0"/>
    <s v="technology/wearables"/>
    <n v="-874876"/>
    <n v="3304"/>
    <x v="2"/>
  </r>
  <r>
    <x v="1"/>
    <s v="GB"/>
    <s v="GBP"/>
    <n v="1485796613"/>
    <n v="1481908613"/>
    <b v="0"/>
    <n v="4"/>
    <b v="0"/>
    <s v="technology/wearables"/>
    <n v="200"/>
    <n v="1300"/>
    <x v="2"/>
  </r>
  <r>
    <x v="1"/>
    <s v="US"/>
    <s v="USD"/>
    <n v="1450331940"/>
    <n v="1447777514"/>
    <b v="0"/>
    <n v="22"/>
    <b v="0"/>
    <s v="technology/wearables"/>
    <n v="-7039"/>
    <n v="134.54545454545453"/>
    <x v="2"/>
  </r>
  <r>
    <x v="1"/>
    <s v="FR"/>
    <s v="EUR"/>
    <n v="1489680061"/>
    <n v="1487091661"/>
    <b v="0"/>
    <n v="15"/>
    <b v="0"/>
    <s v="technology/wearables"/>
    <n v="-16789"/>
    <n v="214.06666666666666"/>
    <x v="2"/>
  </r>
  <r>
    <x v="1"/>
    <s v="US"/>
    <s v="USD"/>
    <n v="1455814827"/>
    <n v="1453222827"/>
    <b v="0"/>
    <n v="95"/>
    <b v="0"/>
    <s v="technology/wearables"/>
    <n v="-4448"/>
    <n v="216.33684210526314"/>
    <x v="2"/>
  </r>
  <r>
    <x v="1"/>
    <s v="US"/>
    <s v="USD"/>
    <n v="1446217183"/>
    <n v="1443538783"/>
    <b v="0"/>
    <n v="161"/>
    <b v="0"/>
    <s v="technology/wearables"/>
    <n v="-49898"/>
    <n v="932.31055900621118"/>
    <x v="2"/>
  </r>
  <r>
    <x v="1"/>
    <s v="US"/>
    <s v="USD"/>
    <n v="1418368260"/>
    <n v="1417654672"/>
    <b v="0"/>
    <n v="8"/>
    <b v="0"/>
    <s v="technology/wearables"/>
    <n v="-3766"/>
    <n v="29.25"/>
    <x v="2"/>
  </r>
  <r>
    <x v="1"/>
    <s v="US"/>
    <s v="USD"/>
    <n v="1481727623"/>
    <n v="1478095223"/>
    <b v="0"/>
    <n v="76"/>
    <b v="0"/>
    <s v="technology/wearables"/>
    <n v="-16704"/>
    <n v="174.94736842105263"/>
    <x v="2"/>
  </r>
  <r>
    <x v="1"/>
    <s v="MX"/>
    <s v="MXN"/>
    <n v="1482953115"/>
    <n v="1480361115"/>
    <b v="0"/>
    <n v="1"/>
    <b v="0"/>
    <s v="technology/wearables"/>
    <n v="-93250"/>
    <n v="250"/>
    <x v="2"/>
  </r>
  <r>
    <x v="1"/>
    <s v="US"/>
    <s v="USD"/>
    <n v="1466346646"/>
    <n v="1463754646"/>
    <b v="0"/>
    <n v="101"/>
    <b v="0"/>
    <s v="technology/wearables"/>
    <n v="-43435"/>
    <n v="65"/>
    <x v="2"/>
  </r>
  <r>
    <x v="1"/>
    <s v="US"/>
    <s v="USD"/>
    <n v="1473044340"/>
    <n v="1468180462"/>
    <b v="0"/>
    <n v="4"/>
    <b v="0"/>
    <s v="technology/wearables"/>
    <n v="-115030"/>
    <n v="55"/>
    <x v="2"/>
  </r>
  <r>
    <x v="1"/>
    <s v="US"/>
    <s v="USD"/>
    <n v="1418938395"/>
    <n v="1415050395"/>
    <b v="0"/>
    <n v="1"/>
    <b v="0"/>
    <s v="technology/wearables"/>
    <n v="-19925"/>
    <n v="75"/>
    <x v="2"/>
  </r>
  <r>
    <x v="1"/>
    <s v="US"/>
    <s v="USD"/>
    <n v="1485254052"/>
    <n v="1481366052"/>
    <b v="0"/>
    <n v="775"/>
    <b v="0"/>
    <s v="technology/wearables"/>
    <n v="1071751.05"/>
    <n v="1389.3561935483872"/>
    <x v="2"/>
  </r>
  <r>
    <x v="1"/>
    <s v="US"/>
    <s v="USD"/>
    <n v="1451419200"/>
    <n v="1449000056"/>
    <b v="0"/>
    <n v="90"/>
    <b v="0"/>
    <s v="technology/wearables"/>
    <n v="-16368"/>
    <n v="95.911111111111111"/>
    <x v="2"/>
  </r>
  <r>
    <x v="1"/>
    <s v="US"/>
    <s v="USD"/>
    <n v="1420070615"/>
    <n v="1415750615"/>
    <b v="0"/>
    <n v="16"/>
    <b v="0"/>
    <s v="technology/wearables"/>
    <n v="-6940"/>
    <n v="191.25"/>
    <x v="2"/>
  </r>
  <r>
    <x v="1"/>
    <s v="CH"/>
    <s v="CHF"/>
    <n v="1448489095"/>
    <n v="1445893495"/>
    <b v="0"/>
    <n v="6"/>
    <b v="0"/>
    <s v="technology/wearables"/>
    <n v="-8760"/>
    <n v="40"/>
    <x v="2"/>
  </r>
  <r>
    <x v="1"/>
    <s v="US"/>
    <s v="USD"/>
    <n v="1459992856"/>
    <n v="1456108456"/>
    <b v="0"/>
    <n v="38"/>
    <b v="0"/>
    <s v="technology/wearables"/>
    <n v="-97158"/>
    <n v="74.78947368421052"/>
    <x v="2"/>
  </r>
  <r>
    <x v="1"/>
    <s v="US"/>
    <s v="USD"/>
    <n v="1448125935"/>
    <n v="1444666335"/>
    <b v="0"/>
    <n v="355"/>
    <b v="0"/>
    <s v="technology/wearables"/>
    <n v="-192803"/>
    <n v="161.11830985915492"/>
    <x v="2"/>
  </r>
  <r>
    <x v="1"/>
    <s v="US"/>
    <s v="USD"/>
    <n v="1468496933"/>
    <n v="1465904933"/>
    <b v="0"/>
    <n v="7"/>
    <b v="0"/>
    <s v="technology/wearables"/>
    <n v="-19379"/>
    <n v="88.714285714285708"/>
    <x v="2"/>
  </r>
  <r>
    <x v="1"/>
    <s v="US"/>
    <s v="USD"/>
    <n v="1423092149"/>
    <n v="1420500149"/>
    <b v="0"/>
    <n v="400"/>
    <b v="0"/>
    <s v="technology/wearables"/>
    <n v="-23700"/>
    <n v="53.25"/>
    <x v="2"/>
  </r>
  <r>
    <x v="0"/>
    <s v="CA"/>
    <s v="CAD"/>
    <n v="1433206020"/>
    <n v="1430617209"/>
    <b v="0"/>
    <n v="30"/>
    <b v="1"/>
    <s v="music/electronic music"/>
    <n v="1636"/>
    <n v="106.2"/>
    <x v="4"/>
  </r>
  <r>
    <x v="0"/>
    <s v="US"/>
    <s v="USD"/>
    <n v="1445054400"/>
    <n v="1443074571"/>
    <b v="1"/>
    <n v="478"/>
    <b v="1"/>
    <s v="music/electronic music"/>
    <n v="7554.1100000000006"/>
    <n v="22.079728033472804"/>
    <x v="4"/>
  </r>
  <r>
    <x v="0"/>
    <s v="US"/>
    <s v="USD"/>
    <n v="1431876677"/>
    <n v="1429284677"/>
    <b v="1"/>
    <n v="74"/>
    <b v="1"/>
    <s v="music/electronic music"/>
    <n v="298"/>
    <n v="31.054054054054053"/>
    <x v="4"/>
  </r>
  <r>
    <x v="0"/>
    <s v="GB"/>
    <s v="GBP"/>
    <n v="1434837861"/>
    <n v="1432245861"/>
    <b v="0"/>
    <n v="131"/>
    <b v="1"/>
    <s v="music/electronic music"/>
    <n v="2743"/>
    <n v="36.206106870229007"/>
    <x v="4"/>
  </r>
  <r>
    <x v="0"/>
    <s v="SE"/>
    <s v="SEK"/>
    <n v="1454248563"/>
    <n v="1451656563"/>
    <b v="1"/>
    <n v="61"/>
    <b v="1"/>
    <s v="music/electronic music"/>
    <n v="3727.5499999999993"/>
    <n v="388.9762295081967"/>
    <x v="4"/>
  </r>
  <r>
    <x v="0"/>
    <s v="US"/>
    <s v="USD"/>
    <n v="1426532437"/>
    <n v="1423944037"/>
    <b v="1"/>
    <n v="1071"/>
    <b v="1"/>
    <s v="music/electronic music"/>
    <n v="6949.820000000007"/>
    <n v="71.848571428571432"/>
    <x v="4"/>
  </r>
  <r>
    <x v="0"/>
    <s v="GB"/>
    <s v="GBP"/>
    <n v="1459414016"/>
    <n v="1456480016"/>
    <b v="1"/>
    <n v="122"/>
    <b v="1"/>
    <s v="music/electronic music"/>
    <n v="0.57999999999992724"/>
    <n v="57.381803278688523"/>
    <x v="4"/>
  </r>
  <r>
    <x v="0"/>
    <s v="US"/>
    <s v="USD"/>
    <n v="1414025347"/>
    <n v="1411433347"/>
    <b v="1"/>
    <n v="111"/>
    <b v="1"/>
    <s v="music/electronic music"/>
    <n v="232"/>
    <n v="69.666666666666671"/>
    <x v="4"/>
  </r>
  <r>
    <x v="0"/>
    <s v="GB"/>
    <s v="GBP"/>
    <n v="1488830400"/>
    <n v="1484924605"/>
    <b v="1"/>
    <n v="255"/>
    <b v="1"/>
    <s v="music/electronic music"/>
    <n v="1727"/>
    <n v="45.988235294117644"/>
    <x v="4"/>
  </r>
  <r>
    <x v="0"/>
    <s v="SE"/>
    <s v="SEK"/>
    <n v="1428184740"/>
    <n v="1423501507"/>
    <b v="0"/>
    <n v="141"/>
    <b v="1"/>
    <s v="music/electronic music"/>
    <n v="1176"/>
    <n v="79.262411347517727"/>
    <x v="4"/>
  </r>
  <r>
    <x v="0"/>
    <s v="US"/>
    <s v="USD"/>
    <n v="1473680149"/>
    <n v="1472470549"/>
    <b v="0"/>
    <n v="159"/>
    <b v="1"/>
    <s v="music/electronic music"/>
    <n v="4842"/>
    <n v="43.031446540880502"/>
    <x v="4"/>
  </r>
  <r>
    <x v="0"/>
    <s v="US"/>
    <s v="USD"/>
    <n v="1450290010"/>
    <n v="1447698010"/>
    <b v="0"/>
    <n v="99"/>
    <b v="1"/>
    <s v="music/electronic music"/>
    <n v="740"/>
    <n v="108.48484848484848"/>
    <x v="4"/>
  </r>
  <r>
    <x v="0"/>
    <s v="US"/>
    <s v="USD"/>
    <n v="1466697625"/>
    <n v="1464105625"/>
    <b v="0"/>
    <n v="96"/>
    <b v="1"/>
    <s v="music/electronic music"/>
    <n v="458.84000000000015"/>
    <n v="61.029583333333335"/>
    <x v="4"/>
  </r>
  <r>
    <x v="0"/>
    <s v="GB"/>
    <s v="GBP"/>
    <n v="1481564080"/>
    <n v="1479144880"/>
    <b v="0"/>
    <n v="27"/>
    <b v="1"/>
    <s v="music/electronic music"/>
    <n v="38"/>
    <n v="50.592592592592595"/>
    <x v="4"/>
  </r>
  <r>
    <x v="0"/>
    <s v="US"/>
    <s v="USD"/>
    <n v="1470369540"/>
    <n v="1467604804"/>
    <b v="0"/>
    <n v="166"/>
    <b v="1"/>
    <s v="music/electronic music"/>
    <n v="1500.0900000000001"/>
    <n v="39.157168674698795"/>
    <x v="4"/>
  </r>
  <r>
    <x v="0"/>
    <s v="US"/>
    <s v="USD"/>
    <n v="1423668220"/>
    <n v="1421076220"/>
    <b v="0"/>
    <n v="76"/>
    <b v="1"/>
    <s v="music/electronic music"/>
    <n v="352"/>
    <n v="65.15789473684211"/>
    <x v="4"/>
  </r>
  <r>
    <x v="0"/>
    <s v="US"/>
    <s v="USD"/>
    <n v="1357545600"/>
    <n v="1354790790"/>
    <b v="0"/>
    <n v="211"/>
    <b v="1"/>
    <s v="music/electronic music"/>
    <n v="556.22000000000025"/>
    <n v="23.963127962085309"/>
    <x v="4"/>
  </r>
  <r>
    <x v="0"/>
    <s v="US"/>
    <s v="USD"/>
    <n v="1431925200"/>
    <n v="1429991062"/>
    <b v="0"/>
    <n v="21"/>
    <b v="1"/>
    <s v="music/electronic music"/>
    <n v="21"/>
    <n v="48.61904761904762"/>
    <x v="4"/>
  </r>
  <r>
    <x v="0"/>
    <s v="US"/>
    <s v="USD"/>
    <n v="1458362023"/>
    <n v="1455773623"/>
    <b v="0"/>
    <n v="61"/>
    <b v="1"/>
    <s v="music/electronic music"/>
    <n v="680"/>
    <n v="35.73770491803279"/>
    <x v="4"/>
  </r>
  <r>
    <x v="0"/>
    <s v="US"/>
    <s v="USD"/>
    <n v="1481615940"/>
    <n v="1479436646"/>
    <b v="0"/>
    <n v="30"/>
    <b v="1"/>
    <s v="music/electronic music"/>
    <n v="141"/>
    <n v="21.366666666666667"/>
    <x v="4"/>
  </r>
  <r>
    <x v="1"/>
    <s v="US"/>
    <s v="USD"/>
    <n v="1472317209"/>
    <n v="1469725209"/>
    <b v="0"/>
    <n v="1"/>
    <b v="0"/>
    <s v="journalism/audio"/>
    <n v="-84750"/>
    <n v="250"/>
    <x v="5"/>
  </r>
  <r>
    <x v="1"/>
    <s v="US"/>
    <s v="USD"/>
    <n v="1406769992"/>
    <n v="1405041992"/>
    <b v="0"/>
    <n v="0"/>
    <b v="0"/>
    <s v="journalism/audio"/>
    <n v="-50"/>
    <e v="#DIV/0!"/>
    <x v="5"/>
  </r>
  <r>
    <x v="1"/>
    <s v="US"/>
    <s v="USD"/>
    <n v="1410516000"/>
    <n v="1406824948"/>
    <b v="0"/>
    <n v="1"/>
    <b v="0"/>
    <s v="journalism/audio"/>
    <n v="-640"/>
    <n v="10"/>
    <x v="5"/>
  </r>
  <r>
    <x v="1"/>
    <s v="US"/>
    <s v="USD"/>
    <n v="1432101855"/>
    <n v="1429509855"/>
    <b v="0"/>
    <n v="292"/>
    <b v="0"/>
    <s v="journalism/audio"/>
    <n v="-91463"/>
    <n v="29.236301369863014"/>
    <x v="5"/>
  </r>
  <r>
    <x v="1"/>
    <s v="US"/>
    <s v="USD"/>
    <n v="1425587220"/>
    <n v="1420668801"/>
    <b v="0"/>
    <n v="2"/>
    <b v="0"/>
    <s v="journalism/audio"/>
    <n v="-6994"/>
    <n v="3"/>
    <x v="5"/>
  </r>
  <r>
    <x v="1"/>
    <s v="US"/>
    <s v="USD"/>
    <n v="1408827550"/>
    <n v="1406235550"/>
    <b v="0"/>
    <n v="8"/>
    <b v="0"/>
    <s v="journalism/audio"/>
    <n v="-9734"/>
    <n v="33.25"/>
    <x v="5"/>
  </r>
  <r>
    <x v="1"/>
    <s v="DE"/>
    <s v="EUR"/>
    <n v="1451161560"/>
    <n v="1447273560"/>
    <b v="0"/>
    <n v="0"/>
    <b v="0"/>
    <s v="journalism/audio"/>
    <n v="-3000"/>
    <e v="#DIV/0!"/>
    <x v="5"/>
  </r>
  <r>
    <x v="1"/>
    <s v="US"/>
    <s v="USD"/>
    <n v="1415219915"/>
    <n v="1412624315"/>
    <b v="0"/>
    <n v="1"/>
    <b v="0"/>
    <s v="journalism/audio"/>
    <n v="-1999"/>
    <n v="1"/>
    <x v="5"/>
  </r>
  <r>
    <x v="1"/>
    <s v="US"/>
    <s v="USD"/>
    <n v="1474766189"/>
    <n v="1471310189"/>
    <b v="0"/>
    <n v="4"/>
    <b v="0"/>
    <s v="journalism/audio"/>
    <n v="-14788"/>
    <n v="53"/>
    <x v="5"/>
  </r>
  <r>
    <x v="1"/>
    <s v="US"/>
    <s v="USD"/>
    <n v="1455272445"/>
    <n v="1452680445"/>
    <b v="0"/>
    <n v="0"/>
    <b v="0"/>
    <s v="journalism/audio"/>
    <n v="-12000"/>
    <e v="#DIV/0!"/>
    <x v="5"/>
  </r>
  <r>
    <x v="1"/>
    <s v="US"/>
    <s v="USD"/>
    <n v="1442257677"/>
    <n v="1439665677"/>
    <b v="0"/>
    <n v="0"/>
    <b v="0"/>
    <s v="journalism/audio"/>
    <n v="-2500"/>
    <e v="#DIV/0!"/>
    <x v="5"/>
  </r>
  <r>
    <x v="1"/>
    <s v="US"/>
    <s v="USD"/>
    <n v="1409098825"/>
    <n v="1406679625"/>
    <b v="0"/>
    <n v="0"/>
    <b v="0"/>
    <s v="journalism/audio"/>
    <n v="-500"/>
    <e v="#DIV/0!"/>
    <x v="5"/>
  </r>
  <r>
    <x v="1"/>
    <s v="US"/>
    <s v="USD"/>
    <n v="1465243740"/>
    <n v="1461438495"/>
    <b v="0"/>
    <n v="0"/>
    <b v="0"/>
    <s v="journalism/audio"/>
    <n v="-4336"/>
    <e v="#DIV/0!"/>
    <x v="5"/>
  </r>
  <r>
    <x v="1"/>
    <s v="US"/>
    <s v="USD"/>
    <n v="1488773332"/>
    <n v="1486613332"/>
    <b v="0"/>
    <n v="1"/>
    <b v="0"/>
    <s v="journalism/audio"/>
    <n v="-1485"/>
    <n v="15"/>
    <x v="5"/>
  </r>
  <r>
    <x v="1"/>
    <s v="US"/>
    <s v="USD"/>
    <n v="1407708000"/>
    <n v="1405110399"/>
    <b v="0"/>
    <n v="0"/>
    <b v="0"/>
    <s v="journalism/audio"/>
    <n v="-2500"/>
    <e v="#DIV/0!"/>
    <x v="5"/>
  </r>
  <r>
    <x v="1"/>
    <s v="US"/>
    <s v="USD"/>
    <n v="1457394545"/>
    <n v="1454802545"/>
    <b v="0"/>
    <n v="0"/>
    <b v="0"/>
    <s v="journalism/audio"/>
    <n v="-3500"/>
    <e v="#DIV/0!"/>
    <x v="5"/>
  </r>
  <r>
    <x v="1"/>
    <s v="US"/>
    <s v="USD"/>
    <n v="1429892177"/>
    <n v="1424711777"/>
    <b v="0"/>
    <n v="0"/>
    <b v="0"/>
    <s v="journalism/audio"/>
    <n v="-10000"/>
    <e v="#DIV/0!"/>
    <x v="5"/>
  </r>
  <r>
    <x v="1"/>
    <s v="US"/>
    <s v="USD"/>
    <n v="1480888483"/>
    <n v="1478292883"/>
    <b v="0"/>
    <n v="0"/>
    <b v="0"/>
    <s v="journalism/audio"/>
    <n v="-10000"/>
    <e v="#DIV/0!"/>
    <x v="5"/>
  </r>
  <r>
    <x v="1"/>
    <s v="US"/>
    <s v="USD"/>
    <n v="1427328000"/>
    <n v="1423777043"/>
    <b v="0"/>
    <n v="0"/>
    <b v="0"/>
    <s v="journalism/audio"/>
    <n v="-40000"/>
    <e v="#DIV/0!"/>
    <x v="5"/>
  </r>
  <r>
    <x v="1"/>
    <s v="US"/>
    <s v="USD"/>
    <n v="1426269456"/>
    <n v="1423681056"/>
    <b v="0"/>
    <n v="0"/>
    <b v="0"/>
    <s v="journalism/audio"/>
    <n v="-1100"/>
    <e v="#DIV/0!"/>
    <x v="5"/>
  </r>
  <r>
    <x v="1"/>
    <s v="US"/>
    <s v="USD"/>
    <n v="1429134893"/>
    <n v="1426542893"/>
    <b v="0"/>
    <n v="1"/>
    <b v="0"/>
    <s v="journalism/audio"/>
    <n v="-4950"/>
    <n v="50"/>
    <x v="5"/>
  </r>
  <r>
    <x v="1"/>
    <s v="US"/>
    <s v="USD"/>
    <n v="1462150800"/>
    <n v="1456987108"/>
    <b v="0"/>
    <n v="0"/>
    <b v="0"/>
    <s v="journalism/audio"/>
    <n v="-4000"/>
    <e v="#DIV/0!"/>
    <x v="5"/>
  </r>
  <r>
    <x v="1"/>
    <s v="US"/>
    <s v="USD"/>
    <n v="1468351341"/>
    <n v="1467746541"/>
    <b v="0"/>
    <n v="4"/>
    <b v="0"/>
    <s v="journalism/audio"/>
    <n v="-9"/>
    <n v="47.5"/>
    <x v="5"/>
  </r>
  <r>
    <x v="1"/>
    <s v="US"/>
    <s v="USD"/>
    <n v="1472604262"/>
    <n v="1470012262"/>
    <b v="0"/>
    <n v="0"/>
    <b v="0"/>
    <s v="journalism/audio"/>
    <n v="-1000"/>
    <e v="#DIV/0!"/>
    <x v="5"/>
  </r>
  <r>
    <x v="2"/>
    <s v="US"/>
    <s v="USD"/>
    <n v="1373174903"/>
    <n v="1369286903"/>
    <b v="0"/>
    <n v="123"/>
    <b v="0"/>
    <s v="games/video games"/>
    <n v="-81923"/>
    <n v="65.666666666666671"/>
    <x v="6"/>
  </r>
  <r>
    <x v="2"/>
    <s v="AU"/>
    <s v="AUD"/>
    <n v="1392800922"/>
    <n v="1390381722"/>
    <b v="0"/>
    <n v="5"/>
    <b v="0"/>
    <s v="games/video games"/>
    <n v="-2919"/>
    <n v="16.2"/>
    <x v="6"/>
  </r>
  <r>
    <x v="2"/>
    <s v="US"/>
    <s v="USD"/>
    <n v="1375657582"/>
    <n v="1371769582"/>
    <b v="0"/>
    <n v="148"/>
    <b v="0"/>
    <s v="games/video games"/>
    <n v="-144949"/>
    <n v="34.128378378378379"/>
    <x v="6"/>
  </r>
  <r>
    <x v="2"/>
    <s v="US"/>
    <s v="USD"/>
    <n v="1387657931"/>
    <n v="1385065931"/>
    <b v="0"/>
    <n v="10"/>
    <b v="0"/>
    <s v="games/video games"/>
    <n v="-370"/>
    <n v="13"/>
    <x v="6"/>
  </r>
  <r>
    <x v="2"/>
    <s v="US"/>
    <s v="USD"/>
    <n v="1460274864"/>
    <n v="1457686464"/>
    <b v="0"/>
    <n v="4"/>
    <b v="0"/>
    <s v="games/video games"/>
    <n v="-29955"/>
    <n v="11.25"/>
    <x v="6"/>
  </r>
  <r>
    <x v="2"/>
    <s v="US"/>
    <s v="USD"/>
    <n v="1385447459"/>
    <n v="1382679059"/>
    <b v="0"/>
    <n v="21"/>
    <b v="0"/>
    <s v="games/video games"/>
    <n v="-1350"/>
    <n v="40.476190476190474"/>
    <x v="6"/>
  </r>
  <r>
    <x v="2"/>
    <s v="US"/>
    <s v="USD"/>
    <n v="1349050622"/>
    <n v="1347322622"/>
    <b v="0"/>
    <n v="2"/>
    <b v="0"/>
    <s v="games/video games"/>
    <n v="-9930"/>
    <n v="35"/>
    <x v="6"/>
  </r>
  <r>
    <x v="2"/>
    <s v="NO"/>
    <s v="NOK"/>
    <n v="1447787093"/>
    <n v="1445191493"/>
    <b v="0"/>
    <n v="0"/>
    <b v="0"/>
    <s v="games/video games"/>
    <n v="-100"/>
    <e v="#DIV/0!"/>
    <x v="6"/>
  </r>
  <r>
    <x v="2"/>
    <s v="US"/>
    <s v="USD"/>
    <n v="1391630297"/>
    <n v="1389038297"/>
    <b v="0"/>
    <n v="4"/>
    <b v="0"/>
    <s v="games/video games"/>
    <n v="-74949"/>
    <n v="12.75"/>
    <x v="6"/>
  </r>
  <r>
    <x v="2"/>
    <s v="US"/>
    <s v="USD"/>
    <n v="1318806541"/>
    <n v="1316214541"/>
    <b v="0"/>
    <n v="1"/>
    <b v="0"/>
    <s v="games/video games"/>
    <n v="-740"/>
    <n v="10"/>
    <x v="6"/>
  </r>
  <r>
    <x v="2"/>
    <s v="US"/>
    <s v="USD"/>
    <n v="1388808545"/>
    <n v="1386216545"/>
    <b v="0"/>
    <n v="30"/>
    <b v="0"/>
    <s v="games/video games"/>
    <n v="-50593"/>
    <n v="113.56666666666666"/>
    <x v="6"/>
  </r>
  <r>
    <x v="2"/>
    <s v="US"/>
    <s v="USD"/>
    <n v="1336340516"/>
    <n v="1333748516"/>
    <b v="0"/>
    <n v="3"/>
    <b v="0"/>
    <s v="games/video games"/>
    <n v="-955"/>
    <n v="15"/>
    <x v="6"/>
  </r>
  <r>
    <x v="2"/>
    <s v="US"/>
    <s v="USD"/>
    <n v="1410426250"/>
    <n v="1405674250"/>
    <b v="0"/>
    <n v="975"/>
    <b v="0"/>
    <s v="games/video games"/>
    <n v="-27926"/>
    <n v="48.281025641025643"/>
    <x v="6"/>
  </r>
  <r>
    <x v="2"/>
    <s v="US"/>
    <s v="USD"/>
    <n v="1452744011"/>
    <n v="1450152011"/>
    <b v="0"/>
    <n v="167"/>
    <b v="0"/>
    <s v="games/video games"/>
    <n v="-17656"/>
    <n v="43.976047904191617"/>
    <x v="6"/>
  </r>
  <r>
    <x v="2"/>
    <s v="US"/>
    <s v="USD"/>
    <n v="1311309721"/>
    <n v="1307421721"/>
    <b v="0"/>
    <n v="5"/>
    <b v="0"/>
    <s v="games/video games"/>
    <n v="-555"/>
    <n v="9"/>
    <x v="6"/>
  </r>
  <r>
    <x v="2"/>
    <s v="DE"/>
    <s v="EUR"/>
    <n v="1463232936"/>
    <n v="1461072936"/>
    <b v="0"/>
    <n v="18"/>
    <b v="0"/>
    <s v="games/video games"/>
    <n v="-25322"/>
    <n v="37.666666666666664"/>
    <x v="6"/>
  </r>
  <r>
    <x v="2"/>
    <s v="US"/>
    <s v="USD"/>
    <n v="1399778333"/>
    <n v="1397186333"/>
    <b v="0"/>
    <n v="98"/>
    <b v="0"/>
    <s v="games/video games"/>
    <n v="-18179"/>
    <n v="18.581632653061224"/>
    <x v="6"/>
  </r>
  <r>
    <x v="2"/>
    <s v="US"/>
    <s v="USD"/>
    <n v="1422483292"/>
    <n v="1419891292"/>
    <b v="0"/>
    <n v="4"/>
    <b v="0"/>
    <s v="games/video games"/>
    <n v="-67988"/>
    <n v="3"/>
    <x v="6"/>
  </r>
  <r>
    <x v="2"/>
    <s v="US"/>
    <s v="USD"/>
    <n v="1344635088"/>
    <n v="1342043088"/>
    <b v="0"/>
    <n v="3"/>
    <b v="0"/>
    <s v="games/video games"/>
    <n v="-9944"/>
    <n v="18.666666666666668"/>
    <x v="6"/>
  </r>
  <r>
    <x v="2"/>
    <s v="CA"/>
    <s v="CAD"/>
    <n v="1406994583"/>
    <n v="1401810583"/>
    <b v="0"/>
    <n v="1"/>
    <b v="0"/>
    <s v="games/video games"/>
    <n v="-49590"/>
    <n v="410"/>
    <x v="6"/>
  </r>
  <r>
    <x v="2"/>
    <s v="US"/>
    <s v="USD"/>
    <n v="1407534804"/>
    <n v="1404942804"/>
    <b v="0"/>
    <n v="0"/>
    <b v="0"/>
    <s v="games/video games"/>
    <n v="-550"/>
    <e v="#DIV/0!"/>
    <x v="6"/>
  </r>
  <r>
    <x v="2"/>
    <s v="CA"/>
    <s v="CAD"/>
    <n v="1457967975"/>
    <n v="1455379575"/>
    <b v="0"/>
    <n v="9"/>
    <b v="0"/>
    <s v="games/video games"/>
    <n v="-28974"/>
    <n v="114"/>
    <x v="6"/>
  </r>
  <r>
    <x v="2"/>
    <s v="US"/>
    <s v="USD"/>
    <n v="1408913291"/>
    <n v="1406321291"/>
    <b v="0"/>
    <n v="2"/>
    <b v="0"/>
    <s v="games/video games"/>
    <n v="-17985"/>
    <n v="7.5"/>
    <x v="6"/>
  </r>
  <r>
    <x v="2"/>
    <s v="US"/>
    <s v="USD"/>
    <n v="1402852087"/>
    <n v="1400260087"/>
    <b v="0"/>
    <n v="0"/>
    <b v="0"/>
    <s v="games/video games"/>
    <n v="-1100"/>
    <e v="#DIV/0!"/>
    <x v="6"/>
  </r>
  <r>
    <x v="2"/>
    <s v="US"/>
    <s v="USD"/>
    <n v="1398366667"/>
    <n v="1395774667"/>
    <b v="0"/>
    <n v="147"/>
    <b v="0"/>
    <s v="games/video games"/>
    <n v="-38617.660000000003"/>
    <n v="43.41727891156463"/>
    <x v="6"/>
  </r>
  <r>
    <x v="2"/>
    <s v="FR"/>
    <s v="EUR"/>
    <n v="1435293175"/>
    <n v="1432701175"/>
    <b v="0"/>
    <n v="49"/>
    <b v="0"/>
    <s v="games/video games"/>
    <n v="-13826"/>
    <n v="23.959183673469386"/>
    <x v="6"/>
  </r>
  <r>
    <x v="2"/>
    <s v="AU"/>
    <s v="AUD"/>
    <n v="1432873653"/>
    <n v="1430281653"/>
    <b v="0"/>
    <n v="1"/>
    <b v="0"/>
    <s v="games/video games"/>
    <n v="-12994"/>
    <n v="5"/>
    <x v="6"/>
  </r>
  <r>
    <x v="2"/>
    <s v="GB"/>
    <s v="GBP"/>
    <n v="1460313672"/>
    <n v="1457725272"/>
    <b v="0"/>
    <n v="2"/>
    <b v="0"/>
    <s v="games/video games"/>
    <n v="-175"/>
    <n v="12.5"/>
    <x v="6"/>
  </r>
  <r>
    <x v="2"/>
    <s v="US"/>
    <s v="USD"/>
    <n v="1357432638"/>
    <n v="1354840638"/>
    <b v="0"/>
    <n v="7"/>
    <b v="0"/>
    <s v="games/video games"/>
    <n v="-1979"/>
    <n v="3"/>
    <x v="6"/>
  </r>
  <r>
    <x v="2"/>
    <s v="CA"/>
    <s v="CAD"/>
    <n v="1455232937"/>
    <n v="1453936937"/>
    <b v="0"/>
    <n v="4"/>
    <b v="0"/>
    <s v="games/video games"/>
    <n v="-257.75"/>
    <n v="10.5625"/>
    <x v="6"/>
  </r>
  <r>
    <x v="2"/>
    <s v="US"/>
    <s v="USD"/>
    <n v="1318180033"/>
    <n v="1315588033"/>
    <b v="0"/>
    <n v="27"/>
    <b v="0"/>
    <s v="games/video games"/>
    <n v="-14705.99"/>
    <n v="122.00037037037038"/>
    <x v="6"/>
  </r>
  <r>
    <x v="2"/>
    <s v="US"/>
    <s v="USD"/>
    <n v="1377867220"/>
    <n v="1375275220"/>
    <b v="0"/>
    <n v="94"/>
    <b v="0"/>
    <s v="games/video games"/>
    <n v="-474826"/>
    <n v="267.80851063829789"/>
    <x v="6"/>
  </r>
  <r>
    <x v="2"/>
    <s v="US"/>
    <s v="USD"/>
    <n v="1412393400"/>
    <n v="1409747154"/>
    <b v="0"/>
    <n v="29"/>
    <b v="0"/>
    <s v="games/video games"/>
    <n v="-9848"/>
    <n v="74.206896551724142"/>
    <x v="6"/>
  </r>
  <r>
    <x v="2"/>
    <s v="US"/>
    <s v="USD"/>
    <n v="1393786877"/>
    <n v="1390330877"/>
    <b v="0"/>
    <n v="7"/>
    <b v="0"/>
    <s v="games/video games"/>
    <n v="-99953"/>
    <n v="6.7142857142857144"/>
    <x v="6"/>
  </r>
  <r>
    <x v="2"/>
    <s v="US"/>
    <s v="USD"/>
    <n v="1397413095"/>
    <n v="1394821095"/>
    <b v="0"/>
    <n v="22"/>
    <b v="0"/>
    <s v="games/video games"/>
    <n v="-23197"/>
    <n v="81.954545454545453"/>
    <x v="6"/>
  </r>
  <r>
    <x v="2"/>
    <s v="GB"/>
    <s v="GBP"/>
    <n v="1431547468"/>
    <n v="1428955468"/>
    <b v="0"/>
    <n v="1"/>
    <b v="0"/>
    <s v="games/video games"/>
    <n v="-4975"/>
    <n v="25"/>
    <x v="6"/>
  </r>
  <r>
    <x v="2"/>
    <s v="DE"/>
    <s v="EUR"/>
    <n v="1455417571"/>
    <n v="1452825571"/>
    <b v="0"/>
    <n v="10"/>
    <b v="0"/>
    <s v="games/video games"/>
    <n v="-3900"/>
    <n v="10"/>
    <x v="6"/>
  </r>
  <r>
    <x v="2"/>
    <s v="US"/>
    <s v="USD"/>
    <n v="1468519920"/>
    <n v="1466188338"/>
    <b v="0"/>
    <n v="6"/>
    <b v="0"/>
    <s v="games/video games"/>
    <n v="-99959"/>
    <n v="6.833333333333333"/>
    <x v="6"/>
  </r>
  <r>
    <x v="2"/>
    <s v="US"/>
    <s v="USD"/>
    <n v="1386568740"/>
    <n v="1383095125"/>
    <b v="0"/>
    <n v="24"/>
    <b v="0"/>
    <s v="games/video games"/>
    <n v="-7575"/>
    <n v="17.708333333333332"/>
    <x v="6"/>
  </r>
  <r>
    <x v="2"/>
    <s v="US"/>
    <s v="USD"/>
    <n v="1466227190"/>
    <n v="1461043190"/>
    <b v="0"/>
    <n v="15"/>
    <b v="0"/>
    <s v="games/video games"/>
    <n v="-14757"/>
    <n v="16.2"/>
    <x v="6"/>
  </r>
  <r>
    <x v="2"/>
    <s v="GB"/>
    <s v="GBP"/>
    <n v="1402480221"/>
    <n v="1399888221"/>
    <b v="0"/>
    <n v="37"/>
    <b v="0"/>
    <s v="games/video games"/>
    <n v="-57029"/>
    <n v="80.297297297297291"/>
    <x v="6"/>
  </r>
  <r>
    <x v="2"/>
    <s v="US"/>
    <s v="USD"/>
    <n v="1395627327"/>
    <n v="1393038927"/>
    <b v="0"/>
    <n v="20"/>
    <b v="0"/>
    <s v="games/video games"/>
    <n v="-898569"/>
    <n v="71.55"/>
    <x v="6"/>
  </r>
  <r>
    <x v="2"/>
    <s v="US"/>
    <s v="USD"/>
    <n v="1333557975"/>
    <n v="1330969575"/>
    <b v="0"/>
    <n v="7"/>
    <b v="0"/>
    <s v="games/video games"/>
    <n v="-235"/>
    <n v="23.571428571428573"/>
    <x v="6"/>
  </r>
  <r>
    <x v="2"/>
    <s v="US"/>
    <s v="USD"/>
    <n v="1406148024"/>
    <n v="1403556024"/>
    <b v="0"/>
    <n v="0"/>
    <b v="0"/>
    <s v="games/video games"/>
    <n v="-10000"/>
    <e v="#DIV/0!"/>
    <x v="6"/>
  </r>
  <r>
    <x v="2"/>
    <s v="US"/>
    <s v="USD"/>
    <n v="1334326635"/>
    <n v="1329146235"/>
    <b v="0"/>
    <n v="21"/>
    <b v="0"/>
    <s v="games/video games"/>
    <n v="-24267.5"/>
    <n v="34.88095238095238"/>
    <x v="6"/>
  </r>
  <r>
    <x v="2"/>
    <s v="US"/>
    <s v="USD"/>
    <n v="1479495790"/>
    <n v="1476900190"/>
    <b v="0"/>
    <n v="3"/>
    <b v="0"/>
    <s v="games/video games"/>
    <n v="-9955"/>
    <n v="15"/>
    <x v="6"/>
  </r>
  <r>
    <x v="2"/>
    <s v="US"/>
    <s v="USD"/>
    <n v="1354919022"/>
    <n v="1352327022"/>
    <b v="0"/>
    <n v="11"/>
    <b v="0"/>
    <s v="games/video games"/>
    <n v="-49745"/>
    <n v="23.181818181818183"/>
    <x v="6"/>
  </r>
  <r>
    <x v="2"/>
    <s v="US"/>
    <s v="USD"/>
    <n v="1452228790"/>
    <n v="1449636790"/>
    <b v="0"/>
    <n v="1"/>
    <b v="0"/>
    <s v="games/video games"/>
    <n v="-2499"/>
    <n v="1"/>
    <x v="6"/>
  </r>
  <r>
    <x v="2"/>
    <s v="US"/>
    <s v="USD"/>
    <n v="1421656200"/>
    <n v="1416507211"/>
    <b v="0"/>
    <n v="312"/>
    <b v="0"/>
    <s v="games/video games"/>
    <n v="-56727.08"/>
    <n v="100.23371794871794"/>
    <x v="6"/>
  </r>
  <r>
    <x v="2"/>
    <s v="GB"/>
    <s v="GBP"/>
    <n v="1408058820"/>
    <n v="1405466820"/>
    <b v="0"/>
    <n v="1"/>
    <b v="0"/>
    <s v="games/video games"/>
    <n v="-995"/>
    <n v="5"/>
    <x v="6"/>
  </r>
  <r>
    <x v="2"/>
    <s v="GB"/>
    <s v="GBP"/>
    <n v="1381306687"/>
    <n v="1378714687"/>
    <b v="0"/>
    <n v="3"/>
    <b v="0"/>
    <s v="games/video games"/>
    <n v="-5990"/>
    <n v="3.3333333333333335"/>
    <x v="6"/>
  </r>
  <r>
    <x v="2"/>
    <s v="US"/>
    <s v="USD"/>
    <n v="1459352495"/>
    <n v="1456764095"/>
    <b v="0"/>
    <n v="4"/>
    <b v="0"/>
    <s v="games/video games"/>
    <n v="-39947"/>
    <n v="13.25"/>
    <x v="6"/>
  </r>
  <r>
    <x v="2"/>
    <s v="US"/>
    <s v="USD"/>
    <n v="1339273208"/>
    <n v="1334089208"/>
    <b v="0"/>
    <n v="10"/>
    <b v="0"/>
    <s v="games/video games"/>
    <n v="-499821.48"/>
    <n v="17.852"/>
    <x v="6"/>
  </r>
  <r>
    <x v="2"/>
    <s v="DE"/>
    <s v="EUR"/>
    <n v="1451053313"/>
    <n v="1448461313"/>
    <b v="0"/>
    <n v="8"/>
    <b v="0"/>
    <s v="games/video games"/>
    <n v="-917"/>
    <n v="10.375"/>
    <x v="6"/>
  </r>
  <r>
    <x v="2"/>
    <s v="AU"/>
    <s v="AUD"/>
    <n v="1396666779"/>
    <n v="1394078379"/>
    <b v="0"/>
    <n v="3"/>
    <b v="0"/>
    <s v="games/video games"/>
    <n v="-4391"/>
    <n v="36.333333333333336"/>
    <x v="6"/>
  </r>
  <r>
    <x v="2"/>
    <s v="US"/>
    <s v="USD"/>
    <n v="1396810864"/>
    <n v="1395687664"/>
    <b v="0"/>
    <n v="1"/>
    <b v="0"/>
    <s v="games/video games"/>
    <n v="-2095"/>
    <n v="5"/>
    <x v="6"/>
  </r>
  <r>
    <x v="2"/>
    <s v="US"/>
    <s v="USD"/>
    <n v="1319835400"/>
    <n v="1315947400"/>
    <b v="0"/>
    <n v="0"/>
    <b v="0"/>
    <s v="games/video games"/>
    <n v="-25000"/>
    <e v="#DIV/0!"/>
    <x v="6"/>
  </r>
  <r>
    <x v="2"/>
    <s v="US"/>
    <s v="USD"/>
    <n v="1457904316"/>
    <n v="1455315916"/>
    <b v="0"/>
    <n v="5"/>
    <b v="0"/>
    <s v="games/video games"/>
    <n v="-249971"/>
    <n v="5.8"/>
    <x v="6"/>
  </r>
  <r>
    <x v="2"/>
    <s v="GB"/>
    <s v="GBP"/>
    <n v="1369932825"/>
    <n v="1368723225"/>
    <b v="0"/>
    <n v="0"/>
    <b v="0"/>
    <s v="games/video games"/>
    <n v="-3200"/>
    <e v="#DIV/0!"/>
    <x v="6"/>
  </r>
  <r>
    <x v="2"/>
    <s v="US"/>
    <s v="USD"/>
    <n v="1397910848"/>
    <n v="1395318848"/>
    <b v="0"/>
    <n v="3"/>
    <b v="0"/>
    <s v="games/video games"/>
    <n v="-4989"/>
    <n v="3.6666666666666665"/>
    <x v="6"/>
  </r>
  <r>
    <x v="2"/>
    <s v="US"/>
    <s v="USD"/>
    <n v="1430409651"/>
    <n v="1427817651"/>
    <b v="0"/>
    <n v="7"/>
    <b v="0"/>
    <s v="games/mobile games"/>
    <n v="-89575"/>
    <n v="60.714285714285715"/>
    <x v="6"/>
  </r>
  <r>
    <x v="2"/>
    <s v="GB"/>
    <s v="GBP"/>
    <n v="1443193130"/>
    <n v="1438009130"/>
    <b v="0"/>
    <n v="0"/>
    <b v="0"/>
    <s v="games/mobile games"/>
    <n v="-3000"/>
    <e v="#DIV/0!"/>
    <x v="6"/>
  </r>
  <r>
    <x v="2"/>
    <s v="US"/>
    <s v="USD"/>
    <n v="1468482694"/>
    <n v="1465890694"/>
    <b v="0"/>
    <n v="2"/>
    <b v="0"/>
    <s v="games/mobile games"/>
    <n v="-1990"/>
    <n v="5"/>
    <x v="6"/>
  </r>
  <r>
    <x v="2"/>
    <s v="US"/>
    <s v="USD"/>
    <n v="1416000600"/>
    <n v="1413318600"/>
    <b v="0"/>
    <n v="23"/>
    <b v="0"/>
    <s v="games/mobile games"/>
    <n v="-34415"/>
    <n v="25.434782608695652"/>
    <x v="6"/>
  </r>
  <r>
    <x v="2"/>
    <s v="GB"/>
    <s v="GBP"/>
    <n v="1407425717"/>
    <n v="1404833717"/>
    <b v="0"/>
    <n v="1"/>
    <b v="0"/>
    <s v="games/mobile games"/>
    <n v="-999"/>
    <n v="1"/>
    <x v="6"/>
  </r>
  <r>
    <x v="2"/>
    <s v="US"/>
    <s v="USD"/>
    <n v="1465107693"/>
    <n v="1462515693"/>
    <b v="0"/>
    <n v="2"/>
    <b v="0"/>
    <s v="games/mobile games"/>
    <n v="-19979"/>
    <n v="10.5"/>
    <x v="6"/>
  </r>
  <r>
    <x v="2"/>
    <s v="US"/>
    <s v="USD"/>
    <n v="1416963300"/>
    <n v="1411775700"/>
    <b v="0"/>
    <n v="3"/>
    <b v="0"/>
    <s v="games/mobile games"/>
    <n v="-4989"/>
    <n v="3.6666666666666665"/>
    <x v="6"/>
  </r>
  <r>
    <x v="2"/>
    <s v="AU"/>
    <s v="AUD"/>
    <n v="1450993668"/>
    <n v="1448401668"/>
    <b v="0"/>
    <n v="0"/>
    <b v="0"/>
    <s v="games/mobile games"/>
    <n v="-40000"/>
    <e v="#DIV/0!"/>
    <x v="6"/>
  </r>
  <r>
    <x v="2"/>
    <s v="CA"/>
    <s v="CAD"/>
    <n v="1483238771"/>
    <n v="1480646771"/>
    <b v="0"/>
    <n v="13"/>
    <b v="0"/>
    <s v="games/mobile games"/>
    <n v="-8562"/>
    <n v="110.61538461538461"/>
    <x v="6"/>
  </r>
  <r>
    <x v="2"/>
    <s v="GB"/>
    <s v="GBP"/>
    <n v="1406799981"/>
    <n v="1404207981"/>
    <b v="0"/>
    <n v="1"/>
    <b v="0"/>
    <s v="games/mobile games"/>
    <n v="-2980"/>
    <n v="20"/>
    <x v="6"/>
  </r>
  <r>
    <x v="2"/>
    <s v="AU"/>
    <s v="AUD"/>
    <n v="1417235580"/>
    <n v="1416034228"/>
    <b v="0"/>
    <n v="1"/>
    <b v="0"/>
    <s v="games/mobile games"/>
    <n v="-24999"/>
    <n v="1"/>
    <x v="6"/>
  </r>
  <r>
    <x v="2"/>
    <s v="DE"/>
    <s v="EUR"/>
    <n v="1470527094"/>
    <n v="1467935094"/>
    <b v="0"/>
    <n v="1"/>
    <b v="0"/>
    <s v="games/mobile games"/>
    <n v="-950"/>
    <n v="50"/>
    <x v="6"/>
  </r>
  <r>
    <x v="2"/>
    <s v="FR"/>
    <s v="EUR"/>
    <n v="1450541229"/>
    <n v="1447949229"/>
    <b v="0"/>
    <n v="6"/>
    <b v="0"/>
    <s v="games/mobile games"/>
    <n v="-3920"/>
    <n v="45"/>
    <x v="6"/>
  </r>
  <r>
    <x v="2"/>
    <s v="US"/>
    <s v="USD"/>
    <n v="1461440421"/>
    <n v="1458848421"/>
    <b v="0"/>
    <n v="39"/>
    <b v="0"/>
    <s v="games/mobile games"/>
    <n v="-15125"/>
    <n v="253.2051282051282"/>
    <x v="6"/>
  </r>
  <r>
    <x v="2"/>
    <s v="US"/>
    <s v="USD"/>
    <n v="1485035131"/>
    <n v="1483307131"/>
    <b v="0"/>
    <n v="4"/>
    <b v="0"/>
    <s v="games/mobile games"/>
    <n v="-34875"/>
    <n v="31.25"/>
    <x v="6"/>
  </r>
  <r>
    <x v="2"/>
    <s v="US"/>
    <s v="USD"/>
    <n v="1420100426"/>
    <n v="1417508426"/>
    <b v="0"/>
    <n v="1"/>
    <b v="0"/>
    <s v="games/mobile games"/>
    <n v="-7995"/>
    <n v="5"/>
    <x v="6"/>
  </r>
  <r>
    <x v="2"/>
    <s v="GB"/>
    <s v="GBP"/>
    <n v="1438859121"/>
    <n v="1436267121"/>
    <b v="0"/>
    <n v="0"/>
    <b v="0"/>
    <s v="games/mobile games"/>
    <n v="-5000"/>
    <e v="#DIV/0!"/>
    <x v="6"/>
  </r>
  <r>
    <x v="2"/>
    <s v="DE"/>
    <s v="EUR"/>
    <n v="1436460450"/>
    <n v="1433868450"/>
    <b v="0"/>
    <n v="0"/>
    <b v="0"/>
    <s v="games/mobile games"/>
    <n v="-500"/>
    <e v="#DIV/0!"/>
    <x v="6"/>
  </r>
  <r>
    <x v="2"/>
    <s v="US"/>
    <s v="USD"/>
    <n v="1424131727"/>
    <n v="1421539727"/>
    <b v="0"/>
    <n v="0"/>
    <b v="0"/>
    <s v="games/mobile games"/>
    <n v="-4000"/>
    <e v="#DIV/0!"/>
    <x v="6"/>
  </r>
  <r>
    <x v="2"/>
    <s v="US"/>
    <s v="USD"/>
    <n v="1450327126"/>
    <n v="1447735126"/>
    <b v="0"/>
    <n v="8"/>
    <b v="0"/>
    <s v="games/mobile games"/>
    <n v="-44814"/>
    <n v="23.25"/>
    <x v="6"/>
  </r>
  <r>
    <x v="2"/>
    <s v="US"/>
    <s v="USD"/>
    <n v="1430281320"/>
    <n v="1427689320"/>
    <b v="0"/>
    <n v="0"/>
    <b v="0"/>
    <s v="food/food trucks"/>
    <n v="-9300"/>
    <e v="#DIV/0!"/>
    <x v="7"/>
  </r>
  <r>
    <x v="2"/>
    <s v="US"/>
    <s v="USD"/>
    <n v="1412272592"/>
    <n v="1407088592"/>
    <b v="0"/>
    <n v="1"/>
    <b v="0"/>
    <s v="food/food trucks"/>
    <n v="-79900"/>
    <n v="100"/>
    <x v="7"/>
  </r>
  <r>
    <x v="2"/>
    <s v="US"/>
    <s v="USD"/>
    <n v="1399071173"/>
    <n v="1395787973"/>
    <b v="0"/>
    <n v="12"/>
    <b v="0"/>
    <s v="food/food trucks"/>
    <n v="-5470"/>
    <n v="44.166666666666664"/>
    <x v="7"/>
  </r>
  <r>
    <x v="2"/>
    <s v="CA"/>
    <s v="CAD"/>
    <n v="1413760783"/>
    <n v="1408576783"/>
    <b v="0"/>
    <n v="0"/>
    <b v="0"/>
    <s v="food/food trucks"/>
    <n v="-25000"/>
    <e v="#DIV/0!"/>
    <x v="7"/>
  </r>
  <r>
    <x v="2"/>
    <s v="US"/>
    <s v="USD"/>
    <n v="1480568781"/>
    <n v="1477973181"/>
    <b v="0"/>
    <n v="3"/>
    <b v="0"/>
    <s v="food/food trucks"/>
    <n v="-14927"/>
    <n v="24.333333333333332"/>
    <x v="7"/>
  </r>
  <r>
    <x v="2"/>
    <s v="US"/>
    <s v="USD"/>
    <n v="1466096566"/>
    <n v="1463504566"/>
    <b v="0"/>
    <n v="2"/>
    <b v="0"/>
    <s v="food/food trucks"/>
    <n v="-49925"/>
    <n v="37.5"/>
    <x v="7"/>
  </r>
  <r>
    <x v="2"/>
    <s v="US"/>
    <s v="USD"/>
    <n v="1452293675"/>
    <n v="1447109675"/>
    <b v="0"/>
    <n v="6"/>
    <b v="0"/>
    <s v="food/food trucks"/>
    <n v="-2248"/>
    <n v="42"/>
    <x v="7"/>
  </r>
  <r>
    <x v="2"/>
    <s v="US"/>
    <s v="USD"/>
    <n v="1441592863"/>
    <n v="1439000863"/>
    <b v="0"/>
    <n v="0"/>
    <b v="0"/>
    <s v="food/food trucks"/>
    <n v="-25000"/>
    <e v="#DIV/0!"/>
    <x v="7"/>
  </r>
  <r>
    <x v="2"/>
    <s v="US"/>
    <s v="USD"/>
    <n v="1431709312"/>
    <n v="1429117312"/>
    <b v="0"/>
    <n v="15"/>
    <b v="0"/>
    <s v="food/food trucks"/>
    <n v="-15089"/>
    <n v="60.733333333333334"/>
    <x v="7"/>
  </r>
  <r>
    <x v="2"/>
    <s v="US"/>
    <s v="USD"/>
    <n v="1434647305"/>
    <n v="1432055305"/>
    <b v="0"/>
    <n v="1"/>
    <b v="0"/>
    <s v="food/food trucks"/>
    <n v="-7950"/>
    <n v="50"/>
    <x v="7"/>
  </r>
  <r>
    <x v="2"/>
    <s v="US"/>
    <s v="USD"/>
    <n v="1441507006"/>
    <n v="1438915006"/>
    <b v="0"/>
    <n v="3"/>
    <b v="0"/>
    <s v="food/food trucks"/>
    <n v="-4675"/>
    <n v="108.33333333333333"/>
    <x v="7"/>
  </r>
  <r>
    <x v="2"/>
    <s v="US"/>
    <s v="USD"/>
    <n v="1408040408"/>
    <n v="1405448408"/>
    <b v="0"/>
    <n v="8"/>
    <b v="0"/>
    <s v="food/food trucks"/>
    <n v="-24812"/>
    <n v="23.5"/>
    <x v="7"/>
  </r>
  <r>
    <x v="2"/>
    <s v="US"/>
    <s v="USD"/>
    <n v="1424742162"/>
    <n v="1422150162"/>
    <b v="0"/>
    <n v="0"/>
    <b v="0"/>
    <s v="food/food trucks"/>
    <n v="-6500"/>
    <e v="#DIV/0!"/>
    <x v="7"/>
  </r>
  <r>
    <x v="2"/>
    <s v="US"/>
    <s v="USD"/>
    <n v="1417795480"/>
    <n v="1412607880"/>
    <b v="0"/>
    <n v="3"/>
    <b v="0"/>
    <s v="food/food trucks"/>
    <n v="-9849"/>
    <n v="50.333333333333336"/>
    <x v="7"/>
  </r>
  <r>
    <x v="2"/>
    <s v="US"/>
    <s v="USD"/>
    <n v="1418091128"/>
    <n v="1415499128"/>
    <b v="0"/>
    <n v="3"/>
    <b v="0"/>
    <s v="food/food trucks"/>
    <n v="-7465"/>
    <n v="11.666666666666666"/>
    <x v="7"/>
  </r>
  <r>
    <x v="2"/>
    <s v="US"/>
    <s v="USD"/>
    <n v="1435679100"/>
    <n v="1433006765"/>
    <b v="0"/>
    <n v="0"/>
    <b v="0"/>
    <s v="food/food trucks"/>
    <n v="-6750"/>
    <e v="#DIV/0!"/>
    <x v="7"/>
  </r>
  <r>
    <x v="2"/>
    <s v="US"/>
    <s v="USD"/>
    <n v="1427510586"/>
    <n v="1424922186"/>
    <b v="0"/>
    <n v="19"/>
    <b v="0"/>
    <s v="food/food trucks"/>
    <n v="-28845"/>
    <n v="60.789473684210527"/>
    <x v="7"/>
  </r>
  <r>
    <x v="2"/>
    <s v="US"/>
    <s v="USD"/>
    <n v="1432047989"/>
    <n v="1430233589"/>
    <b v="0"/>
    <n v="0"/>
    <b v="0"/>
    <s v="food/food trucks"/>
    <n v="-18000"/>
    <e v="#DIV/0!"/>
    <x v="7"/>
  </r>
  <r>
    <x v="2"/>
    <s v="US"/>
    <s v="USD"/>
    <n v="1411662264"/>
    <n v="1408983864"/>
    <b v="0"/>
    <n v="2"/>
    <b v="0"/>
    <s v="food/food trucks"/>
    <n v="-59965"/>
    <n v="17.5"/>
    <x v="7"/>
  </r>
  <r>
    <x v="2"/>
    <s v="US"/>
    <s v="USD"/>
    <n v="1407604920"/>
    <n v="1405012920"/>
    <b v="0"/>
    <n v="0"/>
    <b v="0"/>
    <s v="food/food trucks"/>
    <n v="-5200"/>
    <e v="#DIV/0!"/>
    <x v="7"/>
  </r>
  <r>
    <x v="2"/>
    <s v="US"/>
    <s v="USD"/>
    <n v="1466270582"/>
    <n v="1463678582"/>
    <b v="0"/>
    <n v="0"/>
    <b v="0"/>
    <s v="food/food trucks"/>
    <n v="-10000"/>
    <e v="#DIV/0!"/>
    <x v="7"/>
  </r>
  <r>
    <x v="2"/>
    <s v="US"/>
    <s v="USD"/>
    <n v="1404623330"/>
    <n v="1401685730"/>
    <b v="0"/>
    <n v="25"/>
    <b v="0"/>
    <s v="food/food trucks"/>
    <n v="-7929.5"/>
    <n v="82.82"/>
    <x v="7"/>
  </r>
  <r>
    <x v="2"/>
    <s v="US"/>
    <s v="USD"/>
    <n v="1435291200"/>
    <n v="1432640342"/>
    <b v="0"/>
    <n v="8"/>
    <b v="0"/>
    <s v="food/food trucks"/>
    <n v="-12129"/>
    <n v="358.875"/>
    <x v="7"/>
  </r>
  <r>
    <x v="2"/>
    <s v="US"/>
    <s v="USD"/>
    <n v="1410543495"/>
    <n v="1407865095"/>
    <b v="0"/>
    <n v="16"/>
    <b v="0"/>
    <s v="food/food trucks"/>
    <n v="-59021"/>
    <n v="61.1875"/>
    <x v="7"/>
  </r>
  <r>
    <x v="2"/>
    <s v="US"/>
    <s v="USD"/>
    <n v="1474507065"/>
    <n v="1471915065"/>
    <b v="0"/>
    <n v="3"/>
    <b v="0"/>
    <s v="food/food trucks"/>
    <n v="-16980"/>
    <n v="340"/>
    <x v="7"/>
  </r>
  <r>
    <x v="2"/>
    <s v="US"/>
    <s v="USD"/>
    <n v="1424593763"/>
    <n v="1422001763"/>
    <b v="0"/>
    <n v="3"/>
    <b v="0"/>
    <s v="food/food trucks"/>
    <n v="-9983"/>
    <n v="5.666666666666667"/>
    <x v="7"/>
  </r>
  <r>
    <x v="2"/>
    <s v="GB"/>
    <s v="GBP"/>
    <n v="1433021171"/>
    <n v="1430429171"/>
    <b v="0"/>
    <n v="2"/>
    <b v="0"/>
    <s v="food/food trucks"/>
    <n v="-24900"/>
    <n v="50"/>
    <x v="7"/>
  </r>
  <r>
    <x v="2"/>
    <s v="US"/>
    <s v="USD"/>
    <n v="1415909927"/>
    <n v="1414351127"/>
    <b v="0"/>
    <n v="1"/>
    <b v="0"/>
    <s v="food/food trucks"/>
    <n v="-24975"/>
    <n v="25"/>
    <x v="7"/>
  </r>
  <r>
    <x v="2"/>
    <s v="US"/>
    <s v="USD"/>
    <n v="1408551752"/>
    <n v="1405959752"/>
    <b v="0"/>
    <n v="0"/>
    <b v="0"/>
    <s v="food/food trucks"/>
    <n v="-9000"/>
    <e v="#DIV/0!"/>
    <x v="7"/>
  </r>
  <r>
    <x v="2"/>
    <s v="US"/>
    <s v="USD"/>
    <n v="1438576057"/>
    <n v="1435552057"/>
    <b v="0"/>
    <n v="1"/>
    <b v="0"/>
    <s v="food/food trucks"/>
    <n v="-124970"/>
    <n v="30"/>
    <x v="7"/>
  </r>
  <r>
    <x v="2"/>
    <s v="US"/>
    <s v="USD"/>
    <n v="1462738327"/>
    <n v="1460146327"/>
    <b v="0"/>
    <n v="19"/>
    <b v="0"/>
    <s v="food/food trucks"/>
    <n v="-14114"/>
    <n v="46.631578947368418"/>
    <x v="7"/>
  </r>
  <r>
    <x v="2"/>
    <s v="US"/>
    <s v="USD"/>
    <n v="1436981339"/>
    <n v="1434389339"/>
    <b v="0"/>
    <n v="9"/>
    <b v="0"/>
    <s v="food/food trucks"/>
    <n v="-19415"/>
    <n v="65"/>
    <x v="7"/>
  </r>
  <r>
    <x v="2"/>
    <s v="AU"/>
    <s v="AUD"/>
    <n v="1488805200"/>
    <n v="1484094498"/>
    <b v="0"/>
    <n v="1"/>
    <b v="0"/>
    <s v="food/food trucks"/>
    <n v="-174990"/>
    <n v="10"/>
    <x v="7"/>
  </r>
  <r>
    <x v="2"/>
    <s v="GB"/>
    <s v="GBP"/>
    <n v="1413388296"/>
    <n v="1410796296"/>
    <b v="0"/>
    <n v="0"/>
    <b v="0"/>
    <s v="food/food trucks"/>
    <n v="-6000"/>
    <e v="#DIV/0!"/>
    <x v="7"/>
  </r>
  <r>
    <x v="2"/>
    <s v="US"/>
    <s v="USD"/>
    <n v="1408225452"/>
    <n v="1405633452"/>
    <b v="0"/>
    <n v="1"/>
    <b v="0"/>
    <s v="food/food trucks"/>
    <n v="-74995"/>
    <n v="5"/>
    <x v="7"/>
  </r>
  <r>
    <x v="2"/>
    <s v="CA"/>
    <s v="CAD"/>
    <n v="1446052627"/>
    <n v="1443460627"/>
    <b v="0"/>
    <n v="5"/>
    <b v="0"/>
    <s v="food/food trucks"/>
    <n v="-56800"/>
    <n v="640"/>
    <x v="7"/>
  </r>
  <r>
    <x v="2"/>
    <s v="US"/>
    <s v="USD"/>
    <n v="1403983314"/>
    <n v="1400786514"/>
    <b v="0"/>
    <n v="85"/>
    <b v="0"/>
    <s v="food/food trucks"/>
    <n v="-44125"/>
    <n v="69.117647058823536"/>
    <x v="7"/>
  </r>
  <r>
    <x v="2"/>
    <s v="US"/>
    <s v="USD"/>
    <n v="1425197321"/>
    <n v="1422605321"/>
    <b v="0"/>
    <n v="3"/>
    <b v="0"/>
    <s v="food/food trucks"/>
    <n v="-49996"/>
    <n v="1.3333333333333333"/>
    <x v="7"/>
  </r>
  <r>
    <x v="2"/>
    <s v="US"/>
    <s v="USD"/>
    <n v="1484239320"/>
    <n v="1482609088"/>
    <b v="0"/>
    <n v="4"/>
    <b v="0"/>
    <s v="food/food trucks"/>
    <n v="-958"/>
    <n v="10.5"/>
    <x v="7"/>
  </r>
  <r>
    <x v="2"/>
    <s v="US"/>
    <s v="USD"/>
    <n v="1478059140"/>
    <n v="1476391223"/>
    <b v="0"/>
    <n v="3"/>
    <b v="0"/>
    <s v="food/food trucks"/>
    <n v="-2400"/>
    <n v="33.333333333333336"/>
    <x v="7"/>
  </r>
  <r>
    <x v="0"/>
    <s v="GB"/>
    <s v="GBP"/>
    <n v="1486391011"/>
    <n v="1483712611"/>
    <b v="0"/>
    <n v="375"/>
    <b v="1"/>
    <s v="photography/photobooks"/>
    <n v="1086"/>
    <n v="61.562666666666665"/>
    <x v="8"/>
  </r>
  <r>
    <x v="0"/>
    <s v="US"/>
    <s v="USD"/>
    <n v="1433736000"/>
    <n v="1430945149"/>
    <b v="0"/>
    <n v="111"/>
    <b v="1"/>
    <s v="photography/photobooks"/>
    <n v="680"/>
    <n v="118.73873873873873"/>
    <x v="8"/>
  </r>
  <r>
    <x v="0"/>
    <s v="GB"/>
    <s v="GBP"/>
    <n v="1433198520"/>
    <n v="1430340195"/>
    <b v="0"/>
    <n v="123"/>
    <b v="1"/>
    <s v="photography/photobooks"/>
    <n v="505"/>
    <n v="65.081300813008127"/>
    <x v="8"/>
  </r>
  <r>
    <x v="0"/>
    <s v="US"/>
    <s v="USD"/>
    <n v="1431885600"/>
    <n v="1429133323"/>
    <b v="0"/>
    <n v="70"/>
    <b v="1"/>
    <s v="photography/photobooks"/>
    <n v="361"/>
    <n v="130.15714285714284"/>
    <x v="8"/>
  </r>
  <r>
    <x v="0"/>
    <s v="CA"/>
    <s v="CAD"/>
    <n v="1482943740"/>
    <n v="1481129340"/>
    <b v="0"/>
    <n v="85"/>
    <b v="1"/>
    <s v="photography/photobooks"/>
    <n v="1211"/>
    <n v="37.776470588235291"/>
    <x v="8"/>
  </r>
  <r>
    <x v="0"/>
    <s v="US"/>
    <s v="USD"/>
    <n v="1467242995"/>
    <n v="1465428595"/>
    <b v="0"/>
    <n v="86"/>
    <b v="1"/>
    <s v="photography/photobooks"/>
    <n v="700"/>
    <n v="112.79069767441861"/>
    <x v="8"/>
  </r>
  <r>
    <x v="0"/>
    <s v="US"/>
    <s v="USD"/>
    <n v="1409500725"/>
    <n v="1406908725"/>
    <b v="0"/>
    <n v="13"/>
    <b v="1"/>
    <s v="photography/photobooks"/>
    <n v="175"/>
    <n v="51.92307692307692"/>
    <x v="8"/>
  </r>
  <r>
    <x v="0"/>
    <s v="US"/>
    <s v="USD"/>
    <n v="1458480560"/>
    <n v="1455892160"/>
    <b v="0"/>
    <n v="33"/>
    <b v="1"/>
    <s v="photography/photobooks"/>
    <n v="245"/>
    <n v="89.242424242424249"/>
    <x v="8"/>
  </r>
  <r>
    <x v="0"/>
    <s v="GB"/>
    <s v="GBP"/>
    <n v="1486814978"/>
    <n v="1484222978"/>
    <b v="0"/>
    <n v="15"/>
    <b v="1"/>
    <s v="photography/photobooks"/>
    <n v="190"/>
    <n v="19.333333333333332"/>
    <x v="8"/>
  </r>
  <r>
    <x v="0"/>
    <s v="US"/>
    <s v="USD"/>
    <n v="1460223453"/>
    <n v="1455043053"/>
    <b v="0"/>
    <n v="273"/>
    <b v="1"/>
    <s v="photography/photobooks"/>
    <n v="831"/>
    <n v="79.967032967032964"/>
    <x v="8"/>
  </r>
  <r>
    <x v="0"/>
    <s v="IE"/>
    <s v="EUR"/>
    <n v="1428493379"/>
    <n v="1425901379"/>
    <b v="0"/>
    <n v="714"/>
    <b v="1"/>
    <s v="photography/photobooks"/>
    <n v="27780"/>
    <n v="56.414565826330531"/>
    <x v="8"/>
  </r>
  <r>
    <x v="0"/>
    <s v="IT"/>
    <s v="EUR"/>
    <n v="1450602000"/>
    <n v="1445415653"/>
    <b v="0"/>
    <n v="170"/>
    <b v="1"/>
    <s v="photography/photobooks"/>
    <n v="3500"/>
    <n v="79.411764705882348"/>
    <x v="8"/>
  </r>
  <r>
    <x v="0"/>
    <s v="GB"/>
    <s v="GBP"/>
    <n v="1450467539"/>
    <n v="1447875539"/>
    <b v="0"/>
    <n v="512"/>
    <b v="1"/>
    <s v="photography/photobooks"/>
    <n v="24637"/>
    <n v="76.439453125"/>
    <x v="8"/>
  </r>
  <r>
    <x v="0"/>
    <s v="US"/>
    <s v="USD"/>
    <n v="1465797540"/>
    <n v="1463155034"/>
    <b v="0"/>
    <n v="314"/>
    <b v="1"/>
    <s v="photography/photobooks"/>
    <n v="22994"/>
    <n v="121"/>
    <x v="8"/>
  </r>
  <r>
    <x v="0"/>
    <s v="US"/>
    <s v="USD"/>
    <n v="1451530800"/>
    <n v="1448463086"/>
    <b v="0"/>
    <n v="167"/>
    <b v="1"/>
    <s v="photography/photobooks"/>
    <n v="5621"/>
    <n v="54.616766467065865"/>
    <x v="8"/>
  </r>
  <r>
    <x v="0"/>
    <s v="GB"/>
    <s v="GBP"/>
    <n v="1436380200"/>
    <n v="1433615400"/>
    <b v="0"/>
    <n v="9"/>
    <b v="1"/>
    <s v="photography/photobooks"/>
    <n v="35"/>
    <n v="299.22222222222223"/>
    <x v="8"/>
  </r>
  <r>
    <x v="0"/>
    <s v="US"/>
    <s v="USD"/>
    <n v="1429183656"/>
    <n v="1427369256"/>
    <b v="0"/>
    <n v="103"/>
    <b v="1"/>
    <s v="photography/photobooks"/>
    <n v="1229"/>
    <n v="58.533980582524272"/>
    <x v="8"/>
  </r>
  <r>
    <x v="0"/>
    <s v="GB"/>
    <s v="GBP"/>
    <n v="1468593246"/>
    <n v="1466001246"/>
    <b v="0"/>
    <n v="111"/>
    <b v="1"/>
    <s v="photography/photobooks"/>
    <n v="146.27000000000044"/>
    <n v="55.371801801801809"/>
    <x v="8"/>
  </r>
  <r>
    <x v="0"/>
    <s v="AU"/>
    <s v="AUD"/>
    <n v="1435388154"/>
    <n v="1432796154"/>
    <b v="0"/>
    <n v="271"/>
    <b v="1"/>
    <s v="photography/photobooks"/>
    <n v="24811"/>
    <n v="183.80442804428046"/>
    <x v="8"/>
  </r>
  <r>
    <x v="0"/>
    <s v="US"/>
    <s v="USD"/>
    <n v="1433083527"/>
    <n v="1430491527"/>
    <b v="0"/>
    <n v="101"/>
    <b v="1"/>
    <s v="photography/photobooks"/>
    <n v="400"/>
    <n v="165.34653465346534"/>
    <x v="8"/>
  </r>
  <r>
    <x v="0"/>
    <s v="US"/>
    <s v="USD"/>
    <n v="1449205200"/>
    <n v="1445363833"/>
    <b v="0"/>
    <n v="57"/>
    <b v="1"/>
    <s v="photography/photobooks"/>
    <n v="383"/>
    <n v="234.78947368421052"/>
    <x v="8"/>
  </r>
  <r>
    <x v="0"/>
    <s v="DE"/>
    <s v="EUR"/>
    <n v="1434197351"/>
    <n v="1431605351"/>
    <b v="0"/>
    <n v="62"/>
    <b v="1"/>
    <s v="photography/photobooks"/>
    <n v="112"/>
    <n v="211.48387096774192"/>
    <x v="8"/>
  </r>
  <r>
    <x v="0"/>
    <s v="AT"/>
    <s v="EUR"/>
    <n v="1489238940"/>
    <n v="1486406253"/>
    <b v="0"/>
    <n v="32"/>
    <b v="1"/>
    <s v="photography/photobooks"/>
    <n v="135"/>
    <n v="32.34375"/>
    <x v="8"/>
  </r>
  <r>
    <x v="0"/>
    <s v="IT"/>
    <s v="EUR"/>
    <n v="1459418400"/>
    <n v="1456827573"/>
    <b v="0"/>
    <n v="141"/>
    <b v="1"/>
    <s v="photography/photobooks"/>
    <n v="696"/>
    <n v="123.37588652482269"/>
    <x v="8"/>
  </r>
  <r>
    <x v="0"/>
    <s v="US"/>
    <s v="USD"/>
    <n v="1458835264"/>
    <n v="1456246864"/>
    <b v="0"/>
    <n v="75"/>
    <b v="1"/>
    <s v="photography/photobooks"/>
    <n v="5530"/>
    <n v="207.06666666666666"/>
    <x v="8"/>
  </r>
  <r>
    <x v="0"/>
    <s v="US"/>
    <s v="USD"/>
    <n v="1488053905"/>
    <n v="1485461905"/>
    <b v="0"/>
    <n v="46"/>
    <b v="1"/>
    <s v="photography/photobooks"/>
    <n v="360"/>
    <n v="138.2608695652174"/>
    <x v="8"/>
  </r>
  <r>
    <x v="0"/>
    <s v="SE"/>
    <s v="SEK"/>
    <n v="1433106000"/>
    <n v="1431124572"/>
    <b v="0"/>
    <n v="103"/>
    <b v="1"/>
    <s v="photography/photobooks"/>
    <n v="30863"/>
    <n v="493.81553398058253"/>
    <x v="8"/>
  </r>
  <r>
    <x v="0"/>
    <s v="CA"/>
    <s v="CAD"/>
    <n v="1465505261"/>
    <n v="1464209261"/>
    <b v="0"/>
    <n v="6"/>
    <b v="1"/>
    <s v="photography/photobooks"/>
    <n v="11"/>
    <n v="168.5"/>
    <x v="8"/>
  </r>
  <r>
    <x v="0"/>
    <s v="US"/>
    <s v="USD"/>
    <n v="1448586000"/>
    <n v="1447195695"/>
    <b v="0"/>
    <n v="83"/>
    <b v="1"/>
    <s v="photography/photobooks"/>
    <n v="726"/>
    <n v="38.867469879518069"/>
    <x v="8"/>
  </r>
  <r>
    <x v="0"/>
    <s v="GB"/>
    <s v="GBP"/>
    <n v="1485886100"/>
    <n v="1482862100"/>
    <b v="0"/>
    <n v="108"/>
    <b v="1"/>
    <s v="photography/photobooks"/>
    <n v="145"/>
    <n v="61.527777777777779"/>
    <x v="8"/>
  </r>
  <r>
    <x v="0"/>
    <s v="US"/>
    <s v="USD"/>
    <n v="1433880605"/>
    <n v="1428696605"/>
    <b v="0"/>
    <n v="25"/>
    <b v="1"/>
    <s v="photography/photobooks"/>
    <n v="636"/>
    <n v="105.44"/>
    <x v="8"/>
  </r>
  <r>
    <x v="0"/>
    <s v="US"/>
    <s v="USD"/>
    <n v="1401487756"/>
    <n v="1398895756"/>
    <b v="0"/>
    <n v="549"/>
    <b v="1"/>
    <s v="photography/photobooks"/>
    <n v="34304.01"/>
    <n v="71.592003642987251"/>
    <x v="8"/>
  </r>
  <r>
    <x v="0"/>
    <s v="US"/>
    <s v="USD"/>
    <n v="1443826980"/>
    <n v="1441032457"/>
    <b v="0"/>
    <n v="222"/>
    <b v="1"/>
    <s v="photography/photobooks"/>
    <n v="6398"/>
    <n v="91.882882882882882"/>
    <x v="8"/>
  </r>
  <r>
    <x v="0"/>
    <s v="US"/>
    <s v="USD"/>
    <n v="1468524340"/>
    <n v="1465932340"/>
    <b v="0"/>
    <n v="183"/>
    <b v="1"/>
    <s v="photography/photobooks"/>
    <n v="689"/>
    <n v="148.57377049180329"/>
    <x v="8"/>
  </r>
  <r>
    <x v="0"/>
    <s v="US"/>
    <s v="USD"/>
    <n v="1446346800"/>
    <n v="1443714800"/>
    <b v="0"/>
    <n v="89"/>
    <b v="1"/>
    <s v="photography/photobooks"/>
    <n v="6505"/>
    <n v="174.2134831460674"/>
    <x v="8"/>
  </r>
  <r>
    <x v="0"/>
    <s v="US"/>
    <s v="USD"/>
    <n v="1476961513"/>
    <n v="1474369513"/>
    <b v="0"/>
    <n v="253"/>
    <b v="1"/>
    <s v="photography/photobooks"/>
    <n v="9674"/>
    <n v="102.86166007905139"/>
    <x v="8"/>
  </r>
  <r>
    <x v="0"/>
    <s v="DE"/>
    <s v="EUR"/>
    <n v="1440515112"/>
    <n v="1437923112"/>
    <b v="0"/>
    <n v="140"/>
    <b v="1"/>
    <s v="photography/photobooks"/>
    <n v="565"/>
    <n v="111.17857142857143"/>
    <x v="8"/>
  </r>
  <r>
    <x v="0"/>
    <s v="GB"/>
    <s v="GBP"/>
    <n v="1480809600"/>
    <n v="1478431488"/>
    <b v="0"/>
    <n v="103"/>
    <b v="1"/>
    <s v="photography/photobooks"/>
    <n v="251.01000000000022"/>
    <n v="23.796213592233013"/>
    <x v="8"/>
  </r>
  <r>
    <x v="0"/>
    <s v="CA"/>
    <s v="CAD"/>
    <n v="1459483200"/>
    <n v="1456852647"/>
    <b v="0"/>
    <n v="138"/>
    <b v="1"/>
    <s v="photography/photobooks"/>
    <n v="7215"/>
    <n v="81.268115942028984"/>
    <x v="8"/>
  </r>
  <r>
    <x v="0"/>
    <s v="US"/>
    <s v="USD"/>
    <n v="1478754909"/>
    <n v="1476159309"/>
    <b v="0"/>
    <n v="191"/>
    <b v="1"/>
    <s v="photography/photobooks"/>
    <n v="2397"/>
    <n v="116.21465968586388"/>
    <x v="8"/>
  </r>
  <r>
    <x v="1"/>
    <s v="US"/>
    <s v="USD"/>
    <n v="1402060302"/>
    <n v="1396876302"/>
    <b v="0"/>
    <n v="18"/>
    <b v="0"/>
    <s v="music/world music"/>
    <n v="-13940"/>
    <n v="58.888888888888886"/>
    <x v="4"/>
  </r>
  <r>
    <x v="1"/>
    <s v="US"/>
    <s v="USD"/>
    <n v="1382478278"/>
    <n v="1377294278"/>
    <b v="0"/>
    <n v="3"/>
    <b v="0"/>
    <s v="music/world music"/>
    <n v="-2868"/>
    <n v="44"/>
    <x v="4"/>
  </r>
  <r>
    <x v="1"/>
    <s v="US"/>
    <s v="USD"/>
    <n v="1398042000"/>
    <n v="1395089981"/>
    <b v="0"/>
    <n v="40"/>
    <b v="0"/>
    <s v="music/world music"/>
    <n v="-48063"/>
    <n v="48.424999999999997"/>
    <x v="4"/>
  </r>
  <r>
    <x v="1"/>
    <s v="US"/>
    <s v="USD"/>
    <n v="1407394800"/>
    <n v="1404770616"/>
    <b v="0"/>
    <n v="0"/>
    <b v="0"/>
    <s v="music/world music"/>
    <n v="-2000"/>
    <e v="#DIV/0!"/>
    <x v="4"/>
  </r>
  <r>
    <x v="1"/>
    <s v="US"/>
    <s v="USD"/>
    <n v="1317231008"/>
    <n v="1312047008"/>
    <b v="0"/>
    <n v="24"/>
    <b v="0"/>
    <s v="music/world music"/>
    <n v="-3535"/>
    <n v="61.041666666666664"/>
    <x v="4"/>
  </r>
  <r>
    <x v="1"/>
    <s v="US"/>
    <s v="USD"/>
    <n v="1334592000"/>
    <n v="1331982127"/>
    <b v="0"/>
    <n v="1"/>
    <b v="0"/>
    <s v="music/world music"/>
    <n v="-2725"/>
    <n v="25"/>
    <x v="4"/>
  </r>
  <r>
    <x v="1"/>
    <s v="US"/>
    <s v="USD"/>
    <n v="1298589630"/>
    <n v="1295997630"/>
    <b v="0"/>
    <n v="0"/>
    <b v="0"/>
    <s v="music/world music"/>
    <n v="-500000"/>
    <e v="#DIV/0!"/>
    <x v="4"/>
  </r>
  <r>
    <x v="1"/>
    <s v="US"/>
    <s v="USD"/>
    <n v="1440723600"/>
    <n v="1436394968"/>
    <b v="0"/>
    <n v="0"/>
    <b v="0"/>
    <s v="music/world music"/>
    <n v="-5000"/>
    <e v="#DIV/0!"/>
    <x v="4"/>
  </r>
  <r>
    <x v="1"/>
    <s v="US"/>
    <s v="USD"/>
    <n v="1381090870"/>
    <n v="1377030070"/>
    <b v="0"/>
    <n v="1"/>
    <b v="0"/>
    <s v="music/world music"/>
    <n v="-4960"/>
    <n v="40"/>
    <x v="4"/>
  </r>
  <r>
    <x v="1"/>
    <s v="US"/>
    <s v="USD"/>
    <n v="1329864374"/>
    <n v="1328049974"/>
    <b v="0"/>
    <n v="6"/>
    <b v="0"/>
    <s v="music/world music"/>
    <n v="-884"/>
    <n v="19.333333333333332"/>
    <x v="4"/>
  </r>
  <r>
    <x v="1"/>
    <s v="GB"/>
    <s v="GBP"/>
    <n v="1422903342"/>
    <n v="1420311342"/>
    <b v="0"/>
    <n v="0"/>
    <b v="0"/>
    <s v="music/world music"/>
    <n v="-50000"/>
    <e v="#DIV/0!"/>
    <x v="4"/>
  </r>
  <r>
    <x v="1"/>
    <s v="US"/>
    <s v="USD"/>
    <n v="1387077299"/>
    <n v="1383621299"/>
    <b v="0"/>
    <n v="6"/>
    <b v="0"/>
    <s v="music/world music"/>
    <n v="-7324"/>
    <n v="35"/>
    <x v="4"/>
  </r>
  <r>
    <x v="1"/>
    <s v="US"/>
    <s v="USD"/>
    <n v="1343491200"/>
    <n v="1342801164"/>
    <b v="0"/>
    <n v="0"/>
    <b v="0"/>
    <s v="music/world music"/>
    <n v="-2500"/>
    <e v="#DIV/0!"/>
    <x v="4"/>
  </r>
  <r>
    <x v="1"/>
    <s v="US"/>
    <s v="USD"/>
    <n v="1345790865"/>
    <n v="1344062865"/>
    <b v="0"/>
    <n v="0"/>
    <b v="0"/>
    <s v="music/world music"/>
    <n v="-25000"/>
    <e v="#DIV/0!"/>
    <x v="4"/>
  </r>
  <r>
    <x v="1"/>
    <s v="US"/>
    <s v="USD"/>
    <n v="1312641536"/>
    <n v="1310049536"/>
    <b v="0"/>
    <n v="3"/>
    <b v="0"/>
    <s v="music/world music"/>
    <n v="-822"/>
    <n v="59.333333333333336"/>
    <x v="4"/>
  </r>
  <r>
    <x v="1"/>
    <s v="US"/>
    <s v="USD"/>
    <n v="1325804767"/>
    <n v="1323212767"/>
    <b v="0"/>
    <n v="0"/>
    <b v="0"/>
    <s v="music/world music"/>
    <n v="-2500"/>
    <e v="#DIV/0!"/>
    <x v="4"/>
  </r>
  <r>
    <x v="1"/>
    <s v="US"/>
    <s v="USD"/>
    <n v="1373665860"/>
    <n v="1368579457"/>
    <b v="0"/>
    <n v="8"/>
    <b v="0"/>
    <s v="music/world music"/>
    <n v="-7759"/>
    <n v="30.125"/>
    <x v="4"/>
  </r>
  <r>
    <x v="1"/>
    <s v="US"/>
    <s v="USD"/>
    <n v="1414994340"/>
    <n v="1413057980"/>
    <b v="0"/>
    <n v="34"/>
    <b v="0"/>
    <s v="music/world music"/>
    <n v="-2463"/>
    <n v="74.617647058823536"/>
    <x v="4"/>
  </r>
  <r>
    <x v="1"/>
    <s v="US"/>
    <s v="USD"/>
    <n v="1315747080"/>
    <n v="1314417502"/>
    <b v="0"/>
    <n v="1"/>
    <b v="0"/>
    <s v="music/world music"/>
    <n v="-906"/>
    <n v="5"/>
    <x v="4"/>
  </r>
  <r>
    <x v="1"/>
    <s v="US"/>
    <s v="USD"/>
    <n v="1310158800"/>
    <n v="1304888771"/>
    <b v="0"/>
    <n v="38"/>
    <b v="0"/>
    <s v="music/world music"/>
    <n v="-10309"/>
    <n v="44.5"/>
    <x v="4"/>
  </r>
  <r>
    <x v="0"/>
    <s v="US"/>
    <s v="USD"/>
    <n v="1366664400"/>
    <n v="1363981723"/>
    <b v="1"/>
    <n v="45"/>
    <b v="1"/>
    <s v="music/rock"/>
    <n v="76"/>
    <n v="46.133333333333333"/>
    <x v="4"/>
  </r>
  <r>
    <x v="0"/>
    <s v="US"/>
    <s v="USD"/>
    <n v="1402755834"/>
    <n v="1400163834"/>
    <b v="1"/>
    <n v="17"/>
    <b v="1"/>
    <s v="music/rock"/>
    <n v="405"/>
    <n v="141.47058823529412"/>
    <x v="4"/>
  </r>
  <r>
    <x v="0"/>
    <s v="US"/>
    <s v="USD"/>
    <n v="1323136949"/>
    <n v="1319245349"/>
    <b v="1"/>
    <n v="31"/>
    <b v="1"/>
    <s v="music/rock"/>
    <n v="340"/>
    <n v="75.483870967741936"/>
    <x v="4"/>
  </r>
  <r>
    <x v="0"/>
    <s v="US"/>
    <s v="USD"/>
    <n v="1367823655"/>
    <n v="1365231655"/>
    <b v="1"/>
    <n v="50"/>
    <b v="1"/>
    <s v="music/rock"/>
    <n v="775"/>
    <n v="85.5"/>
    <x v="4"/>
  </r>
  <r>
    <x v="0"/>
    <s v="US"/>
    <s v="USD"/>
    <n v="1402642740"/>
    <n v="1399563953"/>
    <b v="1"/>
    <n v="59"/>
    <b v="1"/>
    <s v="music/rock"/>
    <n v="1291"/>
    <n v="64.254237288135599"/>
    <x v="4"/>
  </r>
  <r>
    <x v="0"/>
    <s v="US"/>
    <s v="USD"/>
    <n v="1341683211"/>
    <n v="1339091211"/>
    <b v="1"/>
    <n v="81"/>
    <b v="1"/>
    <s v="music/rock"/>
    <n v="222"/>
    <n v="64.46913580246914"/>
    <x v="4"/>
  </r>
  <r>
    <x v="0"/>
    <s v="US"/>
    <s v="USD"/>
    <n v="1410017131"/>
    <n v="1406129131"/>
    <b v="1"/>
    <n v="508"/>
    <b v="1"/>
    <s v="music/rock"/>
    <n v="30046"/>
    <n v="118.2007874015748"/>
    <x v="4"/>
  </r>
  <r>
    <x v="0"/>
    <s v="US"/>
    <s v="USD"/>
    <n v="1316979167"/>
    <n v="1311795167"/>
    <b v="1"/>
    <n v="74"/>
    <b v="1"/>
    <s v="music/rock"/>
    <n v="108"/>
    <n v="82.540540540540547"/>
    <x v="4"/>
  </r>
  <r>
    <x v="0"/>
    <s v="US"/>
    <s v="USD"/>
    <n v="1382658169"/>
    <n v="1380238969"/>
    <b v="1"/>
    <n v="141"/>
    <b v="1"/>
    <s v="music/rock"/>
    <n v="1318"/>
    <n v="34.170212765957444"/>
    <x v="4"/>
  </r>
  <r>
    <x v="0"/>
    <s v="US"/>
    <s v="USD"/>
    <n v="1409770107"/>
    <n v="1407178107"/>
    <b v="1"/>
    <n v="711"/>
    <b v="1"/>
    <s v="music/rock"/>
    <n v="30373.32"/>
    <n v="42.73322081575246"/>
    <x v="4"/>
  </r>
  <r>
    <x v="0"/>
    <s v="US"/>
    <s v="USD"/>
    <n v="1293857940"/>
    <n v="1288968886"/>
    <b v="1"/>
    <n v="141"/>
    <b v="1"/>
    <s v="music/rock"/>
    <n v="6623"/>
    <n v="94.489361702127653"/>
    <x v="4"/>
  </r>
  <r>
    <x v="0"/>
    <s v="US"/>
    <s v="USD"/>
    <n v="1385932652"/>
    <n v="1383337052"/>
    <b v="1"/>
    <n v="109"/>
    <b v="1"/>
    <s v="music/rock"/>
    <n v="3071"/>
    <n v="55.697247706422019"/>
    <x v="4"/>
  </r>
  <r>
    <x v="0"/>
    <s v="US"/>
    <s v="USD"/>
    <n v="1329084231"/>
    <n v="1326492231"/>
    <b v="1"/>
    <n v="361"/>
    <b v="1"/>
    <s v="music/rock"/>
    <n v="5389.1299999999974"/>
    <n v="98.030831024930734"/>
    <x v="4"/>
  </r>
  <r>
    <x v="0"/>
    <s v="US"/>
    <s v="USD"/>
    <n v="1301792590"/>
    <n v="1297562590"/>
    <b v="1"/>
    <n v="176"/>
    <b v="1"/>
    <s v="music/rock"/>
    <n v="10710"/>
    <n v="92.102272727272734"/>
    <x v="4"/>
  </r>
  <r>
    <x v="0"/>
    <s v="US"/>
    <s v="USD"/>
    <n v="1377960012"/>
    <n v="1375368012"/>
    <b v="1"/>
    <n v="670"/>
    <b v="1"/>
    <s v="music/rock"/>
    <n v="13577.560000000001"/>
    <n v="38.175462686567165"/>
    <x v="4"/>
  </r>
  <r>
    <x v="0"/>
    <s v="US"/>
    <s v="USD"/>
    <n v="1402286340"/>
    <n v="1399504664"/>
    <b v="1"/>
    <n v="96"/>
    <b v="1"/>
    <s v="music/rock"/>
    <n v="106"/>
    <n v="27.145833333333332"/>
    <x v="4"/>
  </r>
  <r>
    <x v="0"/>
    <s v="US"/>
    <s v="USD"/>
    <n v="1393445620"/>
    <n v="1390853620"/>
    <b v="1"/>
    <n v="74"/>
    <b v="1"/>
    <s v="music/rock"/>
    <n v="451"/>
    <n v="50.689189189189186"/>
    <x v="4"/>
  </r>
  <r>
    <x v="0"/>
    <s v="US"/>
    <s v="USD"/>
    <n v="1390983227"/>
    <n v="1388391227"/>
    <b v="1"/>
    <n v="52"/>
    <b v="1"/>
    <s v="music/rock"/>
    <n v="25"/>
    <n v="38.942307692307693"/>
    <x v="4"/>
  </r>
  <r>
    <x v="0"/>
    <s v="CA"/>
    <s v="CAD"/>
    <n v="1392574692"/>
    <n v="1389982692"/>
    <b v="1"/>
    <n v="105"/>
    <b v="1"/>
    <s v="music/rock"/>
    <n v="1652"/>
    <n v="77.638095238095232"/>
    <x v="4"/>
  </r>
  <r>
    <x v="0"/>
    <s v="US"/>
    <s v="USD"/>
    <n v="1396054800"/>
    <n v="1393034470"/>
    <b v="1"/>
    <n v="41"/>
    <b v="1"/>
    <s v="music/rock"/>
    <n v="285"/>
    <n v="43.536585365853661"/>
    <x v="4"/>
  </r>
  <r>
    <x v="0"/>
    <s v="US"/>
    <s v="USD"/>
    <n v="1383062083"/>
    <n v="1380556483"/>
    <b v="1"/>
    <n v="34"/>
    <b v="1"/>
    <s v="music/rock"/>
    <n v="432"/>
    <n v="31.823529411764707"/>
    <x v="4"/>
  </r>
  <r>
    <x v="0"/>
    <s v="US"/>
    <s v="USD"/>
    <n v="1291131815"/>
    <n v="1287071015"/>
    <b v="1"/>
    <n v="66"/>
    <b v="1"/>
    <s v="music/rock"/>
    <n v="670.17000000000007"/>
    <n v="63.184393939393942"/>
    <x v="4"/>
  </r>
  <r>
    <x v="0"/>
    <s v="US"/>
    <s v="USD"/>
    <n v="1389474145"/>
    <n v="1386882145"/>
    <b v="1"/>
    <n v="50"/>
    <b v="1"/>
    <s v="music/rock"/>
    <n v="45"/>
    <n v="190.9"/>
    <x v="4"/>
  </r>
  <r>
    <x v="0"/>
    <s v="US"/>
    <s v="USD"/>
    <n v="1374674558"/>
    <n v="1372082558"/>
    <b v="1"/>
    <n v="159"/>
    <b v="1"/>
    <s v="music/rock"/>
    <n v="396"/>
    <n v="140.85534591194968"/>
    <x v="4"/>
  </r>
  <r>
    <x v="0"/>
    <s v="US"/>
    <s v="USD"/>
    <n v="1379708247"/>
    <n v="1377116247"/>
    <b v="1"/>
    <n v="182"/>
    <b v="1"/>
    <s v="music/rock"/>
    <n v="2000"/>
    <n v="76.92307692307692"/>
    <x v="4"/>
  </r>
  <r>
    <x v="0"/>
    <s v="US"/>
    <s v="USD"/>
    <n v="1460764800"/>
    <n v="1458157512"/>
    <b v="1"/>
    <n v="206"/>
    <b v="1"/>
    <s v="music/rock"/>
    <n v="1626"/>
    <n v="99.15533980582525"/>
    <x v="4"/>
  </r>
  <r>
    <x v="0"/>
    <s v="US"/>
    <s v="USD"/>
    <n v="1332704042"/>
    <n v="1327523642"/>
    <b v="1"/>
    <n v="169"/>
    <b v="1"/>
    <s v="music/rock"/>
    <n v="1472"/>
    <n v="67.881656804733723"/>
    <x v="4"/>
  </r>
  <r>
    <x v="0"/>
    <s v="US"/>
    <s v="USD"/>
    <n v="1384363459"/>
    <n v="1381767859"/>
    <b v="1"/>
    <n v="31"/>
    <b v="1"/>
    <s v="music/rock"/>
    <n v="135"/>
    <n v="246.29032258064515"/>
    <x v="4"/>
  </r>
  <r>
    <x v="0"/>
    <s v="US"/>
    <s v="USD"/>
    <n v="1276574400"/>
    <n v="1270576379"/>
    <b v="1"/>
    <n v="28"/>
    <b v="1"/>
    <s v="music/rock"/>
    <n v="300"/>
    <n v="189.28571428571428"/>
    <x v="4"/>
  </r>
  <r>
    <x v="0"/>
    <s v="CA"/>
    <s v="CAD"/>
    <n v="1409506291"/>
    <n v="1406914291"/>
    <b v="1"/>
    <n v="54"/>
    <b v="1"/>
    <s v="music/rock"/>
    <n v="140"/>
    <n v="76.666666666666671"/>
    <x v="4"/>
  </r>
  <r>
    <x v="0"/>
    <s v="US"/>
    <s v="USD"/>
    <n v="1346344425"/>
    <n v="1343320425"/>
    <b v="1"/>
    <n v="467"/>
    <b v="1"/>
    <s v="music/rock"/>
    <n v="13743.839999999997"/>
    <n v="82.963254817987149"/>
    <x v="4"/>
  </r>
  <r>
    <x v="0"/>
    <s v="US"/>
    <s v="USD"/>
    <n v="1375908587"/>
    <n v="1372884587"/>
    <b v="1"/>
    <n v="389"/>
    <b v="1"/>
    <s v="music/rock"/>
    <n v="9321.0999999999985"/>
    <n v="62.522107969151669"/>
    <x v="4"/>
  </r>
  <r>
    <x v="0"/>
    <s v="US"/>
    <s v="USD"/>
    <n v="1251777600"/>
    <n v="1247504047"/>
    <b v="1"/>
    <n v="68"/>
    <b v="1"/>
    <s v="music/rock"/>
    <n v="132.63000000000011"/>
    <n v="46.06808823529412"/>
    <x v="4"/>
  </r>
  <r>
    <x v="0"/>
    <s v="US"/>
    <s v="USD"/>
    <n v="1346765347"/>
    <n v="1343741347"/>
    <b v="1"/>
    <n v="413"/>
    <b v="1"/>
    <s v="music/rock"/>
    <n v="918.64999999999964"/>
    <n v="38.543946731234868"/>
    <x v="4"/>
  </r>
  <r>
    <x v="0"/>
    <s v="US"/>
    <s v="USD"/>
    <n v="1403661600"/>
    <n v="1401196766"/>
    <b v="1"/>
    <n v="190"/>
    <b v="1"/>
    <s v="music/rock"/>
    <n v="3571"/>
    <n v="53.005263157894738"/>
    <x v="4"/>
  </r>
  <r>
    <x v="0"/>
    <s v="US"/>
    <s v="USD"/>
    <n v="1395624170"/>
    <n v="1392171770"/>
    <b v="1"/>
    <n v="189"/>
    <b v="1"/>
    <s v="music/rock"/>
    <n v="1348.17"/>
    <n v="73.355396825396824"/>
    <x v="4"/>
  </r>
  <r>
    <x v="0"/>
    <s v="US"/>
    <s v="USD"/>
    <n v="1299003054"/>
    <n v="1291227054"/>
    <b v="1"/>
    <n v="130"/>
    <b v="1"/>
    <s v="music/rock"/>
    <n v="1636.7799999999988"/>
    <n v="127.97523076923076"/>
    <x v="4"/>
  </r>
  <r>
    <x v="0"/>
    <s v="US"/>
    <s v="USD"/>
    <n v="1375033836"/>
    <n v="1373305836"/>
    <b v="1"/>
    <n v="74"/>
    <b v="1"/>
    <s v="music/rock"/>
    <n v="750"/>
    <n v="104.72972972972973"/>
    <x v="4"/>
  </r>
  <r>
    <x v="0"/>
    <s v="US"/>
    <s v="USD"/>
    <n v="1386565140"/>
    <n v="1383909855"/>
    <b v="1"/>
    <n v="274"/>
    <b v="1"/>
    <s v="music/rock"/>
    <n v="3542"/>
    <n v="67.671532846715323"/>
    <x v="4"/>
  </r>
  <r>
    <x v="0"/>
    <s v="US"/>
    <s v="USD"/>
    <n v="1362974400"/>
    <n v="1360948389"/>
    <b v="1"/>
    <n v="22"/>
    <b v="1"/>
    <s v="music/rock"/>
    <n v="1110.5"/>
    <n v="95.931818181818187"/>
    <x v="4"/>
  </r>
  <r>
    <x v="0"/>
    <s v="US"/>
    <s v="USD"/>
    <n v="1483203540"/>
    <n v="1481175482"/>
    <b v="0"/>
    <n v="31"/>
    <b v="1"/>
    <s v="theater/plays"/>
    <n v="20"/>
    <n v="65.161290322580641"/>
    <x v="1"/>
  </r>
  <r>
    <x v="0"/>
    <s v="GB"/>
    <s v="GBP"/>
    <n v="1434808775"/>
    <n v="1433512775"/>
    <b v="0"/>
    <n v="63"/>
    <b v="1"/>
    <s v="theater/plays"/>
    <n v="33"/>
    <n v="32.269841269841272"/>
    <x v="1"/>
  </r>
  <r>
    <x v="0"/>
    <s v="GB"/>
    <s v="GBP"/>
    <n v="1424181600"/>
    <n v="1423041227"/>
    <b v="0"/>
    <n v="20"/>
    <b v="1"/>
    <s v="theater/plays"/>
    <n v="125"/>
    <n v="81.25"/>
    <x v="1"/>
  </r>
  <r>
    <x v="0"/>
    <s v="GB"/>
    <s v="GBP"/>
    <n v="1434120856"/>
    <n v="1428936856"/>
    <b v="0"/>
    <n v="25"/>
    <b v="1"/>
    <s v="theater/plays"/>
    <n v="355"/>
    <n v="24.2"/>
    <x v="1"/>
  </r>
  <r>
    <x v="0"/>
    <s v="US"/>
    <s v="USD"/>
    <n v="1470801600"/>
    <n v="1468122163"/>
    <b v="0"/>
    <n v="61"/>
    <b v="1"/>
    <s v="theater/plays"/>
    <n v="18"/>
    <n v="65.868852459016395"/>
    <x v="1"/>
  </r>
  <r>
    <x v="0"/>
    <s v="US"/>
    <s v="USD"/>
    <n v="1483499645"/>
    <n v="1480907645"/>
    <b v="0"/>
    <n v="52"/>
    <b v="1"/>
    <s v="theater/plays"/>
    <n v="376"/>
    <n v="36.07692307692308"/>
    <x v="1"/>
  </r>
  <r>
    <x v="0"/>
    <s v="US"/>
    <s v="USD"/>
    <n v="1429772340"/>
    <n v="1427121931"/>
    <b v="0"/>
    <n v="86"/>
    <b v="1"/>
    <s v="theater/plays"/>
    <n v="300"/>
    <n v="44.186046511627907"/>
    <x v="1"/>
  </r>
  <r>
    <x v="0"/>
    <s v="US"/>
    <s v="USD"/>
    <n v="1428390000"/>
    <n v="1425224391"/>
    <b v="0"/>
    <n v="42"/>
    <b v="1"/>
    <s v="theater/plays"/>
    <n v="1371"/>
    <n v="104.07142857142857"/>
    <x v="1"/>
  </r>
  <r>
    <x v="0"/>
    <s v="GB"/>
    <s v="GBP"/>
    <n v="1444172340"/>
    <n v="1441822828"/>
    <b v="0"/>
    <n v="52"/>
    <b v="1"/>
    <s v="theater/plays"/>
    <n v="170"/>
    <n v="35.96153846153846"/>
    <x v="1"/>
  </r>
  <r>
    <x v="0"/>
    <s v="US"/>
    <s v="USD"/>
    <n v="1447523371"/>
    <n v="1444927771"/>
    <b v="0"/>
    <n v="120"/>
    <b v="1"/>
    <s v="theater/plays"/>
    <n v="335"/>
    <n v="127.79166666666667"/>
    <x v="1"/>
  </r>
  <r>
    <x v="0"/>
    <s v="GB"/>
    <s v="GBP"/>
    <n v="1445252400"/>
    <n v="1443696797"/>
    <b v="0"/>
    <n v="22"/>
    <b v="1"/>
    <s v="theater/plays"/>
    <n v="110"/>
    <n v="27.727272727272727"/>
    <x v="1"/>
  </r>
  <r>
    <x v="0"/>
    <s v="GB"/>
    <s v="GBP"/>
    <n v="1438189200"/>
    <n v="1435585497"/>
    <b v="0"/>
    <n v="64"/>
    <b v="1"/>
    <s v="theater/plays"/>
    <n v="49"/>
    <n v="39.828125"/>
    <x v="1"/>
  </r>
  <r>
    <x v="0"/>
    <s v="GB"/>
    <s v="GBP"/>
    <n v="1457914373"/>
    <n v="1456189973"/>
    <b v="0"/>
    <n v="23"/>
    <b v="1"/>
    <s v="theater/plays"/>
    <n v="350"/>
    <n v="52.173913043478258"/>
    <x v="1"/>
  </r>
  <r>
    <x v="0"/>
    <s v="US"/>
    <s v="USD"/>
    <n v="1462125358"/>
    <n v="1459533358"/>
    <b v="0"/>
    <n v="238"/>
    <b v="1"/>
    <s v="theater/plays"/>
    <n v="1905"/>
    <n v="92.037815126050418"/>
    <x v="1"/>
  </r>
  <r>
    <x v="0"/>
    <s v="GB"/>
    <s v="GBP"/>
    <n v="1461860432"/>
    <n v="1459268432"/>
    <b v="0"/>
    <n v="33"/>
    <b v="1"/>
    <s v="theater/plays"/>
    <n v="93"/>
    <n v="63.424242424242422"/>
    <x v="1"/>
  </r>
  <r>
    <x v="0"/>
    <s v="US"/>
    <s v="USD"/>
    <n v="1436902359"/>
    <n v="1434310359"/>
    <b v="0"/>
    <n v="32"/>
    <b v="1"/>
    <s v="theater/plays"/>
    <n v="840"/>
    <n v="135.625"/>
    <x v="1"/>
  </r>
  <r>
    <x v="0"/>
    <s v="US"/>
    <s v="USD"/>
    <n v="1464807420"/>
    <n v="1461427938"/>
    <b v="0"/>
    <n v="24"/>
    <b v="1"/>
    <s v="theater/plays"/>
    <n v="1050"/>
    <n v="168.75"/>
    <x v="1"/>
  </r>
  <r>
    <x v="0"/>
    <s v="US"/>
    <s v="USD"/>
    <n v="1437447600"/>
    <n v="1436551178"/>
    <b v="0"/>
    <n v="29"/>
    <b v="1"/>
    <s v="theater/plays"/>
    <n v="55"/>
    <n v="70.862068965517238"/>
    <x v="1"/>
  </r>
  <r>
    <x v="0"/>
    <s v="US"/>
    <s v="USD"/>
    <n v="1480559011"/>
    <n v="1477963411"/>
    <b v="0"/>
    <n v="50"/>
    <b v="1"/>
    <s v="theater/plays"/>
    <n v="0"/>
    <n v="50"/>
    <x v="1"/>
  </r>
  <r>
    <x v="0"/>
    <s v="GB"/>
    <s v="GBP"/>
    <n v="1469962800"/>
    <n v="1468578920"/>
    <b v="0"/>
    <n v="108"/>
    <b v="1"/>
    <s v="theater/plays"/>
    <n v="1059.1300000000001"/>
    <n v="42.214166666666671"/>
    <x v="1"/>
  </r>
  <r>
    <x v="1"/>
    <s v="GB"/>
    <s v="GBP"/>
    <n v="1489376405"/>
    <n v="1484196005"/>
    <b v="0"/>
    <n v="104"/>
    <b v="0"/>
    <s v="technology/wearables"/>
    <n v="-24149"/>
    <n v="152.41346153846155"/>
    <x v="2"/>
  </r>
  <r>
    <x v="1"/>
    <s v="US"/>
    <s v="USD"/>
    <n v="1469122200"/>
    <n v="1466611108"/>
    <b v="0"/>
    <n v="86"/>
    <b v="0"/>
    <s v="technology/wearables"/>
    <n v="-22207"/>
    <n v="90.616279069767444"/>
    <x v="2"/>
  </r>
  <r>
    <x v="1"/>
    <s v="US"/>
    <s v="USD"/>
    <n v="1417690734"/>
    <n v="1415098734"/>
    <b v="0"/>
    <n v="356"/>
    <b v="0"/>
    <s v="technology/wearables"/>
    <n v="-38229"/>
    <n v="201.60393258426967"/>
    <x v="2"/>
  </r>
  <r>
    <x v="1"/>
    <s v="US"/>
    <s v="USD"/>
    <n v="1455710679"/>
    <n v="1453118679"/>
    <b v="0"/>
    <n v="45"/>
    <b v="0"/>
    <s v="technology/wearables"/>
    <n v="-44243"/>
    <n v="127.93333333333334"/>
    <x v="2"/>
  </r>
  <r>
    <x v="1"/>
    <s v="US"/>
    <s v="USD"/>
    <n v="1475937812"/>
    <n v="1472481812"/>
    <b v="0"/>
    <n v="38"/>
    <b v="0"/>
    <s v="technology/wearables"/>
    <n v="-8864"/>
    <n v="29.894736842105264"/>
    <x v="2"/>
  </r>
  <r>
    <x v="1"/>
    <s v="US"/>
    <s v="USD"/>
    <n v="1444943468"/>
    <n v="1441919468"/>
    <b v="0"/>
    <n v="35"/>
    <b v="0"/>
    <s v="technology/wearables"/>
    <n v="1379"/>
    <n v="367.97142857142859"/>
    <x v="2"/>
  </r>
  <r>
    <x v="1"/>
    <s v="US"/>
    <s v="USD"/>
    <n v="1471622450"/>
    <n v="1467734450"/>
    <b v="0"/>
    <n v="24"/>
    <b v="0"/>
    <s v="technology/wearables"/>
    <n v="-16900"/>
    <n v="129.16666666666666"/>
    <x v="2"/>
  </r>
  <r>
    <x v="1"/>
    <s v="US"/>
    <s v="USD"/>
    <n v="1480536919"/>
    <n v="1477509319"/>
    <b v="0"/>
    <n v="100"/>
    <b v="0"/>
    <s v="technology/wearables"/>
    <n v="-169930"/>
    <n v="800.7"/>
    <x v="2"/>
  </r>
  <r>
    <x v="1"/>
    <s v="US"/>
    <s v="USD"/>
    <n v="1429375922"/>
    <n v="1426783922"/>
    <b v="0"/>
    <n v="1"/>
    <b v="0"/>
    <s v="technology/wearables"/>
    <n v="-4572"/>
    <n v="28"/>
    <x v="2"/>
  </r>
  <r>
    <x v="1"/>
    <s v="US"/>
    <s v="USD"/>
    <n v="1457024514"/>
    <n v="1454432514"/>
    <b v="0"/>
    <n v="122"/>
    <b v="0"/>
    <s v="technology/wearables"/>
    <n v="-27554"/>
    <n v="102.01639344262296"/>
    <x v="2"/>
  </r>
  <r>
    <x v="1"/>
    <s v="US"/>
    <s v="USD"/>
    <n v="1477065860"/>
    <n v="1471881860"/>
    <b v="0"/>
    <n v="11"/>
    <b v="0"/>
    <s v="technology/wearables"/>
    <n v="-177972"/>
    <n v="184.36363636363637"/>
    <x v="2"/>
  </r>
  <r>
    <x v="1"/>
    <s v="US"/>
    <s v="USD"/>
    <n v="1446771600"/>
    <n v="1443700648"/>
    <b v="0"/>
    <n v="248"/>
    <b v="0"/>
    <s v="technology/wearables"/>
    <n v="-59596"/>
    <n v="162.91935483870967"/>
    <x v="2"/>
  </r>
  <r>
    <x v="1"/>
    <s v="US"/>
    <s v="USD"/>
    <n v="1456700709"/>
    <n v="1453676709"/>
    <b v="0"/>
    <n v="1"/>
    <b v="0"/>
    <s v="technology/wearables"/>
    <n v="-74999"/>
    <n v="1"/>
    <x v="2"/>
  </r>
  <r>
    <x v="1"/>
    <s v="DK"/>
    <s v="DKK"/>
    <n v="1469109600"/>
    <n v="1464586746"/>
    <b v="0"/>
    <n v="19"/>
    <b v="0"/>
    <s v="technology/wearables"/>
    <n v="-188533"/>
    <n v="603.52631578947364"/>
    <x v="2"/>
  </r>
  <r>
    <x v="1"/>
    <s v="US"/>
    <s v="USD"/>
    <n v="1420938172"/>
    <n v="1418346172"/>
    <b v="0"/>
    <n v="135"/>
    <b v="0"/>
    <s v="technology/wearables"/>
    <n v="-33870"/>
    <n v="45.407407407407405"/>
    <x v="2"/>
  </r>
  <r>
    <x v="1"/>
    <s v="GB"/>
    <s v="GBP"/>
    <n v="1405094400"/>
    <n v="1403810965"/>
    <b v="0"/>
    <n v="9"/>
    <b v="0"/>
    <s v="technology/wearables"/>
    <n v="-4924"/>
    <n v="97.333333333333329"/>
    <x v="2"/>
  </r>
  <r>
    <x v="1"/>
    <s v="NL"/>
    <s v="EUR"/>
    <n v="1483138800"/>
    <n v="1480610046"/>
    <b v="0"/>
    <n v="3"/>
    <b v="0"/>
    <s v="technology/wearables"/>
    <n v="-99497"/>
    <n v="167.66666666666666"/>
    <x v="2"/>
  </r>
  <r>
    <x v="1"/>
    <s v="SE"/>
    <s v="SEK"/>
    <n v="1482515937"/>
    <n v="1479923937"/>
    <b v="0"/>
    <n v="7"/>
    <b v="0"/>
    <s v="technology/wearables"/>
    <n v="-455981"/>
    <n v="859.85714285714289"/>
    <x v="2"/>
  </r>
  <r>
    <x v="1"/>
    <s v="GB"/>
    <s v="GBP"/>
    <n v="1432223125"/>
    <n v="1429631125"/>
    <b v="0"/>
    <n v="4"/>
    <b v="0"/>
    <s v="technology/wearables"/>
    <n v="-34894"/>
    <n v="26.5"/>
    <x v="2"/>
  </r>
  <r>
    <x v="1"/>
    <s v="US"/>
    <s v="USD"/>
    <n v="1461653700"/>
    <n v="1458665146"/>
    <b v="0"/>
    <n v="44"/>
    <b v="0"/>
    <s v="technology/wearables"/>
    <n v="-13668"/>
    <n v="30.272727272727273"/>
    <x v="2"/>
  </r>
  <r>
    <x v="1"/>
    <s v="US"/>
    <s v="USD"/>
    <n v="1476371552"/>
    <n v="1473779552"/>
    <b v="0"/>
    <n v="90"/>
    <b v="0"/>
    <s v="technology/wearables"/>
    <n v="-45080"/>
    <n v="54.666666666666664"/>
    <x v="2"/>
  </r>
  <r>
    <x v="1"/>
    <s v="US"/>
    <s v="USD"/>
    <n v="1483063435"/>
    <n v="1480471435"/>
    <b v="0"/>
    <n v="8"/>
    <b v="0"/>
    <s v="technology/wearables"/>
    <n v="-19514"/>
    <n v="60.75"/>
    <x v="2"/>
  </r>
  <r>
    <x v="1"/>
    <s v="US"/>
    <s v="USD"/>
    <n v="1421348428"/>
    <n v="1417460428"/>
    <b v="0"/>
    <n v="11"/>
    <b v="0"/>
    <s v="technology/wearables"/>
    <n v="-98870"/>
    <n v="102.72727272727273"/>
    <x v="2"/>
  </r>
  <r>
    <x v="1"/>
    <s v="US"/>
    <s v="USD"/>
    <n v="1432916235"/>
    <n v="1430324235"/>
    <b v="0"/>
    <n v="41"/>
    <b v="0"/>
    <s v="technology/wearables"/>
    <n v="-46295"/>
    <n v="41.585365853658537"/>
    <x v="2"/>
  </r>
  <r>
    <x v="1"/>
    <s v="US"/>
    <s v="USD"/>
    <n v="1476458734"/>
    <n v="1472570734"/>
    <b v="0"/>
    <n v="15"/>
    <b v="0"/>
    <s v="technology/wearables"/>
    <n v="-73252"/>
    <n v="116.53333333333333"/>
    <x v="2"/>
  </r>
  <r>
    <x v="1"/>
    <s v="US"/>
    <s v="USD"/>
    <n v="1417501145"/>
    <n v="1414041545"/>
    <b v="0"/>
    <n v="9"/>
    <b v="0"/>
    <s v="technology/wearables"/>
    <n v="-49592"/>
    <n v="45.333333333333336"/>
    <x v="2"/>
  </r>
  <r>
    <x v="1"/>
    <s v="US"/>
    <s v="USD"/>
    <n v="1467432000"/>
    <n v="1464763109"/>
    <b v="0"/>
    <n v="50"/>
    <b v="0"/>
    <s v="technology/wearables"/>
    <n v="-27127"/>
    <n v="157.46"/>
    <x v="2"/>
  </r>
  <r>
    <x v="1"/>
    <s v="US"/>
    <s v="USD"/>
    <n v="1471435554"/>
    <n v="1468843554"/>
    <b v="0"/>
    <n v="34"/>
    <b v="0"/>
    <s v="technology/wearables"/>
    <n v="-246583"/>
    <n v="100.5"/>
    <x v="2"/>
  </r>
  <r>
    <x v="1"/>
    <s v="CH"/>
    <s v="CHF"/>
    <n v="1485480408"/>
    <n v="1482888408"/>
    <b v="0"/>
    <n v="0"/>
    <b v="0"/>
    <s v="technology/wearables"/>
    <n v="-10115"/>
    <e v="#DIV/0!"/>
    <x v="2"/>
  </r>
  <r>
    <x v="1"/>
    <s v="AU"/>
    <s v="AUD"/>
    <n v="1405478025"/>
    <n v="1402886025"/>
    <b v="0"/>
    <n v="0"/>
    <b v="0"/>
    <s v="technology/wearables"/>
    <n v="-2500"/>
    <e v="#DIV/0!"/>
    <x v="2"/>
  </r>
  <r>
    <x v="1"/>
    <s v="US"/>
    <s v="USD"/>
    <n v="1457721287"/>
    <n v="1455129287"/>
    <b v="0"/>
    <n v="276"/>
    <b v="0"/>
    <s v="technology/wearables"/>
    <n v="-118697"/>
    <n v="51.822463768115945"/>
    <x v="2"/>
  </r>
  <r>
    <x v="1"/>
    <s v="US"/>
    <s v="USD"/>
    <n v="1449354502"/>
    <n v="1446762502"/>
    <b v="0"/>
    <n v="16"/>
    <b v="0"/>
    <s v="technology/wearables"/>
    <n v="-20060"/>
    <n v="308.75"/>
    <x v="2"/>
  </r>
  <r>
    <x v="1"/>
    <s v="US"/>
    <s v="USD"/>
    <n v="1418849028"/>
    <n v="1415825028"/>
    <b v="0"/>
    <n v="224"/>
    <b v="0"/>
    <s v="technology/wearables"/>
    <n v="-15053"/>
    <n v="379.22767857142856"/>
    <x v="2"/>
  </r>
  <r>
    <x v="1"/>
    <s v="US"/>
    <s v="USD"/>
    <n v="1488549079"/>
    <n v="1485957079"/>
    <b v="0"/>
    <n v="140"/>
    <b v="0"/>
    <s v="technology/wearables"/>
    <n v="-25309"/>
    <n v="176.36428571428573"/>
    <x v="2"/>
  </r>
  <r>
    <x v="1"/>
    <s v="US"/>
    <s v="USD"/>
    <n v="1438543033"/>
    <n v="1435951033"/>
    <b v="0"/>
    <n v="15"/>
    <b v="0"/>
    <s v="technology/wearables"/>
    <n v="-29009"/>
    <n v="66.066666666666663"/>
    <x v="2"/>
  </r>
  <r>
    <x v="1"/>
    <s v="US"/>
    <s v="USD"/>
    <n v="1418056315"/>
    <n v="1414164715"/>
    <b v="0"/>
    <n v="37"/>
    <b v="0"/>
    <s v="technology/wearables"/>
    <n v="-46683"/>
    <n v="89.648648648648646"/>
    <x v="2"/>
  </r>
  <r>
    <x v="1"/>
    <s v="US"/>
    <s v="USD"/>
    <n v="1408112253"/>
    <n v="1405520253"/>
    <b v="0"/>
    <n v="0"/>
    <b v="0"/>
    <s v="technology/wearables"/>
    <n v="-1680"/>
    <e v="#DIV/0!"/>
    <x v="2"/>
  </r>
  <r>
    <x v="1"/>
    <s v="GB"/>
    <s v="GBP"/>
    <n v="1475333917"/>
    <n v="1472569117"/>
    <b v="0"/>
    <n v="46"/>
    <b v="0"/>
    <s v="technology/wearables"/>
    <n v="-7410"/>
    <n v="382.39130434782606"/>
    <x v="2"/>
  </r>
  <r>
    <x v="1"/>
    <s v="US"/>
    <s v="USD"/>
    <n v="1437161739"/>
    <n v="1434569739"/>
    <b v="0"/>
    <n v="1"/>
    <b v="0"/>
    <s v="technology/wearables"/>
    <n v="-49900"/>
    <n v="100"/>
    <x v="2"/>
  </r>
  <r>
    <x v="1"/>
    <s v="US"/>
    <s v="USD"/>
    <n v="1471579140"/>
    <n v="1466512683"/>
    <b v="0"/>
    <n v="323"/>
    <b v="0"/>
    <s v="technology/wearables"/>
    <n v="1149"/>
    <n v="158.35603715170279"/>
    <x v="2"/>
  </r>
  <r>
    <x v="0"/>
    <s v="CA"/>
    <s v="CAD"/>
    <n v="1467313039"/>
    <n v="1464807439"/>
    <b v="0"/>
    <n v="139"/>
    <b v="1"/>
    <s v="publishing/nonfiction"/>
    <n v="4166"/>
    <n v="40.762589928057551"/>
    <x v="3"/>
  </r>
  <r>
    <x v="0"/>
    <s v="US"/>
    <s v="USD"/>
    <n v="1405366359"/>
    <n v="1402342359"/>
    <b v="0"/>
    <n v="7"/>
    <b v="1"/>
    <s v="publishing/nonfiction"/>
    <n v="75"/>
    <n v="53.571428571428569"/>
    <x v="3"/>
  </r>
  <r>
    <x v="0"/>
    <s v="US"/>
    <s v="USD"/>
    <n v="1372297751"/>
    <n v="1369705751"/>
    <b v="0"/>
    <n v="149"/>
    <b v="1"/>
    <s v="publishing/nonfiction"/>
    <n v="2319"/>
    <n v="48.449664429530202"/>
    <x v="3"/>
  </r>
  <r>
    <x v="0"/>
    <s v="US"/>
    <s v="USD"/>
    <n v="1425741525"/>
    <n v="1423149525"/>
    <b v="0"/>
    <n v="31"/>
    <b v="1"/>
    <s v="publishing/nonfiction"/>
    <n v="55"/>
    <n v="82.41935483870968"/>
    <x v="3"/>
  </r>
  <r>
    <x v="0"/>
    <s v="US"/>
    <s v="USD"/>
    <n v="1418904533"/>
    <n v="1416485333"/>
    <b v="0"/>
    <n v="26"/>
    <b v="1"/>
    <s v="publishing/nonfiction"/>
    <n v="110"/>
    <n v="230.19230769230768"/>
    <x v="3"/>
  </r>
  <r>
    <x v="0"/>
    <s v="CA"/>
    <s v="CAD"/>
    <n v="1450249140"/>
    <n v="1447055935"/>
    <b v="0"/>
    <n v="172"/>
    <b v="1"/>
    <s v="publishing/nonfiction"/>
    <n v="5210"/>
    <n v="59.360465116279073"/>
    <x v="3"/>
  </r>
  <r>
    <x v="0"/>
    <s v="US"/>
    <s v="USD"/>
    <n v="1451089134"/>
    <n v="1448497134"/>
    <b v="0"/>
    <n v="78"/>
    <b v="1"/>
    <s v="publishing/nonfiction"/>
    <n v="202.5"/>
    <n v="66.698717948717942"/>
    <x v="3"/>
  </r>
  <r>
    <x v="0"/>
    <s v="US"/>
    <s v="USD"/>
    <n v="1455299144"/>
    <n v="1452707144"/>
    <b v="0"/>
    <n v="120"/>
    <b v="1"/>
    <s v="publishing/nonfiction"/>
    <n v="253"/>
    <n v="168.77500000000001"/>
    <x v="3"/>
  </r>
  <r>
    <x v="0"/>
    <s v="US"/>
    <s v="USD"/>
    <n v="1441425540"/>
    <n v="1436968366"/>
    <b v="0"/>
    <n v="227"/>
    <b v="1"/>
    <s v="publishing/nonfiction"/>
    <n v="3614"/>
    <n v="59.973568281938327"/>
    <x v="3"/>
  </r>
  <r>
    <x v="0"/>
    <s v="US"/>
    <s v="USD"/>
    <n v="1362960000"/>
    <n v="1359946188"/>
    <b v="0"/>
    <n v="42"/>
    <b v="1"/>
    <s v="publishing/nonfiction"/>
    <n v="336"/>
    <n v="31.80952380952381"/>
    <x v="3"/>
  </r>
  <r>
    <x v="0"/>
    <s v="GB"/>
    <s v="GBP"/>
    <n v="1465672979"/>
    <n v="1463080979"/>
    <b v="0"/>
    <n v="64"/>
    <b v="1"/>
    <s v="publishing/nonfiction"/>
    <n v="363"/>
    <n v="24.421875"/>
    <x v="3"/>
  </r>
  <r>
    <x v="0"/>
    <s v="GB"/>
    <s v="GBP"/>
    <n v="1354269600"/>
    <n v="1351663605"/>
    <b v="0"/>
    <n v="121"/>
    <b v="1"/>
    <s v="publishing/nonfiction"/>
    <n v="567"/>
    <n v="25.347107438016529"/>
    <x v="3"/>
  </r>
  <r>
    <x v="0"/>
    <s v="US"/>
    <s v="USD"/>
    <n v="1372985760"/>
    <n v="1370393760"/>
    <b v="0"/>
    <n v="87"/>
    <b v="1"/>
    <s v="publishing/nonfiction"/>
    <n v="2815.5600000000004"/>
    <n v="71.443218390804603"/>
    <x v="3"/>
  </r>
  <r>
    <x v="0"/>
    <s v="US"/>
    <s v="USD"/>
    <n v="1362117540"/>
    <n v="1359587137"/>
    <b v="0"/>
    <n v="65"/>
    <b v="1"/>
    <s v="publishing/nonfiction"/>
    <n v="506"/>
    <n v="38.553846153846152"/>
    <x v="3"/>
  </r>
  <r>
    <x v="0"/>
    <s v="US"/>
    <s v="USD"/>
    <n v="1309009323"/>
    <n v="1306417323"/>
    <b v="0"/>
    <n v="49"/>
    <b v="1"/>
    <s v="publishing/nonfiction"/>
    <n v="350"/>
    <n v="68.367346938775512"/>
    <x v="3"/>
  </r>
  <r>
    <x v="0"/>
    <s v="US"/>
    <s v="USD"/>
    <n v="1309980790"/>
    <n v="1304623990"/>
    <b v="0"/>
    <n v="19"/>
    <b v="1"/>
    <s v="publishing/nonfiction"/>
    <n v="104"/>
    <n v="40.210526315789473"/>
    <x v="3"/>
  </r>
  <r>
    <x v="0"/>
    <s v="US"/>
    <s v="USD"/>
    <n v="1343943420"/>
    <n v="1341524220"/>
    <b v="0"/>
    <n v="81"/>
    <b v="1"/>
    <s v="publishing/nonfiction"/>
    <n v="1098"/>
    <n v="32.074074074074076"/>
    <x v="3"/>
  </r>
  <r>
    <x v="0"/>
    <s v="GB"/>
    <s v="GBP"/>
    <n v="1403370772"/>
    <n v="1400778772"/>
    <b v="0"/>
    <n v="264"/>
    <b v="1"/>
    <s v="publishing/nonfiction"/>
    <n v="1559"/>
    <n v="28.632575757575758"/>
    <x v="3"/>
  </r>
  <r>
    <x v="0"/>
    <s v="US"/>
    <s v="USD"/>
    <n v="1378592731"/>
    <n v="1373408731"/>
    <b v="0"/>
    <n v="25"/>
    <b v="1"/>
    <s v="publishing/nonfiction"/>
    <n v="91"/>
    <n v="43.64"/>
    <x v="3"/>
  </r>
  <r>
    <x v="0"/>
    <s v="US"/>
    <s v="USD"/>
    <n v="1455523140"/>
    <n v="1453925727"/>
    <b v="0"/>
    <n v="5"/>
    <b v="1"/>
    <s v="publishing/nonfiction"/>
    <n v="0"/>
    <n v="40"/>
    <x v="3"/>
  </r>
  <r>
    <x v="0"/>
    <s v="DK"/>
    <s v="DKK"/>
    <n v="1420648906"/>
    <n v="1415464906"/>
    <b v="0"/>
    <n v="144"/>
    <b v="1"/>
    <s v="music/rock"/>
    <n v="7830"/>
    <n v="346.04166666666669"/>
    <x v="4"/>
  </r>
  <r>
    <x v="0"/>
    <s v="US"/>
    <s v="USD"/>
    <n v="1426523752"/>
    <n v="1423935352"/>
    <b v="0"/>
    <n v="92"/>
    <b v="1"/>
    <s v="music/rock"/>
    <n v="20"/>
    <n v="81.739130434782609"/>
    <x v="4"/>
  </r>
  <r>
    <x v="0"/>
    <s v="US"/>
    <s v="USD"/>
    <n v="1417049663"/>
    <n v="1413158063"/>
    <b v="0"/>
    <n v="147"/>
    <b v="1"/>
    <s v="music/rock"/>
    <n v="1986.6900000000005"/>
    <n v="64.535306122448986"/>
    <x v="4"/>
  </r>
  <r>
    <x v="0"/>
    <s v="US"/>
    <s v="USD"/>
    <n v="1447463050"/>
    <n v="1444867450"/>
    <b v="0"/>
    <n v="90"/>
    <b v="1"/>
    <s v="music/rock"/>
    <n v="713"/>
    <n v="63.477777777777774"/>
    <x v="4"/>
  </r>
  <r>
    <x v="0"/>
    <s v="US"/>
    <s v="USD"/>
    <n v="1434342894"/>
    <n v="1432269294"/>
    <b v="0"/>
    <n v="87"/>
    <b v="1"/>
    <s v="music/rock"/>
    <n v="535"/>
    <n v="63.620689655172413"/>
    <x v="4"/>
  </r>
  <r>
    <x v="0"/>
    <s v="US"/>
    <s v="USD"/>
    <n v="1397225746"/>
    <n v="1394633746"/>
    <b v="0"/>
    <n v="406"/>
    <b v="1"/>
    <s v="music/rock"/>
    <n v="1730.6299999999974"/>
    <n v="83.967068965517228"/>
    <x v="4"/>
  </r>
  <r>
    <x v="0"/>
    <s v="US"/>
    <s v="USD"/>
    <n v="1381881890"/>
    <n v="1380585890"/>
    <b v="0"/>
    <n v="20"/>
    <b v="1"/>
    <s v="music/rock"/>
    <n v="55"/>
    <n v="77.75"/>
    <x v="4"/>
  </r>
  <r>
    <x v="0"/>
    <s v="US"/>
    <s v="USD"/>
    <n v="1431022342"/>
    <n v="1428430342"/>
    <b v="0"/>
    <n v="70"/>
    <b v="1"/>
    <s v="music/rock"/>
    <n v="496"/>
    <n v="107.07142857142857"/>
    <x v="4"/>
  </r>
  <r>
    <x v="0"/>
    <s v="US"/>
    <s v="USD"/>
    <n v="1342115132"/>
    <n v="1339523132"/>
    <b v="0"/>
    <n v="16"/>
    <b v="1"/>
    <s v="music/rock"/>
    <n v="120"/>
    <n v="38.75"/>
    <x v="4"/>
  </r>
  <r>
    <x v="0"/>
    <s v="US"/>
    <s v="USD"/>
    <n v="1483138233"/>
    <n v="1480546233"/>
    <b v="0"/>
    <n v="52"/>
    <b v="1"/>
    <s v="music/rock"/>
    <n v="501"/>
    <n v="201.94230769230768"/>
    <x v="4"/>
  </r>
  <r>
    <x v="0"/>
    <s v="US"/>
    <s v="USD"/>
    <n v="1458874388"/>
    <n v="1456285988"/>
    <b v="0"/>
    <n v="66"/>
    <b v="1"/>
    <s v="music/rock"/>
    <n v="1342"/>
    <n v="43.060606060606062"/>
    <x v="4"/>
  </r>
  <r>
    <x v="0"/>
    <s v="FR"/>
    <s v="EUR"/>
    <n v="1484444119"/>
    <n v="1481852119"/>
    <b v="0"/>
    <n v="109"/>
    <b v="1"/>
    <s v="music/rock"/>
    <n v="2853"/>
    <n v="62.871559633027523"/>
    <x v="4"/>
  </r>
  <r>
    <x v="0"/>
    <s v="GB"/>
    <s v="GBP"/>
    <n v="1480784606"/>
    <n v="1478189006"/>
    <b v="0"/>
    <n v="168"/>
    <b v="1"/>
    <s v="music/rock"/>
    <n v="5642"/>
    <n v="55.607142857142854"/>
    <x v="4"/>
  </r>
  <r>
    <x v="0"/>
    <s v="US"/>
    <s v="USD"/>
    <n v="1486095060"/>
    <n v="1484198170"/>
    <b v="0"/>
    <n v="31"/>
    <b v="1"/>
    <s v="music/rock"/>
    <n v="210"/>
    <n v="48.70967741935484"/>
    <x v="4"/>
  </r>
  <r>
    <x v="0"/>
    <s v="GB"/>
    <s v="GBP"/>
    <n v="1470075210"/>
    <n v="1468779210"/>
    <b v="0"/>
    <n v="133"/>
    <b v="1"/>
    <s v="music/rock"/>
    <n v="2067"/>
    <n v="30.578947368421051"/>
    <x v="4"/>
  </r>
  <r>
    <x v="0"/>
    <s v="US"/>
    <s v="USD"/>
    <n v="1433504876"/>
    <n v="1430912876"/>
    <b v="0"/>
    <n v="151"/>
    <b v="1"/>
    <s v="music/rock"/>
    <n v="1160"/>
    <n v="73.907284768211923"/>
    <x v="4"/>
  </r>
  <r>
    <x v="0"/>
    <s v="US"/>
    <s v="USD"/>
    <n v="1433815200"/>
    <n v="1431886706"/>
    <b v="0"/>
    <n v="5"/>
    <b v="1"/>
    <s v="music/rock"/>
    <n v="81"/>
    <n v="21.2"/>
    <x v="4"/>
  </r>
  <r>
    <x v="0"/>
    <s v="US"/>
    <s v="USD"/>
    <n v="1482988125"/>
    <n v="1480396125"/>
    <b v="0"/>
    <n v="73"/>
    <b v="1"/>
    <s v="music/rock"/>
    <n v="355"/>
    <n v="73.356164383561648"/>
    <x v="4"/>
  </r>
  <r>
    <x v="0"/>
    <s v="US"/>
    <s v="USD"/>
    <n v="1367867536"/>
    <n v="1365275536"/>
    <b v="0"/>
    <n v="148"/>
    <b v="1"/>
    <s v="music/rock"/>
    <n v="349"/>
    <n v="56.412162162162161"/>
    <x v="4"/>
  </r>
  <r>
    <x v="0"/>
    <s v="CA"/>
    <s v="CAD"/>
    <n v="1482457678"/>
    <n v="1480729678"/>
    <b v="0"/>
    <n v="93"/>
    <b v="1"/>
    <s v="music/rock"/>
    <n v="2473"/>
    <n v="50.247311827956992"/>
    <x v="4"/>
  </r>
  <r>
    <x v="0"/>
    <s v="US"/>
    <s v="USD"/>
    <n v="1436117922"/>
    <n v="1433525922"/>
    <b v="0"/>
    <n v="63"/>
    <b v="1"/>
    <s v="music/rock"/>
    <n v="843"/>
    <n v="68.936507936507937"/>
    <x v="4"/>
  </r>
  <r>
    <x v="0"/>
    <s v="DE"/>
    <s v="EUR"/>
    <n v="1461931860"/>
    <n v="1457109121"/>
    <b v="0"/>
    <n v="134"/>
    <b v="1"/>
    <s v="music/rock"/>
    <n v="832.48999999999978"/>
    <n v="65.914104477611943"/>
    <x v="4"/>
  </r>
  <r>
    <x v="0"/>
    <s v="US"/>
    <s v="USD"/>
    <n v="1438183889"/>
    <n v="1435591889"/>
    <b v="0"/>
    <n v="14"/>
    <b v="1"/>
    <s v="music/rock"/>
    <n v="475"/>
    <n v="62.5"/>
    <x v="4"/>
  </r>
  <r>
    <x v="0"/>
    <s v="US"/>
    <s v="USD"/>
    <n v="1433305800"/>
    <n v="1430604395"/>
    <b v="0"/>
    <n v="78"/>
    <b v="1"/>
    <s v="music/rock"/>
    <n v="1465"/>
    <n v="70.064102564102569"/>
    <x v="4"/>
  </r>
  <r>
    <x v="0"/>
    <s v="US"/>
    <s v="USD"/>
    <n v="1476720840"/>
    <n v="1474469117"/>
    <b v="0"/>
    <n v="112"/>
    <b v="1"/>
    <s v="music/rock"/>
    <n v="1740.37"/>
    <n v="60.181874999999998"/>
    <x v="4"/>
  </r>
  <r>
    <x v="0"/>
    <s v="GB"/>
    <s v="GBP"/>
    <n v="1471087957"/>
    <n v="1468495957"/>
    <b v="0"/>
    <n v="34"/>
    <b v="1"/>
    <s v="music/rock"/>
    <n v="227"/>
    <n v="21.382352941176471"/>
    <x v="4"/>
  </r>
  <r>
    <x v="0"/>
    <s v="US"/>
    <s v="USD"/>
    <n v="1430154720"/>
    <n v="1427224606"/>
    <b v="0"/>
    <n v="19"/>
    <b v="1"/>
    <s v="music/rock"/>
    <n v="255"/>
    <n v="160.78947368421052"/>
    <x v="4"/>
  </r>
  <r>
    <x v="0"/>
    <s v="US"/>
    <s v="USD"/>
    <n v="1440219540"/>
    <n v="1436369818"/>
    <b v="0"/>
    <n v="13"/>
    <b v="1"/>
    <s v="music/rock"/>
    <n v="51"/>
    <n v="42.384615384615387"/>
    <x v="4"/>
  </r>
  <r>
    <x v="0"/>
    <s v="US"/>
    <s v="USD"/>
    <n v="1456976586"/>
    <n v="1454298186"/>
    <b v="0"/>
    <n v="104"/>
    <b v="1"/>
    <s v="music/rock"/>
    <n v="341"/>
    <n v="27.317307692307693"/>
    <x v="4"/>
  </r>
  <r>
    <x v="0"/>
    <s v="US"/>
    <s v="USD"/>
    <n v="1470068523"/>
    <n v="1467476523"/>
    <b v="0"/>
    <n v="52"/>
    <b v="1"/>
    <s v="music/rock"/>
    <n v="235"/>
    <n v="196.82692307692307"/>
    <x v="4"/>
  </r>
  <r>
    <x v="0"/>
    <s v="US"/>
    <s v="USD"/>
    <n v="1488337200"/>
    <n v="1484623726"/>
    <b v="0"/>
    <n v="17"/>
    <b v="1"/>
    <s v="music/rock"/>
    <n v="166"/>
    <n v="53.882352941176471"/>
    <x v="4"/>
  </r>
  <r>
    <x v="0"/>
    <s v="US"/>
    <s v="USD"/>
    <n v="1484430481"/>
    <n v="1481838481"/>
    <b v="0"/>
    <n v="82"/>
    <b v="1"/>
    <s v="music/rock"/>
    <n v="416"/>
    <n v="47.756097560975611"/>
    <x v="4"/>
  </r>
  <r>
    <x v="0"/>
    <s v="US"/>
    <s v="USD"/>
    <n v="1423871882"/>
    <n v="1421279882"/>
    <b v="0"/>
    <n v="73"/>
    <b v="1"/>
    <s v="music/rock"/>
    <n v="438"/>
    <n v="88.191780821917803"/>
    <x v="4"/>
  </r>
  <r>
    <x v="0"/>
    <s v="US"/>
    <s v="USD"/>
    <n v="1477603140"/>
    <n v="1475013710"/>
    <b v="0"/>
    <n v="158"/>
    <b v="1"/>
    <s v="music/rock"/>
    <n v="1385"/>
    <n v="72.056962025316452"/>
    <x v="4"/>
  </r>
  <r>
    <x v="0"/>
    <s v="US"/>
    <s v="USD"/>
    <n v="1467752334"/>
    <n v="1465160334"/>
    <b v="0"/>
    <n v="65"/>
    <b v="1"/>
    <s v="music/rock"/>
    <n v="426"/>
    <n v="74.246153846153845"/>
    <x v="4"/>
  </r>
  <r>
    <x v="0"/>
    <s v="US"/>
    <s v="USD"/>
    <n v="1412640373"/>
    <n v="1410048373"/>
    <b v="0"/>
    <n v="184"/>
    <b v="1"/>
    <s v="music/rock"/>
    <n v="2353"/>
    <n v="61.701086956521742"/>
    <x v="4"/>
  </r>
  <r>
    <x v="0"/>
    <s v="GB"/>
    <s v="GBP"/>
    <n v="1465709400"/>
    <n v="1462695073"/>
    <b v="0"/>
    <n v="34"/>
    <b v="1"/>
    <s v="music/rock"/>
    <n v="236"/>
    <n v="17.235294117647058"/>
    <x v="4"/>
  </r>
  <r>
    <x v="0"/>
    <s v="US"/>
    <s v="USD"/>
    <n v="1369612474"/>
    <n v="1367798074"/>
    <b v="0"/>
    <n v="240"/>
    <b v="1"/>
    <s v="music/rock"/>
    <n v="9913"/>
    <n v="51.720833333333331"/>
    <x v="4"/>
  </r>
  <r>
    <x v="0"/>
    <s v="GB"/>
    <s v="GBP"/>
    <n v="1430439411"/>
    <n v="1425259011"/>
    <b v="0"/>
    <n v="113"/>
    <b v="1"/>
    <s v="music/rock"/>
    <n v="229"/>
    <n v="24.150442477876105"/>
    <x v="4"/>
  </r>
  <r>
    <x v="0"/>
    <s v="US"/>
    <s v="USD"/>
    <n v="1374802235"/>
    <n v="1372210235"/>
    <b v="0"/>
    <n v="66"/>
    <b v="1"/>
    <s v="music/rock"/>
    <n v="103"/>
    <n v="62.166666666666664"/>
    <x v="4"/>
  </r>
  <r>
    <x v="2"/>
    <s v="GB"/>
    <s v="GBP"/>
    <n v="1424607285"/>
    <n v="1422447285"/>
    <b v="1"/>
    <n v="5"/>
    <b v="0"/>
    <s v="publishing/translations"/>
    <n v="-14259"/>
    <n v="48.2"/>
    <x v="3"/>
  </r>
  <r>
    <x v="2"/>
    <s v="US"/>
    <s v="USD"/>
    <n v="1417195201"/>
    <n v="1414599601"/>
    <b v="1"/>
    <n v="17"/>
    <b v="0"/>
    <s v="publishing/translations"/>
    <n v="-24895"/>
    <n v="6.1764705882352944"/>
    <x v="3"/>
  </r>
  <r>
    <x v="2"/>
    <s v="IT"/>
    <s v="EUR"/>
    <n v="1449914400"/>
    <n v="1445336607"/>
    <b v="0"/>
    <n v="3"/>
    <b v="0"/>
    <s v="publishing/translations"/>
    <n v="-11985"/>
    <n v="5"/>
    <x v="3"/>
  </r>
  <r>
    <x v="2"/>
    <s v="US"/>
    <s v="USD"/>
    <n v="1407847978"/>
    <n v="1405687978"/>
    <b v="0"/>
    <n v="2"/>
    <b v="0"/>
    <s v="publishing/translations"/>
    <n v="-2985"/>
    <n v="7.5"/>
    <x v="3"/>
  </r>
  <r>
    <x v="2"/>
    <s v="GB"/>
    <s v="GBP"/>
    <n v="1447451756"/>
    <n v="1444856156"/>
    <b v="0"/>
    <n v="6"/>
    <b v="0"/>
    <s v="publishing/translations"/>
    <n v="-928"/>
    <n v="12"/>
    <x v="3"/>
  </r>
  <r>
    <x v="2"/>
    <s v="US"/>
    <s v="USD"/>
    <n v="1420085535"/>
    <n v="1414897935"/>
    <b v="0"/>
    <n v="0"/>
    <b v="0"/>
    <s v="publishing/translations"/>
    <n v="-4000"/>
    <e v="#DIV/0!"/>
    <x v="3"/>
  </r>
  <r>
    <x v="2"/>
    <s v="IT"/>
    <s v="EUR"/>
    <n v="1464939520"/>
    <n v="1461051520"/>
    <b v="0"/>
    <n v="1"/>
    <b v="0"/>
    <s v="publishing/translations"/>
    <n v="-5999"/>
    <n v="1"/>
    <x v="3"/>
  </r>
  <r>
    <x v="2"/>
    <s v="GB"/>
    <s v="GBP"/>
    <n v="1423185900"/>
    <n v="1420766700"/>
    <b v="0"/>
    <n v="3"/>
    <b v="0"/>
    <s v="publishing/translations"/>
    <n v="-2993"/>
    <n v="2.3333333333333335"/>
    <x v="3"/>
  </r>
  <r>
    <x v="2"/>
    <s v="US"/>
    <s v="USD"/>
    <n v="1417656699"/>
    <n v="1415064699"/>
    <b v="0"/>
    <n v="13"/>
    <b v="0"/>
    <s v="publishing/translations"/>
    <n v="-6680"/>
    <n v="24.615384615384617"/>
    <x v="3"/>
  </r>
  <r>
    <x v="2"/>
    <s v="IT"/>
    <s v="EUR"/>
    <n v="1455964170"/>
    <n v="1450780170"/>
    <b v="0"/>
    <n v="1"/>
    <b v="0"/>
    <s v="publishing/translations"/>
    <n v="-1900"/>
    <n v="100"/>
    <x v="3"/>
  </r>
  <r>
    <x v="2"/>
    <s v="US"/>
    <s v="USD"/>
    <n v="1483423467"/>
    <n v="1480831467"/>
    <b v="0"/>
    <n v="1"/>
    <b v="0"/>
    <s v="publishing/translations"/>
    <n v="-499"/>
    <n v="1"/>
    <x v="3"/>
  </r>
  <r>
    <x v="2"/>
    <s v="US"/>
    <s v="USD"/>
    <n v="1439741591"/>
    <n v="1436285591"/>
    <b v="0"/>
    <n v="9"/>
    <b v="0"/>
    <s v="publishing/translations"/>
    <n v="-3600"/>
    <n v="88.888888888888886"/>
    <x v="3"/>
  </r>
  <r>
    <x v="2"/>
    <s v="US"/>
    <s v="USD"/>
    <n v="1448147619"/>
    <n v="1445552019"/>
    <b v="0"/>
    <n v="0"/>
    <b v="0"/>
    <s v="publishing/translations"/>
    <n v="-50000"/>
    <e v="#DIV/0!"/>
    <x v="3"/>
  </r>
  <r>
    <x v="2"/>
    <s v="US"/>
    <s v="USD"/>
    <n v="1442315460"/>
    <n v="1439696174"/>
    <b v="0"/>
    <n v="2"/>
    <b v="0"/>
    <s v="publishing/translations"/>
    <n v="-4445"/>
    <n v="27.5"/>
    <x v="3"/>
  </r>
  <r>
    <x v="2"/>
    <s v="ES"/>
    <s v="EUR"/>
    <n v="1456397834"/>
    <n v="1453805834"/>
    <b v="0"/>
    <n v="1"/>
    <b v="0"/>
    <s v="publishing/translations"/>
    <n v="-2994"/>
    <n v="6"/>
    <x v="3"/>
  </r>
  <r>
    <x v="2"/>
    <s v="US"/>
    <s v="USD"/>
    <n v="1476010619"/>
    <n v="1473418619"/>
    <b v="0"/>
    <n v="10"/>
    <b v="0"/>
    <s v="publishing/translations"/>
    <n v="-5855"/>
    <n v="44.5"/>
    <x v="3"/>
  </r>
  <r>
    <x v="2"/>
    <s v="US"/>
    <s v="USD"/>
    <n v="1467129686"/>
    <n v="1464969686"/>
    <b v="0"/>
    <n v="3"/>
    <b v="0"/>
    <s v="publishing/translations"/>
    <n v="-107"/>
    <n v="1"/>
    <x v="3"/>
  </r>
  <r>
    <x v="2"/>
    <s v="SE"/>
    <s v="SEK"/>
    <n v="1423432709"/>
    <n v="1420840709"/>
    <b v="0"/>
    <n v="2"/>
    <b v="0"/>
    <s v="publishing/translations"/>
    <n v="-199800"/>
    <n v="100"/>
    <x v="3"/>
  </r>
  <r>
    <x v="2"/>
    <s v="NZ"/>
    <s v="NZD"/>
    <n v="1474436704"/>
    <n v="1471844704"/>
    <b v="0"/>
    <n v="2"/>
    <b v="0"/>
    <s v="publishing/translations"/>
    <n v="-24974"/>
    <n v="13"/>
    <x v="3"/>
  </r>
  <r>
    <x v="2"/>
    <s v="AU"/>
    <s v="AUD"/>
    <n v="1451637531"/>
    <n v="1449045531"/>
    <b v="0"/>
    <n v="1"/>
    <b v="0"/>
    <s v="publishing/translations"/>
    <n v="-29900"/>
    <n v="100"/>
    <x v="3"/>
  </r>
  <r>
    <x v="2"/>
    <s v="US"/>
    <s v="USD"/>
    <n v="1479233602"/>
    <n v="1478106802"/>
    <b v="0"/>
    <n v="14"/>
    <b v="0"/>
    <s v="publishing/translations"/>
    <n v="-5973"/>
    <n v="109.07142857142857"/>
    <x v="3"/>
  </r>
  <r>
    <x v="2"/>
    <s v="US"/>
    <s v="USD"/>
    <n v="1430276959"/>
    <n v="1427684959"/>
    <b v="0"/>
    <n v="0"/>
    <b v="0"/>
    <s v="publishing/translations"/>
    <n v="-13000"/>
    <e v="#DIV/0!"/>
    <x v="3"/>
  </r>
  <r>
    <x v="2"/>
    <s v="DE"/>
    <s v="EUR"/>
    <n v="1440408120"/>
    <n v="1435224120"/>
    <b v="0"/>
    <n v="0"/>
    <b v="0"/>
    <s v="publishing/translations"/>
    <n v="-1000"/>
    <e v="#DIV/0!"/>
    <x v="3"/>
  </r>
  <r>
    <x v="2"/>
    <s v="DE"/>
    <s v="EUR"/>
    <n v="1474230385"/>
    <n v="1471638385"/>
    <b v="0"/>
    <n v="4"/>
    <b v="0"/>
    <s v="publishing/translations"/>
    <n v="-4581"/>
    <n v="104.75"/>
    <x v="3"/>
  </r>
  <r>
    <x v="2"/>
    <s v="ES"/>
    <s v="EUR"/>
    <n v="1459584417"/>
    <n v="1456996017"/>
    <b v="0"/>
    <n v="3"/>
    <b v="0"/>
    <s v="publishing/translations"/>
    <n v="-955"/>
    <n v="15"/>
    <x v="3"/>
  </r>
  <r>
    <x v="2"/>
    <s v="US"/>
    <s v="USD"/>
    <n v="1428629242"/>
    <n v="1426037242"/>
    <b v="0"/>
    <n v="0"/>
    <b v="0"/>
    <s v="publishing/translations"/>
    <n v="-10000"/>
    <e v="#DIV/0!"/>
    <x v="3"/>
  </r>
  <r>
    <x v="2"/>
    <s v="US"/>
    <s v="USD"/>
    <n v="1419017488"/>
    <n v="1416339088"/>
    <b v="0"/>
    <n v="5"/>
    <b v="0"/>
    <s v="publishing/translations"/>
    <n v="-4597"/>
    <n v="80.599999999999994"/>
    <x v="3"/>
  </r>
  <r>
    <x v="2"/>
    <s v="US"/>
    <s v="USD"/>
    <n v="1448517816"/>
    <n v="1445922216"/>
    <b v="0"/>
    <n v="47"/>
    <b v="0"/>
    <s v="publishing/translations"/>
    <n v="-11569"/>
    <n v="115.55319148936171"/>
    <x v="3"/>
  </r>
  <r>
    <x v="2"/>
    <s v="US"/>
    <s v="USD"/>
    <n v="1437417828"/>
    <n v="1434825828"/>
    <b v="0"/>
    <n v="0"/>
    <b v="0"/>
    <s v="publishing/translations"/>
    <n v="-40000"/>
    <e v="#DIV/0!"/>
    <x v="3"/>
  </r>
  <r>
    <x v="2"/>
    <s v="IT"/>
    <s v="EUR"/>
    <n v="1481367600"/>
    <n v="1477839675"/>
    <b v="0"/>
    <n v="10"/>
    <b v="0"/>
    <s v="publishing/translations"/>
    <n v="-11195"/>
    <n v="80.5"/>
    <x v="3"/>
  </r>
  <r>
    <x v="2"/>
    <s v="DK"/>
    <s v="DKK"/>
    <n v="1433775600"/>
    <n v="1431973478"/>
    <b v="0"/>
    <n v="11"/>
    <b v="0"/>
    <s v="publishing/translations"/>
    <n v="-73810"/>
    <n v="744.5454545454545"/>
    <x v="3"/>
  </r>
  <r>
    <x v="2"/>
    <s v="IT"/>
    <s v="EUR"/>
    <n v="1444589020"/>
    <n v="1441997020"/>
    <b v="0"/>
    <n v="2"/>
    <b v="0"/>
    <s v="publishing/translations"/>
    <n v="-14985"/>
    <n v="7.5"/>
    <x v="3"/>
  </r>
  <r>
    <x v="2"/>
    <s v="DE"/>
    <s v="EUR"/>
    <n v="1456043057"/>
    <n v="1453451057"/>
    <b v="0"/>
    <n v="2"/>
    <b v="0"/>
    <s v="publishing/translations"/>
    <n v="-9923"/>
    <n v="38.5"/>
    <x v="3"/>
  </r>
  <r>
    <x v="2"/>
    <s v="US"/>
    <s v="USD"/>
    <n v="1405227540"/>
    <n v="1402058739"/>
    <b v="0"/>
    <n v="22"/>
    <b v="0"/>
    <s v="publishing/translations"/>
    <n v="-2193"/>
    <n v="36.68181818181818"/>
    <x v="3"/>
  </r>
  <r>
    <x v="2"/>
    <s v="DK"/>
    <s v="DKK"/>
    <n v="1461765300"/>
    <n v="1459198499"/>
    <b v="0"/>
    <n v="8"/>
    <b v="0"/>
    <s v="publishing/translations"/>
    <n v="-19400"/>
    <n v="75"/>
    <x v="3"/>
  </r>
  <r>
    <x v="2"/>
    <s v="CA"/>
    <s v="CAD"/>
    <n v="1425758101"/>
    <n v="1423166101"/>
    <b v="0"/>
    <n v="6"/>
    <b v="0"/>
    <s v="publishing/translations"/>
    <n v="-2545"/>
    <n v="30"/>
    <x v="3"/>
  </r>
  <r>
    <x v="2"/>
    <s v="IT"/>
    <s v="EUR"/>
    <n v="1464285463"/>
    <n v="1461693463"/>
    <b v="0"/>
    <n v="1"/>
    <b v="0"/>
    <s v="publishing/translations"/>
    <n v="-12999"/>
    <n v="1"/>
    <x v="3"/>
  </r>
  <r>
    <x v="2"/>
    <s v="GB"/>
    <s v="GBP"/>
    <n v="1441995769"/>
    <n v="1436811769"/>
    <b v="0"/>
    <n v="3"/>
    <b v="0"/>
    <s v="publishing/translations"/>
    <n v="-177980"/>
    <n v="673.33333333333337"/>
    <x v="3"/>
  </r>
  <r>
    <x v="2"/>
    <s v="US"/>
    <s v="USD"/>
    <n v="1464190158"/>
    <n v="1461598158"/>
    <b v="0"/>
    <n v="0"/>
    <b v="0"/>
    <s v="publishing/translations"/>
    <n v="-1500"/>
    <e v="#DIV/0!"/>
    <x v="3"/>
  </r>
  <r>
    <x v="2"/>
    <s v="FR"/>
    <s v="EUR"/>
    <n v="1483395209"/>
    <n v="1480803209"/>
    <b v="0"/>
    <n v="0"/>
    <b v="0"/>
    <s v="publishing/translations"/>
    <n v="-13000"/>
    <e v="#DIV/0!"/>
    <x v="3"/>
  </r>
  <r>
    <x v="2"/>
    <s v="DE"/>
    <s v="EUR"/>
    <n v="1442091462"/>
    <n v="1436907462"/>
    <b v="0"/>
    <n v="0"/>
    <b v="0"/>
    <s v="publishing/translations"/>
    <n v="-4950"/>
    <e v="#DIV/0!"/>
    <x v="3"/>
  </r>
  <r>
    <x v="2"/>
    <s v="DE"/>
    <s v="EUR"/>
    <n v="1434286855"/>
    <n v="1431694855"/>
    <b v="0"/>
    <n v="0"/>
    <b v="0"/>
    <s v="publishing/translations"/>
    <n v="-130000"/>
    <e v="#DIV/0!"/>
    <x v="3"/>
  </r>
  <r>
    <x v="2"/>
    <s v="IT"/>
    <s v="EUR"/>
    <n v="1461235478"/>
    <n v="1459507478"/>
    <b v="0"/>
    <n v="0"/>
    <b v="0"/>
    <s v="publishing/translations"/>
    <n v="-900"/>
    <e v="#DIV/0!"/>
    <x v="3"/>
  </r>
  <r>
    <x v="2"/>
    <s v="US"/>
    <s v="USD"/>
    <n v="1467999134"/>
    <n v="1465407134"/>
    <b v="0"/>
    <n v="3"/>
    <b v="0"/>
    <s v="publishing/translations"/>
    <n v="-499925"/>
    <n v="25"/>
    <x v="3"/>
  </r>
  <r>
    <x v="2"/>
    <s v="AU"/>
    <s v="AUD"/>
    <n v="1432272300"/>
    <n v="1429655318"/>
    <b v="0"/>
    <n v="0"/>
    <b v="0"/>
    <s v="publishing/translations"/>
    <n v="-200000"/>
    <e v="#DIV/0!"/>
    <x v="3"/>
  </r>
  <r>
    <x v="2"/>
    <s v="US"/>
    <s v="USD"/>
    <n v="1431286105"/>
    <n v="1427138905"/>
    <b v="0"/>
    <n v="0"/>
    <b v="0"/>
    <s v="publishing/translations"/>
    <n v="-8888"/>
    <e v="#DIV/0!"/>
    <x v="3"/>
  </r>
  <r>
    <x v="2"/>
    <s v="US"/>
    <s v="USD"/>
    <n v="1455941197"/>
    <n v="1453349197"/>
    <b v="0"/>
    <n v="1"/>
    <b v="0"/>
    <s v="publishing/translations"/>
    <n v="-99999"/>
    <n v="1"/>
    <x v="3"/>
  </r>
  <r>
    <x v="1"/>
    <s v="US"/>
    <s v="USD"/>
    <n v="1416355259"/>
    <n v="1413759659"/>
    <b v="0"/>
    <n v="2"/>
    <b v="0"/>
    <s v="publishing/translations"/>
    <n v="-18948"/>
    <n v="1"/>
    <x v="3"/>
  </r>
  <r>
    <x v="1"/>
    <s v="US"/>
    <s v="USD"/>
    <n v="1406566363"/>
    <n v="1403974363"/>
    <b v="0"/>
    <n v="0"/>
    <b v="0"/>
    <s v="publishing/translations"/>
    <n v="-14000"/>
    <e v="#DIV/0!"/>
    <x v="3"/>
  </r>
  <r>
    <x v="1"/>
    <s v="FR"/>
    <s v="EUR"/>
    <n v="1492270947"/>
    <n v="1488386547"/>
    <b v="0"/>
    <n v="0"/>
    <b v="0"/>
    <s v="publishing/translations"/>
    <n v="-25000"/>
    <e v="#DIV/0!"/>
    <x v="3"/>
  </r>
  <r>
    <x v="1"/>
    <s v="ES"/>
    <s v="EUR"/>
    <n v="1461535140"/>
    <n v="1459716480"/>
    <b v="0"/>
    <n v="1"/>
    <b v="0"/>
    <s v="publishing/translations"/>
    <n v="-1735"/>
    <n v="15"/>
    <x v="3"/>
  </r>
  <r>
    <x v="1"/>
    <s v="US"/>
    <s v="USD"/>
    <n v="1409924340"/>
    <n v="1405181320"/>
    <b v="0"/>
    <n v="7"/>
    <b v="0"/>
    <s v="publishing/translations"/>
    <n v="-13425"/>
    <n v="225"/>
    <x v="3"/>
  </r>
  <r>
    <x v="1"/>
    <s v="IT"/>
    <s v="EUR"/>
    <n v="1483459365"/>
    <n v="1480867365"/>
    <b v="0"/>
    <n v="3"/>
    <b v="0"/>
    <s v="publishing/translations"/>
    <n v="-4855"/>
    <n v="48.333333333333336"/>
    <x v="3"/>
  </r>
  <r>
    <x v="1"/>
    <s v="US"/>
    <s v="USD"/>
    <n v="1447281044"/>
    <n v="1444685444"/>
    <b v="0"/>
    <n v="0"/>
    <b v="0"/>
    <s v="publishing/translations"/>
    <n v="-6000"/>
    <e v="#DIV/0!"/>
    <x v="3"/>
  </r>
  <r>
    <x v="1"/>
    <s v="US"/>
    <s v="USD"/>
    <n v="1407729600"/>
    <n v="1405097760"/>
    <b v="0"/>
    <n v="0"/>
    <b v="0"/>
    <s v="publishing/translations"/>
    <n v="-5000"/>
    <e v="#DIV/0!"/>
    <x v="3"/>
  </r>
  <r>
    <x v="1"/>
    <s v="DK"/>
    <s v="DKK"/>
    <n v="1449077100"/>
    <n v="1446612896"/>
    <b v="0"/>
    <n v="0"/>
    <b v="0"/>
    <s v="publishing/translations"/>
    <n v="-37000"/>
    <e v="#DIV/0!"/>
    <x v="3"/>
  </r>
  <r>
    <x v="1"/>
    <s v="US"/>
    <s v="USD"/>
    <n v="1417391100"/>
    <n v="1412371898"/>
    <b v="0"/>
    <n v="0"/>
    <b v="0"/>
    <s v="publishing/translations"/>
    <n v="-25000000"/>
    <e v="#DIV/0!"/>
    <x v="3"/>
  </r>
  <r>
    <x v="0"/>
    <s v="US"/>
    <s v="USD"/>
    <n v="1413849600"/>
    <n v="1410967754"/>
    <b v="1"/>
    <n v="340"/>
    <b v="1"/>
    <s v="publishing/radio &amp; podcasts"/>
    <n v="186.69000000000051"/>
    <n v="44.66673529411765"/>
    <x v="3"/>
  </r>
  <r>
    <x v="0"/>
    <s v="US"/>
    <s v="USD"/>
    <n v="1365609271"/>
    <n v="1363017271"/>
    <b v="1"/>
    <n v="150"/>
    <b v="1"/>
    <s v="publishing/radio &amp; podcasts"/>
    <n v="340.69999999999982"/>
    <n v="28.937999999999999"/>
    <x v="3"/>
  </r>
  <r>
    <x v="0"/>
    <s v="US"/>
    <s v="USD"/>
    <n v="1365367938"/>
    <n v="1361483538"/>
    <b v="1"/>
    <n v="25"/>
    <b v="1"/>
    <s v="publishing/radio &amp; podcasts"/>
    <n v="286"/>
    <n v="35.44"/>
    <x v="3"/>
  </r>
  <r>
    <x v="0"/>
    <s v="US"/>
    <s v="USD"/>
    <n v="1361029958"/>
    <n v="1358437958"/>
    <b v="1"/>
    <n v="234"/>
    <b v="1"/>
    <s v="publishing/radio &amp; podcasts"/>
    <n v="3160"/>
    <n v="34.871794871794869"/>
    <x v="3"/>
  </r>
  <r>
    <x v="0"/>
    <s v="US"/>
    <s v="USD"/>
    <n v="1332385200"/>
    <n v="1329759452"/>
    <b v="1"/>
    <n v="2602"/>
    <b v="1"/>
    <s v="publishing/radio &amp; podcasts"/>
    <n v="106924.35"/>
    <n v="52.622732513451197"/>
    <x v="3"/>
  </r>
  <r>
    <x v="0"/>
    <s v="US"/>
    <s v="USD"/>
    <n v="1452574800"/>
    <n v="1449029266"/>
    <b v="1"/>
    <n v="248"/>
    <b v="1"/>
    <s v="publishing/radio &amp; podcasts"/>
    <n v="1260.369999999999"/>
    <n v="69.598266129032254"/>
    <x v="3"/>
  </r>
  <r>
    <x v="0"/>
    <s v="US"/>
    <s v="USD"/>
    <n v="1332699285"/>
    <n v="1327518885"/>
    <b v="1"/>
    <n v="600"/>
    <b v="1"/>
    <s v="publishing/radio &amp; podcasts"/>
    <n v="6032"/>
    <n v="76.72"/>
    <x v="3"/>
  </r>
  <r>
    <x v="0"/>
    <s v="US"/>
    <s v="USD"/>
    <n v="1307838049"/>
    <n v="1302654049"/>
    <b v="1"/>
    <n v="293"/>
    <b v="1"/>
    <s v="publishing/radio &amp; podcasts"/>
    <n v="225"/>
    <n v="33.191126279863482"/>
    <x v="3"/>
  </r>
  <r>
    <x v="0"/>
    <s v="US"/>
    <s v="USD"/>
    <n v="1360938109"/>
    <n v="1358346109"/>
    <b v="1"/>
    <n v="321"/>
    <b v="1"/>
    <s v="publishing/radio &amp; podcasts"/>
    <n v="3728"/>
    <n v="149.46417445482865"/>
    <x v="3"/>
  </r>
  <r>
    <x v="0"/>
    <s v="US"/>
    <s v="USD"/>
    <n v="1356724263"/>
    <n v="1354909863"/>
    <b v="1"/>
    <n v="81"/>
    <b v="1"/>
    <s v="publishing/radio &amp; podcasts"/>
    <n v="377"/>
    <n v="23.172839506172838"/>
    <x v="3"/>
  </r>
  <r>
    <x v="0"/>
    <s v="US"/>
    <s v="USD"/>
    <n v="1428620334"/>
    <n v="1426028334"/>
    <b v="1"/>
    <n v="343"/>
    <b v="1"/>
    <s v="publishing/radio &amp; podcasts"/>
    <n v="1229"/>
    <n v="96.877551020408163"/>
    <x v="3"/>
  </r>
  <r>
    <x v="0"/>
    <s v="US"/>
    <s v="USD"/>
    <n v="1381928503"/>
    <n v="1379336503"/>
    <b v="1"/>
    <n v="336"/>
    <b v="1"/>
    <s v="publishing/radio &amp; podcasts"/>
    <n v="9676"/>
    <n v="103.20238095238095"/>
    <x v="3"/>
  </r>
  <r>
    <x v="0"/>
    <s v="US"/>
    <s v="USD"/>
    <n v="1330644639"/>
    <n v="1328052639"/>
    <b v="1"/>
    <n v="47"/>
    <b v="1"/>
    <s v="publishing/radio &amp; podcasts"/>
    <n v="307.74"/>
    <n v="38.462553191489363"/>
    <x v="3"/>
  </r>
  <r>
    <x v="0"/>
    <s v="US"/>
    <s v="USD"/>
    <n v="1379093292"/>
    <n v="1376501292"/>
    <b v="1"/>
    <n v="76"/>
    <b v="1"/>
    <s v="publishing/radio &amp; podcasts"/>
    <n v="368"/>
    <n v="44.315789473684212"/>
    <x v="3"/>
  </r>
  <r>
    <x v="0"/>
    <s v="US"/>
    <s v="USD"/>
    <n v="1419051540"/>
    <n v="1416244863"/>
    <b v="1"/>
    <n v="441"/>
    <b v="1"/>
    <s v="publishing/radio &amp; podcasts"/>
    <n v="13300.45"/>
    <n v="64.173356009070289"/>
    <x v="3"/>
  </r>
  <r>
    <x v="0"/>
    <s v="US"/>
    <s v="USD"/>
    <n v="1315616422"/>
    <n v="1313024422"/>
    <b v="1"/>
    <n v="916"/>
    <b v="1"/>
    <s v="publishing/radio &amp; podcasts"/>
    <n v="33693.279999999999"/>
    <n v="43.333275109170302"/>
    <x v="3"/>
  </r>
  <r>
    <x v="0"/>
    <s v="US"/>
    <s v="USD"/>
    <n v="1324609200"/>
    <n v="1319467604"/>
    <b v="1"/>
    <n v="369"/>
    <b v="1"/>
    <s v="publishing/radio &amp; podcasts"/>
    <n v="3393"/>
    <n v="90.495934959349597"/>
    <x v="3"/>
  </r>
  <r>
    <x v="0"/>
    <s v="US"/>
    <s v="USD"/>
    <n v="1368564913"/>
    <n v="1367355313"/>
    <b v="1"/>
    <n v="20242"/>
    <b v="1"/>
    <s v="publishing/radio &amp; podcasts"/>
    <n v="540807.11"/>
    <n v="29.187190495010373"/>
    <x v="3"/>
  </r>
  <r>
    <x v="0"/>
    <s v="US"/>
    <s v="USD"/>
    <n v="1399694340"/>
    <n v="1398448389"/>
    <b v="1"/>
    <n v="71"/>
    <b v="1"/>
    <s v="publishing/radio &amp; podcasts"/>
    <n v="598"/>
    <n v="30.95774647887324"/>
    <x v="3"/>
  </r>
  <r>
    <x v="0"/>
    <s v="US"/>
    <s v="USD"/>
    <n v="1374858000"/>
    <n v="1373408699"/>
    <b v="1"/>
    <n v="635"/>
    <b v="1"/>
    <s v="publishing/radio &amp; podcasts"/>
    <n v="8520.1999999999971"/>
    <n v="92.157795275590544"/>
    <x v="3"/>
  </r>
  <r>
    <x v="2"/>
    <s v="CA"/>
    <s v="CAD"/>
    <n v="1383430145"/>
    <n v="1380838145"/>
    <b v="0"/>
    <n v="6"/>
    <b v="0"/>
    <s v="publishing/fiction"/>
    <n v="-4895"/>
    <n v="17.5"/>
    <x v="3"/>
  </r>
  <r>
    <x v="2"/>
    <s v="US"/>
    <s v="USD"/>
    <n v="1347004260"/>
    <n v="1345062936"/>
    <b v="0"/>
    <n v="1"/>
    <b v="0"/>
    <s v="publishing/fiction"/>
    <n v="-4995"/>
    <n v="5"/>
    <x v="3"/>
  </r>
  <r>
    <x v="2"/>
    <s v="US"/>
    <s v="USD"/>
    <n v="1469162275"/>
    <n v="1467002275"/>
    <b v="0"/>
    <n v="2"/>
    <b v="0"/>
    <s v="publishing/fiction"/>
    <n v="-6950"/>
    <n v="25"/>
    <x v="3"/>
  </r>
  <r>
    <x v="2"/>
    <s v="US"/>
    <s v="USD"/>
    <n v="1342882260"/>
    <n v="1337834963"/>
    <b v="0"/>
    <n v="0"/>
    <b v="0"/>
    <s v="publishing/fiction"/>
    <n v="-2000"/>
    <e v="#DIV/0!"/>
    <x v="3"/>
  </r>
  <r>
    <x v="2"/>
    <s v="US"/>
    <s v="USD"/>
    <n v="1434827173"/>
    <n v="1430939173"/>
    <b v="0"/>
    <n v="3"/>
    <b v="0"/>
    <s v="publishing/fiction"/>
    <n v="-6550"/>
    <n v="50"/>
    <x v="3"/>
  </r>
  <r>
    <x v="2"/>
    <s v="US"/>
    <s v="USD"/>
    <n v="1425009761"/>
    <n v="1422417761"/>
    <b v="0"/>
    <n v="3"/>
    <b v="0"/>
    <s v="publishing/fiction"/>
    <n v="-19952"/>
    <n v="16"/>
    <x v="3"/>
  </r>
  <r>
    <x v="2"/>
    <s v="US"/>
    <s v="USD"/>
    <n v="1470175271"/>
    <n v="1467583271"/>
    <b v="0"/>
    <n v="0"/>
    <b v="0"/>
    <s v="publishing/fiction"/>
    <n v="-10000"/>
    <e v="#DIV/0!"/>
    <x v="3"/>
  </r>
  <r>
    <x v="2"/>
    <s v="AU"/>
    <s v="AUD"/>
    <n v="1388928660"/>
    <n v="1386336660"/>
    <b v="0"/>
    <n v="6"/>
    <b v="0"/>
    <s v="publishing/fiction"/>
    <n v="-14640"/>
    <n v="60"/>
    <x v="3"/>
  </r>
  <r>
    <x v="2"/>
    <s v="US"/>
    <s v="USD"/>
    <n v="1352994052"/>
    <n v="1350398452"/>
    <b v="0"/>
    <n v="0"/>
    <b v="0"/>
    <s v="publishing/fiction"/>
    <n v="-5000"/>
    <e v="#DIV/0!"/>
    <x v="3"/>
  </r>
  <r>
    <x v="2"/>
    <s v="US"/>
    <s v="USD"/>
    <n v="1380720474"/>
    <n v="1378214874"/>
    <b v="0"/>
    <n v="19"/>
    <b v="0"/>
    <s v="publishing/fiction"/>
    <n v="-2005"/>
    <n v="47.10526315789474"/>
    <x v="3"/>
  </r>
  <r>
    <x v="2"/>
    <s v="US"/>
    <s v="USD"/>
    <n v="1424014680"/>
    <n v="1418922443"/>
    <b v="0"/>
    <n v="1"/>
    <b v="0"/>
    <s v="publishing/fiction"/>
    <n v="-1100"/>
    <n v="100"/>
    <x v="3"/>
  </r>
  <r>
    <x v="2"/>
    <s v="US"/>
    <s v="USD"/>
    <n v="1308431646"/>
    <n v="1305839646"/>
    <b v="0"/>
    <n v="2"/>
    <b v="0"/>
    <s v="publishing/fiction"/>
    <n v="-3970"/>
    <n v="15"/>
    <x v="3"/>
  </r>
  <r>
    <x v="2"/>
    <s v="US"/>
    <s v="USD"/>
    <n v="1371415675"/>
    <n v="1368823675"/>
    <b v="0"/>
    <n v="0"/>
    <b v="0"/>
    <s v="publishing/fiction"/>
    <n v="-2400"/>
    <e v="#DIV/0!"/>
    <x v="3"/>
  </r>
  <r>
    <x v="2"/>
    <s v="US"/>
    <s v="USD"/>
    <n v="1428075480"/>
    <n v="1425489613"/>
    <b v="0"/>
    <n v="11"/>
    <b v="0"/>
    <s v="publishing/fiction"/>
    <n v="-4555"/>
    <n v="40.454545454545453"/>
    <x v="3"/>
  </r>
  <r>
    <x v="2"/>
    <s v="US"/>
    <s v="USD"/>
    <n v="1314471431"/>
    <n v="1311879431"/>
    <b v="0"/>
    <n v="0"/>
    <b v="0"/>
    <s v="publishing/fiction"/>
    <n v="-2000"/>
    <e v="#DIV/0!"/>
    <x v="3"/>
  </r>
  <r>
    <x v="2"/>
    <s v="US"/>
    <s v="USD"/>
    <n v="1410866659"/>
    <n v="1405682659"/>
    <b v="0"/>
    <n v="0"/>
    <b v="0"/>
    <s v="publishing/fiction"/>
    <n v="-1500"/>
    <e v="#DIV/0!"/>
    <x v="3"/>
  </r>
  <r>
    <x v="2"/>
    <s v="US"/>
    <s v="USD"/>
    <n v="1375299780"/>
    <n v="1371655522"/>
    <b v="0"/>
    <n v="1"/>
    <b v="0"/>
    <s v="publishing/fiction"/>
    <n v="-14999"/>
    <n v="1"/>
    <x v="3"/>
  </r>
  <r>
    <x v="2"/>
    <s v="US"/>
    <s v="USD"/>
    <n v="1409787378"/>
    <n v="1405899378"/>
    <b v="0"/>
    <n v="3"/>
    <b v="0"/>
    <s v="publishing/fiction"/>
    <n v="-2943"/>
    <n v="19"/>
    <x v="3"/>
  </r>
  <r>
    <x v="2"/>
    <s v="US"/>
    <s v="USD"/>
    <n v="1470355833"/>
    <n v="1465171833"/>
    <b v="0"/>
    <n v="1"/>
    <b v="0"/>
    <s v="publishing/fiction"/>
    <n v="-1995"/>
    <n v="5"/>
    <x v="3"/>
  </r>
  <r>
    <x v="2"/>
    <s v="US"/>
    <s v="USD"/>
    <n v="1367444557"/>
    <n v="1364852557"/>
    <b v="0"/>
    <n v="15"/>
    <b v="0"/>
    <s v="publishing/fiction"/>
    <n v="-2099"/>
    <n v="46.733333333333334"/>
    <x v="3"/>
  </r>
  <r>
    <x v="0"/>
    <s v="CA"/>
    <s v="CAD"/>
    <n v="1436364023"/>
    <n v="1433772023"/>
    <b v="1"/>
    <n v="885"/>
    <b v="1"/>
    <s v="photography/photobooks"/>
    <n v="34492"/>
    <n v="97.731073446327684"/>
    <x v="8"/>
  </r>
  <r>
    <x v="0"/>
    <s v="GB"/>
    <s v="GBP"/>
    <n v="1458943200"/>
    <n v="1456491680"/>
    <b v="1"/>
    <n v="329"/>
    <b v="1"/>
    <s v="photography/photobooks"/>
    <n v="318"/>
    <n v="67.835866261398181"/>
    <x v="8"/>
  </r>
  <r>
    <x v="0"/>
    <s v="BE"/>
    <s v="EUR"/>
    <n v="1477210801"/>
    <n v="1472026801"/>
    <b v="1"/>
    <n v="71"/>
    <b v="1"/>
    <s v="photography/photobooks"/>
    <n v="295.92999999999984"/>
    <n v="56.98492957746479"/>
    <x v="8"/>
  </r>
  <r>
    <x v="0"/>
    <s v="GB"/>
    <s v="GBP"/>
    <n v="1402389180"/>
    <n v="1399996024"/>
    <b v="1"/>
    <n v="269"/>
    <b v="1"/>
    <s v="photography/photobooks"/>
    <n v="11566"/>
    <n v="67.159851301115239"/>
    <x v="8"/>
  </r>
  <r>
    <x v="0"/>
    <s v="DE"/>
    <s v="EUR"/>
    <n v="1458676860"/>
    <n v="1455446303"/>
    <b v="1"/>
    <n v="345"/>
    <b v="1"/>
    <s v="photography/photobooks"/>
    <n v="573"/>
    <n v="48.037681159420288"/>
    <x v="8"/>
  </r>
  <r>
    <x v="0"/>
    <s v="GB"/>
    <s v="GBP"/>
    <n v="1406227904"/>
    <n v="1403635904"/>
    <b v="1"/>
    <n v="43"/>
    <b v="1"/>
    <s v="photography/photobooks"/>
    <n v="171"/>
    <n v="38.860465116279073"/>
    <x v="8"/>
  </r>
  <r>
    <x v="0"/>
    <s v="US"/>
    <s v="USD"/>
    <n v="1273911000"/>
    <n v="1268822909"/>
    <b v="1"/>
    <n v="33"/>
    <b v="1"/>
    <s v="photography/photobooks"/>
    <n v="1380"/>
    <n v="78.181818181818187"/>
    <x v="8"/>
  </r>
  <r>
    <x v="0"/>
    <s v="US"/>
    <s v="USD"/>
    <n v="1403880281"/>
    <n v="1401201881"/>
    <b v="1"/>
    <n v="211"/>
    <b v="1"/>
    <s v="photography/photobooks"/>
    <n v="1991"/>
    <n v="97.113744075829388"/>
    <x v="8"/>
  </r>
  <r>
    <x v="0"/>
    <s v="DE"/>
    <s v="EUR"/>
    <n v="1487113140"/>
    <n v="1484570885"/>
    <b v="1"/>
    <n v="196"/>
    <b v="1"/>
    <s v="photography/photobooks"/>
    <n v="4137.2200000000012"/>
    <n v="110.39397959183674"/>
    <x v="8"/>
  </r>
  <r>
    <x v="0"/>
    <s v="GB"/>
    <s v="GBP"/>
    <n v="1405761278"/>
    <n v="1403169278"/>
    <b v="1"/>
    <n v="405"/>
    <b v="1"/>
    <s v="photography/photobooks"/>
    <n v="165.60000000000036"/>
    <n v="39.91506172839506"/>
    <x v="8"/>
  </r>
  <r>
    <x v="0"/>
    <s v="US"/>
    <s v="USD"/>
    <n v="1447858804"/>
    <n v="1445263204"/>
    <b v="1"/>
    <n v="206"/>
    <b v="1"/>
    <s v="photography/photobooks"/>
    <n v="1651"/>
    <n v="75.975728155339809"/>
    <x v="8"/>
  </r>
  <r>
    <x v="0"/>
    <s v="US"/>
    <s v="USD"/>
    <n v="1486311939"/>
    <n v="1483719939"/>
    <b v="1"/>
    <n v="335"/>
    <b v="1"/>
    <s v="photography/photobooks"/>
    <n v="16057"/>
    <n v="58.379104477611939"/>
    <x v="8"/>
  </r>
  <r>
    <x v="0"/>
    <s v="GB"/>
    <s v="GBP"/>
    <n v="1405523866"/>
    <n v="1402931866"/>
    <b v="1"/>
    <n v="215"/>
    <b v="1"/>
    <s v="photography/photobooks"/>
    <n v="4001.5"/>
    <n v="55.82093023255814"/>
    <x v="8"/>
  </r>
  <r>
    <x v="0"/>
    <s v="US"/>
    <s v="USD"/>
    <n v="1443363640"/>
    <n v="1439907640"/>
    <b v="1"/>
    <n v="176"/>
    <b v="1"/>
    <s v="photography/photobooks"/>
    <n v="1619"/>
    <n v="151.24431818181819"/>
    <x v="8"/>
  </r>
  <r>
    <x v="0"/>
    <s v="NO"/>
    <s v="NOK"/>
    <n v="1458104697"/>
    <n v="1455516297"/>
    <b v="1"/>
    <n v="555"/>
    <b v="1"/>
    <s v="photography/photobooks"/>
    <n v="171567"/>
    <n v="849.67027027027029"/>
    <x v="8"/>
  </r>
  <r>
    <x v="0"/>
    <s v="US"/>
    <s v="USD"/>
    <n v="1475762400"/>
    <n v="1473160292"/>
    <b v="1"/>
    <n v="116"/>
    <b v="1"/>
    <s v="photography/photobooks"/>
    <n v="1472"/>
    <n v="159.24137931034483"/>
    <x v="8"/>
  </r>
  <r>
    <x v="0"/>
    <s v="US"/>
    <s v="USD"/>
    <n v="1417845600"/>
    <n v="1415194553"/>
    <b v="1"/>
    <n v="615"/>
    <b v="1"/>
    <s v="photography/photobooks"/>
    <n v="9297"/>
    <n v="39.507317073170732"/>
    <x v="8"/>
  </r>
  <r>
    <x v="0"/>
    <s v="US"/>
    <s v="USD"/>
    <n v="1401565252"/>
    <n v="1398973252"/>
    <b v="1"/>
    <n v="236"/>
    <b v="1"/>
    <s v="photography/photobooks"/>
    <n v="15805"/>
    <n v="130.52966101694915"/>
    <x v="8"/>
  </r>
  <r>
    <x v="0"/>
    <s v="US"/>
    <s v="USD"/>
    <n v="1403301540"/>
    <n v="1400867283"/>
    <b v="1"/>
    <n v="145"/>
    <b v="1"/>
    <s v="photography/photobooks"/>
    <n v="302.75"/>
    <n v="64.156896551724131"/>
    <x v="8"/>
  </r>
  <r>
    <x v="0"/>
    <s v="US"/>
    <s v="USD"/>
    <n v="1418961600"/>
    <n v="1415824513"/>
    <b v="1"/>
    <n v="167"/>
    <b v="1"/>
    <s v="photography/photobooks"/>
    <n v="625"/>
    <n v="111.52694610778443"/>
    <x v="8"/>
  </r>
  <r>
    <x v="0"/>
    <s v="US"/>
    <s v="USD"/>
    <n v="1465272091"/>
    <n v="1462248091"/>
    <b v="1"/>
    <n v="235"/>
    <b v="1"/>
    <s v="photography/photobooks"/>
    <n v="2555"/>
    <n v="170.44680851063831"/>
    <x v="8"/>
  </r>
  <r>
    <x v="0"/>
    <s v="US"/>
    <s v="USD"/>
    <n v="1413575739"/>
    <n v="1410983739"/>
    <b v="1"/>
    <n v="452"/>
    <b v="1"/>
    <s v="photography/photobooks"/>
    <n v="16950.099999999999"/>
    <n v="133.7391592920354"/>
    <x v="8"/>
  </r>
  <r>
    <x v="0"/>
    <s v="US"/>
    <s v="USD"/>
    <n v="1419292800"/>
    <n v="1416592916"/>
    <b v="1"/>
    <n v="241"/>
    <b v="1"/>
    <s v="photography/photobooks"/>
    <n v="4596"/>
    <n v="95.834024896265561"/>
    <x v="8"/>
  </r>
  <r>
    <x v="0"/>
    <s v="SE"/>
    <s v="SEK"/>
    <n v="1487592090"/>
    <n v="1485000090"/>
    <b v="1"/>
    <n v="28"/>
    <b v="1"/>
    <s v="photography/photobooks"/>
    <n v="3210"/>
    <n v="221.78571428571428"/>
    <x v="8"/>
  </r>
  <r>
    <x v="0"/>
    <s v="US"/>
    <s v="USD"/>
    <n v="1471539138"/>
    <n v="1468947138"/>
    <b v="1"/>
    <n v="140"/>
    <b v="1"/>
    <s v="photography/photobooks"/>
    <n v="1924.1499999999996"/>
    <n v="32.315357142857138"/>
    <x v="8"/>
  </r>
  <r>
    <x v="0"/>
    <s v="US"/>
    <s v="USD"/>
    <n v="1453185447"/>
    <n v="1448951847"/>
    <b v="1"/>
    <n v="280"/>
    <b v="1"/>
    <s v="photography/photobooks"/>
    <n v="4675"/>
    <n v="98.839285714285708"/>
    <x v="8"/>
  </r>
  <r>
    <x v="0"/>
    <s v="US"/>
    <s v="USD"/>
    <n v="1489497886"/>
    <n v="1487082286"/>
    <b v="1"/>
    <n v="70"/>
    <b v="1"/>
    <s v="photography/photobooks"/>
    <n v="365.55000000000018"/>
    <n v="55.222142857142863"/>
    <x v="8"/>
  </r>
  <r>
    <x v="0"/>
    <s v="US"/>
    <s v="USD"/>
    <n v="1485907200"/>
    <n v="1483292122"/>
    <b v="1"/>
    <n v="160"/>
    <b v="1"/>
    <s v="photography/photobooks"/>
    <n v="5447"/>
    <n v="52.793750000000003"/>
    <x v="8"/>
  </r>
  <r>
    <x v="0"/>
    <s v="US"/>
    <s v="USD"/>
    <n v="1426773920"/>
    <n v="1424185520"/>
    <b v="1"/>
    <n v="141"/>
    <b v="1"/>
    <s v="photography/photobooks"/>
    <n v="129"/>
    <n v="135.66666666666666"/>
    <x v="8"/>
  </r>
  <r>
    <x v="0"/>
    <s v="US"/>
    <s v="USD"/>
    <n v="1445624695"/>
    <n v="1443464695"/>
    <b v="1"/>
    <n v="874"/>
    <b v="1"/>
    <s v="photography/photobooks"/>
    <n v="12189"/>
    <n v="53.991990846681922"/>
    <x v="8"/>
  </r>
  <r>
    <x v="0"/>
    <s v="US"/>
    <s v="USD"/>
    <n v="1417402800"/>
    <n v="1414610126"/>
    <b v="1"/>
    <n v="73"/>
    <b v="1"/>
    <s v="photography/photobooks"/>
    <n v="1785"/>
    <n v="56.643835616438359"/>
    <x v="8"/>
  </r>
  <r>
    <x v="0"/>
    <s v="AU"/>
    <s v="AUD"/>
    <n v="1455548400"/>
    <n v="1453461865"/>
    <b v="1"/>
    <n v="294"/>
    <b v="1"/>
    <s v="photography/photobooks"/>
    <n v="19201"/>
    <n v="82.316326530612244"/>
    <x v="8"/>
  </r>
  <r>
    <x v="0"/>
    <s v="US"/>
    <s v="USD"/>
    <n v="1462161540"/>
    <n v="1457913777"/>
    <b v="1"/>
    <n v="740"/>
    <b v="1"/>
    <s v="photography/photobooks"/>
    <n v="20313"/>
    <n v="88.26081081081081"/>
    <x v="8"/>
  </r>
  <r>
    <x v="0"/>
    <s v="US"/>
    <s v="USD"/>
    <n v="1441383062"/>
    <n v="1438791062"/>
    <b v="1"/>
    <n v="369"/>
    <b v="1"/>
    <s v="photography/photobooks"/>
    <n v="23830"/>
    <n v="84.905149051490511"/>
    <x v="8"/>
  </r>
  <r>
    <x v="0"/>
    <s v="US"/>
    <s v="USD"/>
    <n v="1464040800"/>
    <n v="1461527631"/>
    <b v="1"/>
    <n v="110"/>
    <b v="1"/>
    <s v="photography/photobooks"/>
    <n v="1297"/>
    <n v="48.154545454545456"/>
    <x v="8"/>
  </r>
  <r>
    <x v="0"/>
    <s v="US"/>
    <s v="USD"/>
    <n v="1440702910"/>
    <n v="1438110910"/>
    <b v="1"/>
    <n v="455"/>
    <b v="1"/>
    <s v="photography/photobooks"/>
    <n v="18037.009999999998"/>
    <n v="66.015406593406595"/>
    <x v="8"/>
  </r>
  <r>
    <x v="0"/>
    <s v="DE"/>
    <s v="EUR"/>
    <n v="1470506400"/>
    <n v="1467358427"/>
    <b v="1"/>
    <n v="224"/>
    <b v="1"/>
    <s v="photography/photobooks"/>
    <n v="9588"/>
    <n v="96.375"/>
    <x v="8"/>
  </r>
  <r>
    <x v="0"/>
    <s v="US"/>
    <s v="USD"/>
    <n v="1421952370"/>
    <n v="1418064370"/>
    <b v="1"/>
    <n v="46"/>
    <b v="1"/>
    <s v="photography/photobooks"/>
    <n v="184"/>
    <n v="156.17391304347825"/>
    <x v="8"/>
  </r>
  <r>
    <x v="0"/>
    <s v="US"/>
    <s v="USD"/>
    <n v="1483481019"/>
    <n v="1480629819"/>
    <b v="0"/>
    <n v="284"/>
    <b v="1"/>
    <s v="photography/photobooks"/>
    <n v="7197.2200000000012"/>
    <n v="95.764859154929582"/>
    <x v="8"/>
  </r>
  <r>
    <x v="0"/>
    <s v="US"/>
    <s v="USD"/>
    <n v="1416964500"/>
    <n v="1414368616"/>
    <b v="1"/>
    <n v="98"/>
    <b v="1"/>
    <s v="photography/photobooks"/>
    <n v="2680"/>
    <n v="180.40816326530611"/>
    <x v="8"/>
  </r>
  <r>
    <x v="2"/>
    <s v="US"/>
    <s v="USD"/>
    <n v="1420045538"/>
    <n v="1417453538"/>
    <b v="0"/>
    <n v="2"/>
    <b v="0"/>
    <s v="photography/nature"/>
    <n v="-17994"/>
    <n v="3"/>
    <x v="8"/>
  </r>
  <r>
    <x v="2"/>
    <s v="CA"/>
    <s v="CAD"/>
    <n v="1435708500"/>
    <n v="1434412500"/>
    <b v="0"/>
    <n v="1"/>
    <b v="0"/>
    <s v="photography/nature"/>
    <n v="-480"/>
    <n v="20"/>
    <x v="8"/>
  </r>
  <r>
    <x v="2"/>
    <s v="US"/>
    <s v="USD"/>
    <n v="1416662034"/>
    <n v="1414066434"/>
    <b v="0"/>
    <n v="1"/>
    <b v="0"/>
    <s v="photography/nature"/>
    <n v="-2240"/>
    <n v="10"/>
    <x v="8"/>
  </r>
  <r>
    <x v="2"/>
    <s v="US"/>
    <s v="USD"/>
    <n v="1427847480"/>
    <n v="1424222024"/>
    <b v="0"/>
    <n v="0"/>
    <b v="0"/>
    <s v="photography/nature"/>
    <n v="-1000"/>
    <e v="#DIV/0!"/>
    <x v="8"/>
  </r>
  <r>
    <x v="2"/>
    <s v="US"/>
    <s v="USD"/>
    <n v="1425330960"/>
    <n v="1422393234"/>
    <b v="0"/>
    <n v="1"/>
    <b v="0"/>
    <s v="photography/nature"/>
    <n v="-2999"/>
    <n v="1"/>
    <x v="8"/>
  </r>
  <r>
    <x v="2"/>
    <s v="GB"/>
    <s v="GBP"/>
    <n v="1410930399"/>
    <n v="1405746399"/>
    <b v="0"/>
    <n v="11"/>
    <b v="0"/>
    <s v="photography/nature"/>
    <n v="-711"/>
    <n v="26.272727272727273"/>
    <x v="8"/>
  </r>
  <r>
    <x v="2"/>
    <s v="US"/>
    <s v="USD"/>
    <n v="1487844882"/>
    <n v="1487240082"/>
    <b v="0"/>
    <n v="0"/>
    <b v="0"/>
    <s v="photography/nature"/>
    <n v="-20"/>
    <e v="#DIV/0!"/>
    <x v="8"/>
  </r>
  <r>
    <x v="2"/>
    <s v="US"/>
    <s v="USD"/>
    <n v="1447020620"/>
    <n v="1444425020"/>
    <b v="0"/>
    <n v="1"/>
    <b v="0"/>
    <s v="photography/nature"/>
    <n v="-640"/>
    <n v="60"/>
    <x v="8"/>
  </r>
  <r>
    <x v="2"/>
    <s v="US"/>
    <s v="USD"/>
    <n v="1446524159"/>
    <n v="1443928559"/>
    <b v="0"/>
    <n v="6"/>
    <b v="0"/>
    <s v="photography/nature"/>
    <n v="-330"/>
    <n v="28.333333333333332"/>
    <x v="8"/>
  </r>
  <r>
    <x v="2"/>
    <s v="GB"/>
    <s v="GBP"/>
    <n v="1463050034"/>
    <n v="1460458034"/>
    <b v="0"/>
    <n v="7"/>
    <b v="0"/>
    <s v="photography/nature"/>
    <n v="-649"/>
    <n v="14.428571428571429"/>
    <x v="8"/>
  </r>
  <r>
    <x v="2"/>
    <s v="US"/>
    <s v="USD"/>
    <n v="1432756039"/>
    <n v="1430164039"/>
    <b v="0"/>
    <n v="0"/>
    <b v="0"/>
    <s v="photography/nature"/>
    <n v="-3500"/>
    <e v="#DIV/0!"/>
    <x v="8"/>
  </r>
  <r>
    <x v="2"/>
    <s v="US"/>
    <s v="USD"/>
    <n v="1412135940"/>
    <n v="1410366708"/>
    <b v="0"/>
    <n v="16"/>
    <b v="0"/>
    <s v="photography/nature"/>
    <n v="-2185"/>
    <n v="132.1875"/>
    <x v="8"/>
  </r>
  <r>
    <x v="2"/>
    <s v="US"/>
    <s v="USD"/>
    <n v="1441176447"/>
    <n v="1438584447"/>
    <b v="0"/>
    <n v="0"/>
    <b v="0"/>
    <s v="photography/nature"/>
    <n v="-6000"/>
    <e v="#DIV/0!"/>
    <x v="8"/>
  </r>
  <r>
    <x v="2"/>
    <s v="AU"/>
    <s v="AUD"/>
    <n v="1438495390"/>
    <n v="1435903390"/>
    <b v="0"/>
    <n v="0"/>
    <b v="0"/>
    <s v="photography/nature"/>
    <n v="-20000"/>
    <e v="#DIV/0!"/>
    <x v="8"/>
  </r>
  <r>
    <x v="2"/>
    <s v="US"/>
    <s v="USD"/>
    <n v="1442509200"/>
    <n v="1440513832"/>
    <b v="0"/>
    <n v="0"/>
    <b v="0"/>
    <s v="photography/nature"/>
    <n v="-750"/>
    <e v="#DIV/0!"/>
    <x v="8"/>
  </r>
  <r>
    <x v="2"/>
    <s v="CA"/>
    <s v="CAD"/>
    <n v="1467603624"/>
    <n v="1465011624"/>
    <b v="0"/>
    <n v="12"/>
    <b v="0"/>
    <s v="photography/nature"/>
    <n v="-823"/>
    <n v="56.416666666666664"/>
    <x v="8"/>
  </r>
  <r>
    <x v="2"/>
    <s v="US"/>
    <s v="USD"/>
    <n v="1411227633"/>
    <n v="1408549233"/>
    <b v="0"/>
    <n v="1"/>
    <b v="0"/>
    <s v="photography/nature"/>
    <n v="-2400"/>
    <n v="100"/>
    <x v="8"/>
  </r>
  <r>
    <x v="2"/>
    <s v="GB"/>
    <s v="GBP"/>
    <n v="1440763920"/>
    <n v="1435656759"/>
    <b v="0"/>
    <n v="3"/>
    <b v="0"/>
    <s v="photography/nature"/>
    <n v="-715"/>
    <n v="11.666666666666666"/>
    <x v="8"/>
  </r>
  <r>
    <x v="2"/>
    <s v="US"/>
    <s v="USD"/>
    <n v="1430270199"/>
    <n v="1428974199"/>
    <b v="0"/>
    <n v="1"/>
    <b v="0"/>
    <s v="photography/nature"/>
    <n v="-14950"/>
    <n v="50"/>
    <x v="8"/>
  </r>
  <r>
    <x v="2"/>
    <s v="US"/>
    <s v="USD"/>
    <n v="1415842193"/>
    <n v="1414110593"/>
    <b v="0"/>
    <n v="4"/>
    <b v="0"/>
    <s v="photography/nature"/>
    <n v="-2406"/>
    <n v="23.5"/>
    <x v="8"/>
  </r>
  <r>
    <x v="1"/>
    <s v="US"/>
    <s v="USD"/>
    <n v="1383789603"/>
    <n v="1381194003"/>
    <b v="0"/>
    <n v="1"/>
    <b v="0"/>
    <s v="publishing/art books"/>
    <n v="-9933"/>
    <n v="67"/>
    <x v="3"/>
  </r>
  <r>
    <x v="1"/>
    <s v="US"/>
    <s v="USD"/>
    <n v="1259715000"/>
    <n v="1253712916"/>
    <b v="0"/>
    <n v="0"/>
    <b v="0"/>
    <s v="publishing/art books"/>
    <n v="-4000"/>
    <e v="#DIV/0!"/>
    <x v="3"/>
  </r>
  <r>
    <x v="1"/>
    <s v="GB"/>
    <s v="GBP"/>
    <n v="1394815751"/>
    <n v="1389635351"/>
    <b v="0"/>
    <n v="2"/>
    <b v="0"/>
    <s v="publishing/art books"/>
    <n v="-5915"/>
    <n v="42.5"/>
    <x v="3"/>
  </r>
  <r>
    <x v="1"/>
    <s v="US"/>
    <s v="USD"/>
    <n v="1432843500"/>
    <n v="1430124509"/>
    <b v="0"/>
    <n v="1"/>
    <b v="0"/>
    <s v="publishing/art books"/>
    <n v="-9990"/>
    <n v="10"/>
    <x v="3"/>
  </r>
  <r>
    <x v="1"/>
    <s v="US"/>
    <s v="USD"/>
    <n v="1307554261"/>
    <n v="1304962261"/>
    <b v="0"/>
    <n v="1"/>
    <b v="0"/>
    <s v="publishing/art books"/>
    <n v="-3900"/>
    <n v="100"/>
    <x v="3"/>
  </r>
  <r>
    <x v="1"/>
    <s v="US"/>
    <s v="USD"/>
    <n v="1469656800"/>
    <n v="1467151204"/>
    <b v="0"/>
    <n v="59"/>
    <b v="0"/>
    <s v="publishing/art books"/>
    <n v="-23625"/>
    <n v="108.05084745762711"/>
    <x v="3"/>
  </r>
  <r>
    <x v="1"/>
    <s v="US"/>
    <s v="USD"/>
    <n v="1392595200"/>
    <n v="1391293745"/>
    <b v="0"/>
    <n v="13"/>
    <b v="0"/>
    <s v="publishing/art books"/>
    <n v="-8150"/>
    <n v="26.923076923076923"/>
    <x v="3"/>
  </r>
  <r>
    <x v="1"/>
    <s v="US"/>
    <s v="USD"/>
    <n v="1419384585"/>
    <n v="1416360585"/>
    <b v="0"/>
    <n v="22"/>
    <b v="0"/>
    <s v="publishing/art books"/>
    <n v="-21590"/>
    <n v="155"/>
    <x v="3"/>
  </r>
  <r>
    <x v="1"/>
    <s v="US"/>
    <s v="USD"/>
    <n v="1369498714"/>
    <n v="1366906714"/>
    <b v="0"/>
    <n v="0"/>
    <b v="0"/>
    <s v="publishing/art books"/>
    <n v="-30000"/>
    <e v="#DIV/0!"/>
    <x v="3"/>
  </r>
  <r>
    <x v="1"/>
    <s v="US"/>
    <s v="USD"/>
    <n v="1460140282"/>
    <n v="1457551882"/>
    <b v="0"/>
    <n v="52"/>
    <b v="0"/>
    <s v="publishing/art books"/>
    <n v="-3516"/>
    <n v="47.769230769230766"/>
    <x v="3"/>
  </r>
  <r>
    <x v="1"/>
    <s v="GB"/>
    <s v="GBP"/>
    <n v="1434738483"/>
    <n v="1432146483"/>
    <b v="0"/>
    <n v="4"/>
    <b v="0"/>
    <s v="publishing/art books"/>
    <n v="-12020"/>
    <n v="20"/>
    <x v="3"/>
  </r>
  <r>
    <x v="1"/>
    <s v="GB"/>
    <s v="GBP"/>
    <n v="1456703940"/>
    <n v="1454546859"/>
    <b v="0"/>
    <n v="3"/>
    <b v="0"/>
    <s v="publishing/art books"/>
    <n v="-2375"/>
    <n v="41.666666666666664"/>
    <x v="3"/>
  </r>
  <r>
    <x v="1"/>
    <s v="CA"/>
    <s v="CAD"/>
    <n v="1491019140"/>
    <n v="1487548802"/>
    <b v="0"/>
    <n v="3"/>
    <b v="0"/>
    <s v="publishing/art books"/>
    <n v="-8777"/>
    <n v="74.333333333333329"/>
    <x v="3"/>
  </r>
  <r>
    <x v="1"/>
    <s v="US"/>
    <s v="USD"/>
    <n v="1424211329"/>
    <n v="1421187329"/>
    <b v="0"/>
    <n v="6"/>
    <b v="0"/>
    <s v="publishing/art books"/>
    <n v="-9494"/>
    <n v="84.333333333333329"/>
    <x v="3"/>
  </r>
  <r>
    <x v="1"/>
    <s v="US"/>
    <s v="USD"/>
    <n v="1404909296"/>
    <n v="1402317296"/>
    <b v="0"/>
    <n v="35"/>
    <b v="0"/>
    <s v="publishing/art books"/>
    <n v="-7709"/>
    <n v="65.457142857142856"/>
    <x v="3"/>
  </r>
  <r>
    <x v="1"/>
    <s v="US"/>
    <s v="USD"/>
    <n v="1435698368"/>
    <n v="1431810368"/>
    <b v="0"/>
    <n v="10"/>
    <b v="0"/>
    <s v="publishing/art books"/>
    <n v="-4350"/>
    <n v="65"/>
    <x v="3"/>
  </r>
  <r>
    <x v="1"/>
    <s v="US"/>
    <s v="USD"/>
    <n v="1343161248"/>
    <n v="1337977248"/>
    <b v="0"/>
    <n v="2"/>
    <b v="0"/>
    <s v="publishing/art books"/>
    <n v="-9945"/>
    <n v="27.5"/>
    <x v="3"/>
  </r>
  <r>
    <x v="1"/>
    <s v="US"/>
    <s v="USD"/>
    <n v="1283392800"/>
    <n v="1281317691"/>
    <b v="0"/>
    <n v="4"/>
    <b v="0"/>
    <s v="publishing/art books"/>
    <n v="-1692"/>
    <n v="51.25"/>
    <x v="3"/>
  </r>
  <r>
    <x v="1"/>
    <s v="US"/>
    <s v="USD"/>
    <n v="1377734091"/>
    <n v="1374882891"/>
    <b v="0"/>
    <n v="2"/>
    <b v="0"/>
    <s v="publishing/art books"/>
    <n v="-3305"/>
    <n v="14"/>
    <x v="3"/>
  </r>
  <r>
    <x v="1"/>
    <s v="US"/>
    <s v="USD"/>
    <n v="1337562726"/>
    <n v="1332378726"/>
    <b v="0"/>
    <n v="0"/>
    <b v="0"/>
    <s v="publishing/art books"/>
    <n v="-1750"/>
    <e v="#DIV/0!"/>
    <x v="3"/>
  </r>
  <r>
    <x v="2"/>
    <s v="GB"/>
    <s v="GBP"/>
    <n v="1450521990"/>
    <n v="1447757190"/>
    <b v="0"/>
    <n v="1"/>
    <b v="0"/>
    <s v="photography/places"/>
    <n v="-995"/>
    <n v="5"/>
    <x v="8"/>
  </r>
  <r>
    <x v="2"/>
    <s v="US"/>
    <s v="USD"/>
    <n v="1445894400"/>
    <n v="1440961053"/>
    <b v="0"/>
    <n v="3"/>
    <b v="0"/>
    <s v="photography/places"/>
    <n v="-907"/>
    <n v="31"/>
    <x v="8"/>
  </r>
  <r>
    <x v="2"/>
    <s v="GB"/>
    <s v="GBP"/>
    <n v="1411681391"/>
    <n v="1409089391"/>
    <b v="0"/>
    <n v="1"/>
    <b v="0"/>
    <s v="photography/places"/>
    <n v="-19985"/>
    <n v="15"/>
    <x v="8"/>
  </r>
  <r>
    <x v="2"/>
    <s v="US"/>
    <s v="USD"/>
    <n v="1401464101"/>
    <n v="1400600101"/>
    <b v="0"/>
    <n v="0"/>
    <b v="0"/>
    <s v="photography/places"/>
    <n v="-1200"/>
    <e v="#DIV/0!"/>
    <x v="8"/>
  </r>
  <r>
    <x v="2"/>
    <s v="CA"/>
    <s v="CAD"/>
    <n v="1482663600"/>
    <n v="1480800568"/>
    <b v="0"/>
    <n v="12"/>
    <b v="0"/>
    <s v="photography/places"/>
    <n v="-420"/>
    <n v="131.66666666666666"/>
    <x v="8"/>
  </r>
  <r>
    <x v="2"/>
    <s v="US"/>
    <s v="USD"/>
    <n v="1428197422"/>
    <n v="1425609022"/>
    <b v="0"/>
    <n v="0"/>
    <b v="0"/>
    <s v="photography/places"/>
    <n v="-1500"/>
    <e v="#DIV/0!"/>
    <x v="8"/>
  </r>
  <r>
    <x v="2"/>
    <s v="US"/>
    <s v="USD"/>
    <n v="1418510965"/>
    <n v="1415918965"/>
    <b v="0"/>
    <n v="1"/>
    <b v="0"/>
    <s v="photography/places"/>
    <n v="-7499"/>
    <n v="1"/>
    <x v="8"/>
  </r>
  <r>
    <x v="2"/>
    <s v="US"/>
    <s v="USD"/>
    <n v="1422735120"/>
    <n v="1420091999"/>
    <b v="0"/>
    <n v="0"/>
    <b v="0"/>
    <s v="photography/places"/>
    <n v="-516"/>
    <e v="#DIV/0!"/>
    <x v="8"/>
  </r>
  <r>
    <x v="2"/>
    <s v="US"/>
    <s v="USD"/>
    <n v="1444433886"/>
    <n v="1441841886"/>
    <b v="0"/>
    <n v="0"/>
    <b v="0"/>
    <s v="photography/places"/>
    <n v="-1200"/>
    <e v="#DIV/0!"/>
    <x v="8"/>
  </r>
  <r>
    <x v="2"/>
    <s v="IT"/>
    <s v="EUR"/>
    <n v="1443040464"/>
    <n v="1440448464"/>
    <b v="0"/>
    <n v="2"/>
    <b v="0"/>
    <s v="photography/places"/>
    <n v="-58980"/>
    <n v="510"/>
    <x v="8"/>
  </r>
  <r>
    <x v="2"/>
    <s v="GB"/>
    <s v="GBP"/>
    <n v="1459700741"/>
    <n v="1457112341"/>
    <b v="0"/>
    <n v="92"/>
    <b v="0"/>
    <s v="photography/places"/>
    <n v="-9908"/>
    <n v="44.478260869565219"/>
    <x v="8"/>
  </r>
  <r>
    <x v="2"/>
    <s v="US"/>
    <s v="USD"/>
    <n v="1427503485"/>
    <n v="1423619085"/>
    <b v="0"/>
    <n v="0"/>
    <b v="0"/>
    <s v="photography/places"/>
    <n v="-25"/>
    <e v="#DIV/0!"/>
    <x v="8"/>
  </r>
  <r>
    <x v="2"/>
    <s v="US"/>
    <s v="USD"/>
    <n v="1425154655"/>
    <n v="1422562655"/>
    <b v="0"/>
    <n v="3"/>
    <b v="0"/>
    <s v="photography/places"/>
    <n v="-21997"/>
    <n v="1"/>
    <x v="8"/>
  </r>
  <r>
    <x v="2"/>
    <s v="US"/>
    <s v="USD"/>
    <n v="1463329260"/>
    <n v="1458147982"/>
    <b v="0"/>
    <n v="10"/>
    <b v="0"/>
    <s v="photography/places"/>
    <n v="-795"/>
    <n v="20.5"/>
    <x v="8"/>
  </r>
  <r>
    <x v="2"/>
    <s v="US"/>
    <s v="USD"/>
    <n v="1403122380"/>
    <n v="1400634728"/>
    <b v="0"/>
    <n v="7"/>
    <b v="0"/>
    <s v="photography/places"/>
    <n v="-99720"/>
    <n v="40"/>
    <x v="8"/>
  </r>
  <r>
    <x v="2"/>
    <s v="GB"/>
    <s v="GBP"/>
    <n v="1418469569"/>
    <n v="1414577969"/>
    <b v="0"/>
    <n v="3"/>
    <b v="0"/>
    <s v="photography/places"/>
    <n v="-3175"/>
    <n v="25"/>
    <x v="8"/>
  </r>
  <r>
    <x v="2"/>
    <s v="US"/>
    <s v="USD"/>
    <n v="1474360197"/>
    <n v="1471768197"/>
    <b v="0"/>
    <n v="0"/>
    <b v="0"/>
    <s v="photography/places"/>
    <n v="-15000"/>
    <e v="#DIV/0!"/>
    <x v="8"/>
  </r>
  <r>
    <x v="2"/>
    <s v="US"/>
    <s v="USD"/>
    <n v="1437926458"/>
    <n v="1432742458"/>
    <b v="0"/>
    <n v="1"/>
    <b v="0"/>
    <s v="photography/places"/>
    <n v="-799"/>
    <n v="1"/>
    <x v="8"/>
  </r>
  <r>
    <x v="2"/>
    <s v="GB"/>
    <s v="GBP"/>
    <n v="1460116576"/>
    <n v="1457528176"/>
    <b v="0"/>
    <n v="0"/>
    <b v="0"/>
    <s v="photography/places"/>
    <n v="-500"/>
    <e v="#DIV/0!"/>
    <x v="8"/>
  </r>
  <r>
    <x v="2"/>
    <s v="US"/>
    <s v="USD"/>
    <n v="1405401060"/>
    <n v="1401585752"/>
    <b v="0"/>
    <n v="9"/>
    <b v="0"/>
    <s v="photography/places"/>
    <n v="-4633"/>
    <n v="40.777777777777779"/>
    <x v="8"/>
  </r>
  <r>
    <x v="0"/>
    <s v="US"/>
    <s v="USD"/>
    <n v="1304561633"/>
    <n v="1301969633"/>
    <b v="0"/>
    <n v="56"/>
    <b v="1"/>
    <s v="music/rock"/>
    <n v="206.23000000000002"/>
    <n v="48.325535714285714"/>
    <x v="4"/>
  </r>
  <r>
    <x v="0"/>
    <s v="US"/>
    <s v="USD"/>
    <n v="1318633200"/>
    <n v="1314947317"/>
    <b v="0"/>
    <n v="32"/>
    <b v="1"/>
    <s v="music/rock"/>
    <n v="2.5"/>
    <n v="46.953125"/>
    <x v="4"/>
  </r>
  <r>
    <x v="0"/>
    <s v="US"/>
    <s v="USD"/>
    <n v="1327723459"/>
    <n v="1322539459"/>
    <b v="0"/>
    <n v="30"/>
    <b v="1"/>
    <s v="music/rock"/>
    <n v="0.66000000000008185"/>
    <n v="66.688666666666663"/>
    <x v="4"/>
  </r>
  <r>
    <x v="0"/>
    <s v="US"/>
    <s v="USD"/>
    <n v="1332011835"/>
    <n v="1328559435"/>
    <b v="0"/>
    <n v="70"/>
    <b v="1"/>
    <s v="music/rock"/>
    <n v="619"/>
    <n v="48.842857142857142"/>
    <x v="4"/>
  </r>
  <r>
    <x v="0"/>
    <s v="US"/>
    <s v="USD"/>
    <n v="1312182000"/>
    <n v="1311380313"/>
    <b v="0"/>
    <n v="44"/>
    <b v="1"/>
    <s v="music/rock"/>
    <n v="41.600000000000364"/>
    <n v="137.30909090909091"/>
    <x v="4"/>
  </r>
  <r>
    <x v="0"/>
    <s v="US"/>
    <s v="USD"/>
    <n v="1300930838"/>
    <n v="1293158438"/>
    <b v="0"/>
    <n v="92"/>
    <b v="1"/>
    <s v="music/rock"/>
    <n v="80.329999999999927"/>
    <n v="87.829673913043479"/>
    <x v="4"/>
  </r>
  <r>
    <x v="0"/>
    <s v="US"/>
    <s v="USD"/>
    <n v="1339701851"/>
    <n v="1337887451"/>
    <b v="0"/>
    <n v="205"/>
    <b v="1"/>
    <s v="music/rock"/>
    <n v="4511"/>
    <n v="70.785365853658533"/>
    <x v="4"/>
  </r>
  <r>
    <x v="0"/>
    <s v="US"/>
    <s v="USD"/>
    <n v="1388553960"/>
    <n v="1385754986"/>
    <b v="0"/>
    <n v="23"/>
    <b v="1"/>
    <s v="music/rock"/>
    <n v="15"/>
    <n v="52.826086956521742"/>
    <x v="4"/>
  </r>
  <r>
    <x v="0"/>
    <s v="US"/>
    <s v="USD"/>
    <n v="1320220800"/>
    <n v="1315612909"/>
    <b v="0"/>
    <n v="4"/>
    <b v="1"/>
    <s v="music/rock"/>
    <n v="275"/>
    <n v="443.75"/>
    <x v="4"/>
  </r>
  <r>
    <x v="0"/>
    <s v="US"/>
    <s v="USD"/>
    <n v="1355609510"/>
    <n v="1353017510"/>
    <b v="0"/>
    <n v="112"/>
    <b v="1"/>
    <s v="music/rock"/>
    <n v="3437"/>
    <n v="48.544642857142854"/>
    <x v="4"/>
  </r>
  <r>
    <x v="0"/>
    <s v="US"/>
    <s v="USD"/>
    <n v="1370390432"/>
    <n v="1368576032"/>
    <b v="0"/>
    <n v="27"/>
    <b v="1"/>
    <s v="music/rock"/>
    <n v="201"/>
    <n v="37.074074074074076"/>
    <x v="4"/>
  </r>
  <r>
    <x v="0"/>
    <s v="US"/>
    <s v="USD"/>
    <n v="1357160384"/>
    <n v="1354568384"/>
    <b v="0"/>
    <n v="11"/>
    <b v="1"/>
    <s v="music/rock"/>
    <n v="50"/>
    <n v="50"/>
    <x v="4"/>
  </r>
  <r>
    <x v="0"/>
    <s v="US"/>
    <s v="USD"/>
    <n v="1342921202"/>
    <n v="1340329202"/>
    <b v="0"/>
    <n v="26"/>
    <b v="1"/>
    <s v="music/rock"/>
    <n v="15"/>
    <n v="39.03846153846154"/>
    <x v="4"/>
  </r>
  <r>
    <x v="0"/>
    <s v="US"/>
    <s v="USD"/>
    <n v="1407085200"/>
    <n v="1401924769"/>
    <b v="0"/>
    <n v="77"/>
    <b v="1"/>
    <s v="music/rock"/>
    <n v="135"/>
    <n v="66.688311688311686"/>
    <x v="4"/>
  </r>
  <r>
    <x v="0"/>
    <s v="US"/>
    <s v="USD"/>
    <n v="1323742396"/>
    <n v="1319850796"/>
    <b v="0"/>
    <n v="136"/>
    <b v="1"/>
    <s v="music/rock"/>
    <n v="1130"/>
    <n v="67.132352941176464"/>
    <x v="4"/>
  </r>
  <r>
    <x v="0"/>
    <s v="US"/>
    <s v="USD"/>
    <n v="1353621600"/>
    <n v="1350061821"/>
    <b v="0"/>
    <n v="157"/>
    <b v="1"/>
    <s v="music/rock"/>
    <n v="420"/>
    <n v="66.369426751592357"/>
    <x v="4"/>
  </r>
  <r>
    <x v="0"/>
    <s v="US"/>
    <s v="USD"/>
    <n v="1383332400"/>
    <n v="1380470188"/>
    <b v="0"/>
    <n v="158"/>
    <b v="1"/>
    <s v="music/rock"/>
    <n v="3210"/>
    <n v="64.620253164556956"/>
    <x v="4"/>
  </r>
  <r>
    <x v="0"/>
    <s v="US"/>
    <s v="USD"/>
    <n v="1362757335"/>
    <n v="1359301335"/>
    <b v="0"/>
    <n v="27"/>
    <b v="1"/>
    <s v="music/rock"/>
    <n v="76"/>
    <n v="58.370370370370374"/>
    <x v="4"/>
  </r>
  <r>
    <x v="0"/>
    <s v="US"/>
    <s v="USD"/>
    <n v="1410755286"/>
    <n v="1408940886"/>
    <b v="0"/>
    <n v="23"/>
    <b v="1"/>
    <s v="music/rock"/>
    <n v="500"/>
    <n v="86.956521739130437"/>
    <x v="4"/>
  </r>
  <r>
    <x v="0"/>
    <s v="US"/>
    <s v="USD"/>
    <n v="1361606940"/>
    <n v="1361002140"/>
    <b v="0"/>
    <n v="17"/>
    <b v="1"/>
    <s v="music/rock"/>
    <n v="130"/>
    <n v="66.470588235294116"/>
    <x v="4"/>
  </r>
  <r>
    <x v="0"/>
    <s v="US"/>
    <s v="USD"/>
    <n v="1338177540"/>
    <n v="1333550015"/>
    <b v="0"/>
    <n v="37"/>
    <b v="1"/>
    <s v="music/rock"/>
    <n v="1060"/>
    <n v="163.78378378378378"/>
    <x v="4"/>
  </r>
  <r>
    <x v="0"/>
    <s v="US"/>
    <s v="USD"/>
    <n v="1418803140"/>
    <n v="1415343874"/>
    <b v="0"/>
    <n v="65"/>
    <b v="1"/>
    <s v="music/rock"/>
    <n v="119"/>
    <n v="107.98461538461538"/>
    <x v="4"/>
  </r>
  <r>
    <x v="0"/>
    <s v="GB"/>
    <s v="GBP"/>
    <n v="1377621089"/>
    <n v="1372437089"/>
    <b v="0"/>
    <n v="18"/>
    <b v="1"/>
    <s v="music/rock"/>
    <n v="8"/>
    <n v="42.111111111111114"/>
    <x v="4"/>
  </r>
  <r>
    <x v="0"/>
    <s v="US"/>
    <s v="USD"/>
    <n v="1357721335"/>
    <n v="1354265335"/>
    <b v="0"/>
    <n v="25"/>
    <b v="1"/>
    <s v="music/rock"/>
    <n v="180"/>
    <n v="47.2"/>
    <x v="4"/>
  </r>
  <r>
    <x v="0"/>
    <s v="US"/>
    <s v="USD"/>
    <n v="1347382053"/>
    <n v="1344962853"/>
    <b v="0"/>
    <n v="104"/>
    <b v="1"/>
    <s v="music/rock"/>
    <n v="4150"/>
    <n v="112.01923076923077"/>
    <x v="4"/>
  </r>
  <r>
    <x v="0"/>
    <s v="US"/>
    <s v="USD"/>
    <n v="1385932867"/>
    <n v="1383337267"/>
    <b v="0"/>
    <n v="108"/>
    <b v="1"/>
    <s v="music/rock"/>
    <n v="95"/>
    <n v="74.953703703703709"/>
    <x v="4"/>
  </r>
  <r>
    <x v="0"/>
    <s v="US"/>
    <s v="USD"/>
    <n v="1353905940"/>
    <n v="1351011489"/>
    <b v="0"/>
    <n v="38"/>
    <b v="1"/>
    <s v="music/rock"/>
    <n v="340"/>
    <n v="61.578947368421055"/>
    <x v="4"/>
  </r>
  <r>
    <x v="0"/>
    <s v="US"/>
    <s v="USD"/>
    <n v="1403026882"/>
    <n v="1400175682"/>
    <b v="0"/>
    <n v="88"/>
    <b v="1"/>
    <s v="music/rock"/>
    <n v="37"/>
    <n v="45.875"/>
    <x v="4"/>
  </r>
  <r>
    <x v="0"/>
    <s v="US"/>
    <s v="USD"/>
    <n v="1392929333"/>
    <n v="1389041333"/>
    <b v="0"/>
    <n v="82"/>
    <b v="1"/>
    <s v="music/rock"/>
    <n v="220"/>
    <n v="75.853658536585371"/>
    <x v="4"/>
  </r>
  <r>
    <x v="0"/>
    <s v="US"/>
    <s v="USD"/>
    <n v="1330671540"/>
    <n v="1328040375"/>
    <b v="0"/>
    <n v="126"/>
    <b v="1"/>
    <s v="music/rock"/>
    <n v="6610"/>
    <n v="84.206349206349202"/>
    <x v="4"/>
  </r>
  <r>
    <x v="0"/>
    <s v="US"/>
    <s v="USD"/>
    <n v="1350074261"/>
    <n v="1347482261"/>
    <b v="0"/>
    <n v="133"/>
    <b v="1"/>
    <s v="music/rock"/>
    <n v="5591"/>
    <n v="117.22556390977444"/>
    <x v="4"/>
  </r>
  <r>
    <x v="0"/>
    <s v="US"/>
    <s v="USD"/>
    <n v="1316851854"/>
    <n v="1311667854"/>
    <b v="0"/>
    <n v="47"/>
    <b v="1"/>
    <s v="music/rock"/>
    <n v="65"/>
    <n v="86.489361702127653"/>
    <x v="4"/>
  </r>
  <r>
    <x v="0"/>
    <s v="US"/>
    <s v="USD"/>
    <n v="1326690000"/>
    <n v="1324329156"/>
    <b v="0"/>
    <n v="58"/>
    <b v="1"/>
    <s v="music/rock"/>
    <n v="0"/>
    <n v="172.41379310344828"/>
    <x v="4"/>
  </r>
  <r>
    <x v="0"/>
    <s v="US"/>
    <s v="USD"/>
    <n v="1306994340"/>
    <n v="1303706001"/>
    <b v="0"/>
    <n v="32"/>
    <b v="1"/>
    <s v="music/rock"/>
    <n v="10"/>
    <n v="62.8125"/>
    <x v="4"/>
  </r>
  <r>
    <x v="0"/>
    <s v="US"/>
    <s v="USD"/>
    <n v="1468270261"/>
    <n v="1463086261"/>
    <b v="0"/>
    <n v="37"/>
    <b v="1"/>
    <s v="music/rock"/>
    <n v="506"/>
    <n v="67.729729729729726"/>
    <x v="4"/>
  </r>
  <r>
    <x v="0"/>
    <s v="US"/>
    <s v="USD"/>
    <n v="1307851200"/>
    <n v="1304129088"/>
    <b v="0"/>
    <n v="87"/>
    <b v="1"/>
    <s v="music/rock"/>
    <n v="160"/>
    <n v="53.5632183908046"/>
    <x v="4"/>
  </r>
  <r>
    <x v="0"/>
    <s v="US"/>
    <s v="USD"/>
    <n v="1262302740"/>
    <n v="1257444140"/>
    <b v="0"/>
    <n v="15"/>
    <b v="1"/>
    <s v="music/rock"/>
    <n v="19"/>
    <n v="34.6"/>
    <x v="4"/>
  </r>
  <r>
    <x v="0"/>
    <s v="US"/>
    <s v="USD"/>
    <n v="1362086700"/>
    <n v="1358180968"/>
    <b v="0"/>
    <n v="27"/>
    <b v="1"/>
    <s v="music/rock"/>
    <n v="50"/>
    <n v="38.888888888888886"/>
    <x v="4"/>
  </r>
  <r>
    <x v="0"/>
    <s v="US"/>
    <s v="USD"/>
    <n v="1330789165"/>
    <n v="1328197165"/>
    <b v="0"/>
    <n v="19"/>
    <b v="1"/>
    <s v="music/rock"/>
    <n v="0"/>
    <n v="94.736842105263165"/>
    <x v="4"/>
  </r>
  <r>
    <x v="0"/>
    <s v="US"/>
    <s v="USD"/>
    <n v="1280800740"/>
    <n v="1279603955"/>
    <b v="0"/>
    <n v="17"/>
    <b v="1"/>
    <s v="music/rock"/>
    <n v="279.44000000000005"/>
    <n v="39.967058823529413"/>
    <x v="4"/>
  </r>
  <r>
    <x v="0"/>
    <s v="US"/>
    <s v="USD"/>
    <n v="1418998744"/>
    <n v="1416406744"/>
    <b v="0"/>
    <n v="26"/>
    <b v="1"/>
    <s v="music/pop"/>
    <n v="35"/>
    <n v="97.5"/>
    <x v="4"/>
  </r>
  <r>
    <x v="0"/>
    <s v="US"/>
    <s v="USD"/>
    <n v="1308011727"/>
    <n v="1306283727"/>
    <b v="0"/>
    <n v="28"/>
    <b v="1"/>
    <s v="music/pop"/>
    <n v="0"/>
    <n v="42.857142857142854"/>
    <x v="4"/>
  </r>
  <r>
    <x v="0"/>
    <s v="US"/>
    <s v="USD"/>
    <n v="1348516012"/>
    <n v="1345924012"/>
    <b v="0"/>
    <n v="37"/>
    <b v="1"/>
    <s v="music/pop"/>
    <n v="1235"/>
    <n v="168.51351351351352"/>
    <x v="4"/>
  </r>
  <r>
    <x v="0"/>
    <s v="US"/>
    <s v="USD"/>
    <n v="1353551160"/>
    <n v="1348363560"/>
    <b v="0"/>
    <n v="128"/>
    <b v="1"/>
    <s v="music/pop"/>
    <n v="950"/>
    <n v="85.546875"/>
    <x v="4"/>
  </r>
  <r>
    <x v="0"/>
    <s v="US"/>
    <s v="USD"/>
    <n v="1379515740"/>
    <n v="1378306140"/>
    <b v="0"/>
    <n v="10"/>
    <b v="1"/>
    <s v="music/pop"/>
    <n v="540"/>
    <n v="554"/>
    <x v="4"/>
  </r>
  <r>
    <x v="0"/>
    <s v="GB"/>
    <s v="GBP"/>
    <n v="1408039860"/>
    <n v="1405248503"/>
    <b v="0"/>
    <n v="83"/>
    <b v="1"/>
    <s v="music/pop"/>
    <n v="204"/>
    <n v="26.554216867469879"/>
    <x v="4"/>
  </r>
  <r>
    <x v="0"/>
    <s v="US"/>
    <s v="USD"/>
    <n v="1339235377"/>
    <n v="1336643377"/>
    <b v="0"/>
    <n v="46"/>
    <b v="1"/>
    <s v="music/pop"/>
    <n v="236"/>
    <n v="113.82608695652173"/>
    <x v="4"/>
  </r>
  <r>
    <x v="0"/>
    <s v="US"/>
    <s v="USD"/>
    <n v="1300636482"/>
    <n v="1298048082"/>
    <b v="0"/>
    <n v="90"/>
    <b v="1"/>
    <s v="music/pop"/>
    <n v="581"/>
    <n v="32.011111111111113"/>
    <x v="4"/>
  </r>
  <r>
    <x v="0"/>
    <s v="US"/>
    <s v="USD"/>
    <n v="1400862355"/>
    <n v="1396974355"/>
    <b v="0"/>
    <n v="81"/>
    <b v="1"/>
    <s v="music/pop"/>
    <n v="22.329999999999927"/>
    <n v="47.189259259259259"/>
    <x v="4"/>
  </r>
  <r>
    <x v="0"/>
    <s v="US"/>
    <s v="USD"/>
    <n v="1381314437"/>
    <n v="1378722437"/>
    <b v="0"/>
    <n v="32"/>
    <b v="1"/>
    <s v="music/pop"/>
    <n v="831"/>
    <n v="88.46875"/>
    <x v="4"/>
  </r>
  <r>
    <x v="0"/>
    <s v="US"/>
    <s v="USD"/>
    <n v="1303801140"/>
    <n v="1300916220"/>
    <b v="0"/>
    <n v="20"/>
    <b v="1"/>
    <s v="music/pop"/>
    <n v="15"/>
    <n v="100.75"/>
    <x v="4"/>
  </r>
  <r>
    <x v="0"/>
    <s v="US"/>
    <s v="USD"/>
    <n v="1385297393"/>
    <n v="1382701793"/>
    <b v="0"/>
    <n v="70"/>
    <b v="1"/>
    <s v="music/pop"/>
    <n v="30"/>
    <n v="64.714285714285708"/>
    <x v="4"/>
  </r>
  <r>
    <x v="0"/>
    <s v="US"/>
    <s v="USD"/>
    <n v="1303675296"/>
    <n v="1300996896"/>
    <b v="0"/>
    <n v="168"/>
    <b v="1"/>
    <s v="music/pop"/>
    <n v="3711.5200000000004"/>
    <n v="51.854285714285716"/>
    <x v="4"/>
  </r>
  <r>
    <x v="0"/>
    <s v="US"/>
    <s v="USD"/>
    <n v="1334784160"/>
    <n v="1332192160"/>
    <b v="0"/>
    <n v="34"/>
    <b v="1"/>
    <s v="music/pop"/>
    <n v="219"/>
    <n v="38.794117647058826"/>
    <x v="4"/>
  </r>
  <r>
    <x v="0"/>
    <s v="US"/>
    <s v="USD"/>
    <n v="1333648820"/>
    <n v="1331060420"/>
    <b v="0"/>
    <n v="48"/>
    <b v="1"/>
    <s v="music/pop"/>
    <n v="643"/>
    <n v="44.645833333333336"/>
    <x v="4"/>
  </r>
  <r>
    <x v="0"/>
    <s v="US"/>
    <s v="USD"/>
    <n v="1355437052"/>
    <n v="1352845052"/>
    <b v="0"/>
    <n v="48"/>
    <b v="1"/>
    <s v="music/pop"/>
    <n v="25.119999999999891"/>
    <n v="156.77333333333334"/>
    <x v="4"/>
  </r>
  <r>
    <x v="0"/>
    <s v="US"/>
    <s v="USD"/>
    <n v="1337885168"/>
    <n v="1335293168"/>
    <b v="0"/>
    <n v="221"/>
    <b v="1"/>
    <s v="music/pop"/>
    <n v="1233.4500000000007"/>
    <n v="118.70339366515837"/>
    <x v="4"/>
  </r>
  <r>
    <x v="0"/>
    <s v="US"/>
    <s v="USD"/>
    <n v="1355840400"/>
    <n v="1352524767"/>
    <b v="0"/>
    <n v="107"/>
    <b v="1"/>
    <s v="music/pop"/>
    <n v="1934"/>
    <n v="74.149532710280369"/>
    <x v="4"/>
  </r>
  <r>
    <x v="0"/>
    <s v="GB"/>
    <s v="GBP"/>
    <n v="1387281600"/>
    <n v="1384811721"/>
    <b v="0"/>
    <n v="45"/>
    <b v="1"/>
    <s v="music/pop"/>
    <n v="64"/>
    <n v="12.533333333333333"/>
    <x v="4"/>
  </r>
  <r>
    <x v="0"/>
    <s v="IT"/>
    <s v="EUR"/>
    <n v="1462053540"/>
    <n v="1459355950"/>
    <b v="0"/>
    <n v="36"/>
    <b v="1"/>
    <s v="music/pop"/>
    <n v="923"/>
    <n v="27.861111111111111"/>
    <x v="4"/>
  </r>
  <r>
    <x v="0"/>
    <s v="AT"/>
    <s v="EUR"/>
    <n v="1453064400"/>
    <n v="1449359831"/>
    <b v="0"/>
    <n v="101"/>
    <b v="1"/>
    <s v="music/pop"/>
    <n v="198"/>
    <n v="80.178217821782184"/>
    <x v="4"/>
  </r>
  <r>
    <x v="0"/>
    <s v="US"/>
    <s v="USD"/>
    <n v="1325310336"/>
    <n v="1320122736"/>
    <b v="0"/>
    <n v="62"/>
    <b v="1"/>
    <s v="music/pop"/>
    <n v="211"/>
    <n v="132.43548387096774"/>
    <x v="4"/>
  </r>
  <r>
    <x v="0"/>
    <s v="US"/>
    <s v="USD"/>
    <n v="1422750707"/>
    <n v="1420158707"/>
    <b v="0"/>
    <n v="32"/>
    <b v="1"/>
    <s v="music/pop"/>
    <n v="80"/>
    <n v="33.75"/>
    <x v="4"/>
  </r>
  <r>
    <x v="0"/>
    <s v="US"/>
    <s v="USD"/>
    <n v="1331870340"/>
    <n v="1328033818"/>
    <b v="0"/>
    <n v="89"/>
    <b v="1"/>
    <s v="music/pop"/>
    <n v="560.2199999999998"/>
    <n v="34.384494382022467"/>
    <x v="4"/>
  </r>
  <r>
    <x v="0"/>
    <s v="US"/>
    <s v="USD"/>
    <n v="1298343600"/>
    <n v="1295624113"/>
    <b v="0"/>
    <n v="93"/>
    <b v="1"/>
    <s v="music/pop"/>
    <n v="681"/>
    <n v="44.956989247311824"/>
    <x v="4"/>
  </r>
  <r>
    <x v="0"/>
    <s v="US"/>
    <s v="USD"/>
    <n v="1364447073"/>
    <n v="1361858673"/>
    <b v="0"/>
    <n v="98"/>
    <b v="1"/>
    <s v="music/pop"/>
    <n v="1522"/>
    <n v="41.04081632653061"/>
    <x v="4"/>
  </r>
  <r>
    <x v="0"/>
    <s v="US"/>
    <s v="USD"/>
    <n v="1394521140"/>
    <n v="1392169298"/>
    <b v="0"/>
    <n v="82"/>
    <b v="1"/>
    <s v="music/pop"/>
    <n v="913"/>
    <n v="52.597560975609753"/>
    <x v="4"/>
  </r>
  <r>
    <x v="0"/>
    <s v="US"/>
    <s v="USD"/>
    <n v="1322454939"/>
    <n v="1319859339"/>
    <b v="0"/>
    <n v="116"/>
    <b v="1"/>
    <s v="music/pop"/>
    <n v="211"/>
    <n v="70.784482758620683"/>
    <x v="4"/>
  </r>
  <r>
    <x v="0"/>
    <s v="US"/>
    <s v="USD"/>
    <n v="1464729276"/>
    <n v="1459545276"/>
    <b v="0"/>
    <n v="52"/>
    <b v="1"/>
    <s v="music/pop"/>
    <n v="795"/>
    <n v="53.75"/>
    <x v="4"/>
  </r>
  <r>
    <x v="0"/>
    <s v="US"/>
    <s v="USD"/>
    <n v="1278302400"/>
    <n v="1273961999"/>
    <b v="0"/>
    <n v="23"/>
    <b v="1"/>
    <s v="music/pop"/>
    <n v="26"/>
    <n v="44.608695652173914"/>
    <x v="4"/>
  </r>
  <r>
    <x v="0"/>
    <s v="US"/>
    <s v="USD"/>
    <n v="1470056614"/>
    <n v="1467464614"/>
    <b v="0"/>
    <n v="77"/>
    <b v="1"/>
    <s v="music/pop"/>
    <n v="13.470000000000027"/>
    <n v="26.148961038961041"/>
    <x v="4"/>
  </r>
  <r>
    <x v="0"/>
    <s v="US"/>
    <s v="USD"/>
    <n v="1338824730"/>
    <n v="1336232730"/>
    <b v="0"/>
    <n v="49"/>
    <b v="1"/>
    <s v="music/pop"/>
    <n v="220"/>
    <n v="39.183673469387756"/>
    <x v="4"/>
  </r>
  <r>
    <x v="0"/>
    <s v="US"/>
    <s v="USD"/>
    <n v="1425675892"/>
    <n v="1423083892"/>
    <b v="0"/>
    <n v="59"/>
    <b v="1"/>
    <s v="music/pop"/>
    <n v="590"/>
    <n v="45.593220338983052"/>
    <x v="4"/>
  </r>
  <r>
    <x v="0"/>
    <s v="US"/>
    <s v="USD"/>
    <n v="1471503540"/>
    <n v="1468852306"/>
    <b v="0"/>
    <n v="113"/>
    <b v="1"/>
    <s v="music/pop"/>
    <n v="5085"/>
    <n v="89.247787610619469"/>
    <x v="4"/>
  </r>
  <r>
    <x v="0"/>
    <s v="US"/>
    <s v="USD"/>
    <n v="1318802580"/>
    <n v="1316194540"/>
    <b v="0"/>
    <n v="34"/>
    <b v="1"/>
    <s v="music/pop"/>
    <n v="374.16000000000008"/>
    <n v="40.416470588235299"/>
    <x v="4"/>
  </r>
  <r>
    <x v="0"/>
    <s v="US"/>
    <s v="USD"/>
    <n v="1334980740"/>
    <n v="1330968347"/>
    <b v="0"/>
    <n v="42"/>
    <b v="1"/>
    <s v="music/pop"/>
    <n v="460"/>
    <n v="82.38095238095238"/>
    <x v="4"/>
  </r>
  <r>
    <x v="0"/>
    <s v="ES"/>
    <s v="EUR"/>
    <n v="1460786340"/>
    <n v="1455615976"/>
    <b v="0"/>
    <n v="42"/>
    <b v="1"/>
    <s v="music/pop"/>
    <n v="700"/>
    <n v="159.52380952380952"/>
    <x v="4"/>
  </r>
  <r>
    <x v="0"/>
    <s v="US"/>
    <s v="USD"/>
    <n v="1391718671"/>
    <n v="1390509071"/>
    <b v="0"/>
    <n v="49"/>
    <b v="1"/>
    <s v="music/pop"/>
    <n v="276"/>
    <n v="36.244897959183675"/>
    <x v="4"/>
  </r>
  <r>
    <x v="0"/>
    <s v="US"/>
    <s v="USD"/>
    <n v="1311298745"/>
    <n v="1309311545"/>
    <b v="0"/>
    <n v="56"/>
    <b v="1"/>
    <s v="music/pop"/>
    <n v="1500"/>
    <n v="62.5"/>
    <x v="4"/>
  </r>
  <r>
    <x v="0"/>
    <s v="US"/>
    <s v="USD"/>
    <n v="1405188667"/>
    <n v="1402596667"/>
    <b v="0"/>
    <n v="25"/>
    <b v="1"/>
    <s v="music/pop"/>
    <n v="175"/>
    <n v="47"/>
    <x v="4"/>
  </r>
  <r>
    <x v="3"/>
    <s v="US"/>
    <s v="USD"/>
    <n v="1490752800"/>
    <n v="1486522484"/>
    <b v="0"/>
    <n v="884"/>
    <b v="0"/>
    <s v="music/faith"/>
    <n v="924.38000000000466"/>
    <n v="74.575090497737563"/>
    <x v="4"/>
  </r>
  <r>
    <x v="3"/>
    <s v="US"/>
    <s v="USD"/>
    <n v="1492142860"/>
    <n v="1486962460"/>
    <b v="0"/>
    <n v="0"/>
    <b v="0"/>
    <s v="music/faith"/>
    <n v="-6000"/>
    <e v="#DIV/0!"/>
    <x v="4"/>
  </r>
  <r>
    <x v="3"/>
    <s v="FR"/>
    <s v="EUR"/>
    <n v="1491590738"/>
    <n v="1489517138"/>
    <b v="0"/>
    <n v="10"/>
    <b v="0"/>
    <s v="music/faith"/>
    <n v="-2740"/>
    <n v="76"/>
    <x v="4"/>
  </r>
  <r>
    <x v="3"/>
    <s v="US"/>
    <s v="USD"/>
    <n v="1489775641"/>
    <n v="1487360041"/>
    <b v="0"/>
    <n v="101"/>
    <b v="0"/>
    <s v="music/faith"/>
    <n v="730"/>
    <n v="86.43564356435644"/>
    <x v="4"/>
  </r>
  <r>
    <x v="3"/>
    <s v="US"/>
    <s v="USD"/>
    <n v="1490331623"/>
    <n v="1487743223"/>
    <b v="0"/>
    <n v="15"/>
    <b v="0"/>
    <s v="music/faith"/>
    <n v="10"/>
    <n v="24"/>
    <x v="4"/>
  </r>
  <r>
    <x v="3"/>
    <s v="CA"/>
    <s v="CAD"/>
    <n v="1493320519"/>
    <n v="1488140119"/>
    <b v="0"/>
    <n v="1"/>
    <b v="0"/>
    <s v="music/faith"/>
    <n v="-4982"/>
    <n v="18"/>
    <x v="4"/>
  </r>
  <r>
    <x v="3"/>
    <s v="US"/>
    <s v="USD"/>
    <n v="1491855300"/>
    <n v="1488935245"/>
    <b v="0"/>
    <n v="39"/>
    <b v="0"/>
    <s v="music/faith"/>
    <n v="-6875"/>
    <n v="80.128205128205124"/>
    <x v="4"/>
  </r>
  <r>
    <x v="3"/>
    <s v="US"/>
    <s v="USD"/>
    <n v="1491738594"/>
    <n v="1489150194"/>
    <b v="0"/>
    <n v="7"/>
    <b v="0"/>
    <s v="music/faith"/>
    <n v="-2228"/>
    <n v="253.14285714285714"/>
    <x v="4"/>
  </r>
  <r>
    <x v="3"/>
    <s v="US"/>
    <s v="USD"/>
    <n v="1489700230"/>
    <n v="1487111830"/>
    <b v="0"/>
    <n v="14"/>
    <b v="0"/>
    <s v="music/faith"/>
    <n v="0"/>
    <n v="171.42857142857142"/>
    <x v="4"/>
  </r>
  <r>
    <x v="3"/>
    <s v="US"/>
    <s v="USD"/>
    <n v="1491470442"/>
    <n v="1488882042"/>
    <b v="0"/>
    <n v="11"/>
    <b v="0"/>
    <s v="music/faith"/>
    <n v="-1865"/>
    <n v="57.727272727272727"/>
    <x v="4"/>
  </r>
  <r>
    <x v="3"/>
    <s v="US"/>
    <s v="USD"/>
    <n v="1491181200"/>
    <n v="1488387008"/>
    <b v="0"/>
    <n v="38"/>
    <b v="0"/>
    <s v="music/faith"/>
    <n v="-19958"/>
    <n v="264.26315789473682"/>
    <x v="4"/>
  </r>
  <r>
    <x v="3"/>
    <s v="US"/>
    <s v="USD"/>
    <n v="1490572740"/>
    <n v="1487734667"/>
    <b v="0"/>
    <n v="15"/>
    <b v="0"/>
    <s v="music/faith"/>
    <n v="-2610"/>
    <n v="159.33333333333334"/>
    <x v="4"/>
  </r>
  <r>
    <x v="3"/>
    <s v="GB"/>
    <s v="GBP"/>
    <n v="1491768000"/>
    <n v="1489097112"/>
    <b v="0"/>
    <n v="8"/>
    <b v="0"/>
    <s v="music/faith"/>
    <n v="-2720"/>
    <n v="35"/>
    <x v="4"/>
  </r>
  <r>
    <x v="3"/>
    <s v="US"/>
    <s v="USD"/>
    <n v="1490589360"/>
    <n v="1488038674"/>
    <b v="0"/>
    <n v="1"/>
    <b v="0"/>
    <s v="music/faith"/>
    <n v="-9995"/>
    <n v="5"/>
    <x v="4"/>
  </r>
  <r>
    <x v="3"/>
    <s v="US"/>
    <s v="USD"/>
    <n v="1491786000"/>
    <n v="1488847514"/>
    <b v="0"/>
    <n v="23"/>
    <b v="0"/>
    <s v="music/faith"/>
    <n v="-10595"/>
    <n v="61.086956521739133"/>
    <x v="4"/>
  </r>
  <r>
    <x v="3"/>
    <s v="US"/>
    <s v="USD"/>
    <n v="1491007211"/>
    <n v="1488418811"/>
    <b v="0"/>
    <n v="0"/>
    <b v="0"/>
    <s v="music/faith"/>
    <n v="-300000"/>
    <e v="#DIV/0!"/>
    <x v="4"/>
  </r>
  <r>
    <x v="3"/>
    <s v="US"/>
    <s v="USD"/>
    <n v="1491781648"/>
    <n v="1489193248"/>
    <b v="0"/>
    <n v="22"/>
    <b v="0"/>
    <s v="music/faith"/>
    <n v="-9974"/>
    <n v="114.81818181818181"/>
    <x v="4"/>
  </r>
  <r>
    <x v="3"/>
    <s v="US"/>
    <s v="USD"/>
    <n v="1490499180"/>
    <n v="1488430760"/>
    <b v="0"/>
    <n v="0"/>
    <b v="0"/>
    <s v="music/faith"/>
    <n v="-125000"/>
    <e v="#DIV/0!"/>
    <x v="4"/>
  </r>
  <r>
    <x v="3"/>
    <s v="US"/>
    <s v="USD"/>
    <n v="1491943445"/>
    <n v="1489351445"/>
    <b v="0"/>
    <n v="4"/>
    <b v="0"/>
    <s v="music/faith"/>
    <n v="-4889"/>
    <n v="54"/>
    <x v="4"/>
  </r>
  <r>
    <x v="3"/>
    <s v="US"/>
    <s v="USD"/>
    <n v="1491019200"/>
    <n v="1488418990"/>
    <b v="0"/>
    <n v="79"/>
    <b v="0"/>
    <s v="music/faith"/>
    <n v="-14788"/>
    <n v="65.974683544303801"/>
    <x v="4"/>
  </r>
  <r>
    <x v="2"/>
    <s v="US"/>
    <s v="USD"/>
    <n v="1421337405"/>
    <n v="1418745405"/>
    <b v="0"/>
    <n v="2"/>
    <b v="0"/>
    <s v="music/faith"/>
    <n v="-5040"/>
    <n v="5"/>
    <x v="4"/>
  </r>
  <r>
    <x v="2"/>
    <s v="US"/>
    <s v="USD"/>
    <n v="1427745150"/>
    <n v="1425156750"/>
    <b v="0"/>
    <n v="1"/>
    <b v="0"/>
    <s v="music/faith"/>
    <n v="-16499"/>
    <n v="1"/>
    <x v="4"/>
  </r>
  <r>
    <x v="2"/>
    <s v="US"/>
    <s v="USD"/>
    <n v="1441003537"/>
    <n v="1435819537"/>
    <b v="0"/>
    <n v="2"/>
    <b v="0"/>
    <s v="music/faith"/>
    <n v="-4949"/>
    <n v="25.5"/>
    <x v="4"/>
  </r>
  <r>
    <x v="2"/>
    <s v="US"/>
    <s v="USD"/>
    <n v="1424056873"/>
    <n v="1421464873"/>
    <b v="0"/>
    <n v="11"/>
    <b v="0"/>
    <s v="music/faith"/>
    <n v="-698"/>
    <n v="118.36363636363636"/>
    <x v="4"/>
  </r>
  <r>
    <x v="2"/>
    <s v="US"/>
    <s v="USD"/>
    <n v="1441814400"/>
    <n v="1440807846"/>
    <b v="0"/>
    <n v="0"/>
    <b v="0"/>
    <s v="music/faith"/>
    <n v="-2000"/>
    <e v="#DIV/0!"/>
    <x v="4"/>
  </r>
  <r>
    <x v="2"/>
    <s v="DE"/>
    <s v="EUR"/>
    <n v="1440314472"/>
    <n v="1435130472"/>
    <b v="0"/>
    <n v="0"/>
    <b v="0"/>
    <s v="music/faith"/>
    <n v="-5500"/>
    <e v="#DIV/0!"/>
    <x v="4"/>
  </r>
  <r>
    <x v="2"/>
    <s v="US"/>
    <s v="USD"/>
    <n v="1459181895"/>
    <n v="1456593495"/>
    <b v="0"/>
    <n v="9"/>
    <b v="0"/>
    <s v="music/faith"/>
    <n v="-4513"/>
    <n v="54.111111111111114"/>
    <x v="4"/>
  </r>
  <r>
    <x v="2"/>
    <s v="US"/>
    <s v="USD"/>
    <n v="1462135706"/>
    <n v="1458679706"/>
    <b v="0"/>
    <n v="0"/>
    <b v="0"/>
    <s v="music/faith"/>
    <n v="-7000"/>
    <e v="#DIV/0!"/>
    <x v="4"/>
  </r>
  <r>
    <x v="2"/>
    <s v="US"/>
    <s v="USD"/>
    <n v="1409513940"/>
    <n v="1405949514"/>
    <b v="0"/>
    <n v="4"/>
    <b v="0"/>
    <s v="music/faith"/>
    <n v="-1665"/>
    <n v="21.25"/>
    <x v="4"/>
  </r>
  <r>
    <x v="2"/>
    <s v="DE"/>
    <s v="EUR"/>
    <n v="1453122000"/>
    <n v="1449151888"/>
    <b v="0"/>
    <n v="1"/>
    <b v="0"/>
    <s v="music/faith"/>
    <n v="-4966"/>
    <n v="34"/>
    <x v="4"/>
  </r>
  <r>
    <x v="2"/>
    <s v="US"/>
    <s v="USD"/>
    <n v="1409585434"/>
    <n v="1406907034"/>
    <b v="0"/>
    <n v="2"/>
    <b v="0"/>
    <s v="music/faith"/>
    <n v="-8950"/>
    <n v="525"/>
    <x v="4"/>
  </r>
  <r>
    <x v="2"/>
    <s v="US"/>
    <s v="USD"/>
    <n v="1435701353"/>
    <n v="1430517353"/>
    <b v="0"/>
    <n v="0"/>
    <b v="0"/>
    <s v="music/faith"/>
    <n v="-5000"/>
    <e v="#DIV/0!"/>
    <x v="4"/>
  </r>
  <r>
    <x v="2"/>
    <s v="US"/>
    <s v="USD"/>
    <n v="1412536412"/>
    <n v="1409944412"/>
    <b v="0"/>
    <n v="1"/>
    <b v="0"/>
    <s v="music/faith"/>
    <n v="-2950"/>
    <n v="50"/>
    <x v="4"/>
  </r>
  <r>
    <x v="2"/>
    <s v="US"/>
    <s v="USD"/>
    <n v="1430517761"/>
    <n v="1427925761"/>
    <b v="0"/>
    <n v="17"/>
    <b v="0"/>
    <s v="music/faith"/>
    <n v="-23033"/>
    <n v="115.70588235294117"/>
    <x v="4"/>
  </r>
  <r>
    <x v="2"/>
    <s v="US"/>
    <s v="USD"/>
    <n v="1427772120"/>
    <n v="1425186785"/>
    <b v="0"/>
    <n v="2"/>
    <b v="0"/>
    <s v="music/faith"/>
    <n v="-4989"/>
    <n v="5.5"/>
    <x v="4"/>
  </r>
  <r>
    <x v="2"/>
    <s v="US"/>
    <s v="USD"/>
    <n v="1481295099"/>
    <n v="1477835499"/>
    <b v="0"/>
    <n v="3"/>
    <b v="0"/>
    <s v="music/faith"/>
    <n v="-1850"/>
    <n v="50"/>
    <x v="4"/>
  </r>
  <r>
    <x v="2"/>
    <s v="US"/>
    <s v="USD"/>
    <n v="1461211200"/>
    <n v="1459467238"/>
    <b v="0"/>
    <n v="41"/>
    <b v="0"/>
    <s v="music/faith"/>
    <n v="-1870"/>
    <n v="34.024390243902438"/>
    <x v="4"/>
  </r>
  <r>
    <x v="2"/>
    <s v="US"/>
    <s v="USD"/>
    <n v="1463201940"/>
    <n v="1459435149"/>
    <b v="0"/>
    <n v="2"/>
    <b v="0"/>
    <s v="music/faith"/>
    <n v="-34925"/>
    <n v="37.5"/>
    <x v="4"/>
  </r>
  <r>
    <x v="2"/>
    <s v="US"/>
    <s v="USD"/>
    <n v="1410958191"/>
    <n v="1408366191"/>
    <b v="0"/>
    <n v="3"/>
    <b v="0"/>
    <s v="music/faith"/>
    <n v="-3965"/>
    <n v="11.666666666666666"/>
    <x v="4"/>
  </r>
  <r>
    <x v="2"/>
    <s v="US"/>
    <s v="USD"/>
    <n v="1415562471"/>
    <n v="1412966871"/>
    <b v="0"/>
    <n v="8"/>
    <b v="0"/>
    <s v="music/faith"/>
    <n v="-3775"/>
    <n v="28.125"/>
    <x v="4"/>
  </r>
  <r>
    <x v="2"/>
    <s v="US"/>
    <s v="USD"/>
    <n v="1449831863"/>
    <n v="1447239863"/>
    <b v="0"/>
    <n v="0"/>
    <b v="0"/>
    <s v="music/faith"/>
    <n v="-5000"/>
    <e v="#DIV/0!"/>
    <x v="4"/>
  </r>
  <r>
    <x v="2"/>
    <s v="US"/>
    <s v="USD"/>
    <n v="1459642200"/>
    <n v="1456441429"/>
    <b v="0"/>
    <n v="1"/>
    <b v="0"/>
    <s v="music/faith"/>
    <n v="-2879"/>
    <n v="1"/>
    <x v="4"/>
  </r>
  <r>
    <x v="2"/>
    <s v="US"/>
    <s v="USD"/>
    <n v="1435730400"/>
    <n v="1430855315"/>
    <b v="0"/>
    <n v="3"/>
    <b v="0"/>
    <s v="music/faith"/>
    <n v="-9350"/>
    <n v="216.66666666666666"/>
    <x v="4"/>
  </r>
  <r>
    <x v="2"/>
    <s v="US"/>
    <s v="USD"/>
    <n v="1414707762"/>
    <n v="1412115762"/>
    <b v="0"/>
    <n v="4"/>
    <b v="0"/>
    <s v="music/faith"/>
    <n v="-5965"/>
    <n v="8.75"/>
    <x v="4"/>
  </r>
  <r>
    <x v="2"/>
    <s v="US"/>
    <s v="USD"/>
    <n v="1408922049"/>
    <n v="1406330049"/>
    <b v="0"/>
    <n v="9"/>
    <b v="0"/>
    <s v="music/faith"/>
    <n v="-4940"/>
    <n v="62.222222222222221"/>
    <x v="4"/>
  </r>
  <r>
    <x v="2"/>
    <s v="US"/>
    <s v="USD"/>
    <n v="1403906664"/>
    <n v="1401401064"/>
    <b v="0"/>
    <n v="16"/>
    <b v="0"/>
    <s v="music/faith"/>
    <n v="-4304"/>
    <n v="137.25"/>
    <x v="4"/>
  </r>
  <r>
    <x v="2"/>
    <s v="GB"/>
    <s v="GBP"/>
    <n v="1428231600"/>
    <n v="1423520177"/>
    <b v="0"/>
    <n v="1"/>
    <b v="0"/>
    <s v="music/faith"/>
    <n v="-2999"/>
    <n v="1"/>
    <x v="4"/>
  </r>
  <r>
    <x v="2"/>
    <s v="US"/>
    <s v="USD"/>
    <n v="1445439674"/>
    <n v="1442847674"/>
    <b v="0"/>
    <n v="7"/>
    <b v="0"/>
    <s v="music/faith"/>
    <n v="-395"/>
    <n v="122.14285714285714"/>
    <x v="4"/>
  </r>
  <r>
    <x v="2"/>
    <s v="US"/>
    <s v="USD"/>
    <n v="1465521306"/>
    <n v="1460337306"/>
    <b v="0"/>
    <n v="0"/>
    <b v="0"/>
    <s v="music/faith"/>
    <n v="-10000"/>
    <e v="#DIV/0!"/>
    <x v="4"/>
  </r>
  <r>
    <x v="2"/>
    <s v="US"/>
    <s v="USD"/>
    <n v="1445738783"/>
    <n v="1443146783"/>
    <b v="0"/>
    <n v="0"/>
    <b v="0"/>
    <s v="music/faith"/>
    <n v="-3000"/>
    <e v="#DIV/0!"/>
    <x v="4"/>
  </r>
  <r>
    <x v="2"/>
    <s v="US"/>
    <s v="USD"/>
    <n v="1434034800"/>
    <n v="1432849552"/>
    <b v="0"/>
    <n v="0"/>
    <b v="0"/>
    <s v="music/faith"/>
    <n v="-1000"/>
    <e v="#DIV/0!"/>
    <x v="4"/>
  </r>
  <r>
    <x v="2"/>
    <s v="US"/>
    <s v="USD"/>
    <n v="1452920400"/>
    <n v="1447777481"/>
    <b v="0"/>
    <n v="0"/>
    <b v="0"/>
    <s v="music/faith"/>
    <n v="-4000"/>
    <e v="#DIV/0!"/>
    <x v="4"/>
  </r>
  <r>
    <x v="2"/>
    <s v="US"/>
    <s v="USD"/>
    <n v="1473802200"/>
    <n v="1472746374"/>
    <b v="0"/>
    <n v="0"/>
    <b v="0"/>
    <s v="music/faith"/>
    <n v="-10000"/>
    <e v="#DIV/0!"/>
    <x v="4"/>
  </r>
  <r>
    <x v="2"/>
    <s v="US"/>
    <s v="USD"/>
    <n v="1431046356"/>
    <n v="1428454356"/>
    <b v="0"/>
    <n v="1"/>
    <b v="0"/>
    <s v="music/faith"/>
    <n v="-4499"/>
    <n v="1"/>
    <x v="4"/>
  </r>
  <r>
    <x v="2"/>
    <s v="US"/>
    <s v="USD"/>
    <n v="1470598345"/>
    <n v="1468006345"/>
    <b v="0"/>
    <n v="2"/>
    <b v="0"/>
    <s v="music/faith"/>
    <n v="-890"/>
    <n v="55"/>
    <x v="4"/>
  </r>
  <r>
    <x v="2"/>
    <s v="US"/>
    <s v="USD"/>
    <n v="1447018833"/>
    <n v="1444423233"/>
    <b v="0"/>
    <n v="1"/>
    <b v="0"/>
    <s v="music/faith"/>
    <n v="-2978"/>
    <n v="22"/>
    <x v="4"/>
  </r>
  <r>
    <x v="2"/>
    <s v="US"/>
    <s v="USD"/>
    <n v="1437432392"/>
    <n v="1434840392"/>
    <b v="0"/>
    <n v="15"/>
    <b v="0"/>
    <s v="music/faith"/>
    <n v="-3150"/>
    <n v="56.666666666666664"/>
    <x v="4"/>
  </r>
  <r>
    <x v="2"/>
    <s v="US"/>
    <s v="USD"/>
    <n v="1412283542"/>
    <n v="1409691542"/>
    <b v="0"/>
    <n v="1"/>
    <b v="0"/>
    <s v="music/faith"/>
    <n v="-4980"/>
    <n v="20"/>
    <x v="4"/>
  </r>
  <r>
    <x v="2"/>
    <s v="US"/>
    <s v="USD"/>
    <n v="1462391932"/>
    <n v="1457297932"/>
    <b v="0"/>
    <n v="1"/>
    <b v="0"/>
    <s v="music/faith"/>
    <n v="-999"/>
    <n v="1"/>
    <x v="4"/>
  </r>
  <r>
    <x v="2"/>
    <s v="US"/>
    <s v="USD"/>
    <n v="1437075422"/>
    <n v="1434483422"/>
    <b v="0"/>
    <n v="0"/>
    <b v="0"/>
    <s v="music/faith"/>
    <n v="-3000"/>
    <e v="#DIV/0!"/>
    <x v="4"/>
  </r>
  <r>
    <x v="0"/>
    <s v="GB"/>
    <s v="GBP"/>
    <n v="1433948671"/>
    <n v="1430060671"/>
    <b v="0"/>
    <n v="52"/>
    <b v="1"/>
    <s v="photography/photobooks"/>
    <n v="130"/>
    <n v="25.576923076923077"/>
    <x v="8"/>
  </r>
  <r>
    <x v="0"/>
    <s v="US"/>
    <s v="USD"/>
    <n v="1483822800"/>
    <n v="1481058170"/>
    <b v="0"/>
    <n v="34"/>
    <b v="1"/>
    <s v="photography/photobooks"/>
    <n v="175"/>
    <n v="63.970588235294116"/>
    <x v="8"/>
  </r>
  <r>
    <x v="0"/>
    <s v="US"/>
    <s v="USD"/>
    <n v="1472270340"/>
    <n v="1470348775"/>
    <b v="0"/>
    <n v="67"/>
    <b v="1"/>
    <s v="photography/photobooks"/>
    <n v="25"/>
    <n v="89.925373134328353"/>
    <x v="8"/>
  </r>
  <r>
    <x v="0"/>
    <s v="GB"/>
    <s v="GBP"/>
    <n v="1425821477"/>
    <n v="1421937077"/>
    <b v="0"/>
    <n v="70"/>
    <b v="1"/>
    <s v="photography/photobooks"/>
    <n v="1015"/>
    <n v="93.071428571428569"/>
    <x v="8"/>
  </r>
  <r>
    <x v="0"/>
    <s v="US"/>
    <s v="USD"/>
    <n v="1482372000"/>
    <n v="1479276838"/>
    <b v="0"/>
    <n v="89"/>
    <b v="1"/>
    <s v="photography/photobooks"/>
    <n v="981"/>
    <n v="89.674157303370791"/>
    <x v="8"/>
  </r>
  <r>
    <x v="0"/>
    <s v="US"/>
    <s v="USD"/>
    <n v="1479952800"/>
    <n v="1477368867"/>
    <b v="0"/>
    <n v="107"/>
    <b v="1"/>
    <s v="photography/photobooks"/>
    <n v="7215"/>
    <n v="207.61682242990653"/>
    <x v="8"/>
  </r>
  <r>
    <x v="0"/>
    <s v="GB"/>
    <s v="GBP"/>
    <n v="1447426800"/>
    <n v="1444904830"/>
    <b v="0"/>
    <n v="159"/>
    <b v="1"/>
    <s v="photography/photobooks"/>
    <n v="446"/>
    <n v="59.408805031446541"/>
    <x v="8"/>
  </r>
  <r>
    <x v="0"/>
    <s v="CA"/>
    <s v="CAD"/>
    <n v="1441234143"/>
    <n v="1438642143"/>
    <b v="0"/>
    <n v="181"/>
    <b v="1"/>
    <s v="photography/photobooks"/>
    <n v="14974"/>
    <n v="358.97237569060775"/>
    <x v="8"/>
  </r>
  <r>
    <x v="0"/>
    <s v="LU"/>
    <s v="EUR"/>
    <n v="1488394800"/>
    <n v="1485213921"/>
    <b v="0"/>
    <n v="131"/>
    <b v="1"/>
    <s v="photography/photobooks"/>
    <n v="2360.5"/>
    <n v="94.736641221374043"/>
    <x v="8"/>
  </r>
  <r>
    <x v="0"/>
    <s v="US"/>
    <s v="USD"/>
    <n v="1461096304"/>
    <n v="1458936304"/>
    <b v="0"/>
    <n v="125"/>
    <b v="1"/>
    <s v="photography/photobooks"/>
    <n v="5081"/>
    <n v="80.647999999999996"/>
    <x v="8"/>
  </r>
  <r>
    <x v="0"/>
    <s v="US"/>
    <s v="USD"/>
    <n v="1426787123"/>
    <n v="1424198723"/>
    <b v="0"/>
    <n v="61"/>
    <b v="1"/>
    <s v="photography/photobooks"/>
    <n v="290"/>
    <n v="168.68852459016392"/>
    <x v="8"/>
  </r>
  <r>
    <x v="0"/>
    <s v="GB"/>
    <s v="GBP"/>
    <n v="1476425082"/>
    <n v="1473833082"/>
    <b v="0"/>
    <n v="90"/>
    <b v="1"/>
    <s v="photography/photobooks"/>
    <n v="1922"/>
    <n v="34.68888888888889"/>
    <x v="8"/>
  </r>
  <r>
    <x v="0"/>
    <s v="DK"/>
    <s v="DKK"/>
    <n v="1458579568"/>
    <n v="1455991168"/>
    <b v="0"/>
    <n v="35"/>
    <b v="1"/>
    <s v="photography/photobooks"/>
    <n v="1200"/>
    <n v="462.85714285714283"/>
    <x v="8"/>
  </r>
  <r>
    <x v="0"/>
    <s v="CA"/>
    <s v="CAD"/>
    <n v="1428091353"/>
    <n v="1425502953"/>
    <b v="0"/>
    <n v="90"/>
    <b v="1"/>
    <s v="photography/photobooks"/>
    <n v="895"/>
    <n v="104.38888888888889"/>
    <x v="8"/>
  </r>
  <r>
    <x v="0"/>
    <s v="US"/>
    <s v="USD"/>
    <n v="1444071361"/>
    <n v="1441479361"/>
    <b v="0"/>
    <n v="4"/>
    <b v="1"/>
    <s v="photography/photobooks"/>
    <n v="5"/>
    <n v="7.5"/>
    <x v="8"/>
  </r>
  <r>
    <x v="0"/>
    <s v="US"/>
    <s v="USD"/>
    <n v="1472443269"/>
    <n v="1468987269"/>
    <b v="0"/>
    <n v="120"/>
    <b v="1"/>
    <s v="photography/photobooks"/>
    <n v="155.60000000000036"/>
    <n v="47.13"/>
    <x v="8"/>
  </r>
  <r>
    <x v="0"/>
    <s v="US"/>
    <s v="USD"/>
    <n v="1485631740"/>
    <n v="1483041083"/>
    <b v="0"/>
    <n v="14"/>
    <b v="1"/>
    <s v="photography/photobooks"/>
    <n v="800"/>
    <n v="414.28571428571428"/>
    <x v="8"/>
  </r>
  <r>
    <x v="0"/>
    <s v="US"/>
    <s v="USD"/>
    <n v="1468536992"/>
    <n v="1463352992"/>
    <b v="0"/>
    <n v="27"/>
    <b v="1"/>
    <s v="photography/photobooks"/>
    <n v="147"/>
    <n v="42.481481481481481"/>
    <x v="8"/>
  </r>
  <r>
    <x v="0"/>
    <s v="US"/>
    <s v="USD"/>
    <n v="1427309629"/>
    <n v="1425585229"/>
    <b v="0"/>
    <n v="49"/>
    <b v="1"/>
    <s v="photography/photobooks"/>
    <n v="330"/>
    <n v="108.77551020408163"/>
    <x v="8"/>
  </r>
  <r>
    <x v="0"/>
    <s v="US"/>
    <s v="USD"/>
    <n v="1456416513"/>
    <n v="1454688513"/>
    <b v="0"/>
    <n v="102"/>
    <b v="1"/>
    <s v="photography/photobooks"/>
    <n v="3272"/>
    <n v="81.098039215686271"/>
    <x v="8"/>
  </r>
  <r>
    <x v="0"/>
    <s v="GB"/>
    <s v="GBP"/>
    <n v="1442065060"/>
    <n v="1437745060"/>
    <b v="0"/>
    <n v="3"/>
    <b v="1"/>
    <s v="photography/photobooks"/>
    <n v="55"/>
    <n v="51.666666666666664"/>
    <x v="8"/>
  </r>
  <r>
    <x v="0"/>
    <s v="US"/>
    <s v="USD"/>
    <n v="1457739245"/>
    <n v="1455147245"/>
    <b v="0"/>
    <n v="25"/>
    <b v="1"/>
    <s v="photography/photobooks"/>
    <n v="785"/>
    <n v="35.4"/>
    <x v="8"/>
  </r>
  <r>
    <x v="0"/>
    <s v="US"/>
    <s v="USD"/>
    <n v="1477255840"/>
    <n v="1474663840"/>
    <b v="0"/>
    <n v="118"/>
    <b v="1"/>
    <s v="photography/photobooks"/>
    <n v="229"/>
    <n v="103.63559322033899"/>
    <x v="8"/>
  </r>
  <r>
    <x v="2"/>
    <s v="GB"/>
    <s v="GBP"/>
    <n v="1407065979"/>
    <n v="1404560379"/>
    <b v="1"/>
    <n v="39"/>
    <b v="0"/>
    <s v="photography/photobooks"/>
    <n v="-8844"/>
    <n v="55.282051282051285"/>
    <x v="8"/>
  </r>
  <r>
    <x v="2"/>
    <s v="US"/>
    <s v="USD"/>
    <n v="1407972712"/>
    <n v="1405380712"/>
    <b v="1"/>
    <n v="103"/>
    <b v="0"/>
    <s v="photography/photobooks"/>
    <n v="-5066.5200000000004"/>
    <n v="72.16970873786407"/>
    <x v="8"/>
  </r>
  <r>
    <x v="2"/>
    <s v="AU"/>
    <s v="AUD"/>
    <n v="1408999088"/>
    <n v="1407184688"/>
    <b v="1"/>
    <n v="0"/>
    <b v="0"/>
    <s v="photography/photobooks"/>
    <n v="-1500"/>
    <e v="#DIV/0!"/>
    <x v="8"/>
  </r>
  <r>
    <x v="2"/>
    <s v="US"/>
    <s v="USD"/>
    <n v="1407080884"/>
    <n v="1404488884"/>
    <b v="1"/>
    <n v="39"/>
    <b v="0"/>
    <s v="photography/photobooks"/>
    <n v="-2714"/>
    <n v="58.615384615384613"/>
    <x v="8"/>
  </r>
  <r>
    <x v="2"/>
    <s v="US"/>
    <s v="USD"/>
    <n v="1411824444"/>
    <n v="1406640444"/>
    <b v="1"/>
    <n v="15"/>
    <b v="0"/>
    <s v="photography/photobooks"/>
    <n v="-4813"/>
    <n v="12.466666666666667"/>
    <x v="8"/>
  </r>
  <r>
    <x v="2"/>
    <s v="US"/>
    <s v="USD"/>
    <n v="1421177959"/>
    <n v="1418585959"/>
    <b v="1"/>
    <n v="22"/>
    <b v="0"/>
    <s v="photography/photobooks"/>
    <n v="-38919"/>
    <n v="49.136363636363633"/>
    <x v="8"/>
  </r>
  <r>
    <x v="2"/>
    <s v="US"/>
    <s v="USD"/>
    <n v="1413312194"/>
    <n v="1410288194"/>
    <b v="1"/>
    <n v="92"/>
    <b v="0"/>
    <s v="photography/photobooks"/>
    <n v="-10654"/>
    <n v="150.5"/>
    <x v="8"/>
  </r>
  <r>
    <x v="2"/>
    <s v="GB"/>
    <s v="GBP"/>
    <n v="1414107040"/>
    <n v="1411515040"/>
    <b v="1"/>
    <n v="25"/>
    <b v="0"/>
    <s v="photography/photobooks"/>
    <n v="-3305"/>
    <n v="35.799999999999997"/>
    <x v="8"/>
  </r>
  <r>
    <x v="2"/>
    <s v="GB"/>
    <s v="GBP"/>
    <n v="1404666836"/>
    <n v="1399482836"/>
    <b v="1"/>
    <n v="19"/>
    <b v="0"/>
    <s v="photography/photobooks"/>
    <n v="-4642"/>
    <n v="45.157894736842103"/>
    <x v="8"/>
  </r>
  <r>
    <x v="2"/>
    <s v="US"/>
    <s v="USD"/>
    <n v="1421691298"/>
    <n v="1417803298"/>
    <b v="1"/>
    <n v="19"/>
    <b v="0"/>
    <s v="photography/photobooks"/>
    <n v="-28123"/>
    <n v="98.78947368421052"/>
    <x v="8"/>
  </r>
  <r>
    <x v="2"/>
    <s v="US"/>
    <s v="USD"/>
    <n v="1417273140"/>
    <n v="1413609292"/>
    <b v="1"/>
    <n v="13"/>
    <b v="0"/>
    <s v="photography/photobooks"/>
    <n v="-1352"/>
    <n v="88.307692307692307"/>
    <x v="8"/>
  </r>
  <r>
    <x v="2"/>
    <s v="US"/>
    <s v="USD"/>
    <n v="1414193160"/>
    <n v="1410305160"/>
    <b v="1"/>
    <n v="124"/>
    <b v="0"/>
    <s v="photography/photobooks"/>
    <n v="-11342"/>
    <n v="170.62903225806451"/>
    <x v="8"/>
  </r>
  <r>
    <x v="2"/>
    <s v="GB"/>
    <s v="GBP"/>
    <n v="1414623471"/>
    <n v="1411513071"/>
    <b v="1"/>
    <n v="4"/>
    <b v="0"/>
    <s v="photography/photobooks"/>
    <n v="-4665"/>
    <n v="83.75"/>
    <x v="8"/>
  </r>
  <r>
    <x v="2"/>
    <s v="NL"/>
    <s v="EUR"/>
    <n v="1424421253"/>
    <n v="1421829253"/>
    <b v="1"/>
    <n v="10"/>
    <b v="0"/>
    <s v="photography/photobooks"/>
    <n v="-4149"/>
    <n v="65.099999999999994"/>
    <x v="8"/>
  </r>
  <r>
    <x v="2"/>
    <s v="US"/>
    <s v="USD"/>
    <n v="1427485395"/>
    <n v="1423600995"/>
    <b v="1"/>
    <n v="15"/>
    <b v="0"/>
    <s v="photography/photobooks"/>
    <n v="-49005"/>
    <n v="66.333333333333329"/>
    <x v="8"/>
  </r>
  <r>
    <x v="2"/>
    <s v="US"/>
    <s v="USD"/>
    <n v="1472834180"/>
    <n v="1470242180"/>
    <b v="1"/>
    <n v="38"/>
    <b v="0"/>
    <s v="photography/photobooks"/>
    <n v="-7014"/>
    <n v="104.89473684210526"/>
    <x v="8"/>
  </r>
  <r>
    <x v="2"/>
    <s v="US"/>
    <s v="USD"/>
    <n v="1467469510"/>
    <n v="1462285510"/>
    <b v="1"/>
    <n v="152"/>
    <b v="0"/>
    <s v="photography/photobooks"/>
    <n v="-18077"/>
    <n v="78.440789473684205"/>
    <x v="8"/>
  </r>
  <r>
    <x v="2"/>
    <s v="US"/>
    <s v="USD"/>
    <n v="1473950945"/>
    <n v="1471272545"/>
    <b v="1"/>
    <n v="24"/>
    <b v="0"/>
    <s v="photography/photobooks"/>
    <n v="-4083"/>
    <n v="59.041666666666664"/>
    <x v="8"/>
  </r>
  <r>
    <x v="2"/>
    <s v="US"/>
    <s v="USD"/>
    <n v="1456062489"/>
    <n v="1453211289"/>
    <b v="1"/>
    <n v="76"/>
    <b v="0"/>
    <s v="photography/photobooks"/>
    <n v="-29578"/>
    <n v="71.34210526315789"/>
    <x v="8"/>
  </r>
  <r>
    <x v="2"/>
    <s v="US"/>
    <s v="USD"/>
    <n v="1432248478"/>
    <n v="1429656478"/>
    <b v="1"/>
    <n v="185"/>
    <b v="0"/>
    <s v="photography/photobooks"/>
    <n v="-30523"/>
    <n v="51.227027027027027"/>
    <x v="8"/>
  </r>
  <r>
    <x v="2"/>
    <s v="US"/>
    <s v="USD"/>
    <n v="1422674700"/>
    <n v="1419954240"/>
    <b v="1"/>
    <n v="33"/>
    <b v="0"/>
    <s v="photography/photobooks"/>
    <n v="-3012"/>
    <n v="60.242424242424242"/>
    <x v="8"/>
  </r>
  <r>
    <x v="2"/>
    <s v="US"/>
    <s v="USD"/>
    <n v="1413417600"/>
    <n v="1410750855"/>
    <b v="1"/>
    <n v="108"/>
    <b v="0"/>
    <s v="photography/photobooks"/>
    <n v="-19147"/>
    <n v="44.935185185185183"/>
    <x v="8"/>
  </r>
  <r>
    <x v="2"/>
    <s v="NL"/>
    <s v="EUR"/>
    <n v="1418649177"/>
    <n v="1416057177"/>
    <b v="1"/>
    <n v="29"/>
    <b v="0"/>
    <s v="photography/photobooks"/>
    <n v="-995"/>
    <n v="31.206896551724139"/>
    <x v="8"/>
  </r>
  <r>
    <x v="2"/>
    <s v="US"/>
    <s v="USD"/>
    <n v="1428158637"/>
    <n v="1425570237"/>
    <b v="1"/>
    <n v="24"/>
    <b v="0"/>
    <s v="photography/photobooks"/>
    <n v="-8467"/>
    <n v="63.875"/>
    <x v="8"/>
  </r>
  <r>
    <x v="2"/>
    <s v="GB"/>
    <s v="GBP"/>
    <n v="1414795542"/>
    <n v="1412203542"/>
    <b v="1"/>
    <n v="4"/>
    <b v="0"/>
    <s v="photography/photobooks"/>
    <n v="-5424"/>
    <n v="19"/>
    <x v="8"/>
  </r>
  <r>
    <x v="2"/>
    <s v="US"/>
    <s v="USD"/>
    <n v="1421042403"/>
    <n v="1415858403"/>
    <b v="1"/>
    <n v="4"/>
    <b v="0"/>
    <s v="photography/photobooks"/>
    <n v="-7960"/>
    <n v="10"/>
    <x v="8"/>
  </r>
  <r>
    <x v="2"/>
    <s v="US"/>
    <s v="USD"/>
    <n v="1423152678"/>
    <n v="1420560678"/>
    <b v="1"/>
    <n v="15"/>
    <b v="0"/>
    <s v="photography/photobooks"/>
    <n v="-31364"/>
    <n v="109.06666666666666"/>
    <x v="8"/>
  </r>
  <r>
    <x v="2"/>
    <s v="GB"/>
    <s v="GBP"/>
    <n v="1422553565"/>
    <n v="1417369565"/>
    <b v="1"/>
    <n v="4"/>
    <b v="0"/>
    <s v="photography/photobooks"/>
    <n v="-2893"/>
    <n v="26.75"/>
    <x v="8"/>
  </r>
  <r>
    <x v="2"/>
    <s v="US"/>
    <s v="USD"/>
    <n v="1439189940"/>
    <n v="1435970682"/>
    <b v="1"/>
    <n v="139"/>
    <b v="0"/>
    <s v="photography/photobooks"/>
    <n v="-9719"/>
    <n v="109.93525179856115"/>
    <x v="8"/>
  </r>
  <r>
    <x v="2"/>
    <s v="AU"/>
    <s v="AUD"/>
    <n v="1417127040"/>
    <n v="1414531440"/>
    <b v="1"/>
    <n v="2"/>
    <b v="0"/>
    <s v="photography/photobooks"/>
    <n v="-2960"/>
    <n v="20"/>
    <x v="8"/>
  </r>
  <r>
    <x v="2"/>
    <s v="US"/>
    <s v="USD"/>
    <n v="1423660422"/>
    <n v="1420636422"/>
    <b v="1"/>
    <n v="18"/>
    <b v="0"/>
    <s v="photography/photobooks"/>
    <n v="-8003"/>
    <n v="55.388888888888886"/>
    <x v="8"/>
  </r>
  <r>
    <x v="2"/>
    <s v="DE"/>
    <s v="EUR"/>
    <n v="1476460800"/>
    <n v="1473922541"/>
    <b v="1"/>
    <n v="81"/>
    <b v="0"/>
    <s v="photography/photobooks"/>
    <n v="-17154"/>
    <n v="133.90123456790124"/>
    <x v="8"/>
  </r>
  <r>
    <x v="2"/>
    <s v="GB"/>
    <s v="GBP"/>
    <n v="1469356366"/>
    <n v="1464172366"/>
    <b v="1"/>
    <n v="86"/>
    <b v="0"/>
    <s v="photography/photobooks"/>
    <n v="-14810"/>
    <n v="48.720930232558139"/>
    <x v="8"/>
  </r>
  <r>
    <x v="2"/>
    <s v="US"/>
    <s v="USD"/>
    <n v="1481809189"/>
    <n v="1479217189"/>
    <b v="1"/>
    <n v="140"/>
    <b v="0"/>
    <s v="photography/photobooks"/>
    <n v="-3245"/>
    <n v="48.25"/>
    <x v="8"/>
  </r>
  <r>
    <x v="2"/>
    <s v="US"/>
    <s v="USD"/>
    <n v="1454572233"/>
    <n v="1449388233"/>
    <b v="1"/>
    <n v="37"/>
    <b v="0"/>
    <s v="photography/photobooks"/>
    <n v="-13818"/>
    <n v="58.972972972972975"/>
    <x v="8"/>
  </r>
  <r>
    <x v="2"/>
    <s v="GB"/>
    <s v="GBP"/>
    <n v="1415740408"/>
    <n v="1414008808"/>
    <b v="1"/>
    <n v="6"/>
    <b v="0"/>
    <s v="photography/photobooks"/>
    <n v="-3930.17"/>
    <n v="11.638333333333334"/>
    <x v="8"/>
  </r>
  <r>
    <x v="2"/>
    <s v="GB"/>
    <s v="GBP"/>
    <n v="1476109970"/>
    <n v="1473517970"/>
    <b v="1"/>
    <n v="113"/>
    <b v="0"/>
    <s v="photography/photobooks"/>
    <n v="-36800"/>
    <n v="83.716814159292042"/>
    <x v="8"/>
  </r>
  <r>
    <x v="2"/>
    <s v="GB"/>
    <s v="GBP"/>
    <n v="1450181400"/>
    <n v="1447429868"/>
    <b v="1"/>
    <n v="37"/>
    <b v="0"/>
    <s v="photography/photobooks"/>
    <n v="-14645"/>
    <n v="63.648648648648646"/>
    <x v="8"/>
  </r>
  <r>
    <x v="2"/>
    <s v="DE"/>
    <s v="EUR"/>
    <n v="1435442340"/>
    <n v="1433416830"/>
    <b v="1"/>
    <n v="18"/>
    <b v="0"/>
    <s v="photography/photobooks"/>
    <n v="-1803"/>
    <n v="94.277777777777771"/>
    <x v="8"/>
  </r>
  <r>
    <x v="2"/>
    <s v="US"/>
    <s v="USD"/>
    <n v="1423878182"/>
    <n v="1421199782"/>
    <b v="1"/>
    <n v="75"/>
    <b v="0"/>
    <s v="photography/photobooks"/>
    <n v="-12110"/>
    <n v="71.86666666666666"/>
    <x v="8"/>
  </r>
  <r>
    <x v="2"/>
    <s v="US"/>
    <s v="USD"/>
    <n v="1447521404"/>
    <n v="1444061804"/>
    <b v="1"/>
    <n v="52"/>
    <b v="0"/>
    <s v="photography/photobooks"/>
    <n v="-10048"/>
    <n v="104.84615384615384"/>
    <x v="8"/>
  </r>
  <r>
    <x v="2"/>
    <s v="DE"/>
    <s v="EUR"/>
    <n v="1443808800"/>
    <n v="1441048658"/>
    <b v="1"/>
    <n v="122"/>
    <b v="0"/>
    <s v="photography/photobooks"/>
    <n v="-14309"/>
    <n v="67.139344262295083"/>
    <x v="8"/>
  </r>
  <r>
    <x v="2"/>
    <s v="GB"/>
    <s v="GBP"/>
    <n v="1412090349"/>
    <n v="1409066349"/>
    <b v="1"/>
    <n v="8"/>
    <b v="0"/>
    <s v="photography/photobooks"/>
    <n v="-19409"/>
    <n v="73.875"/>
    <x v="8"/>
  </r>
  <r>
    <x v="2"/>
    <s v="US"/>
    <s v="USD"/>
    <n v="1411868313"/>
    <n v="1409276313"/>
    <b v="1"/>
    <n v="8"/>
    <b v="0"/>
    <s v="photography/photobooks"/>
    <n v="-4447"/>
    <n v="69.125"/>
    <x v="8"/>
  </r>
  <r>
    <x v="2"/>
    <s v="US"/>
    <s v="USD"/>
    <n v="1486830030"/>
    <n v="1483806030"/>
    <b v="1"/>
    <n v="96"/>
    <b v="0"/>
    <s v="photography/photobooks"/>
    <n v="-16406"/>
    <n v="120.77083333333333"/>
    <x v="8"/>
  </r>
  <r>
    <x v="2"/>
    <s v="CA"/>
    <s v="CAD"/>
    <n v="1425246439"/>
    <n v="1422222439"/>
    <b v="1"/>
    <n v="9"/>
    <b v="0"/>
    <s v="photography/photobooks"/>
    <n v="-3120"/>
    <n v="42.222222222222221"/>
    <x v="8"/>
  </r>
  <r>
    <x v="2"/>
    <s v="US"/>
    <s v="USD"/>
    <n v="1408657826"/>
    <n v="1407621026"/>
    <b v="0"/>
    <n v="2"/>
    <b v="0"/>
    <s v="photography/photobooks"/>
    <n v="-435"/>
    <n v="7.5"/>
    <x v="8"/>
  </r>
  <r>
    <x v="2"/>
    <s v="US"/>
    <s v="USD"/>
    <n v="1414123200"/>
    <n v="1408962270"/>
    <b v="0"/>
    <n v="26"/>
    <b v="0"/>
    <s v="photography/photobooks"/>
    <n v="-53960"/>
    <n v="1.5384615384615385"/>
    <x v="8"/>
  </r>
  <r>
    <x v="2"/>
    <s v="GB"/>
    <s v="GBP"/>
    <n v="1467531536"/>
    <n v="1464939536"/>
    <b v="0"/>
    <n v="23"/>
    <b v="0"/>
    <s v="photography/photobooks"/>
    <n v="-5635"/>
    <n v="37.608695652173914"/>
    <x v="8"/>
  </r>
  <r>
    <x v="2"/>
    <s v="GB"/>
    <s v="GBP"/>
    <n v="1407532812"/>
    <n v="1404940812"/>
    <b v="0"/>
    <n v="0"/>
    <b v="0"/>
    <s v="photography/photobooks"/>
    <n v="-8750"/>
    <e v="#DIV/0!"/>
    <x v="8"/>
  </r>
  <r>
    <x v="2"/>
    <s v="GB"/>
    <s v="GBP"/>
    <n v="1425108736"/>
    <n v="1422516736"/>
    <b v="0"/>
    <n v="140"/>
    <b v="0"/>
    <s v="photography/photobooks"/>
    <n v="-6098"/>
    <n v="42.157142857142858"/>
    <x v="8"/>
  </r>
  <r>
    <x v="2"/>
    <s v="US"/>
    <s v="USD"/>
    <n v="1435787137"/>
    <n v="1434577537"/>
    <b v="0"/>
    <n v="0"/>
    <b v="0"/>
    <s v="photography/photobooks"/>
    <n v="-3000"/>
    <e v="#DIV/0!"/>
    <x v="8"/>
  </r>
  <r>
    <x v="2"/>
    <s v="CH"/>
    <s v="CHF"/>
    <n v="1469473200"/>
    <n v="1467061303"/>
    <b v="0"/>
    <n v="6"/>
    <b v="0"/>
    <s v="photography/photobooks"/>
    <n v="-24491"/>
    <n v="84.833333333333329"/>
    <x v="8"/>
  </r>
  <r>
    <x v="2"/>
    <s v="US"/>
    <s v="USD"/>
    <n v="1485759540"/>
    <n v="1480607607"/>
    <b v="0"/>
    <n v="100"/>
    <b v="0"/>
    <s v="photography/photobooks"/>
    <n v="-8581"/>
    <n v="94.19"/>
    <x v="8"/>
  </r>
  <r>
    <x v="2"/>
    <s v="US"/>
    <s v="USD"/>
    <n v="1428035850"/>
    <n v="1425447450"/>
    <b v="0"/>
    <n v="0"/>
    <b v="0"/>
    <s v="photography/photobooks"/>
    <n v="-15000"/>
    <e v="#DIV/0!"/>
    <x v="8"/>
  </r>
  <r>
    <x v="2"/>
    <s v="US"/>
    <s v="USD"/>
    <n v="1406743396"/>
    <n v="1404151396"/>
    <b v="0"/>
    <n v="4"/>
    <b v="0"/>
    <s v="photography/photobooks"/>
    <n v="-1175"/>
    <n v="6.25"/>
    <x v="8"/>
  </r>
  <r>
    <x v="2"/>
    <s v="US"/>
    <s v="USD"/>
    <n v="1427850090"/>
    <n v="1425261690"/>
    <b v="0"/>
    <n v="8"/>
    <b v="0"/>
    <s v="photography/photobooks"/>
    <n v="-24293"/>
    <n v="213.375"/>
    <x v="8"/>
  </r>
  <r>
    <x v="0"/>
    <s v="US"/>
    <s v="USD"/>
    <n v="1330760367"/>
    <n v="1326872367"/>
    <b v="0"/>
    <n v="57"/>
    <b v="1"/>
    <s v="music/rock"/>
    <n v="872.25"/>
    <n v="59.162280701754383"/>
    <x v="4"/>
  </r>
  <r>
    <x v="0"/>
    <s v="CA"/>
    <s v="CAD"/>
    <n v="1391194860"/>
    <n v="1388084862"/>
    <b v="0"/>
    <n v="11"/>
    <b v="1"/>
    <s v="music/rock"/>
    <n v="0"/>
    <n v="27.272727272727273"/>
    <x v="4"/>
  </r>
  <r>
    <x v="0"/>
    <s v="US"/>
    <s v="USD"/>
    <n v="1351095976"/>
    <n v="1348503976"/>
    <b v="0"/>
    <n v="33"/>
    <b v="1"/>
    <s v="music/rock"/>
    <n v="111"/>
    <n v="24.575757575757574"/>
    <x v="4"/>
  </r>
  <r>
    <x v="0"/>
    <s v="US"/>
    <s v="USD"/>
    <n v="1389146880"/>
    <n v="1387403967"/>
    <b v="0"/>
    <n v="40"/>
    <b v="1"/>
    <s v="music/rock"/>
    <n v="2"/>
    <n v="75.05"/>
    <x v="4"/>
  </r>
  <r>
    <x v="0"/>
    <s v="US"/>
    <s v="USD"/>
    <n v="1373572903"/>
    <n v="1371585703"/>
    <b v="0"/>
    <n v="50"/>
    <b v="1"/>
    <s v="music/rock"/>
    <n v="101"/>
    <n v="42.02"/>
    <x v="4"/>
  </r>
  <r>
    <x v="0"/>
    <s v="US"/>
    <s v="USD"/>
    <n v="1392675017"/>
    <n v="1390083017"/>
    <b v="0"/>
    <n v="38"/>
    <b v="1"/>
    <s v="music/rock"/>
    <n v="20"/>
    <n v="53.157894736842103"/>
    <x v="4"/>
  </r>
  <r>
    <x v="0"/>
    <s v="US"/>
    <s v="USD"/>
    <n v="1299138561"/>
    <n v="1294818561"/>
    <b v="0"/>
    <n v="96"/>
    <b v="1"/>
    <s v="music/rock"/>
    <n v="53"/>
    <n v="83.885416666666671"/>
    <x v="4"/>
  </r>
  <r>
    <x v="0"/>
    <s v="US"/>
    <s v="USD"/>
    <n v="1399672800"/>
    <n v="1396906530"/>
    <b v="0"/>
    <n v="48"/>
    <b v="1"/>
    <s v="music/rock"/>
    <n v="32"/>
    <n v="417.33333333333331"/>
    <x v="4"/>
  </r>
  <r>
    <x v="0"/>
    <s v="US"/>
    <s v="USD"/>
    <n v="1295647200"/>
    <n v="1291428371"/>
    <b v="0"/>
    <n v="33"/>
    <b v="1"/>
    <s v="music/rock"/>
    <n v="1000.25"/>
    <n v="75.765151515151516"/>
    <x v="4"/>
  </r>
  <r>
    <x v="0"/>
    <s v="US"/>
    <s v="USD"/>
    <n v="1393259107"/>
    <n v="1390667107"/>
    <b v="0"/>
    <n v="226"/>
    <b v="1"/>
    <s v="music/rock"/>
    <n v="230"/>
    <n v="67.389380530973455"/>
    <x v="4"/>
  </r>
  <r>
    <x v="0"/>
    <s v="US"/>
    <s v="USD"/>
    <n v="1336866863"/>
    <n v="1335570863"/>
    <b v="0"/>
    <n v="14"/>
    <b v="1"/>
    <s v="music/rock"/>
    <n v="30"/>
    <n v="73.571428571428569"/>
    <x v="4"/>
  </r>
  <r>
    <x v="0"/>
    <s v="US"/>
    <s v="USD"/>
    <n v="1299243427"/>
    <n v="1296651427"/>
    <b v="0"/>
    <n v="20"/>
    <b v="1"/>
    <s v="music/rock"/>
    <n v="150"/>
    <n v="25"/>
    <x v="4"/>
  </r>
  <r>
    <x v="0"/>
    <s v="US"/>
    <s v="USD"/>
    <n v="1362211140"/>
    <n v="1359421403"/>
    <b v="0"/>
    <n v="25"/>
    <b v="1"/>
    <s v="music/rock"/>
    <n v="650"/>
    <n v="42"/>
    <x v="4"/>
  </r>
  <r>
    <x v="0"/>
    <s v="US"/>
    <s v="USD"/>
    <n v="1422140895"/>
    <n v="1418684895"/>
    <b v="0"/>
    <n v="90"/>
    <b v="1"/>
    <s v="music/rock"/>
    <n v="1805"/>
    <n v="131.16666666666666"/>
    <x v="4"/>
  </r>
  <r>
    <x v="0"/>
    <s v="GB"/>
    <s v="GBP"/>
    <n v="1459439471"/>
    <n v="1456851071"/>
    <b v="0"/>
    <n v="11"/>
    <b v="1"/>
    <s v="music/rock"/>
    <n v="20"/>
    <n v="47.272727272727273"/>
    <x v="4"/>
  </r>
  <r>
    <x v="0"/>
    <s v="US"/>
    <s v="USD"/>
    <n v="1361129129"/>
    <n v="1359660329"/>
    <b v="0"/>
    <n v="55"/>
    <b v="1"/>
    <s v="music/rock"/>
    <n v="5017"/>
    <n v="182.12727272727273"/>
    <x v="4"/>
  </r>
  <r>
    <x v="0"/>
    <s v="US"/>
    <s v="USD"/>
    <n v="1332029335"/>
    <n v="1326848935"/>
    <b v="0"/>
    <n v="30"/>
    <b v="1"/>
    <s v="music/rock"/>
    <n v="1241"/>
    <n v="61.366666666666667"/>
    <x v="4"/>
  </r>
  <r>
    <x v="0"/>
    <s v="US"/>
    <s v="USD"/>
    <n v="1317438000"/>
    <n v="1314989557"/>
    <b v="0"/>
    <n v="28"/>
    <b v="1"/>
    <s v="music/rock"/>
    <n v="1.4900000000000091"/>
    <n v="35.767499999999998"/>
    <x v="4"/>
  </r>
  <r>
    <x v="0"/>
    <s v="US"/>
    <s v="USD"/>
    <n v="1475342382"/>
    <n v="1472750382"/>
    <b v="0"/>
    <n v="45"/>
    <b v="1"/>
    <s v="music/rock"/>
    <n v="1053"/>
    <n v="45.62222222222222"/>
    <x v="4"/>
  </r>
  <r>
    <x v="0"/>
    <s v="US"/>
    <s v="USD"/>
    <n v="1367902740"/>
    <n v="1366251510"/>
    <b v="0"/>
    <n v="13"/>
    <b v="1"/>
    <s v="music/rock"/>
    <n v="80"/>
    <n v="75.384615384615387"/>
    <x v="4"/>
  </r>
  <r>
    <x v="0"/>
    <s v="US"/>
    <s v="USD"/>
    <n v="1400561940"/>
    <n v="1397679445"/>
    <b v="0"/>
    <n v="40"/>
    <b v="1"/>
    <s v="music/rock"/>
    <n v="35"/>
    <n v="50.875"/>
    <x v="4"/>
  </r>
  <r>
    <x v="0"/>
    <s v="US"/>
    <s v="USD"/>
    <n v="1425275940"/>
    <n v="1422371381"/>
    <b v="0"/>
    <n v="21"/>
    <b v="1"/>
    <s v="music/rock"/>
    <n v="505"/>
    <n v="119.28571428571429"/>
    <x v="4"/>
  </r>
  <r>
    <x v="0"/>
    <s v="US"/>
    <s v="USD"/>
    <n v="1298245954"/>
    <n v="1295653954"/>
    <b v="0"/>
    <n v="134"/>
    <b v="1"/>
    <s v="music/rock"/>
    <n v="2400.6100000000006"/>
    <n v="92.541865671641801"/>
    <x v="4"/>
  </r>
  <r>
    <x v="0"/>
    <s v="US"/>
    <s v="USD"/>
    <n v="1307761200"/>
    <n v="1304464914"/>
    <b v="0"/>
    <n v="20"/>
    <b v="1"/>
    <s v="music/rock"/>
    <n v="21"/>
    <n v="76.05"/>
    <x v="4"/>
  </r>
  <r>
    <x v="0"/>
    <s v="US"/>
    <s v="USD"/>
    <n v="1466139300"/>
    <n v="1464854398"/>
    <b v="0"/>
    <n v="19"/>
    <b v="1"/>
    <s v="music/rock"/>
    <n v="0"/>
    <n v="52.631578947368418"/>
    <x v="4"/>
  </r>
  <r>
    <x v="0"/>
    <s v="US"/>
    <s v="USD"/>
    <n v="1355585777"/>
    <n v="1352993777"/>
    <b v="0"/>
    <n v="209"/>
    <b v="1"/>
    <s v="music/rock"/>
    <n v="5689"/>
    <n v="98.990430622009569"/>
    <x v="4"/>
  </r>
  <r>
    <x v="0"/>
    <s v="US"/>
    <s v="USD"/>
    <n v="1429594832"/>
    <n v="1427780432"/>
    <b v="0"/>
    <n v="38"/>
    <b v="1"/>
    <s v="music/rock"/>
    <n v="522"/>
    <n v="79.526315789473685"/>
    <x v="4"/>
  </r>
  <r>
    <x v="0"/>
    <s v="US"/>
    <s v="USD"/>
    <n v="1312095540"/>
    <n v="1306608888"/>
    <b v="0"/>
    <n v="24"/>
    <b v="1"/>
    <s v="music/rock"/>
    <n v="221"/>
    <n v="134.20833333333334"/>
    <x v="4"/>
  </r>
  <r>
    <x v="0"/>
    <s v="US"/>
    <s v="USD"/>
    <n v="1350505059"/>
    <n v="1347913059"/>
    <b v="0"/>
    <n v="8"/>
    <b v="1"/>
    <s v="music/rock"/>
    <n v="1"/>
    <n v="37.625"/>
    <x v="4"/>
  </r>
  <r>
    <x v="0"/>
    <s v="US"/>
    <s v="USD"/>
    <n v="1405033300"/>
    <n v="1402441300"/>
    <b v="0"/>
    <n v="179"/>
    <b v="1"/>
    <s v="music/rock"/>
    <n v="137"/>
    <n v="51.044692737430168"/>
    <x v="4"/>
  </r>
  <r>
    <x v="0"/>
    <s v="US"/>
    <s v="USD"/>
    <n v="1406509200"/>
    <n v="1404769538"/>
    <b v="0"/>
    <n v="26"/>
    <b v="1"/>
    <s v="music/rock"/>
    <n v="1"/>
    <n v="50.03846153846154"/>
    <x v="4"/>
  </r>
  <r>
    <x v="0"/>
    <s v="US"/>
    <s v="USD"/>
    <n v="1429920000"/>
    <n v="1426703452"/>
    <b v="0"/>
    <n v="131"/>
    <b v="1"/>
    <s v="music/rock"/>
    <n v="2545"/>
    <n v="133.93129770992365"/>
    <x v="4"/>
  </r>
  <r>
    <x v="0"/>
    <s v="US"/>
    <s v="USD"/>
    <n v="1352860017"/>
    <n v="1348536417"/>
    <b v="0"/>
    <n v="14"/>
    <b v="1"/>
    <s v="music/rock"/>
    <n v="15"/>
    <n v="58.214285714285715"/>
    <x v="4"/>
  </r>
  <r>
    <x v="0"/>
    <s v="US"/>
    <s v="USD"/>
    <n v="1369355437"/>
    <n v="1366763437"/>
    <b v="0"/>
    <n v="174"/>
    <b v="1"/>
    <s v="music/rock"/>
    <n v="318.54999999999927"/>
    <n v="88.037643678160919"/>
    <x v="4"/>
  </r>
  <r>
    <x v="0"/>
    <s v="CA"/>
    <s v="CAD"/>
    <n v="1389012940"/>
    <n v="1385124940"/>
    <b v="0"/>
    <n v="191"/>
    <b v="1"/>
    <s v="music/rock"/>
    <n v="4730.16"/>
    <n v="70.576753926701571"/>
    <x v="4"/>
  </r>
  <r>
    <x v="0"/>
    <s v="US"/>
    <s v="USD"/>
    <n v="1405715472"/>
    <n v="1403901072"/>
    <b v="0"/>
    <n v="38"/>
    <b v="1"/>
    <s v="music/rock"/>
    <n v="25"/>
    <n v="53.289473684210527"/>
    <x v="4"/>
  </r>
  <r>
    <x v="0"/>
    <s v="US"/>
    <s v="USD"/>
    <n v="1410546413"/>
    <n v="1407954413"/>
    <b v="0"/>
    <n v="22"/>
    <b v="1"/>
    <s v="music/rock"/>
    <n v="0"/>
    <n v="136.36363636363637"/>
    <x v="4"/>
  </r>
  <r>
    <x v="0"/>
    <s v="US"/>
    <s v="USD"/>
    <n v="1324014521"/>
    <n v="1318826921"/>
    <b v="0"/>
    <n v="149"/>
    <b v="1"/>
    <s v="music/rock"/>
    <n v="486"/>
    <n v="40.547315436241611"/>
    <x v="4"/>
  </r>
  <r>
    <x v="0"/>
    <s v="US"/>
    <s v="USD"/>
    <n v="1316716129"/>
    <n v="1314124129"/>
    <b v="0"/>
    <n v="56"/>
    <b v="1"/>
    <s v="music/rock"/>
    <n v="955"/>
    <n v="70.625"/>
    <x v="4"/>
  </r>
  <r>
    <x v="0"/>
    <s v="US"/>
    <s v="USD"/>
    <n v="1391706084"/>
    <n v="1389891684"/>
    <b v="0"/>
    <n v="19"/>
    <b v="1"/>
    <s v="music/rock"/>
    <n v="251"/>
    <n v="52.684210526315788"/>
    <x v="4"/>
  </r>
  <r>
    <x v="2"/>
    <s v="GB"/>
    <s v="GBP"/>
    <n v="1422256341"/>
    <n v="1419664341"/>
    <b v="0"/>
    <n v="0"/>
    <b v="0"/>
    <s v="games/mobile games"/>
    <n v="-250000"/>
    <e v="#DIV/0!"/>
    <x v="6"/>
  </r>
  <r>
    <x v="2"/>
    <s v="US"/>
    <s v="USD"/>
    <n v="1488958200"/>
    <n v="1484912974"/>
    <b v="0"/>
    <n v="16"/>
    <b v="0"/>
    <s v="games/mobile games"/>
    <n v="-16545"/>
    <n v="90.9375"/>
    <x v="6"/>
  </r>
  <r>
    <x v="2"/>
    <s v="US"/>
    <s v="USD"/>
    <n v="1402600085"/>
    <n v="1400008085"/>
    <b v="0"/>
    <n v="2"/>
    <b v="0"/>
    <s v="games/mobile games"/>
    <n v="-2490"/>
    <n v="5"/>
    <x v="6"/>
  </r>
  <r>
    <x v="2"/>
    <s v="US"/>
    <s v="USD"/>
    <n v="1399223500"/>
    <n v="1396631500"/>
    <b v="0"/>
    <n v="48"/>
    <b v="0"/>
    <s v="games/mobile games"/>
    <n v="-3712"/>
    <n v="58.083333333333336"/>
    <x v="6"/>
  </r>
  <r>
    <x v="2"/>
    <s v="GB"/>
    <s v="GBP"/>
    <n v="1478425747"/>
    <n v="1475398147"/>
    <b v="0"/>
    <n v="2"/>
    <b v="0"/>
    <s v="games/mobile games"/>
    <n v="-109996"/>
    <n v="2"/>
    <x v="6"/>
  </r>
  <r>
    <x v="2"/>
    <s v="US"/>
    <s v="USD"/>
    <n v="1488340800"/>
    <n v="1483768497"/>
    <b v="0"/>
    <n v="2"/>
    <b v="0"/>
    <s v="games/mobile games"/>
    <n v="-24875"/>
    <n v="62.5"/>
    <x v="6"/>
  </r>
  <r>
    <x v="2"/>
    <s v="US"/>
    <s v="USD"/>
    <n v="1478383912"/>
    <n v="1475791912"/>
    <b v="0"/>
    <n v="1"/>
    <b v="0"/>
    <s v="games/mobile games"/>
    <n v="-19990"/>
    <n v="10"/>
    <x v="6"/>
  </r>
  <r>
    <x v="2"/>
    <s v="US"/>
    <s v="USD"/>
    <n v="1450166340"/>
    <n v="1448044925"/>
    <b v="0"/>
    <n v="17"/>
    <b v="0"/>
    <s v="games/mobile games"/>
    <n v="-23783"/>
    <n v="71.588235294117652"/>
    <x v="6"/>
  </r>
  <r>
    <x v="2"/>
    <s v="US"/>
    <s v="USD"/>
    <n v="1483488249"/>
    <n v="1480896249"/>
    <b v="0"/>
    <n v="0"/>
    <b v="0"/>
    <s v="games/mobile games"/>
    <n v="-10000"/>
    <e v="#DIV/0!"/>
    <x v="6"/>
  </r>
  <r>
    <x v="2"/>
    <s v="US"/>
    <s v="USD"/>
    <n v="1454213820"/>
    <n v="1451723535"/>
    <b v="0"/>
    <n v="11"/>
    <b v="0"/>
    <s v="games/mobile games"/>
    <n v="-3139"/>
    <n v="32.81818181818182"/>
    <x v="6"/>
  </r>
  <r>
    <x v="2"/>
    <s v="US"/>
    <s v="USD"/>
    <n v="1416512901"/>
    <n v="1413053301"/>
    <b v="0"/>
    <n v="95"/>
    <b v="0"/>
    <s v="games/mobile games"/>
    <n v="-1834"/>
    <n v="49.11578947368421"/>
    <x v="6"/>
  </r>
  <r>
    <x v="2"/>
    <s v="US"/>
    <s v="USD"/>
    <n v="1435633602"/>
    <n v="1433041602"/>
    <b v="0"/>
    <n v="13"/>
    <b v="0"/>
    <s v="games/mobile games"/>
    <n v="-19788"/>
    <n v="16.307692307692307"/>
    <x v="6"/>
  </r>
  <r>
    <x v="2"/>
    <s v="CA"/>
    <s v="CAD"/>
    <n v="1436373900"/>
    <n v="1433861210"/>
    <b v="0"/>
    <n v="2"/>
    <b v="0"/>
    <s v="games/mobile games"/>
    <n v="-7964"/>
    <n v="18"/>
    <x v="6"/>
  </r>
  <r>
    <x v="2"/>
    <s v="US"/>
    <s v="USD"/>
    <n v="1467155733"/>
    <n v="1465427733"/>
    <b v="0"/>
    <n v="2"/>
    <b v="0"/>
    <s v="games/mobile games"/>
    <n v="-159974"/>
    <n v="13"/>
    <x v="6"/>
  </r>
  <r>
    <x v="2"/>
    <s v="US"/>
    <s v="USD"/>
    <n v="1470519308"/>
    <n v="1465335308"/>
    <b v="0"/>
    <n v="3"/>
    <b v="0"/>
    <s v="games/mobile games"/>
    <n v="-9949"/>
    <n v="17"/>
    <x v="6"/>
  </r>
  <r>
    <x v="2"/>
    <s v="AU"/>
    <s v="AUD"/>
    <n v="1402901405"/>
    <n v="1400309405"/>
    <b v="0"/>
    <n v="0"/>
    <b v="0"/>
    <s v="games/mobile games"/>
    <n v="-280"/>
    <e v="#DIV/0!"/>
    <x v="6"/>
  </r>
  <r>
    <x v="2"/>
    <s v="US"/>
    <s v="USD"/>
    <n v="1425170525"/>
    <n v="1422664925"/>
    <b v="0"/>
    <n v="0"/>
    <b v="0"/>
    <s v="games/mobile games"/>
    <n v="-60"/>
    <e v="#DIV/0!"/>
    <x v="6"/>
  </r>
  <r>
    <x v="2"/>
    <s v="AU"/>
    <s v="AUD"/>
    <n v="1402618355"/>
    <n v="1400026355"/>
    <b v="0"/>
    <n v="0"/>
    <b v="0"/>
    <s v="games/mobile games"/>
    <n v="-8000"/>
    <e v="#DIV/0!"/>
    <x v="6"/>
  </r>
  <r>
    <x v="2"/>
    <s v="ES"/>
    <s v="EUR"/>
    <n v="1457966129"/>
    <n v="1455377729"/>
    <b v="0"/>
    <n v="2"/>
    <b v="0"/>
    <s v="games/mobile games"/>
    <n v="-4994"/>
    <n v="3"/>
    <x v="6"/>
  </r>
  <r>
    <x v="2"/>
    <s v="GB"/>
    <s v="GBP"/>
    <n v="1459341380"/>
    <n v="1456839380"/>
    <b v="0"/>
    <n v="24"/>
    <b v="0"/>
    <s v="games/mobile games"/>
    <n v="-3996"/>
    <n v="41.833333333333336"/>
    <x v="6"/>
  </r>
  <r>
    <x v="0"/>
    <s v="US"/>
    <s v="USD"/>
    <n v="1425955189"/>
    <n v="1423366789"/>
    <b v="0"/>
    <n v="70"/>
    <b v="1"/>
    <s v="music/indie rock"/>
    <n v="1453.69"/>
    <n v="49.338428571428572"/>
    <x v="4"/>
  </r>
  <r>
    <x v="0"/>
    <s v="US"/>
    <s v="USD"/>
    <n v="1341964080"/>
    <n v="1339109212"/>
    <b v="0"/>
    <n v="81"/>
    <b v="1"/>
    <s v="music/indie rock"/>
    <n v="30"/>
    <n v="41.728395061728392"/>
    <x v="4"/>
  </r>
  <r>
    <x v="0"/>
    <s v="US"/>
    <s v="USD"/>
    <n v="1333921508"/>
    <n v="1331333108"/>
    <b v="0"/>
    <n v="32"/>
    <b v="1"/>
    <s v="music/indie rock"/>
    <n v="48"/>
    <n v="32.71875"/>
    <x v="4"/>
  </r>
  <r>
    <x v="0"/>
    <s v="US"/>
    <s v="USD"/>
    <n v="1354017600"/>
    <n v="1350967535"/>
    <b v="0"/>
    <n v="26"/>
    <b v="1"/>
    <s v="music/indie rock"/>
    <n v="351"/>
    <n v="51.96153846153846"/>
    <x v="4"/>
  </r>
  <r>
    <x v="0"/>
    <s v="US"/>
    <s v="USD"/>
    <n v="1344636000"/>
    <n v="1341800110"/>
    <b v="0"/>
    <n v="105"/>
    <b v="1"/>
    <s v="music/indie rock"/>
    <n v="747"/>
    <n v="50.685714285714283"/>
    <x v="4"/>
  </r>
  <r>
    <x v="0"/>
    <s v="US"/>
    <s v="USD"/>
    <n v="1415832338"/>
    <n v="1413236738"/>
    <b v="0"/>
    <n v="29"/>
    <b v="1"/>
    <s v="music/indie rock"/>
    <n v="25"/>
    <n v="42.241379310344826"/>
    <x v="4"/>
  </r>
  <r>
    <x v="0"/>
    <s v="ES"/>
    <s v="EUR"/>
    <n v="1449178200"/>
    <n v="1447614732"/>
    <b v="0"/>
    <n v="8"/>
    <b v="1"/>
    <s v="music/indie rock"/>
    <n v="335"/>
    <n v="416.875"/>
    <x v="4"/>
  </r>
  <r>
    <x v="0"/>
    <s v="US"/>
    <s v="USD"/>
    <n v="1275368340"/>
    <n v="1272692732"/>
    <b v="0"/>
    <n v="89"/>
    <b v="1"/>
    <s v="music/indie rock"/>
    <n v="1652"/>
    <n v="46.651685393258425"/>
    <x v="4"/>
  </r>
  <r>
    <x v="0"/>
    <s v="US"/>
    <s v="USD"/>
    <n v="1363024946"/>
    <n v="1359140546"/>
    <b v="0"/>
    <n v="44"/>
    <b v="1"/>
    <s v="music/indie rock"/>
    <n v="132"/>
    <n v="48.454545454545453"/>
    <x v="4"/>
  </r>
  <r>
    <x v="0"/>
    <s v="US"/>
    <s v="USD"/>
    <n v="1355597528"/>
    <n v="1353005528"/>
    <b v="0"/>
    <n v="246"/>
    <b v="1"/>
    <s v="music/indie rock"/>
    <n v="5350.130000000001"/>
    <n v="70.5289837398374"/>
    <x v="4"/>
  </r>
  <r>
    <x v="0"/>
    <s v="US"/>
    <s v="USD"/>
    <n v="1279778400"/>
    <n v="1275851354"/>
    <b v="0"/>
    <n v="120"/>
    <b v="1"/>
    <s v="music/indie rock"/>
    <n v="555"/>
    <n v="87.958333333333329"/>
    <x v="4"/>
  </r>
  <r>
    <x v="0"/>
    <s v="US"/>
    <s v="USD"/>
    <n v="1307459881"/>
    <n v="1304867881"/>
    <b v="0"/>
    <n v="26"/>
    <b v="1"/>
    <s v="music/indie rock"/>
    <n v="183"/>
    <n v="26.26923076923077"/>
    <x v="4"/>
  </r>
  <r>
    <x v="0"/>
    <s v="US"/>
    <s v="USD"/>
    <n v="1302926340"/>
    <n v="1301524585"/>
    <b v="0"/>
    <n v="45"/>
    <b v="1"/>
    <s v="music/indie rock"/>
    <n v="100"/>
    <n v="57.777777777777779"/>
    <x v="4"/>
  </r>
  <r>
    <x v="0"/>
    <s v="US"/>
    <s v="USD"/>
    <n v="1329082983"/>
    <n v="1326404583"/>
    <b v="0"/>
    <n v="20"/>
    <b v="1"/>
    <s v="music/indie rock"/>
    <n v="145"/>
    <n v="57.25"/>
    <x v="4"/>
  </r>
  <r>
    <x v="0"/>
    <s v="US"/>
    <s v="USD"/>
    <n v="1445363722"/>
    <n v="1442771722"/>
    <b v="0"/>
    <n v="47"/>
    <b v="1"/>
    <s v="music/indie rock"/>
    <n v="156"/>
    <n v="196.34042553191489"/>
    <x v="4"/>
  </r>
  <r>
    <x v="0"/>
    <s v="US"/>
    <s v="USD"/>
    <n v="1334250165"/>
    <n v="1331658165"/>
    <b v="0"/>
    <n v="13"/>
    <b v="1"/>
    <s v="music/indie rock"/>
    <n v="108"/>
    <n v="43"/>
    <x v="4"/>
  </r>
  <r>
    <x v="0"/>
    <s v="US"/>
    <s v="USD"/>
    <n v="1393966800"/>
    <n v="1392040806"/>
    <b v="0"/>
    <n v="183"/>
    <b v="1"/>
    <s v="music/indie rock"/>
    <n v="156"/>
    <n v="35.551912568306008"/>
    <x v="4"/>
  </r>
  <r>
    <x v="0"/>
    <s v="US"/>
    <s v="USD"/>
    <n v="1454349600"/>
    <n v="1451277473"/>
    <b v="0"/>
    <n v="21"/>
    <b v="1"/>
    <s v="music/indie rock"/>
    <n v="445"/>
    <n v="68.80952380952381"/>
    <x v="4"/>
  </r>
  <r>
    <x v="0"/>
    <s v="US"/>
    <s v="USD"/>
    <n v="1427319366"/>
    <n v="1424730966"/>
    <b v="0"/>
    <n v="42"/>
    <b v="1"/>
    <s v="music/indie rock"/>
    <n v="300"/>
    <n v="28.571428571428573"/>
    <x v="4"/>
  </r>
  <r>
    <x v="0"/>
    <s v="US"/>
    <s v="USD"/>
    <n v="1349517540"/>
    <n v="1347137731"/>
    <b v="0"/>
    <n v="54"/>
    <b v="1"/>
    <s v="music/indie rock"/>
    <n v="234.11000000000013"/>
    <n v="50.631666666666668"/>
    <x v="4"/>
  </r>
  <r>
    <x v="2"/>
    <s v="GB"/>
    <s v="GBP"/>
    <n v="1432299600"/>
    <n v="1429707729"/>
    <b v="0"/>
    <n v="25"/>
    <b v="0"/>
    <s v="technology/gadgets"/>
    <n v="-96330"/>
    <n v="106.8"/>
    <x v="2"/>
  </r>
  <r>
    <x v="2"/>
    <s v="NL"/>
    <s v="EUR"/>
    <n v="1425495447"/>
    <n v="1422903447"/>
    <b v="0"/>
    <n v="3"/>
    <b v="0"/>
    <s v="technology/gadgets"/>
    <n v="-988"/>
    <n v="4"/>
    <x v="2"/>
  </r>
  <r>
    <x v="2"/>
    <s v="US"/>
    <s v="USD"/>
    <n v="1485541791"/>
    <n v="1480357791"/>
    <b v="0"/>
    <n v="41"/>
    <b v="0"/>
    <s v="technology/gadgets"/>
    <n v="-1602"/>
    <n v="34.097560975609753"/>
    <x v="2"/>
  </r>
  <r>
    <x v="2"/>
    <s v="US"/>
    <s v="USD"/>
    <n v="1451752021"/>
    <n v="1447864021"/>
    <b v="0"/>
    <n v="2"/>
    <b v="0"/>
    <s v="technology/gadgets"/>
    <n v="-49950"/>
    <n v="25"/>
    <x v="2"/>
  </r>
  <r>
    <x v="2"/>
    <s v="US"/>
    <s v="USD"/>
    <n v="1410127994"/>
    <n v="1407535994"/>
    <b v="0"/>
    <n v="4"/>
    <b v="0"/>
    <s v="technology/gadgets"/>
    <n v="-24958"/>
    <n v="10.5"/>
    <x v="2"/>
  </r>
  <r>
    <x v="2"/>
    <s v="US"/>
    <s v="USD"/>
    <n v="1466697983"/>
    <n v="1464105983"/>
    <b v="0"/>
    <n v="99"/>
    <b v="0"/>
    <s v="technology/gadgets"/>
    <n v="-28620"/>
    <n v="215.95959595959596"/>
    <x v="2"/>
  </r>
  <r>
    <x v="2"/>
    <s v="US"/>
    <s v="USD"/>
    <n v="1400853925"/>
    <n v="1399557925"/>
    <b v="0"/>
    <n v="4"/>
    <b v="0"/>
    <s v="technology/gadgets"/>
    <n v="-29915"/>
    <n v="21.25"/>
    <x v="2"/>
  </r>
  <r>
    <x v="2"/>
    <s v="US"/>
    <s v="USD"/>
    <n v="1483048900"/>
    <n v="1480456900"/>
    <b v="0"/>
    <n v="4"/>
    <b v="0"/>
    <s v="technology/gadgets"/>
    <n v="-24567"/>
    <n v="108.25"/>
    <x v="2"/>
  </r>
  <r>
    <x v="2"/>
    <s v="US"/>
    <s v="USD"/>
    <n v="1414059479"/>
    <n v="1411467479"/>
    <b v="0"/>
    <n v="38"/>
    <b v="0"/>
    <s v="technology/gadgets"/>
    <n v="-30061"/>
    <n v="129.97368421052633"/>
    <x v="2"/>
  </r>
  <r>
    <x v="2"/>
    <s v="NL"/>
    <s v="EUR"/>
    <n v="1446331500"/>
    <n v="1442531217"/>
    <b v="0"/>
    <n v="285"/>
    <b v="0"/>
    <s v="technology/gadgets"/>
    <n v="-51514"/>
    <n v="117.49473684210527"/>
    <x v="2"/>
  </r>
  <r>
    <x v="2"/>
    <s v="NZ"/>
    <s v="NZD"/>
    <n v="1407545334"/>
    <n v="1404953334"/>
    <b v="0"/>
    <n v="1"/>
    <b v="0"/>
    <s v="technology/gadgets"/>
    <n v="-42490"/>
    <n v="10"/>
    <x v="2"/>
  </r>
  <r>
    <x v="2"/>
    <s v="US"/>
    <s v="USD"/>
    <n v="1433395560"/>
    <n v="1430803560"/>
    <b v="0"/>
    <n v="42"/>
    <b v="0"/>
    <s v="technology/gadgets"/>
    <n v="-2035"/>
    <n v="70.595238095238102"/>
    <x v="2"/>
  </r>
  <r>
    <x v="2"/>
    <s v="GB"/>
    <s v="GBP"/>
    <n v="1412770578"/>
    <n v="1410178578"/>
    <b v="0"/>
    <n v="26"/>
    <b v="0"/>
    <s v="technology/gadgets"/>
    <n v="-47363"/>
    <n v="24.5"/>
    <x v="2"/>
  </r>
  <r>
    <x v="2"/>
    <s v="US"/>
    <s v="USD"/>
    <n v="1414814340"/>
    <n v="1413519073"/>
    <b v="0"/>
    <n v="2"/>
    <b v="0"/>
    <s v="technology/gadgets"/>
    <n v="-606"/>
    <n v="30"/>
    <x v="2"/>
  </r>
  <r>
    <x v="2"/>
    <s v="US"/>
    <s v="USD"/>
    <n v="1409620222"/>
    <n v="1407892222"/>
    <b v="0"/>
    <n v="4"/>
    <b v="0"/>
    <s v="technology/gadgets"/>
    <n v="-492"/>
    <n v="2"/>
    <x v="2"/>
  </r>
  <r>
    <x v="2"/>
    <s v="US"/>
    <s v="USD"/>
    <n v="1478542375"/>
    <n v="1476378775"/>
    <b v="0"/>
    <n v="6"/>
    <b v="0"/>
    <s v="technology/gadgets"/>
    <n v="-19898"/>
    <n v="17"/>
    <x v="2"/>
  </r>
  <r>
    <x v="2"/>
    <s v="HK"/>
    <s v="HKD"/>
    <n v="1486708133"/>
    <n v="1484116133"/>
    <b v="0"/>
    <n v="70"/>
    <b v="0"/>
    <s v="technology/gadgets"/>
    <n v="-184975"/>
    <n v="2928.9285714285716"/>
    <x v="2"/>
  </r>
  <r>
    <x v="2"/>
    <s v="US"/>
    <s v="USD"/>
    <n v="1407869851"/>
    <n v="1404845851"/>
    <b v="0"/>
    <n v="9"/>
    <b v="0"/>
    <s v="technology/gadgets"/>
    <n v="-24740"/>
    <n v="28.888888888888889"/>
    <x v="2"/>
  </r>
  <r>
    <x v="2"/>
    <s v="US"/>
    <s v="USD"/>
    <n v="1432069249"/>
    <n v="1429477249"/>
    <b v="0"/>
    <n v="8"/>
    <b v="0"/>
    <s v="technology/gadgets"/>
    <n v="-263"/>
    <n v="29.625"/>
    <x v="2"/>
  </r>
  <r>
    <x v="2"/>
    <s v="GB"/>
    <s v="GBP"/>
    <n v="1445468400"/>
    <n v="1443042061"/>
    <b v="0"/>
    <n v="105"/>
    <b v="0"/>
    <s v="technology/gadgets"/>
    <n v="-5697"/>
    <n v="40.980952380952381"/>
    <x v="2"/>
  </r>
  <r>
    <x v="0"/>
    <s v="US"/>
    <s v="USD"/>
    <n v="1342243143"/>
    <n v="1339651143"/>
    <b v="0"/>
    <n v="38"/>
    <b v="1"/>
    <s v="music/indie rock"/>
    <n v="552"/>
    <n v="54"/>
    <x v="4"/>
  </r>
  <r>
    <x v="0"/>
    <s v="US"/>
    <s v="USD"/>
    <n v="1386828507"/>
    <n v="1384236507"/>
    <b v="0"/>
    <n v="64"/>
    <b v="1"/>
    <s v="music/indie rock"/>
    <n v="311"/>
    <n v="36.109375"/>
    <x v="4"/>
  </r>
  <r>
    <x v="0"/>
    <s v="US"/>
    <s v="USD"/>
    <n v="1317099540"/>
    <n v="1313612532"/>
    <b v="0"/>
    <n v="13"/>
    <b v="1"/>
    <s v="music/indie rock"/>
    <n v="176"/>
    <n v="23.153846153846153"/>
    <x v="4"/>
  </r>
  <r>
    <x v="0"/>
    <s v="US"/>
    <s v="USD"/>
    <n v="1389814380"/>
    <n v="1387390555"/>
    <b v="0"/>
    <n v="33"/>
    <b v="1"/>
    <s v="music/indie rock"/>
    <n v="432"/>
    <n v="104"/>
    <x v="4"/>
  </r>
  <r>
    <x v="0"/>
    <s v="US"/>
    <s v="USD"/>
    <n v="1381449600"/>
    <n v="1379540288"/>
    <b v="0"/>
    <n v="52"/>
    <b v="1"/>
    <s v="music/indie rock"/>
    <n v="155"/>
    <n v="31.826923076923077"/>
    <x v="4"/>
  </r>
  <r>
    <x v="0"/>
    <s v="US"/>
    <s v="USD"/>
    <n v="1288657560"/>
    <n v="1286319256"/>
    <b v="0"/>
    <n v="107"/>
    <b v="1"/>
    <s v="music/indie rock"/>
    <n v="1430.69"/>
    <n v="27.3896261682243"/>
    <x v="4"/>
  </r>
  <r>
    <x v="0"/>
    <s v="US"/>
    <s v="USD"/>
    <n v="1331182740"/>
    <n v="1329856839"/>
    <b v="0"/>
    <n v="11"/>
    <b v="1"/>
    <s v="music/indie rock"/>
    <n v="20"/>
    <n v="56.363636363636367"/>
    <x v="4"/>
  </r>
  <r>
    <x v="0"/>
    <s v="US"/>
    <s v="USD"/>
    <n v="1367940794"/>
    <n v="1365348794"/>
    <b v="0"/>
    <n v="34"/>
    <b v="1"/>
    <s v="music/indie rock"/>
    <n v="80"/>
    <n v="77.352941176470594"/>
    <x v="4"/>
  </r>
  <r>
    <x v="0"/>
    <s v="US"/>
    <s v="USD"/>
    <n v="1309825866"/>
    <n v="1306197066"/>
    <b v="0"/>
    <n v="75"/>
    <b v="1"/>
    <s v="music/indie rock"/>
    <n v="10"/>
    <n v="42.8"/>
    <x v="4"/>
  </r>
  <r>
    <x v="0"/>
    <s v="US"/>
    <s v="USD"/>
    <n v="1373203482"/>
    <n v="1368019482"/>
    <b v="0"/>
    <n v="26"/>
    <b v="1"/>
    <s v="music/indie rock"/>
    <n v="270"/>
    <n v="48.846153846153847"/>
    <x v="4"/>
  </r>
  <r>
    <x v="0"/>
    <s v="US"/>
    <s v="USD"/>
    <n v="1337657400"/>
    <n v="1336512309"/>
    <b v="0"/>
    <n v="50"/>
    <b v="1"/>
    <s v="music/indie rock"/>
    <n v="412.02"/>
    <n v="48.240400000000001"/>
    <x v="4"/>
  </r>
  <r>
    <x v="0"/>
    <s v="US"/>
    <s v="USD"/>
    <n v="1327433173"/>
    <n v="1325618773"/>
    <b v="0"/>
    <n v="80"/>
    <b v="1"/>
    <s v="music/indie rock"/>
    <n v="367"/>
    <n v="70.212500000000006"/>
    <x v="4"/>
  </r>
  <r>
    <x v="0"/>
    <s v="US"/>
    <s v="USD"/>
    <n v="1411787307"/>
    <n v="1409195307"/>
    <b v="0"/>
    <n v="110"/>
    <b v="1"/>
    <s v="music/indie rock"/>
    <n v="4346"/>
    <n v="94.054545454545448"/>
    <x v="4"/>
  </r>
  <r>
    <x v="0"/>
    <s v="US"/>
    <s v="USD"/>
    <n v="1324789200"/>
    <n v="1321649321"/>
    <b v="0"/>
    <n v="77"/>
    <b v="1"/>
    <s v="music/indie rock"/>
    <n v="1181"/>
    <n v="80.272727272727266"/>
    <x v="4"/>
  </r>
  <r>
    <x v="0"/>
    <s v="US"/>
    <s v="USD"/>
    <n v="1403326740"/>
    <n v="1400106171"/>
    <b v="0"/>
    <n v="50"/>
    <b v="1"/>
    <s v="music/indie rock"/>
    <n v="210"/>
    <n v="54.2"/>
    <x v="4"/>
  </r>
  <r>
    <x v="0"/>
    <s v="US"/>
    <s v="USD"/>
    <n v="1323151140"/>
    <n v="1320528070"/>
    <b v="0"/>
    <n v="145"/>
    <b v="1"/>
    <s v="music/indie rock"/>
    <n v="1239.0100000000002"/>
    <n v="60.26903448275862"/>
    <x v="4"/>
  </r>
  <r>
    <x v="0"/>
    <s v="US"/>
    <s v="USD"/>
    <n v="1339732740"/>
    <n v="1338346281"/>
    <b v="0"/>
    <n v="29"/>
    <b v="1"/>
    <s v="music/indie rock"/>
    <n v="523.47"/>
    <n v="38.740344827586206"/>
    <x v="4"/>
  </r>
  <r>
    <x v="0"/>
    <s v="US"/>
    <s v="USD"/>
    <n v="1372741200"/>
    <n v="1370067231"/>
    <b v="0"/>
    <n v="114"/>
    <b v="1"/>
    <s v="music/indie rock"/>
    <n v="2390"/>
    <n v="152.54385964912279"/>
    <x v="4"/>
  </r>
  <r>
    <x v="0"/>
    <s v="US"/>
    <s v="USD"/>
    <n v="1362955108"/>
    <n v="1360366708"/>
    <b v="0"/>
    <n v="96"/>
    <b v="1"/>
    <s v="music/indie rock"/>
    <n v="1070"/>
    <n v="115.3125"/>
    <x v="4"/>
  </r>
  <r>
    <x v="0"/>
    <s v="US"/>
    <s v="USD"/>
    <n v="1308110340"/>
    <n v="1304770233"/>
    <b v="0"/>
    <n v="31"/>
    <b v="1"/>
    <s v="music/indie rock"/>
    <n v="461"/>
    <n v="35.838709677419352"/>
    <x v="4"/>
  </r>
  <r>
    <x v="0"/>
    <s v="US"/>
    <s v="USD"/>
    <n v="1400137131"/>
    <n v="1397545131"/>
    <b v="1"/>
    <n v="4883"/>
    <b v="1"/>
    <s v="technology/hardware"/>
    <n v="65295.890000000014"/>
    <n v="64.570118779438872"/>
    <x v="2"/>
  </r>
  <r>
    <x v="0"/>
    <s v="US"/>
    <s v="USD"/>
    <n v="1309809140"/>
    <n v="1302033140"/>
    <b v="1"/>
    <n v="95"/>
    <b v="1"/>
    <s v="technology/hardware"/>
    <n v="2306.42"/>
    <n v="87.436000000000007"/>
    <x v="2"/>
  </r>
  <r>
    <x v="0"/>
    <s v="US"/>
    <s v="USD"/>
    <n v="1470896916"/>
    <n v="1467008916"/>
    <b v="1"/>
    <n v="2478"/>
    <b v="1"/>
    <s v="technology/hardware"/>
    <n v="160525"/>
    <n v="68.815577078288939"/>
    <x v="2"/>
  </r>
  <r>
    <x v="0"/>
    <s v="US"/>
    <s v="USD"/>
    <n v="1398952890"/>
    <n v="1396360890"/>
    <b v="1"/>
    <n v="1789"/>
    <b v="1"/>
    <s v="technology/hardware"/>
    <n v="275222.2"/>
    <n v="176.200223588597"/>
    <x v="2"/>
  </r>
  <r>
    <x v="0"/>
    <s v="ES"/>
    <s v="EUR"/>
    <n v="1436680958"/>
    <n v="1433224958"/>
    <b v="1"/>
    <n v="680"/>
    <b v="1"/>
    <s v="technology/hardware"/>
    <n v="248018"/>
    <n v="511.79117647058825"/>
    <x v="2"/>
  </r>
  <r>
    <x v="0"/>
    <s v="US"/>
    <s v="USD"/>
    <n v="1397961361"/>
    <n v="1392780961"/>
    <b v="1"/>
    <n v="70"/>
    <b v="1"/>
    <s v="technology/hardware"/>
    <n v="3731"/>
    <n v="160.44285714285715"/>
    <x v="2"/>
  </r>
  <r>
    <x v="0"/>
    <s v="US"/>
    <s v="USD"/>
    <n v="1258955940"/>
    <n v="1255730520"/>
    <b v="1"/>
    <n v="23"/>
    <b v="1"/>
    <s v="technology/hardware"/>
    <n v="5.07000000000005"/>
    <n v="35.003043478260871"/>
    <x v="2"/>
  </r>
  <r>
    <x v="0"/>
    <s v="US"/>
    <s v="USD"/>
    <n v="1465232520"/>
    <n v="1460557809"/>
    <b v="1"/>
    <n v="4245"/>
    <b v="1"/>
    <s v="technology/hardware"/>
    <n v="700211"/>
    <n v="188.50671378091872"/>
    <x v="2"/>
  </r>
  <r>
    <x v="0"/>
    <s v="GB"/>
    <s v="GBP"/>
    <n v="1404986951"/>
    <n v="1402394951"/>
    <b v="1"/>
    <n v="943"/>
    <b v="1"/>
    <s v="technology/hardware"/>
    <n v="3001.3000000000029"/>
    <n v="56.204984093319197"/>
    <x v="2"/>
  </r>
  <r>
    <x v="0"/>
    <s v="US"/>
    <s v="USD"/>
    <n v="1303446073"/>
    <n v="1300767673"/>
    <b v="1"/>
    <n v="1876"/>
    <b v="1"/>
    <s v="technology/hardware"/>
    <n v="48248.960000000006"/>
    <n v="51.3054157782516"/>
    <x v="2"/>
  </r>
  <r>
    <x v="0"/>
    <s v="US"/>
    <s v="USD"/>
    <n v="1478516737"/>
    <n v="1475921137"/>
    <b v="1"/>
    <n v="834"/>
    <b v="1"/>
    <s v="technology/hardware"/>
    <n v="56222"/>
    <n v="127.36450839328538"/>
    <x v="2"/>
  </r>
  <r>
    <x v="0"/>
    <s v="CA"/>
    <s v="CAD"/>
    <n v="1381934015"/>
    <n v="1378737215"/>
    <b v="1"/>
    <n v="682"/>
    <b v="1"/>
    <s v="technology/hardware"/>
    <n v="34465.33"/>
    <n v="101.85532258064516"/>
    <x v="2"/>
  </r>
  <r>
    <x v="0"/>
    <s v="US"/>
    <s v="USD"/>
    <n v="1330657200"/>
    <n v="1328158065"/>
    <b v="1"/>
    <n v="147"/>
    <b v="1"/>
    <s v="technology/hardware"/>
    <n v="18892"/>
    <n v="230.55782312925169"/>
    <x v="2"/>
  </r>
  <r>
    <x v="0"/>
    <s v="US"/>
    <s v="USD"/>
    <n v="1457758800"/>
    <n v="1453730176"/>
    <b v="1"/>
    <n v="415"/>
    <b v="1"/>
    <s v="technology/hardware"/>
    <n v="299474"/>
    <n v="842.10602409638557"/>
    <x v="2"/>
  </r>
  <r>
    <x v="0"/>
    <s v="US"/>
    <s v="USD"/>
    <n v="1337799600"/>
    <n v="1334989881"/>
    <b v="1"/>
    <n v="290"/>
    <b v="1"/>
    <s v="technology/hardware"/>
    <n v="125410.01999999999"/>
    <n v="577.27593103448271"/>
    <x v="2"/>
  </r>
  <r>
    <x v="0"/>
    <s v="US"/>
    <s v="USD"/>
    <n v="1429391405"/>
    <n v="1425507005"/>
    <b v="1"/>
    <n v="365"/>
    <b v="1"/>
    <s v="technology/hardware"/>
    <n v="116420"/>
    <n v="483.34246575342468"/>
    <x v="2"/>
  </r>
  <r>
    <x v="0"/>
    <s v="US"/>
    <s v="USD"/>
    <n v="1351304513"/>
    <n v="1348712513"/>
    <b v="1"/>
    <n v="660"/>
    <b v="1"/>
    <s v="technology/hardware"/>
    <n v="20251.410000000003"/>
    <n v="76.138500000000008"/>
    <x v="2"/>
  </r>
  <r>
    <x v="0"/>
    <s v="US"/>
    <s v="USD"/>
    <n v="1364078561"/>
    <n v="1361490161"/>
    <b v="1"/>
    <n v="1356"/>
    <b v="1"/>
    <s v="technology/hardware"/>
    <n v="93490.02"/>
    <n v="74.107684365781708"/>
    <x v="2"/>
  </r>
  <r>
    <x v="0"/>
    <s v="US"/>
    <s v="USD"/>
    <n v="1412121600"/>
    <n v="1408565860"/>
    <b v="1"/>
    <n v="424"/>
    <b v="1"/>
    <s v="technology/hardware"/>
    <n v="5673.4400000000005"/>
    <n v="36.965660377358489"/>
    <x v="2"/>
  </r>
  <r>
    <x v="0"/>
    <s v="SE"/>
    <s v="SEK"/>
    <n v="1419151341"/>
    <n v="1416559341"/>
    <b v="1"/>
    <n v="33"/>
    <b v="1"/>
    <s v="technology/hardware"/>
    <n v="12532"/>
    <n v="2500.969696969697"/>
    <x v="2"/>
  </r>
  <r>
    <x v="0"/>
    <s v="US"/>
    <s v="USD"/>
    <n v="1349495940"/>
    <n v="1346042417"/>
    <b v="1"/>
    <n v="1633"/>
    <b v="1"/>
    <s v="technology/hardware"/>
    <n v="100538.12"/>
    <n v="67.690214329454989"/>
    <x v="2"/>
  </r>
  <r>
    <x v="0"/>
    <s v="US"/>
    <s v="USD"/>
    <n v="1400006636"/>
    <n v="1397414636"/>
    <b v="1"/>
    <n v="306"/>
    <b v="1"/>
    <s v="technology/hardware"/>
    <n v="9292.5"/>
    <n v="63.04738562091503"/>
    <x v="2"/>
  </r>
  <r>
    <x v="0"/>
    <s v="GB"/>
    <s v="GBP"/>
    <n v="1410862734"/>
    <n v="1407838734"/>
    <b v="1"/>
    <n v="205"/>
    <b v="1"/>
    <s v="technology/hardware"/>
    <n v="5108"/>
    <n v="117.6"/>
    <x v="2"/>
  </r>
  <r>
    <x v="0"/>
    <s v="IT"/>
    <s v="EUR"/>
    <n v="1461306772"/>
    <n v="1458714772"/>
    <b v="1"/>
    <n v="1281"/>
    <b v="1"/>
    <s v="technology/hardware"/>
    <n v="142343.12"/>
    <n v="180.75185011709601"/>
    <x v="2"/>
  </r>
  <r>
    <x v="0"/>
    <s v="US"/>
    <s v="USD"/>
    <n v="1326330000"/>
    <n v="1324433310"/>
    <b v="1"/>
    <n v="103"/>
    <b v="1"/>
    <s v="technology/hardware"/>
    <n v="8114"/>
    <n v="127.32038834951456"/>
    <x v="2"/>
  </r>
  <r>
    <x v="0"/>
    <s v="US"/>
    <s v="USD"/>
    <n v="1408021098"/>
    <n v="1405429098"/>
    <b v="1"/>
    <n v="1513"/>
    <b v="1"/>
    <s v="technology/hardware"/>
    <n v="106743.09"/>
    <n v="136.6444745538665"/>
    <x v="2"/>
  </r>
  <r>
    <x v="0"/>
    <s v="US"/>
    <s v="USD"/>
    <n v="1398959729"/>
    <n v="1396367729"/>
    <b v="1"/>
    <n v="405"/>
    <b v="1"/>
    <s v="technology/hardware"/>
    <n v="54026"/>
    <n v="182.78024691358024"/>
    <x v="2"/>
  </r>
  <r>
    <x v="0"/>
    <s v="US"/>
    <s v="USD"/>
    <n v="1480777515"/>
    <n v="1478095515"/>
    <b v="1"/>
    <n v="510"/>
    <b v="1"/>
    <s v="technology/hardware"/>
    <n v="92483"/>
    <n v="279.37843137254902"/>
    <x v="2"/>
  </r>
  <r>
    <x v="0"/>
    <s v="GB"/>
    <s v="GBP"/>
    <n v="1470423668"/>
    <n v="1467831668"/>
    <b v="1"/>
    <n v="1887"/>
    <b v="1"/>
    <s v="technology/hardware"/>
    <n v="95816"/>
    <n v="61.375728669846318"/>
    <x v="2"/>
  </r>
  <r>
    <x v="0"/>
    <s v="US"/>
    <s v="USD"/>
    <n v="1366429101"/>
    <n v="1361248701"/>
    <b v="1"/>
    <n v="701"/>
    <b v="1"/>
    <s v="technology/hardware"/>
    <n v="51590"/>
    <n v="80.727532097004286"/>
    <x v="2"/>
  </r>
  <r>
    <x v="0"/>
    <s v="US"/>
    <s v="USD"/>
    <n v="1384488000"/>
    <n v="1381752061"/>
    <b v="1"/>
    <n v="3863"/>
    <b v="1"/>
    <s v="technology/hardware"/>
    <n v="652110.87000000011"/>
    <n v="272.35590732591254"/>
    <x v="2"/>
  </r>
  <r>
    <x v="0"/>
    <s v="US"/>
    <s v="USD"/>
    <n v="1353201444"/>
    <n v="1350605844"/>
    <b v="1"/>
    <n v="238"/>
    <b v="1"/>
    <s v="technology/hardware"/>
    <n v="14362"/>
    <n v="70.848739495798313"/>
    <x v="2"/>
  </r>
  <r>
    <x v="0"/>
    <s v="US"/>
    <s v="USD"/>
    <n v="1470466800"/>
    <n v="1467134464"/>
    <b v="1"/>
    <n v="2051"/>
    <b v="1"/>
    <s v="technology/hardware"/>
    <n v="310525.01"/>
    <n v="247.94003412969283"/>
    <x v="2"/>
  </r>
  <r>
    <x v="0"/>
    <s v="GB"/>
    <s v="GBP"/>
    <n v="1376899269"/>
    <n v="1371715269"/>
    <b v="1"/>
    <n v="402"/>
    <b v="1"/>
    <s v="technology/hardware"/>
    <n v="55099.199999999997"/>
    <n v="186.81393034825871"/>
    <x v="2"/>
  </r>
  <r>
    <x v="0"/>
    <s v="US"/>
    <s v="USD"/>
    <n v="1362938851"/>
    <n v="1360346851"/>
    <b v="1"/>
    <n v="253"/>
    <b v="1"/>
    <s v="technology/hardware"/>
    <n v="17393.339999999997"/>
    <n v="131.98948616600788"/>
    <x v="2"/>
  </r>
  <r>
    <x v="0"/>
    <s v="GB"/>
    <s v="GBP"/>
    <n v="1373751325"/>
    <n v="1371159325"/>
    <b v="1"/>
    <n v="473"/>
    <b v="1"/>
    <s v="technology/hardware"/>
    <n v="9864"/>
    <n v="29.310782241014799"/>
    <x v="2"/>
  </r>
  <r>
    <x v="0"/>
    <s v="US"/>
    <s v="USD"/>
    <n v="1450511940"/>
    <n v="1446527540"/>
    <b v="1"/>
    <n v="821"/>
    <b v="1"/>
    <s v="technology/hardware"/>
    <n v="151165"/>
    <n v="245.02436053593178"/>
    <x v="2"/>
  </r>
  <r>
    <x v="0"/>
    <s v="US"/>
    <s v="USD"/>
    <n v="1339484400"/>
    <n v="1336627492"/>
    <b v="1"/>
    <n v="388"/>
    <b v="1"/>
    <s v="technology/hardware"/>
    <n v="463422.57"/>
    <n v="1323.2540463917526"/>
    <x v="2"/>
  </r>
  <r>
    <x v="0"/>
    <s v="US"/>
    <s v="USD"/>
    <n v="1447909140"/>
    <n v="1444734146"/>
    <b v="1"/>
    <n v="813"/>
    <b v="1"/>
    <s v="technology/hardware"/>
    <n v="29802.309999999998"/>
    <n v="282.65966789667897"/>
    <x v="2"/>
  </r>
  <r>
    <x v="0"/>
    <s v="DE"/>
    <s v="EUR"/>
    <n v="1459684862"/>
    <n v="1456232462"/>
    <b v="1"/>
    <n v="1945"/>
    <b v="1"/>
    <s v="technology/hardware"/>
    <n v="127412.01000000001"/>
    <n v="91.214401028277635"/>
    <x v="2"/>
  </r>
  <r>
    <x v="2"/>
    <s v="CA"/>
    <s v="CAD"/>
    <n v="1404926665"/>
    <n v="1402334665"/>
    <b v="0"/>
    <n v="12"/>
    <b v="0"/>
    <s v="photography/people"/>
    <n v="-7119"/>
    <n v="31.75"/>
    <x v="8"/>
  </r>
  <r>
    <x v="2"/>
    <s v="HK"/>
    <s v="HKD"/>
    <n v="1480863887"/>
    <n v="1478268287"/>
    <b v="0"/>
    <n v="0"/>
    <b v="0"/>
    <s v="photography/people"/>
    <n v="-180000"/>
    <e v="#DIV/0!"/>
    <x v="8"/>
  </r>
  <r>
    <x v="2"/>
    <s v="US"/>
    <s v="USD"/>
    <n v="1472799600"/>
    <n v="1470874618"/>
    <b v="0"/>
    <n v="16"/>
    <b v="0"/>
    <s v="photography/people"/>
    <n v="-31581"/>
    <n v="88.6875"/>
    <x v="8"/>
  </r>
  <r>
    <x v="2"/>
    <s v="US"/>
    <s v="USD"/>
    <n v="1417377481"/>
    <n v="1412189881"/>
    <b v="0"/>
    <n v="7"/>
    <b v="0"/>
    <s v="photography/people"/>
    <n v="-11828"/>
    <n v="453.14285714285717"/>
    <x v="8"/>
  </r>
  <r>
    <x v="2"/>
    <s v="GB"/>
    <s v="GBP"/>
    <n v="1470178800"/>
    <n v="1467650771"/>
    <b v="0"/>
    <n v="4"/>
    <b v="0"/>
    <s v="photography/people"/>
    <n v="-1549"/>
    <n v="12.75"/>
    <x v="8"/>
  </r>
  <r>
    <x v="2"/>
    <s v="GB"/>
    <s v="GBP"/>
    <n v="1457947483"/>
    <n v="1455359083"/>
    <b v="0"/>
    <n v="1"/>
    <b v="0"/>
    <s v="photography/people"/>
    <n v="-1999"/>
    <n v="1"/>
    <x v="8"/>
  </r>
  <r>
    <x v="2"/>
    <s v="GB"/>
    <s v="GBP"/>
    <n v="1425223276"/>
    <n v="1422631276"/>
    <b v="0"/>
    <n v="28"/>
    <b v="0"/>
    <s v="photography/people"/>
    <n v="-3164"/>
    <n v="83.428571428571431"/>
    <x v="8"/>
  </r>
  <r>
    <x v="2"/>
    <s v="US"/>
    <s v="USD"/>
    <n v="1440094742"/>
    <n v="1437502742"/>
    <b v="0"/>
    <n v="1"/>
    <b v="0"/>
    <s v="photography/people"/>
    <n v="-5975"/>
    <n v="25"/>
    <x v="8"/>
  </r>
  <r>
    <x v="2"/>
    <s v="US"/>
    <s v="USD"/>
    <n v="1481473208"/>
    <n v="1478881208"/>
    <b v="0"/>
    <n v="1"/>
    <b v="0"/>
    <s v="photography/people"/>
    <n v="-4950"/>
    <n v="50"/>
    <x v="8"/>
  </r>
  <r>
    <x v="2"/>
    <s v="US"/>
    <s v="USD"/>
    <n v="1455338532"/>
    <n v="1454042532"/>
    <b v="0"/>
    <n v="5"/>
    <b v="0"/>
    <s v="photography/people"/>
    <n v="-2491"/>
    <n v="101.8"/>
    <x v="8"/>
  </r>
  <r>
    <x v="2"/>
    <s v="US"/>
    <s v="USD"/>
    <n v="1435958786"/>
    <n v="1434144386"/>
    <b v="0"/>
    <n v="3"/>
    <b v="0"/>
    <s v="photography/people"/>
    <n v="-1860"/>
    <n v="46.666666666666664"/>
    <x v="8"/>
  </r>
  <r>
    <x v="2"/>
    <s v="US"/>
    <s v="USD"/>
    <n v="1424229991"/>
    <n v="1421637991"/>
    <b v="0"/>
    <n v="2"/>
    <b v="0"/>
    <s v="photography/people"/>
    <n v="-1498"/>
    <n v="1"/>
    <x v="8"/>
  </r>
  <r>
    <x v="2"/>
    <s v="GB"/>
    <s v="GBP"/>
    <n v="1450706837"/>
    <n v="1448114837"/>
    <b v="0"/>
    <n v="0"/>
    <b v="0"/>
    <s v="photography/people"/>
    <n v="-2000"/>
    <e v="#DIV/0!"/>
    <x v="8"/>
  </r>
  <r>
    <x v="2"/>
    <s v="US"/>
    <s v="USD"/>
    <n v="1481072942"/>
    <n v="1475885342"/>
    <b v="0"/>
    <n v="0"/>
    <b v="0"/>
    <s v="photography/people"/>
    <n v="-3200"/>
    <e v="#DIV/0!"/>
    <x v="8"/>
  </r>
  <r>
    <x v="2"/>
    <s v="CA"/>
    <s v="CAD"/>
    <n v="1437082736"/>
    <n v="1435354736"/>
    <b v="0"/>
    <n v="3"/>
    <b v="0"/>
    <s v="photography/people"/>
    <n v="-922"/>
    <n v="26"/>
    <x v="8"/>
  </r>
  <r>
    <x v="2"/>
    <s v="US"/>
    <s v="USD"/>
    <n v="1405021211"/>
    <n v="1402429211"/>
    <b v="0"/>
    <n v="0"/>
    <b v="0"/>
    <s v="photography/people"/>
    <n v="-133800"/>
    <e v="#DIV/0!"/>
    <x v="8"/>
  </r>
  <r>
    <x v="2"/>
    <s v="US"/>
    <s v="USD"/>
    <n v="1409091612"/>
    <n v="1406499612"/>
    <b v="0"/>
    <n v="0"/>
    <b v="0"/>
    <s v="photography/people"/>
    <n v="-6500"/>
    <e v="#DIV/0!"/>
    <x v="8"/>
  </r>
  <r>
    <x v="2"/>
    <s v="US"/>
    <s v="USD"/>
    <n v="1406861438"/>
    <n v="1402973438"/>
    <b v="0"/>
    <n v="3"/>
    <b v="0"/>
    <s v="photography/people"/>
    <n v="-1845"/>
    <n v="218.33333333333334"/>
    <x v="8"/>
  </r>
  <r>
    <x v="2"/>
    <s v="GB"/>
    <s v="GBP"/>
    <n v="1415882108"/>
    <n v="1413286508"/>
    <b v="0"/>
    <n v="7"/>
    <b v="0"/>
    <s v="photography/people"/>
    <n v="-30764"/>
    <n v="33.714285714285715"/>
    <x v="8"/>
  </r>
  <r>
    <x v="2"/>
    <s v="CA"/>
    <s v="CAD"/>
    <n v="1452120613"/>
    <n v="1449528613"/>
    <b v="0"/>
    <n v="25"/>
    <b v="0"/>
    <s v="photography/people"/>
    <n v="-4375"/>
    <n v="25"/>
    <x v="8"/>
  </r>
  <r>
    <x v="0"/>
    <s v="DE"/>
    <s v="EUR"/>
    <n v="1434139200"/>
    <n v="1431406916"/>
    <b v="1"/>
    <n v="1637"/>
    <b v="1"/>
    <s v="technology/hardware"/>
    <n v="155171"/>
    <n v="128.38790470372632"/>
    <x v="2"/>
  </r>
  <r>
    <x v="0"/>
    <s v="US"/>
    <s v="USD"/>
    <n v="1485191143"/>
    <n v="1482599143"/>
    <b v="1"/>
    <n v="1375"/>
    <b v="1"/>
    <s v="technology/hardware"/>
    <n v="58397.11"/>
    <n v="78.834261818181815"/>
    <x v="2"/>
  </r>
  <r>
    <x v="0"/>
    <s v="US"/>
    <s v="USD"/>
    <n v="1278111600"/>
    <n v="1276830052"/>
    <b v="1"/>
    <n v="17"/>
    <b v="1"/>
    <s v="technology/hardware"/>
    <n v="1060"/>
    <n v="91.764705882352942"/>
    <x v="2"/>
  </r>
  <r>
    <x v="0"/>
    <s v="US"/>
    <s v="USD"/>
    <n v="1405002663"/>
    <n v="1402410663"/>
    <b v="1"/>
    <n v="354"/>
    <b v="1"/>
    <s v="technology/hardware"/>
    <n v="67210.240000000005"/>
    <n v="331.10237288135596"/>
    <x v="2"/>
  </r>
  <r>
    <x v="0"/>
    <s v="US"/>
    <s v="USD"/>
    <n v="1381895940"/>
    <n v="1379532618"/>
    <b v="1"/>
    <n v="191"/>
    <b v="1"/>
    <s v="technology/hardware"/>
    <n v="7104.0299999999988"/>
    <n v="194.26193717277485"/>
    <x v="2"/>
  </r>
  <r>
    <x v="0"/>
    <s v="US"/>
    <s v="USD"/>
    <n v="1417611645"/>
    <n v="1414584045"/>
    <b v="1"/>
    <n v="303"/>
    <b v="1"/>
    <s v="technology/hardware"/>
    <n v="73920"/>
    <n v="408.97689768976898"/>
    <x v="2"/>
  </r>
  <r>
    <x v="0"/>
    <s v="US"/>
    <s v="USD"/>
    <n v="1282622400"/>
    <n v="1276891586"/>
    <b v="1"/>
    <n v="137"/>
    <b v="1"/>
    <s v="technology/hardware"/>
    <n v="1570.92"/>
    <n v="84.459270072992695"/>
    <x v="2"/>
  </r>
  <r>
    <x v="0"/>
    <s v="US"/>
    <s v="USD"/>
    <n v="1316442622"/>
    <n v="1312641022"/>
    <b v="1"/>
    <n v="41"/>
    <b v="1"/>
    <s v="technology/hardware"/>
    <n v="268.21000000000004"/>
    <n v="44.853658536585364"/>
    <x v="2"/>
  </r>
  <r>
    <x v="0"/>
    <s v="DE"/>
    <s v="EUR"/>
    <n v="1479890743"/>
    <n v="1476776743"/>
    <b v="1"/>
    <n v="398"/>
    <b v="1"/>
    <s v="technology/hardware"/>
    <n v="102579"/>
    <n v="383.3643216080402"/>
    <x v="2"/>
  </r>
  <r>
    <x v="0"/>
    <s v="US"/>
    <s v="USD"/>
    <n v="1471564491"/>
    <n v="1468972491"/>
    <b v="1"/>
    <n v="1737"/>
    <b v="1"/>
    <s v="technology/hardware"/>
    <n v="66015.899999999994"/>
    <n v="55.276856649395505"/>
    <x v="2"/>
  </r>
  <r>
    <x v="0"/>
    <s v="AT"/>
    <s v="EUR"/>
    <n v="1452553200"/>
    <n v="1449650173"/>
    <b v="1"/>
    <n v="971"/>
    <b v="1"/>
    <s v="technology/hardware"/>
    <n v="359782"/>
    <n v="422.02059732234807"/>
    <x v="2"/>
  </r>
  <r>
    <x v="0"/>
    <s v="US"/>
    <s v="USD"/>
    <n v="1423165441"/>
    <n v="1420573441"/>
    <b v="1"/>
    <n v="183"/>
    <b v="1"/>
    <s v="technology/hardware"/>
    <n v="6745"/>
    <n v="64.180327868852459"/>
    <x v="2"/>
  </r>
  <r>
    <x v="0"/>
    <s v="US"/>
    <s v="USD"/>
    <n v="1468019014"/>
    <n v="1462835014"/>
    <b v="1"/>
    <n v="4562"/>
    <b v="1"/>
    <s v="technology/hardware"/>
    <n v="631862"/>
    <n v="173.57781674704077"/>
    <x v="2"/>
  </r>
  <r>
    <x v="0"/>
    <s v="US"/>
    <s v="USD"/>
    <n v="1364184539"/>
    <n v="1361250539"/>
    <b v="1"/>
    <n v="26457"/>
    <b v="1"/>
    <s v="technology/hardware"/>
    <n v="2314134.67"/>
    <n v="88.601680840609291"/>
    <x v="2"/>
  </r>
  <r>
    <x v="0"/>
    <s v="US"/>
    <s v="USD"/>
    <n v="1315602163"/>
    <n v="1313010163"/>
    <b v="1"/>
    <n v="162"/>
    <b v="1"/>
    <s v="technology/hardware"/>
    <n v="936.01000000000022"/>
    <n v="50.222283950617282"/>
    <x v="2"/>
  </r>
  <r>
    <x v="0"/>
    <s v="US"/>
    <s v="USD"/>
    <n v="1362863299"/>
    <n v="1360271299"/>
    <b v="1"/>
    <n v="479"/>
    <b v="1"/>
    <s v="technology/hardware"/>
    <n v="82154.22"/>
    <n v="192.38876826722338"/>
    <x v="2"/>
  </r>
  <r>
    <x v="0"/>
    <s v="US"/>
    <s v="USD"/>
    <n v="1332561600"/>
    <n v="1329873755"/>
    <b v="1"/>
    <n v="426"/>
    <b v="1"/>
    <s v="technology/hardware"/>
    <n v="6275.5999999999985"/>
    <n v="73.416901408450698"/>
    <x v="2"/>
  </r>
  <r>
    <x v="0"/>
    <s v="IE"/>
    <s v="EUR"/>
    <n v="1439455609"/>
    <n v="1436863609"/>
    <b v="1"/>
    <n v="450"/>
    <b v="1"/>
    <s v="technology/hardware"/>
    <n v="1458.2299999999959"/>
    <n v="147.68495555555555"/>
    <x v="2"/>
  </r>
  <r>
    <x v="0"/>
    <s v="US"/>
    <s v="USD"/>
    <n v="1474563621"/>
    <n v="1471971621"/>
    <b v="1"/>
    <n v="1780"/>
    <b v="1"/>
    <s v="technology/hardware"/>
    <n v="153963.9"/>
    <n v="108.96848314606741"/>
    <x v="2"/>
  </r>
  <r>
    <x v="0"/>
    <s v="US"/>
    <s v="USD"/>
    <n v="1400108640"/>
    <n v="1396923624"/>
    <b v="1"/>
    <n v="122"/>
    <b v="1"/>
    <s v="technology/hardware"/>
    <n v="1385"/>
    <n v="23.647540983606557"/>
    <x v="2"/>
  </r>
  <r>
    <x v="0"/>
    <s v="US"/>
    <s v="USD"/>
    <n v="1411522897"/>
    <n v="1407634897"/>
    <b v="1"/>
    <n v="95"/>
    <b v="1"/>
    <s v="technology/hardware"/>
    <n v="9055"/>
    <n v="147.94736842105263"/>
    <x v="2"/>
  </r>
  <r>
    <x v="0"/>
    <s v="US"/>
    <s v="USD"/>
    <n v="1465652372"/>
    <n v="1463060372"/>
    <b v="1"/>
    <n v="325"/>
    <b v="1"/>
    <s v="technology/hardware"/>
    <n v="25137"/>
    <n v="385.03692307692307"/>
    <x v="2"/>
  </r>
  <r>
    <x v="0"/>
    <s v="US"/>
    <s v="USD"/>
    <n v="1434017153"/>
    <n v="1431425153"/>
    <b v="1"/>
    <n v="353"/>
    <b v="1"/>
    <s v="technology/hardware"/>
    <n v="61459"/>
    <n v="457.39093484419266"/>
    <x v="2"/>
  </r>
  <r>
    <x v="0"/>
    <s v="US"/>
    <s v="USD"/>
    <n v="1344826800"/>
    <n v="1341875544"/>
    <b v="1"/>
    <n v="105"/>
    <b v="1"/>
    <s v="technology/hardware"/>
    <n v="19414"/>
    <n v="222.99047619047619"/>
    <x v="2"/>
  </r>
  <r>
    <x v="0"/>
    <s v="DE"/>
    <s v="EUR"/>
    <n v="1433996746"/>
    <n v="1431404746"/>
    <b v="1"/>
    <n v="729"/>
    <b v="1"/>
    <s v="technology/hardware"/>
    <n v="80920"/>
    <n v="220.74074074074073"/>
    <x v="2"/>
  </r>
  <r>
    <x v="0"/>
    <s v="US"/>
    <s v="USD"/>
    <n v="1398052740"/>
    <n v="1394127585"/>
    <b v="1"/>
    <n v="454"/>
    <b v="1"/>
    <s v="technology/hardware"/>
    <n v="8370.7699999999968"/>
    <n v="73.503898678414089"/>
    <x v="2"/>
  </r>
  <r>
    <x v="0"/>
    <s v="US"/>
    <s v="USD"/>
    <n v="1427740319"/>
    <n v="1423855919"/>
    <b v="1"/>
    <n v="539"/>
    <b v="1"/>
    <s v="technology/hardware"/>
    <n v="20249"/>
    <n v="223.09647495361781"/>
    <x v="2"/>
  </r>
  <r>
    <x v="0"/>
    <s v="US"/>
    <s v="USD"/>
    <n v="1268690100"/>
    <n v="1265493806"/>
    <b v="1"/>
    <n v="79"/>
    <b v="1"/>
    <s v="technology/hardware"/>
    <n v="785"/>
    <n v="47.911392405063289"/>
    <x v="2"/>
  </r>
  <r>
    <x v="0"/>
    <s v="US"/>
    <s v="USD"/>
    <n v="1409099481"/>
    <n v="1406507481"/>
    <b v="1"/>
    <n v="94"/>
    <b v="1"/>
    <s v="technology/hardware"/>
    <n v="6530"/>
    <n v="96.063829787234042"/>
    <x v="2"/>
  </r>
  <r>
    <x v="0"/>
    <s v="GB"/>
    <s v="GBP"/>
    <n v="1354233296"/>
    <n v="1351641296"/>
    <b v="1"/>
    <n v="625"/>
    <b v="1"/>
    <s v="technology/hardware"/>
    <n v="41366"/>
    <n v="118.6144"/>
    <x v="2"/>
  </r>
  <r>
    <x v="0"/>
    <s v="NL"/>
    <s v="EUR"/>
    <n v="1420765200"/>
    <n v="1417506853"/>
    <b v="1"/>
    <n v="508"/>
    <b v="1"/>
    <s v="technology/hardware"/>
    <n v="10175"/>
    <n v="118.45472440944881"/>
    <x v="2"/>
  </r>
  <r>
    <x v="0"/>
    <s v="US"/>
    <s v="USD"/>
    <n v="1481778000"/>
    <n v="1479216874"/>
    <b v="1"/>
    <n v="531"/>
    <b v="1"/>
    <s v="technology/hardware"/>
    <n v="51047"/>
    <n v="143.21468926553672"/>
    <x v="2"/>
  </r>
  <r>
    <x v="0"/>
    <s v="US"/>
    <s v="USD"/>
    <n v="1398477518"/>
    <n v="1395885518"/>
    <b v="1"/>
    <n v="158"/>
    <b v="1"/>
    <s v="technology/hardware"/>
    <n v="19669"/>
    <n v="282.71518987341773"/>
    <x v="2"/>
  </r>
  <r>
    <x v="0"/>
    <s v="US"/>
    <s v="USD"/>
    <n v="1430981880"/>
    <n v="1426216033"/>
    <b v="1"/>
    <n v="508"/>
    <b v="1"/>
    <s v="technology/hardware"/>
    <n v="223719.59000000003"/>
    <n v="593.93620078740162"/>
    <x v="2"/>
  </r>
  <r>
    <x v="0"/>
    <s v="US"/>
    <s v="USD"/>
    <n v="1450486800"/>
    <n v="1446562807"/>
    <b v="1"/>
    <n v="644"/>
    <b v="1"/>
    <s v="technology/hardware"/>
    <n v="88829.140000000014"/>
    <n v="262.15704968944101"/>
    <x v="2"/>
  </r>
  <r>
    <x v="0"/>
    <s v="US"/>
    <s v="USD"/>
    <n v="1399668319"/>
    <n v="1397076319"/>
    <b v="1"/>
    <n v="848"/>
    <b v="1"/>
    <s v="technology/hardware"/>
    <n v="9500.5"/>
    <n v="46.580778301886795"/>
    <x v="2"/>
  </r>
  <r>
    <x v="0"/>
    <s v="US"/>
    <s v="USD"/>
    <n v="1388383353"/>
    <n v="1383195753"/>
    <b v="1"/>
    <n v="429"/>
    <b v="1"/>
    <s v="technology/hardware"/>
    <n v="20047.64"/>
    <n v="70.041118881118877"/>
    <x v="2"/>
  </r>
  <r>
    <x v="0"/>
    <s v="GB"/>
    <s v="GBP"/>
    <n v="1372701600"/>
    <n v="1369895421"/>
    <b v="1"/>
    <n v="204"/>
    <b v="1"/>
    <s v="technology/hardware"/>
    <n v="25641"/>
    <n v="164.90686274509804"/>
    <x v="2"/>
  </r>
  <r>
    <x v="0"/>
    <s v="US"/>
    <s v="USD"/>
    <n v="1480568340"/>
    <n v="1477996325"/>
    <b v="1"/>
    <n v="379"/>
    <b v="1"/>
    <s v="technology/hardware"/>
    <n v="45271"/>
    <n v="449.26385224274406"/>
    <x v="2"/>
  </r>
  <r>
    <x v="0"/>
    <s v="US"/>
    <s v="USD"/>
    <n v="1384557303"/>
    <n v="1383257703"/>
    <b v="1"/>
    <n v="271"/>
    <b v="1"/>
    <s v="technology/hardware"/>
    <n v="4445.1400000000003"/>
    <n v="27.472841328413285"/>
    <x v="2"/>
  </r>
  <r>
    <x v="0"/>
    <s v="US"/>
    <s v="USD"/>
    <n v="1478785027"/>
    <n v="1476189427"/>
    <b v="0"/>
    <n v="120"/>
    <b v="1"/>
    <s v="technology/hardware"/>
    <n v="7777"/>
    <n v="143.97499999999999"/>
    <x v="2"/>
  </r>
  <r>
    <x v="0"/>
    <s v="US"/>
    <s v="USD"/>
    <n v="1453481974"/>
    <n v="1448297974"/>
    <b v="0"/>
    <n v="140"/>
    <b v="1"/>
    <s v="technology/hardware"/>
    <n v="2353"/>
    <n v="88.23571428571428"/>
    <x v="2"/>
  </r>
  <r>
    <x v="0"/>
    <s v="US"/>
    <s v="USD"/>
    <n v="1481432340"/>
    <n v="1476764077"/>
    <b v="0"/>
    <n v="193"/>
    <b v="1"/>
    <s v="technology/hardware"/>
    <n v="5626"/>
    <n v="36.326424870466319"/>
    <x v="2"/>
  </r>
  <r>
    <x v="0"/>
    <s v="US"/>
    <s v="USD"/>
    <n v="1434212714"/>
    <n v="1431620714"/>
    <b v="0"/>
    <n v="180"/>
    <b v="1"/>
    <s v="technology/hardware"/>
    <n v="1232"/>
    <n v="90.177777777777777"/>
    <x v="2"/>
  </r>
  <r>
    <x v="0"/>
    <s v="US"/>
    <s v="USD"/>
    <n v="1341799647"/>
    <n v="1339207647"/>
    <b v="0"/>
    <n v="263"/>
    <b v="1"/>
    <s v="technology/hardware"/>
    <n v="35240.01"/>
    <n v="152.62361216730039"/>
    <x v="2"/>
  </r>
  <r>
    <x v="0"/>
    <s v="US"/>
    <s v="USD"/>
    <n v="1369282044"/>
    <n v="1366690044"/>
    <b v="0"/>
    <n v="217"/>
    <b v="1"/>
    <s v="technology/hardware"/>
    <n v="2110"/>
    <n v="55.806451612903224"/>
    <x v="2"/>
  </r>
  <r>
    <x v="0"/>
    <s v="AU"/>
    <s v="AUD"/>
    <n v="1429228800"/>
    <n v="1426714870"/>
    <b v="0"/>
    <n v="443"/>
    <b v="1"/>
    <s v="technology/hardware"/>
    <n v="2939"/>
    <n v="227.85327313769753"/>
    <x v="2"/>
  </r>
  <r>
    <x v="0"/>
    <s v="US"/>
    <s v="USD"/>
    <n v="1369323491"/>
    <n v="1366731491"/>
    <b v="0"/>
    <n v="1373"/>
    <b v="1"/>
    <s v="technology/hardware"/>
    <n v="41082.449999999997"/>
    <n v="91.82989803350327"/>
    <x v="2"/>
  </r>
  <r>
    <x v="0"/>
    <s v="GB"/>
    <s v="GBP"/>
    <n v="1386025140"/>
    <n v="1382963963"/>
    <b v="0"/>
    <n v="742"/>
    <b v="1"/>
    <s v="technology/hardware"/>
    <n v="10095.349999999999"/>
    <n v="80.991037735849048"/>
    <x v="2"/>
  </r>
  <r>
    <x v="0"/>
    <s v="US"/>
    <s v="USD"/>
    <n v="1433036578"/>
    <n v="1429580578"/>
    <b v="0"/>
    <n v="170"/>
    <b v="1"/>
    <s v="technology/hardware"/>
    <n v="37327"/>
    <n v="278.39411764705881"/>
    <x v="2"/>
  </r>
  <r>
    <x v="0"/>
    <s v="US"/>
    <s v="USD"/>
    <n v="1388017937"/>
    <n v="1385425937"/>
    <b v="0"/>
    <n v="242"/>
    <b v="1"/>
    <s v="technology/hardware"/>
    <n v="2429"/>
    <n v="43.095041322314053"/>
    <x v="2"/>
  </r>
  <r>
    <x v="0"/>
    <s v="US"/>
    <s v="USD"/>
    <n v="1455933653"/>
    <n v="1452045653"/>
    <b v="0"/>
    <n v="541"/>
    <b v="1"/>
    <s v="technology/hardware"/>
    <n v="126524"/>
    <n v="326.29205175600737"/>
    <x v="2"/>
  </r>
  <r>
    <x v="0"/>
    <s v="US"/>
    <s v="USD"/>
    <n v="1448466551"/>
    <n v="1445870951"/>
    <b v="0"/>
    <n v="121"/>
    <b v="1"/>
    <s v="technology/hardware"/>
    <n v="51"/>
    <n v="41.743801652892564"/>
    <x v="2"/>
  </r>
  <r>
    <x v="0"/>
    <s v="GB"/>
    <s v="GBP"/>
    <n v="1399033810"/>
    <n v="1396441810"/>
    <b v="0"/>
    <n v="621"/>
    <b v="1"/>
    <s v="technology/hardware"/>
    <n v="4757"/>
    <n v="64.020933977455712"/>
    <x v="2"/>
  </r>
  <r>
    <x v="0"/>
    <s v="US"/>
    <s v="USD"/>
    <n v="1417579200"/>
    <n v="1415031043"/>
    <b v="0"/>
    <n v="101"/>
    <b v="1"/>
    <s v="technology/hardware"/>
    <n v="4045"/>
    <n v="99.455445544554451"/>
    <x v="2"/>
  </r>
  <r>
    <x v="0"/>
    <s v="US"/>
    <s v="USD"/>
    <n v="1366222542"/>
    <n v="1363630542"/>
    <b v="0"/>
    <n v="554"/>
    <b v="1"/>
    <s v="technology/hardware"/>
    <n v="26726"/>
    <n v="138.49458483754512"/>
    <x v="2"/>
  </r>
  <r>
    <x v="0"/>
    <s v="GB"/>
    <s v="GBP"/>
    <n v="1456487532"/>
    <n v="1453895532"/>
    <b v="0"/>
    <n v="666"/>
    <b v="1"/>
    <s v="technology/hardware"/>
    <n v="15334.830000000002"/>
    <n v="45.547792792792798"/>
    <x v="2"/>
  </r>
  <r>
    <x v="0"/>
    <s v="GB"/>
    <s v="GBP"/>
    <n v="1425326400"/>
    <n v="1421916830"/>
    <b v="0"/>
    <n v="410"/>
    <b v="1"/>
    <s v="technology/hardware"/>
    <n v="1748"/>
    <n v="10.507317073170732"/>
    <x v="2"/>
  </r>
  <r>
    <x v="0"/>
    <s v="US"/>
    <s v="USD"/>
    <n v="1454277540"/>
    <n v="1450880854"/>
    <b v="0"/>
    <n v="375"/>
    <b v="1"/>
    <s v="technology/hardware"/>
    <n v="13037"/>
    <n v="114.76533333333333"/>
    <x v="2"/>
  </r>
  <r>
    <x v="0"/>
    <s v="US"/>
    <s v="USD"/>
    <n v="1406129150"/>
    <n v="1400945150"/>
    <b v="0"/>
    <n v="1364"/>
    <b v="1"/>
    <s v="technology/hardware"/>
    <n v="24100"/>
    <n v="35.997067448680355"/>
    <x v="2"/>
  </r>
  <r>
    <x v="0"/>
    <s v="US"/>
    <s v="USD"/>
    <n v="1483208454"/>
    <n v="1480616454"/>
    <b v="0"/>
    <n v="35"/>
    <b v="1"/>
    <s v="technology/hardware"/>
    <n v="396"/>
    <n v="154.17142857142858"/>
    <x v="2"/>
  </r>
  <r>
    <x v="0"/>
    <s v="DK"/>
    <s v="DKK"/>
    <n v="1458807098"/>
    <n v="1456218698"/>
    <b v="0"/>
    <n v="203"/>
    <b v="1"/>
    <s v="technology/hardware"/>
    <n v="14977"/>
    <n v="566.38916256157631"/>
    <x v="2"/>
  </r>
  <r>
    <x v="0"/>
    <s v="DE"/>
    <s v="EUR"/>
    <n v="1463333701"/>
    <n v="1460482501"/>
    <b v="0"/>
    <n v="49"/>
    <b v="1"/>
    <s v="technology/hardware"/>
    <n v="1922"/>
    <n v="120.85714285714286"/>
    <x v="2"/>
  </r>
  <r>
    <x v="0"/>
    <s v="US"/>
    <s v="USD"/>
    <n v="1370001600"/>
    <n v="1366879523"/>
    <b v="0"/>
    <n v="5812"/>
    <b v="1"/>
    <s v="technology/hardware"/>
    <n v="238822.27000000002"/>
    <n v="86.163845492085343"/>
    <x v="2"/>
  </r>
  <r>
    <x v="0"/>
    <s v="GB"/>
    <s v="GBP"/>
    <n v="1387958429"/>
    <n v="1385366429"/>
    <b v="0"/>
    <n v="1556"/>
    <b v="1"/>
    <s v="technology/hardware"/>
    <n v="39686.050000000003"/>
    <n v="51.212114395886893"/>
    <x v="2"/>
  </r>
  <r>
    <x v="0"/>
    <s v="US"/>
    <s v="USD"/>
    <n v="1408818683"/>
    <n v="1406226683"/>
    <b v="0"/>
    <n v="65"/>
    <b v="1"/>
    <s v="technology/hardware"/>
    <n v="2372"/>
    <n v="67.261538461538464"/>
    <x v="2"/>
  </r>
  <r>
    <x v="0"/>
    <s v="GB"/>
    <s v="GBP"/>
    <n v="1432499376"/>
    <n v="1429648176"/>
    <b v="0"/>
    <n v="10"/>
    <b v="1"/>
    <s v="technology/hardware"/>
    <n v="133"/>
    <n v="62.8"/>
    <x v="2"/>
  </r>
  <r>
    <x v="0"/>
    <s v="US"/>
    <s v="USD"/>
    <n v="1476994315"/>
    <n v="1474402315"/>
    <b v="0"/>
    <n v="76"/>
    <b v="1"/>
    <s v="technology/hardware"/>
    <n v="1305.9700000000012"/>
    <n v="346.13118421052633"/>
    <x v="2"/>
  </r>
  <r>
    <x v="0"/>
    <s v="US"/>
    <s v="USD"/>
    <n v="1451776791"/>
    <n v="1449098391"/>
    <b v="0"/>
    <n v="263"/>
    <b v="1"/>
    <s v="technology/hardware"/>
    <n v="14203.330000000002"/>
    <n v="244.11912547528519"/>
    <x v="2"/>
  </r>
  <r>
    <x v="0"/>
    <s v="DE"/>
    <s v="EUR"/>
    <n v="1467128723"/>
    <n v="1464536723"/>
    <b v="0"/>
    <n v="1530"/>
    <b v="1"/>
    <s v="technology/hardware"/>
    <n v="271659"/>
    <n v="259.25424836601309"/>
    <x v="2"/>
  </r>
  <r>
    <x v="0"/>
    <s v="US"/>
    <s v="USD"/>
    <n v="1475390484"/>
    <n v="1471502484"/>
    <b v="0"/>
    <n v="278"/>
    <b v="1"/>
    <s v="technology/hardware"/>
    <n v="36146"/>
    <n v="201.96402877697841"/>
    <x v="2"/>
  </r>
  <r>
    <x v="0"/>
    <s v="US"/>
    <s v="USD"/>
    <n v="1462629432"/>
    <n v="1460037432"/>
    <b v="0"/>
    <n v="350"/>
    <b v="1"/>
    <s v="technology/hardware"/>
    <n v="7673"/>
    <n v="226.20857142857142"/>
    <x v="2"/>
  </r>
  <r>
    <x v="0"/>
    <s v="US"/>
    <s v="USD"/>
    <n v="1431100918"/>
    <n v="1427212918"/>
    <b v="0"/>
    <n v="470"/>
    <b v="1"/>
    <s v="technology/hardware"/>
    <n v="52604.299999999988"/>
    <n v="324.69"/>
    <x v="2"/>
  </r>
  <r>
    <x v="0"/>
    <s v="US"/>
    <s v="USD"/>
    <n v="1462564182"/>
    <n v="1459972182"/>
    <b v="0"/>
    <n v="3"/>
    <b v="1"/>
    <s v="technology/hardware"/>
    <n v="15"/>
    <n v="205"/>
    <x v="2"/>
  </r>
  <r>
    <x v="0"/>
    <s v="US"/>
    <s v="USD"/>
    <n v="1374769288"/>
    <n v="1372177288"/>
    <b v="0"/>
    <n v="8200"/>
    <b v="1"/>
    <s v="technology/hardware"/>
    <n v="157821.6"/>
    <n v="20.465926829268295"/>
    <x v="2"/>
  </r>
  <r>
    <x v="0"/>
    <s v="GB"/>
    <s v="GBP"/>
    <n v="1406149689"/>
    <n v="1402693689"/>
    <b v="0"/>
    <n v="8359"/>
    <b v="1"/>
    <s v="technology/hardware"/>
    <n v="793594.99"/>
    <n v="116.35303146309367"/>
    <x v="2"/>
  </r>
  <r>
    <x v="0"/>
    <s v="US"/>
    <s v="USD"/>
    <n v="1433538000"/>
    <n v="1428541276"/>
    <b v="0"/>
    <n v="188"/>
    <b v="1"/>
    <s v="technology/hardware"/>
    <n v="7754"/>
    <n v="307.20212765957444"/>
    <x v="2"/>
  </r>
  <r>
    <x v="0"/>
    <s v="ES"/>
    <s v="EUR"/>
    <n v="1482085857"/>
    <n v="1479493857"/>
    <b v="0"/>
    <n v="48"/>
    <b v="1"/>
    <s v="technology/hardware"/>
    <n v="6241"/>
    <n v="546.6875"/>
    <x v="2"/>
  </r>
  <r>
    <x v="0"/>
    <s v="GB"/>
    <s v="GBP"/>
    <n v="1435258800"/>
    <n v="1432659793"/>
    <b v="0"/>
    <n v="607"/>
    <b v="1"/>
    <s v="technology/hardware"/>
    <n v="18817"/>
    <n v="47.474464579901152"/>
    <x v="2"/>
  </r>
  <r>
    <x v="0"/>
    <s v="US"/>
    <s v="USD"/>
    <n v="1447286300"/>
    <n v="1444690700"/>
    <b v="0"/>
    <n v="50"/>
    <b v="1"/>
    <s v="technology/hardware"/>
    <n v="4078"/>
    <n v="101.56"/>
    <x v="2"/>
  </r>
  <r>
    <x v="0"/>
    <s v="US"/>
    <s v="USD"/>
    <n v="1337144340"/>
    <n v="1333597555"/>
    <b v="0"/>
    <n v="55"/>
    <b v="1"/>
    <s v="music/indie rock"/>
    <n v="510"/>
    <n v="72.909090909090907"/>
    <x v="4"/>
  </r>
  <r>
    <x v="0"/>
    <s v="US"/>
    <s v="USD"/>
    <n v="1322106796"/>
    <n v="1316919196"/>
    <b v="0"/>
    <n v="38"/>
    <b v="1"/>
    <s v="music/indie rock"/>
    <n v="161"/>
    <n v="43.710526315789473"/>
    <x v="4"/>
  </r>
  <r>
    <x v="0"/>
    <s v="US"/>
    <s v="USD"/>
    <n v="1338830395"/>
    <n v="1336238395"/>
    <b v="0"/>
    <n v="25"/>
    <b v="1"/>
    <s v="music/indie rock"/>
    <n v="100"/>
    <n v="34"/>
    <x v="4"/>
  </r>
  <r>
    <x v="0"/>
    <s v="US"/>
    <s v="USD"/>
    <n v="1399186740"/>
    <n v="1396468782"/>
    <b v="0"/>
    <n v="46"/>
    <b v="1"/>
    <s v="music/indie rock"/>
    <n v="250"/>
    <n v="70.652173913043484"/>
    <x v="4"/>
  </r>
  <r>
    <x v="0"/>
    <s v="US"/>
    <s v="USD"/>
    <n v="1342382587"/>
    <n v="1339790587"/>
    <b v="0"/>
    <n v="83"/>
    <b v="1"/>
    <s v="music/indie rock"/>
    <n v="1412"/>
    <n v="89.301204819277103"/>
    <x v="4"/>
  </r>
  <r>
    <x v="0"/>
    <s v="US"/>
    <s v="USD"/>
    <n v="1323838740"/>
    <n v="1321200332"/>
    <b v="0"/>
    <n v="35"/>
    <b v="1"/>
    <s v="music/indie rock"/>
    <n v="28"/>
    <n v="115.08571428571429"/>
    <x v="4"/>
  </r>
  <r>
    <x v="0"/>
    <s v="US"/>
    <s v="USD"/>
    <n v="1315457658"/>
    <n v="1312865658"/>
    <b v="0"/>
    <n v="25"/>
    <b v="1"/>
    <s v="music/indie rock"/>
    <n v="53"/>
    <n v="62.12"/>
    <x v="4"/>
  </r>
  <r>
    <x v="0"/>
    <s v="US"/>
    <s v="USD"/>
    <n v="1284177540"/>
    <n v="1281028152"/>
    <b v="0"/>
    <n v="75"/>
    <b v="1"/>
    <s v="music/indie rock"/>
    <n v="465.32000000000016"/>
    <n v="46.204266666666669"/>
    <x v="4"/>
  </r>
  <r>
    <x v="0"/>
    <s v="US"/>
    <s v="USD"/>
    <n v="1375408194"/>
    <n v="1372384194"/>
    <b v="0"/>
    <n v="62"/>
    <b v="1"/>
    <s v="music/indie rock"/>
    <n v="510.01000000000022"/>
    <n v="48.54854838709678"/>
    <x v="4"/>
  </r>
  <r>
    <x v="0"/>
    <s v="US"/>
    <s v="USD"/>
    <n v="1361696955"/>
    <n v="1359104955"/>
    <b v="0"/>
    <n v="160"/>
    <b v="1"/>
    <s v="music/indie rock"/>
    <n v="1203.2299999999996"/>
    <n v="57.520187499999999"/>
    <x v="4"/>
  </r>
  <r>
    <x v="0"/>
    <s v="US"/>
    <s v="USD"/>
    <n v="1299009600"/>
    <n v="1294818278"/>
    <b v="0"/>
    <n v="246"/>
    <b v="1"/>
    <s v="music/indie rock"/>
    <n v="3684.2000000000007"/>
    <n v="88.147154471544724"/>
    <x v="4"/>
  </r>
  <r>
    <x v="0"/>
    <s v="US"/>
    <s v="USD"/>
    <n v="1318006732"/>
    <n v="1312822732"/>
    <b v="0"/>
    <n v="55"/>
    <b v="1"/>
    <s v="music/indie rock"/>
    <n v="77"/>
    <n v="110.49090909090908"/>
    <x v="4"/>
  </r>
  <r>
    <x v="0"/>
    <s v="US"/>
    <s v="USD"/>
    <n v="1356211832"/>
    <n v="1351024232"/>
    <b v="0"/>
    <n v="23"/>
    <b v="1"/>
    <s v="music/indie rock"/>
    <n v="37"/>
    <n v="66.826086956521735"/>
    <x v="4"/>
  </r>
  <r>
    <x v="0"/>
    <s v="US"/>
    <s v="USD"/>
    <n v="1330916400"/>
    <n v="1327969730"/>
    <b v="0"/>
    <n v="72"/>
    <b v="1"/>
    <s v="music/indie rock"/>
    <n v="719"/>
    <n v="58.597222222222221"/>
    <x v="4"/>
  </r>
  <r>
    <x v="0"/>
    <s v="US"/>
    <s v="USD"/>
    <n v="1317576973"/>
    <n v="1312392973"/>
    <b v="0"/>
    <n v="22"/>
    <b v="1"/>
    <s v="music/indie rock"/>
    <n v="0"/>
    <n v="113.63636363636364"/>
    <x v="4"/>
  </r>
  <r>
    <x v="0"/>
    <s v="US"/>
    <s v="USD"/>
    <n v="1351223940"/>
    <n v="1349892735"/>
    <b v="0"/>
    <n v="14"/>
    <b v="1"/>
    <s v="music/indie rock"/>
    <n v="10"/>
    <n v="43.571428571428569"/>
    <x v="4"/>
  </r>
  <r>
    <x v="0"/>
    <s v="US"/>
    <s v="USD"/>
    <n v="1322751735"/>
    <n v="1317564135"/>
    <b v="0"/>
    <n v="38"/>
    <b v="1"/>
    <s v="music/indie rock"/>
    <n v="0"/>
    <n v="78.94736842105263"/>
    <x v="4"/>
  </r>
  <r>
    <x v="0"/>
    <s v="US"/>
    <s v="USD"/>
    <n v="1331174635"/>
    <n v="1328582635"/>
    <b v="0"/>
    <n v="32"/>
    <b v="1"/>
    <s v="music/indie rock"/>
    <n v="20"/>
    <n v="188.125"/>
    <x v="4"/>
  </r>
  <r>
    <x v="0"/>
    <s v="US"/>
    <s v="USD"/>
    <n v="1435808400"/>
    <n v="1434650084"/>
    <b v="0"/>
    <n v="63"/>
    <b v="1"/>
    <s v="music/indie rock"/>
    <n v="971"/>
    <n v="63.031746031746032"/>
    <x v="4"/>
  </r>
  <r>
    <x v="0"/>
    <s v="US"/>
    <s v="USD"/>
    <n v="1341028740"/>
    <n v="1339704141"/>
    <b v="0"/>
    <n v="27"/>
    <b v="1"/>
    <s v="music/indie rock"/>
    <n v="220"/>
    <n v="30.37037037037037"/>
    <x v="4"/>
  </r>
  <r>
    <x v="0"/>
    <s v="US"/>
    <s v="USD"/>
    <n v="1329104114"/>
    <n v="1323920114"/>
    <b v="0"/>
    <n v="44"/>
    <b v="1"/>
    <s v="music/indie rock"/>
    <n v="265"/>
    <n v="51.477272727272727"/>
    <x v="4"/>
  </r>
  <r>
    <x v="0"/>
    <s v="US"/>
    <s v="USD"/>
    <n v="1304628648"/>
    <n v="1302036648"/>
    <b v="0"/>
    <n v="38"/>
    <b v="1"/>
    <s v="music/indie rock"/>
    <n v="360"/>
    <n v="35.789473684210527"/>
    <x v="4"/>
  </r>
  <r>
    <x v="0"/>
    <s v="US"/>
    <s v="USD"/>
    <n v="1352488027"/>
    <n v="1349892427"/>
    <b v="0"/>
    <n v="115"/>
    <b v="1"/>
    <s v="music/indie rock"/>
    <n v="3587"/>
    <n v="98.817391304347822"/>
    <x v="4"/>
  </r>
  <r>
    <x v="0"/>
    <s v="US"/>
    <s v="USD"/>
    <n v="1369958400"/>
    <n v="1367286434"/>
    <b v="0"/>
    <n v="37"/>
    <b v="1"/>
    <s v="music/indie rock"/>
    <n v="236"/>
    <n v="28"/>
    <x v="4"/>
  </r>
  <r>
    <x v="0"/>
    <s v="US"/>
    <s v="USD"/>
    <n v="1416542400"/>
    <n v="1415472953"/>
    <b v="0"/>
    <n v="99"/>
    <b v="1"/>
    <s v="music/indie rock"/>
    <n v="3080"/>
    <n v="51.313131313131315"/>
    <x v="4"/>
  </r>
  <r>
    <x v="0"/>
    <s v="US"/>
    <s v="USD"/>
    <n v="1359176974"/>
    <n v="1356584974"/>
    <b v="0"/>
    <n v="44"/>
    <b v="1"/>
    <s v="music/indie rock"/>
    <n v="155"/>
    <n v="53.522727272727273"/>
    <x v="4"/>
  </r>
  <r>
    <x v="0"/>
    <s v="US"/>
    <s v="USD"/>
    <n v="1415815393"/>
    <n v="1413997393"/>
    <b v="0"/>
    <n v="58"/>
    <b v="1"/>
    <s v="music/indie rock"/>
    <n v="154.65999999999985"/>
    <n v="37.149310344827583"/>
    <x v="4"/>
  </r>
  <r>
    <x v="0"/>
    <s v="US"/>
    <s v="USD"/>
    <n v="1347249300"/>
    <n v="1344917580"/>
    <b v="0"/>
    <n v="191"/>
    <b v="1"/>
    <s v="music/indie rock"/>
    <n v="1170"/>
    <n v="89.895287958115176"/>
    <x v="4"/>
  </r>
  <r>
    <x v="0"/>
    <s v="US"/>
    <s v="USD"/>
    <n v="1436115617"/>
    <n v="1433523617"/>
    <b v="0"/>
    <n v="40"/>
    <b v="1"/>
    <s v="music/indie rock"/>
    <n v="261"/>
    <n v="106.52500000000001"/>
    <x v="4"/>
  </r>
  <r>
    <x v="0"/>
    <s v="US"/>
    <s v="USD"/>
    <n v="1401253140"/>
    <n v="1398873969"/>
    <b v="0"/>
    <n v="38"/>
    <b v="1"/>
    <s v="music/indie rock"/>
    <n v="7"/>
    <n v="52.815789473684212"/>
    <x v="4"/>
  </r>
  <r>
    <x v="0"/>
    <s v="US"/>
    <s v="USD"/>
    <n v="1313370000"/>
    <n v="1307594625"/>
    <b v="0"/>
    <n v="39"/>
    <b v="1"/>
    <s v="music/indie rock"/>
    <n v="130"/>
    <n v="54.615384615384613"/>
    <x v="4"/>
  </r>
  <r>
    <x v="0"/>
    <s v="US"/>
    <s v="USD"/>
    <n v="1366064193"/>
    <n v="1364854593"/>
    <b v="0"/>
    <n v="11"/>
    <b v="1"/>
    <s v="music/indie rock"/>
    <n v="0"/>
    <n v="27.272727272727273"/>
    <x v="4"/>
  </r>
  <r>
    <x v="0"/>
    <s v="US"/>
    <s v="USD"/>
    <n v="1411505176"/>
    <n v="1408481176"/>
    <b v="0"/>
    <n v="107"/>
    <b v="1"/>
    <s v="music/indie rock"/>
    <n v="340"/>
    <n v="68.598130841121488"/>
    <x v="4"/>
  </r>
  <r>
    <x v="0"/>
    <s v="US"/>
    <s v="USD"/>
    <n v="1291870740"/>
    <n v="1286480070"/>
    <b v="0"/>
    <n v="147"/>
    <b v="1"/>
    <s v="music/indie rock"/>
    <n v="235"/>
    <n v="35.612244897959187"/>
    <x v="4"/>
  </r>
  <r>
    <x v="0"/>
    <s v="US"/>
    <s v="USD"/>
    <n v="1298167001"/>
    <n v="1295575001"/>
    <b v="0"/>
    <n v="36"/>
    <b v="1"/>
    <s v="music/indie rock"/>
    <n v="1885"/>
    <n v="94.027777777777771"/>
    <x v="4"/>
  </r>
  <r>
    <x v="0"/>
    <s v="US"/>
    <s v="USD"/>
    <n v="1349203203"/>
    <n v="1345056003"/>
    <b v="0"/>
    <n v="92"/>
    <b v="1"/>
    <s v="music/indie rock"/>
    <n v="434"/>
    <n v="526.45652173913038"/>
    <x v="4"/>
  </r>
  <r>
    <x v="0"/>
    <s v="US"/>
    <s v="USD"/>
    <n v="1445921940"/>
    <n v="1444699549"/>
    <b v="0"/>
    <n v="35"/>
    <b v="1"/>
    <s v="music/indie rock"/>
    <n v="573"/>
    <n v="50.657142857142858"/>
    <x v="4"/>
  </r>
  <r>
    <x v="0"/>
    <s v="US"/>
    <s v="USD"/>
    <n v="1311538136"/>
    <n v="1308946136"/>
    <b v="0"/>
    <n v="17"/>
    <b v="1"/>
    <s v="music/indie rock"/>
    <n v="346.1099999999999"/>
    <n v="79.182941176470578"/>
    <x v="4"/>
  </r>
  <r>
    <x v="0"/>
    <s v="US"/>
    <s v="USD"/>
    <n v="1345086445"/>
    <n v="1342494445"/>
    <b v="0"/>
    <n v="22"/>
    <b v="1"/>
    <s v="music/indie rock"/>
    <n v="15"/>
    <n v="91.590909090909093"/>
    <x v="4"/>
  </r>
  <r>
    <x v="0"/>
    <s v="US"/>
    <s v="USD"/>
    <n v="1388617736"/>
    <n v="1384384136"/>
    <b v="0"/>
    <n v="69"/>
    <b v="1"/>
    <s v="music/indie rock"/>
    <n v="70.430000000000291"/>
    <n v="116.96275362318841"/>
    <x v="4"/>
  </r>
  <r>
    <x v="2"/>
    <s v="CH"/>
    <s v="CHF"/>
    <n v="1484156948"/>
    <n v="1481564948"/>
    <b v="0"/>
    <n v="10"/>
    <b v="0"/>
    <s v="games/video games"/>
    <n v="-49716"/>
    <n v="28.4"/>
    <x v="6"/>
  </r>
  <r>
    <x v="2"/>
    <s v="MX"/>
    <s v="MXN"/>
    <n v="1483773169"/>
    <n v="1481181169"/>
    <b v="0"/>
    <n v="3"/>
    <b v="0"/>
    <s v="games/video games"/>
    <n v="-79690"/>
    <n v="103.33333333333333"/>
    <x v="6"/>
  </r>
  <r>
    <x v="2"/>
    <s v="US"/>
    <s v="USD"/>
    <n v="1268636340"/>
    <n v="1263982307"/>
    <b v="0"/>
    <n v="5"/>
    <b v="0"/>
    <s v="games/video games"/>
    <n v="-450"/>
    <n v="10"/>
    <x v="6"/>
  </r>
  <r>
    <x v="2"/>
    <s v="US"/>
    <s v="USD"/>
    <n v="1291093200"/>
    <n v="1286930435"/>
    <b v="0"/>
    <n v="5"/>
    <b v="0"/>
    <s v="games/video games"/>
    <n v="-985"/>
    <n v="23"/>
    <x v="6"/>
  </r>
  <r>
    <x v="2"/>
    <s v="US"/>
    <s v="USD"/>
    <n v="1438734833"/>
    <n v="1436142833"/>
    <b v="0"/>
    <n v="27"/>
    <b v="0"/>
    <s v="games/video games"/>
    <n v="-59148"/>
    <n v="31.555555555555557"/>
    <x v="6"/>
  </r>
  <r>
    <x v="2"/>
    <s v="US"/>
    <s v="USD"/>
    <n v="1418080887"/>
    <n v="1415488887"/>
    <b v="0"/>
    <n v="2"/>
    <b v="0"/>
    <s v="games/video games"/>
    <n v="-19990"/>
    <n v="5"/>
    <x v="6"/>
  </r>
  <r>
    <x v="2"/>
    <s v="GB"/>
    <s v="GBP"/>
    <n v="1426158463"/>
    <n v="1423570063"/>
    <b v="0"/>
    <n v="236"/>
    <b v="0"/>
    <s v="games/video games"/>
    <n v="-19924"/>
    <n v="34.220338983050844"/>
    <x v="6"/>
  </r>
  <r>
    <x v="2"/>
    <s v="CA"/>
    <s v="CAD"/>
    <n v="1411324369"/>
    <n v="1406140369"/>
    <b v="0"/>
    <n v="1"/>
    <b v="0"/>
    <s v="games/video games"/>
    <n v="-14975"/>
    <n v="25"/>
    <x v="6"/>
  </r>
  <r>
    <x v="2"/>
    <s v="US"/>
    <s v="USD"/>
    <n v="1457570100"/>
    <n v="1454978100"/>
    <b v="0"/>
    <n v="12"/>
    <b v="0"/>
    <s v="games/video games"/>
    <n v="-1764"/>
    <n v="19.666666666666668"/>
    <x v="6"/>
  </r>
  <r>
    <x v="2"/>
    <s v="US"/>
    <s v="USD"/>
    <n v="1408154663"/>
    <n v="1405130663"/>
    <b v="0"/>
    <n v="4"/>
    <b v="0"/>
    <s v="games/video games"/>
    <n v="-41915"/>
    <n v="21.25"/>
    <x v="6"/>
  </r>
  <r>
    <x v="2"/>
    <s v="US"/>
    <s v="USD"/>
    <n v="1436677091"/>
    <n v="1434085091"/>
    <b v="0"/>
    <n v="3"/>
    <b v="0"/>
    <s v="games/video games"/>
    <n v="-475"/>
    <n v="8.3333333333333339"/>
    <x v="6"/>
  </r>
  <r>
    <x v="2"/>
    <s v="US"/>
    <s v="USD"/>
    <n v="1391427692"/>
    <n v="1388835692"/>
    <b v="0"/>
    <n v="99"/>
    <b v="0"/>
    <s v="games/video games"/>
    <n v="-97887.01"/>
    <n v="21.34333333333333"/>
    <x v="6"/>
  </r>
  <r>
    <x v="2"/>
    <s v="US"/>
    <s v="USD"/>
    <n v="1303628340"/>
    <n v="1300328399"/>
    <b v="0"/>
    <n v="3"/>
    <b v="0"/>
    <s v="games/video games"/>
    <n v="-984"/>
    <n v="5.333333333333333"/>
    <x v="6"/>
  </r>
  <r>
    <x v="2"/>
    <s v="US"/>
    <s v="USD"/>
    <n v="1367097391"/>
    <n v="1364505391"/>
    <b v="0"/>
    <n v="3"/>
    <b v="0"/>
    <s v="games/video games"/>
    <n v="-5896"/>
    <n v="34.666666666666664"/>
    <x v="6"/>
  </r>
  <r>
    <x v="2"/>
    <s v="US"/>
    <s v="USD"/>
    <n v="1349392033"/>
    <n v="1346800033"/>
    <b v="0"/>
    <n v="22"/>
    <b v="0"/>
    <s v="games/video games"/>
    <n v="-4522"/>
    <n v="21.727272727272727"/>
    <x v="6"/>
  </r>
  <r>
    <x v="2"/>
    <s v="US"/>
    <s v="USD"/>
    <n v="1382184786"/>
    <n v="1379592786"/>
    <b v="0"/>
    <n v="4"/>
    <b v="0"/>
    <s v="games/video games"/>
    <n v="-79952.31"/>
    <n v="11.922499999999999"/>
    <x v="6"/>
  </r>
  <r>
    <x v="2"/>
    <s v="CA"/>
    <s v="CAD"/>
    <n v="1417804229"/>
    <n v="1415212229"/>
    <b v="0"/>
    <n v="534"/>
    <b v="0"/>
    <s v="games/video games"/>
    <n v="-35797"/>
    <n v="26.59737827715356"/>
    <x v="6"/>
  </r>
  <r>
    <x v="2"/>
    <s v="GB"/>
    <s v="GBP"/>
    <n v="1383959939"/>
    <n v="1381364339"/>
    <b v="0"/>
    <n v="12"/>
    <b v="0"/>
    <s v="games/video games"/>
    <n v="-872"/>
    <n v="10.666666666666666"/>
    <x v="6"/>
  </r>
  <r>
    <x v="2"/>
    <s v="US"/>
    <s v="USD"/>
    <n v="1478196008"/>
    <n v="1475604008"/>
    <b v="0"/>
    <n v="56"/>
    <b v="0"/>
    <s v="games/video games"/>
    <n v="-28374"/>
    <n v="29.035714285714285"/>
    <x v="6"/>
  </r>
  <r>
    <x v="2"/>
    <s v="US"/>
    <s v="USD"/>
    <n v="1357934424"/>
    <n v="1355342424"/>
    <b v="0"/>
    <n v="11"/>
    <b v="0"/>
    <s v="games/video games"/>
    <n v="-499440"/>
    <n v="50.909090909090907"/>
    <x v="6"/>
  </r>
  <r>
    <x v="2"/>
    <s v="US"/>
    <s v="USD"/>
    <n v="1415947159"/>
    <n v="1413351559"/>
    <b v="0"/>
    <n v="0"/>
    <b v="0"/>
    <s v="games/video games"/>
    <n v="-15000"/>
    <e v="#DIV/0!"/>
    <x v="6"/>
  </r>
  <r>
    <x v="2"/>
    <s v="DE"/>
    <s v="EUR"/>
    <n v="1451494210"/>
    <n v="1449075010"/>
    <b v="0"/>
    <n v="12"/>
    <b v="0"/>
    <s v="games/video games"/>
    <n v="-9899"/>
    <n v="50.083333333333336"/>
    <x v="6"/>
  </r>
  <r>
    <x v="2"/>
    <s v="US"/>
    <s v="USD"/>
    <n v="1279738800"/>
    <n v="1275599812"/>
    <b v="0"/>
    <n v="5"/>
    <b v="0"/>
    <s v="games/video games"/>
    <n v="-1775"/>
    <n v="45"/>
    <x v="6"/>
  </r>
  <r>
    <x v="2"/>
    <s v="US"/>
    <s v="USD"/>
    <n v="1379164040"/>
    <n v="1376399240"/>
    <b v="0"/>
    <n v="24"/>
    <b v="0"/>
    <s v="games/video games"/>
    <n v="-34893"/>
    <n v="25.291666666666668"/>
    <x v="6"/>
  </r>
  <r>
    <x v="2"/>
    <s v="US"/>
    <s v="USD"/>
    <n v="1385534514"/>
    <n v="1382938914"/>
    <b v="0"/>
    <n v="89"/>
    <b v="0"/>
    <s v="games/video games"/>
    <n v="-10435"/>
    <n v="51.292134831460672"/>
    <x v="6"/>
  </r>
  <r>
    <x v="2"/>
    <s v="US"/>
    <s v="USD"/>
    <n v="1455207510"/>
    <n v="1453997910"/>
    <b v="0"/>
    <n v="1"/>
    <b v="0"/>
    <s v="games/video games"/>
    <n v="-4999"/>
    <n v="1"/>
    <x v="6"/>
  </r>
  <r>
    <x v="2"/>
    <s v="US"/>
    <s v="USD"/>
    <n v="1416125148"/>
    <n v="1413356748"/>
    <b v="0"/>
    <n v="55"/>
    <b v="0"/>
    <s v="games/video games"/>
    <n v="-387284"/>
    <n v="49.381818181818183"/>
    <x v="6"/>
  </r>
  <r>
    <x v="2"/>
    <s v="GB"/>
    <s v="GBP"/>
    <n v="1427992582"/>
    <n v="1425404182"/>
    <b v="0"/>
    <n v="2"/>
    <b v="0"/>
    <s v="games/video games"/>
    <n v="-98"/>
    <n v="1"/>
    <x v="6"/>
  </r>
  <r>
    <x v="2"/>
    <s v="US"/>
    <s v="USD"/>
    <n v="1280534400"/>
    <n v="1277512556"/>
    <b v="0"/>
    <n v="0"/>
    <b v="0"/>
    <s v="games/video games"/>
    <n v="-2000"/>
    <e v="#DIV/0!"/>
    <x v="6"/>
  </r>
  <r>
    <x v="2"/>
    <s v="NO"/>
    <s v="NOK"/>
    <n v="1468392599"/>
    <n v="1465800599"/>
    <b v="0"/>
    <n v="4"/>
    <b v="0"/>
    <s v="games/video games"/>
    <n v="-49595"/>
    <n v="101.25"/>
    <x v="6"/>
  </r>
  <r>
    <x v="2"/>
    <s v="US"/>
    <s v="USD"/>
    <n v="1467231614"/>
    <n v="1464639614"/>
    <b v="0"/>
    <n v="6"/>
    <b v="0"/>
    <s v="games/video games"/>
    <n v="-44882"/>
    <n v="19.666666666666668"/>
    <x v="6"/>
  </r>
  <r>
    <x v="2"/>
    <s v="US"/>
    <s v="USD"/>
    <n v="1394909909"/>
    <n v="1392321509"/>
    <b v="0"/>
    <n v="4"/>
    <b v="0"/>
    <s v="games/video games"/>
    <n v="-29950"/>
    <n v="12.5"/>
    <x v="6"/>
  </r>
  <r>
    <x v="2"/>
    <s v="US"/>
    <s v="USD"/>
    <n v="1420876740"/>
    <n v="1417470718"/>
    <b v="0"/>
    <n v="4"/>
    <b v="0"/>
    <s v="games/video games"/>
    <n v="-372591"/>
    <n v="8.5"/>
    <x v="6"/>
  </r>
  <r>
    <x v="2"/>
    <s v="US"/>
    <s v="USD"/>
    <n v="1390921827"/>
    <n v="1389193827"/>
    <b v="0"/>
    <n v="2"/>
    <b v="0"/>
    <s v="games/video games"/>
    <n v="-248"/>
    <n v="1"/>
    <x v="6"/>
  </r>
  <r>
    <x v="2"/>
    <s v="GB"/>
    <s v="GBP"/>
    <n v="1459443385"/>
    <n v="1456854985"/>
    <b v="0"/>
    <n v="5"/>
    <b v="0"/>
    <s v="games/video games"/>
    <n v="-4885"/>
    <n v="23"/>
    <x v="6"/>
  </r>
  <r>
    <x v="2"/>
    <s v="US"/>
    <s v="USD"/>
    <n v="1379363406"/>
    <n v="1375475406"/>
    <b v="0"/>
    <n v="83"/>
    <b v="0"/>
    <s v="games/video games"/>
    <n v="-54507"/>
    <n v="17.987951807228917"/>
    <x v="6"/>
  </r>
  <r>
    <x v="2"/>
    <s v="US"/>
    <s v="USD"/>
    <n v="1482479940"/>
    <n v="1479684783"/>
    <b v="0"/>
    <n v="57"/>
    <b v="0"/>
    <s v="games/video games"/>
    <n v="-53856"/>
    <n v="370.94736842105266"/>
    <x v="6"/>
  </r>
  <r>
    <x v="2"/>
    <s v="US"/>
    <s v="USD"/>
    <n v="1360009774"/>
    <n v="1356121774"/>
    <b v="0"/>
    <n v="311"/>
    <b v="0"/>
    <s v="games/video games"/>
    <n v="-280229.89"/>
    <n v="63.569485530546629"/>
    <x v="6"/>
  </r>
  <r>
    <x v="2"/>
    <s v="US"/>
    <s v="USD"/>
    <n v="1310837574"/>
    <n v="1308245574"/>
    <b v="0"/>
    <n v="2"/>
    <b v="0"/>
    <s v="games/video games"/>
    <n v="-3574"/>
    <n v="13"/>
    <x v="6"/>
  </r>
  <r>
    <x v="2"/>
    <s v="US"/>
    <s v="USD"/>
    <n v="1337447105"/>
    <n v="1334855105"/>
    <b v="0"/>
    <n v="16"/>
    <b v="0"/>
    <s v="games/video games"/>
    <n v="-9915"/>
    <n v="5.3125"/>
    <x v="6"/>
  </r>
  <r>
    <x v="0"/>
    <s v="US"/>
    <s v="USD"/>
    <n v="1443040059"/>
    <n v="1440448059"/>
    <b v="0"/>
    <n v="13"/>
    <b v="1"/>
    <s v="music/rock"/>
    <n v="63"/>
    <n v="35.615384615384613"/>
    <x v="4"/>
  </r>
  <r>
    <x v="0"/>
    <s v="US"/>
    <s v="USD"/>
    <n v="1406226191"/>
    <n v="1403547791"/>
    <b v="0"/>
    <n v="58"/>
    <b v="1"/>
    <s v="music/rock"/>
    <n v="552"/>
    <n v="87.103448275862064"/>
    <x v="4"/>
  </r>
  <r>
    <x v="0"/>
    <s v="US"/>
    <s v="USD"/>
    <n v="1433735400"/>
    <n v="1429306520"/>
    <b v="0"/>
    <n v="44"/>
    <b v="1"/>
    <s v="music/rock"/>
    <n v="805"/>
    <n v="75.11363636363636"/>
    <x v="4"/>
  </r>
  <r>
    <x v="0"/>
    <s v="US"/>
    <s v="USD"/>
    <n v="1466827140"/>
    <n v="1464196414"/>
    <b v="0"/>
    <n v="83"/>
    <b v="1"/>
    <s v="music/rock"/>
    <n v="145"/>
    <n v="68.01204819277109"/>
    <x v="4"/>
  </r>
  <r>
    <x v="0"/>
    <s v="FR"/>
    <s v="EUR"/>
    <n v="1460127635"/>
    <n v="1457539235"/>
    <b v="0"/>
    <n v="117"/>
    <b v="1"/>
    <s v="music/rock"/>
    <n v="966"/>
    <n v="29.623931623931625"/>
    <x v="4"/>
  </r>
  <r>
    <x v="0"/>
    <s v="US"/>
    <s v="USD"/>
    <n v="1417813618"/>
    <n v="1413922018"/>
    <b v="0"/>
    <n v="32"/>
    <b v="1"/>
    <s v="music/rock"/>
    <n v="932"/>
    <n v="91.625"/>
    <x v="4"/>
  </r>
  <r>
    <x v="0"/>
    <s v="US"/>
    <s v="USD"/>
    <n v="1347672937"/>
    <n v="1346463337"/>
    <b v="0"/>
    <n v="8"/>
    <b v="1"/>
    <s v="music/rock"/>
    <n v="30"/>
    <n v="22.5"/>
    <x v="4"/>
  </r>
  <r>
    <x v="0"/>
    <s v="US"/>
    <s v="USD"/>
    <n v="1486702800"/>
    <n v="1484058261"/>
    <b v="0"/>
    <n v="340"/>
    <b v="1"/>
    <s v="music/rock"/>
    <n v="3884.6899999999987"/>
    <n v="64.366735294117646"/>
    <x v="4"/>
  </r>
  <r>
    <x v="0"/>
    <s v="US"/>
    <s v="USD"/>
    <n v="1488473351"/>
    <n v="1488214151"/>
    <b v="0"/>
    <n v="7"/>
    <b v="1"/>
    <s v="music/rock"/>
    <n v="0"/>
    <n v="21.857142857142858"/>
    <x v="4"/>
  </r>
  <r>
    <x v="0"/>
    <s v="US"/>
    <s v="USD"/>
    <n v="1440266422"/>
    <n v="1436810422"/>
    <b v="0"/>
    <n v="19"/>
    <b v="1"/>
    <s v="music/rock"/>
    <n v="283"/>
    <n v="33.315789473684212"/>
    <x v="4"/>
  </r>
  <r>
    <x v="0"/>
    <s v="US"/>
    <s v="USD"/>
    <n v="1434949200"/>
    <n v="1431903495"/>
    <b v="0"/>
    <n v="47"/>
    <b v="1"/>
    <s v="music/rock"/>
    <n v="243"/>
    <n v="90.276595744680847"/>
    <x v="4"/>
  </r>
  <r>
    <x v="0"/>
    <s v="US"/>
    <s v="USD"/>
    <n v="1429365320"/>
    <n v="1426773320"/>
    <b v="0"/>
    <n v="13"/>
    <b v="1"/>
    <s v="music/rock"/>
    <n v="0"/>
    <n v="76.92307692307692"/>
    <x v="4"/>
  </r>
  <r>
    <x v="0"/>
    <s v="US"/>
    <s v="USD"/>
    <n v="1378785540"/>
    <n v="1376066243"/>
    <b v="0"/>
    <n v="90"/>
    <b v="1"/>
    <s v="music/rock"/>
    <n v="1131"/>
    <n v="59.233333333333334"/>
    <x v="4"/>
  </r>
  <r>
    <x v="0"/>
    <s v="GB"/>
    <s v="GBP"/>
    <n v="1462453307"/>
    <n v="1459861307"/>
    <b v="0"/>
    <n v="63"/>
    <b v="1"/>
    <s v="music/rock"/>
    <n v="119"/>
    <n v="65.38095238095238"/>
    <x v="4"/>
  </r>
  <r>
    <x v="0"/>
    <s v="US"/>
    <s v="USD"/>
    <n v="1469059986"/>
    <n v="1468455186"/>
    <b v="0"/>
    <n v="26"/>
    <b v="1"/>
    <s v="music/rock"/>
    <n v="1050"/>
    <n v="67.307692307692307"/>
    <x v="4"/>
  </r>
  <r>
    <x v="0"/>
    <s v="US"/>
    <s v="USD"/>
    <n v="1430579509"/>
    <n v="1427987509"/>
    <b v="0"/>
    <n v="71"/>
    <b v="1"/>
    <s v="music/rock"/>
    <n v="1301"/>
    <n v="88.74647887323944"/>
    <x v="4"/>
  </r>
  <r>
    <x v="0"/>
    <s v="US"/>
    <s v="USD"/>
    <n v="1465192867"/>
    <n v="1463032867"/>
    <b v="0"/>
    <n v="38"/>
    <b v="1"/>
    <s v="music/rock"/>
    <n v="3"/>
    <n v="65.868421052631575"/>
    <x v="4"/>
  </r>
  <r>
    <x v="0"/>
    <s v="US"/>
    <s v="USD"/>
    <n v="1484752597"/>
    <n v="1482160597"/>
    <b v="0"/>
    <n v="859"/>
    <b v="1"/>
    <s v="music/rock"/>
    <n v="9660"/>
    <n v="40.349243306169967"/>
    <x v="4"/>
  </r>
  <r>
    <x v="0"/>
    <s v="US"/>
    <s v="USD"/>
    <n v="1428725192"/>
    <n v="1426133192"/>
    <b v="0"/>
    <n v="21"/>
    <b v="1"/>
    <s v="music/rock"/>
    <n v="614"/>
    <n v="76.857142857142861"/>
    <x v="4"/>
  </r>
  <r>
    <x v="0"/>
    <s v="US"/>
    <s v="USD"/>
    <n v="1447434268"/>
    <n v="1443801868"/>
    <b v="0"/>
    <n v="78"/>
    <b v="1"/>
    <s v="music/rock"/>
    <n v="359.21000000000004"/>
    <n v="68.707820512820518"/>
    <x v="4"/>
  </r>
  <r>
    <x v="0"/>
    <s v="US"/>
    <s v="USD"/>
    <n v="1487635653"/>
    <n v="1486426053"/>
    <b v="0"/>
    <n v="53"/>
    <b v="1"/>
    <s v="games/tabletop games"/>
    <n v="1062"/>
    <n v="57.773584905660378"/>
    <x v="6"/>
  </r>
  <r>
    <x v="0"/>
    <s v="CA"/>
    <s v="CAD"/>
    <n v="1412285825"/>
    <n v="1409261825"/>
    <b v="0"/>
    <n v="356"/>
    <b v="1"/>
    <s v="games/tabletop games"/>
    <n v="12725"/>
    <n v="44.171348314606739"/>
    <x v="6"/>
  </r>
  <r>
    <x v="0"/>
    <s v="US"/>
    <s v="USD"/>
    <n v="1486616400"/>
    <n v="1484037977"/>
    <b v="0"/>
    <n v="279"/>
    <b v="1"/>
    <s v="games/tabletop games"/>
    <n v="7007"/>
    <n v="31.566308243727597"/>
    <x v="6"/>
  </r>
  <r>
    <x v="0"/>
    <s v="US"/>
    <s v="USD"/>
    <n v="1453737600"/>
    <n v="1452530041"/>
    <b v="1"/>
    <n v="266"/>
    <b v="1"/>
    <s v="games/tabletop games"/>
    <n v="18474"/>
    <n v="107.04511278195488"/>
    <x v="6"/>
  </r>
  <r>
    <x v="0"/>
    <s v="GB"/>
    <s v="GBP"/>
    <n v="1364286239"/>
    <n v="1360830239"/>
    <b v="0"/>
    <n v="623"/>
    <b v="1"/>
    <s v="games/tabletop games"/>
    <n v="87848.5"/>
    <n v="149.03451043338683"/>
    <x v="6"/>
  </r>
  <r>
    <x v="0"/>
    <s v="US"/>
    <s v="USD"/>
    <n v="1473213600"/>
    <n v="1470062743"/>
    <b v="0"/>
    <n v="392"/>
    <b v="1"/>
    <s v="games/tabletop games"/>
    <n v="1935"/>
    <n v="55.956632653061227"/>
    <x v="6"/>
  </r>
  <r>
    <x v="0"/>
    <s v="US"/>
    <s v="USD"/>
    <n v="1428033540"/>
    <n v="1425531666"/>
    <b v="1"/>
    <n v="3562"/>
    <b v="1"/>
    <s v="games/tabletop games"/>
    <n v="182928.5"/>
    <n v="56.970381807973048"/>
    <x v="6"/>
  </r>
  <r>
    <x v="0"/>
    <s v="AU"/>
    <s v="AUD"/>
    <n v="1477414800"/>
    <n v="1474380241"/>
    <b v="0"/>
    <n v="514"/>
    <b v="1"/>
    <s v="games/tabletop games"/>
    <n v="17151"/>
    <n v="44.056420233463037"/>
    <x v="6"/>
  </r>
  <r>
    <x v="0"/>
    <s v="GB"/>
    <s v="GBP"/>
    <n v="1461276000"/>
    <n v="1460055300"/>
    <b v="0"/>
    <n v="88"/>
    <b v="1"/>
    <s v="games/tabletop games"/>
    <n v="4839"/>
    <n v="68.625"/>
    <x v="6"/>
  </r>
  <r>
    <x v="0"/>
    <s v="US"/>
    <s v="USD"/>
    <n v="1458716340"/>
    <n v="1455721204"/>
    <b v="0"/>
    <n v="537"/>
    <b v="1"/>
    <s v="games/tabletop games"/>
    <n v="16076"/>
    <n v="65.318435754189949"/>
    <x v="6"/>
  </r>
  <r>
    <x v="0"/>
    <s v="GB"/>
    <s v="GBP"/>
    <n v="1487102427"/>
    <n v="1486065627"/>
    <b v="0"/>
    <n v="25"/>
    <b v="1"/>
    <s v="games/tabletop games"/>
    <n v="148"/>
    <n v="35.92"/>
    <x v="6"/>
  </r>
  <r>
    <x v="0"/>
    <s v="GB"/>
    <s v="GBP"/>
    <n v="1481842800"/>
    <n v="1479414344"/>
    <b v="0"/>
    <n v="3238"/>
    <b v="1"/>
    <s v="games/tabletop games"/>
    <n v="117748.82"/>
    <n v="40.070667078443485"/>
    <x v="6"/>
  </r>
  <r>
    <x v="0"/>
    <s v="US"/>
    <s v="USD"/>
    <n v="1479704340"/>
    <n v="1477043072"/>
    <b v="0"/>
    <n v="897"/>
    <b v="1"/>
    <s v="games/tabletop games"/>
    <n v="52856"/>
    <n v="75.647714604236342"/>
    <x v="6"/>
  </r>
  <r>
    <x v="0"/>
    <s v="US"/>
    <s v="USD"/>
    <n v="1459012290"/>
    <n v="1456423890"/>
    <b v="0"/>
    <n v="878"/>
    <b v="1"/>
    <s v="games/tabletop games"/>
    <n v="43737"/>
    <n v="61.203872437357631"/>
    <x v="6"/>
  </r>
  <r>
    <x v="0"/>
    <s v="US"/>
    <s v="USD"/>
    <n v="1439317900"/>
    <n v="1436725900"/>
    <b v="0"/>
    <n v="115"/>
    <b v="1"/>
    <s v="games/tabletop games"/>
    <n v="935"/>
    <n v="48.130434782608695"/>
    <x v="6"/>
  </r>
  <r>
    <x v="0"/>
    <s v="US"/>
    <s v="USD"/>
    <n v="1480662000"/>
    <n v="1478000502"/>
    <b v="0"/>
    <n v="234"/>
    <b v="1"/>
    <s v="games/tabletop games"/>
    <n v="1937"/>
    <n v="68.106837606837601"/>
    <x v="6"/>
  </r>
  <r>
    <x v="0"/>
    <s v="US"/>
    <s v="USD"/>
    <n v="1425132059"/>
    <n v="1422540059"/>
    <b v="0"/>
    <n v="4330"/>
    <b v="1"/>
    <s v="games/tabletop games"/>
    <n v="255309.33000000002"/>
    <n v="65.891300230946882"/>
    <x v="6"/>
  </r>
  <r>
    <x v="0"/>
    <s v="US"/>
    <s v="USD"/>
    <n v="1447507200"/>
    <n v="1444911600"/>
    <b v="0"/>
    <n v="651"/>
    <b v="1"/>
    <s v="games/tabletop games"/>
    <n v="13157"/>
    <n v="81.654377880184327"/>
    <x v="6"/>
  </r>
  <r>
    <x v="0"/>
    <s v="IE"/>
    <s v="EUR"/>
    <n v="1444903198"/>
    <n v="1442311198"/>
    <b v="1"/>
    <n v="251"/>
    <b v="1"/>
    <s v="games/tabletop games"/>
    <n v="4228"/>
    <n v="52.701195219123505"/>
    <x v="6"/>
  </r>
  <r>
    <x v="0"/>
    <s v="GB"/>
    <s v="GBP"/>
    <n v="1436151600"/>
    <n v="1433775668"/>
    <b v="0"/>
    <n v="263"/>
    <b v="1"/>
    <s v="games/tabletop games"/>
    <n v="8843"/>
    <n v="41.228136882129277"/>
    <x v="6"/>
  </r>
  <r>
    <x v="0"/>
    <s v="GB"/>
    <s v="GBP"/>
    <n v="1358367565"/>
    <n v="1357157965"/>
    <b v="0"/>
    <n v="28"/>
    <b v="1"/>
    <s v="music/electronic music"/>
    <n v="310.99"/>
    <n v="15.035357142857142"/>
    <x v="4"/>
  </r>
  <r>
    <x v="0"/>
    <s v="US"/>
    <s v="USD"/>
    <n v="1351801368"/>
    <n v="1349209368"/>
    <b v="0"/>
    <n v="721"/>
    <b v="1"/>
    <s v="music/electronic music"/>
    <n v="24167.25"/>
    <n v="39.066920943134534"/>
    <x v="4"/>
  </r>
  <r>
    <x v="0"/>
    <s v="CA"/>
    <s v="CAD"/>
    <n v="1443127082"/>
    <n v="1440535082"/>
    <b v="0"/>
    <n v="50"/>
    <b v="1"/>
    <s v="music/electronic music"/>
    <n v="191"/>
    <n v="43.82"/>
    <x v="4"/>
  </r>
  <r>
    <x v="0"/>
    <s v="US"/>
    <s v="USD"/>
    <n v="1362814119"/>
    <n v="1360222119"/>
    <b v="0"/>
    <n v="73"/>
    <b v="1"/>
    <s v="music/electronic music"/>
    <n v="493"/>
    <n v="27.301369863013697"/>
    <x v="4"/>
  </r>
  <r>
    <x v="0"/>
    <s v="US"/>
    <s v="USD"/>
    <n v="1338579789"/>
    <n v="1335987789"/>
    <b v="0"/>
    <n v="27"/>
    <b v="1"/>
    <s v="music/electronic music"/>
    <n v="390"/>
    <n v="42.222222222222221"/>
    <x v="4"/>
  </r>
  <r>
    <x v="0"/>
    <s v="US"/>
    <s v="USD"/>
    <n v="1334556624"/>
    <n v="1333001424"/>
    <b v="0"/>
    <n v="34"/>
    <b v="1"/>
    <s v="music/electronic music"/>
    <n v="30"/>
    <n v="33.235294117647058"/>
    <x v="4"/>
  </r>
  <r>
    <x v="0"/>
    <s v="US"/>
    <s v="USD"/>
    <n v="1384580373"/>
    <n v="1381984773"/>
    <b v="0"/>
    <n v="7"/>
    <b v="1"/>
    <s v="music/electronic music"/>
    <n v="0"/>
    <n v="285.71428571428572"/>
    <x v="4"/>
  </r>
  <r>
    <x v="0"/>
    <s v="US"/>
    <s v="USD"/>
    <n v="1333771200"/>
    <n v="1328649026"/>
    <b v="0"/>
    <n v="24"/>
    <b v="1"/>
    <s v="music/electronic music"/>
    <n v="16"/>
    <n v="42.333333333333336"/>
    <x v="4"/>
  </r>
  <r>
    <x v="0"/>
    <s v="GB"/>
    <s v="GBP"/>
    <n v="1397516400"/>
    <n v="1396524644"/>
    <b v="0"/>
    <n v="15"/>
    <b v="1"/>
    <s v="music/electronic music"/>
    <n v="254"/>
    <n v="50.266666666666666"/>
    <x v="4"/>
  </r>
  <r>
    <x v="0"/>
    <s v="US"/>
    <s v="USD"/>
    <n v="1334424960"/>
    <n v="1329442510"/>
    <b v="0"/>
    <n v="72"/>
    <b v="1"/>
    <s v="music/electronic music"/>
    <n v="457"/>
    <n v="61.902777777777779"/>
    <x v="4"/>
  </r>
  <r>
    <x v="0"/>
    <s v="US"/>
    <s v="USD"/>
    <n v="1397113140"/>
    <n v="1395168625"/>
    <b v="0"/>
    <n v="120"/>
    <b v="1"/>
    <s v="music/electronic music"/>
    <n v="2390"/>
    <n v="40.75"/>
    <x v="4"/>
  </r>
  <r>
    <x v="0"/>
    <s v="US"/>
    <s v="USD"/>
    <n v="1383526800"/>
    <n v="1380650177"/>
    <b v="0"/>
    <n v="123"/>
    <b v="1"/>
    <s v="music/electronic music"/>
    <n v="863"/>
    <n v="55.796747967479675"/>
    <x v="4"/>
  </r>
  <r>
    <x v="0"/>
    <s v="US"/>
    <s v="USD"/>
    <n v="1431719379"/>
    <n v="1429127379"/>
    <b v="0"/>
    <n v="1"/>
    <b v="1"/>
    <s v="music/electronic music"/>
    <n v="5"/>
    <n v="10"/>
    <x v="4"/>
  </r>
  <r>
    <x v="0"/>
    <s v="US"/>
    <s v="USD"/>
    <n v="1391713248"/>
    <n v="1389121248"/>
    <b v="0"/>
    <n v="24"/>
    <b v="1"/>
    <s v="music/electronic music"/>
    <n v="1155.01"/>
    <n v="73.125416666666666"/>
    <x v="4"/>
  </r>
  <r>
    <x v="0"/>
    <s v="US"/>
    <s v="USD"/>
    <n v="1331621940"/>
    <n v="1329671572"/>
    <b v="0"/>
    <n v="33"/>
    <b v="1"/>
    <s v="music/electronic music"/>
    <n v="310"/>
    <n v="26.060606060606062"/>
    <x v="4"/>
  </r>
  <r>
    <x v="0"/>
    <s v="US"/>
    <s v="USD"/>
    <n v="1437674545"/>
    <n v="1436464945"/>
    <b v="0"/>
    <n v="14"/>
    <b v="1"/>
    <s v="music/electronic music"/>
    <n v="17"/>
    <n v="22.642857142857142"/>
    <x v="4"/>
  </r>
  <r>
    <x v="0"/>
    <s v="US"/>
    <s v="USD"/>
    <n v="1446451200"/>
    <n v="1445539113"/>
    <b v="0"/>
    <n v="9"/>
    <b v="1"/>
    <s v="music/electronic music"/>
    <n v="5"/>
    <n v="47.222222222222221"/>
    <x v="4"/>
  </r>
  <r>
    <x v="0"/>
    <s v="US"/>
    <s v="USD"/>
    <n v="1346198400"/>
    <n v="1344281383"/>
    <b v="0"/>
    <n v="76"/>
    <b v="1"/>
    <s v="music/electronic music"/>
    <n v="456.65999999999985"/>
    <n v="32.324473684210524"/>
    <x v="4"/>
  </r>
  <r>
    <x v="0"/>
    <s v="US"/>
    <s v="USD"/>
    <n v="1440004512"/>
    <n v="1437412512"/>
    <b v="0"/>
    <n v="19"/>
    <b v="1"/>
    <s v="music/electronic music"/>
    <n v="15"/>
    <n v="53.421052631578945"/>
    <x v="4"/>
  </r>
  <r>
    <x v="0"/>
    <s v="US"/>
    <s v="USD"/>
    <n v="1374888436"/>
    <n v="1372296436"/>
    <b v="0"/>
    <n v="69"/>
    <b v="1"/>
    <s v="music/electronic music"/>
    <n v="40"/>
    <n v="51.304347826086953"/>
    <x v="4"/>
  </r>
  <r>
    <x v="0"/>
    <s v="US"/>
    <s v="USD"/>
    <n v="1461369600"/>
    <n v="1458748809"/>
    <b v="0"/>
    <n v="218"/>
    <b v="1"/>
    <s v="games/tabletop games"/>
    <n v="609"/>
    <n v="37.197247706422019"/>
    <x v="6"/>
  </r>
  <r>
    <x v="0"/>
    <s v="US"/>
    <s v="USD"/>
    <n v="1327776847"/>
    <n v="1325184847"/>
    <b v="0"/>
    <n v="30"/>
    <b v="1"/>
    <s v="games/tabletop games"/>
    <n v="313"/>
    <n v="27.1"/>
    <x v="6"/>
  </r>
  <r>
    <x v="0"/>
    <s v="CA"/>
    <s v="CAD"/>
    <n v="1435418568"/>
    <n v="1432826568"/>
    <b v="0"/>
    <n v="100"/>
    <b v="1"/>
    <s v="games/tabletop games"/>
    <n v="1131"/>
    <n v="206.31"/>
    <x v="6"/>
  </r>
  <r>
    <x v="0"/>
    <s v="US"/>
    <s v="USD"/>
    <n v="1477767600"/>
    <n v="1475337675"/>
    <b v="0"/>
    <n v="296"/>
    <b v="1"/>
    <s v="games/tabletop games"/>
    <n v="14315"/>
    <n v="82.145270270270274"/>
    <x v="6"/>
  </r>
  <r>
    <x v="0"/>
    <s v="GB"/>
    <s v="GBP"/>
    <n v="1411326015"/>
    <n v="1408734015"/>
    <b v="0"/>
    <n v="1204"/>
    <b v="1"/>
    <s v="games/tabletop games"/>
    <n v="177415.01"/>
    <n v="164.79651993355483"/>
    <x v="6"/>
  </r>
  <r>
    <x v="0"/>
    <s v="US"/>
    <s v="USD"/>
    <n v="1455253140"/>
    <n v="1452625822"/>
    <b v="0"/>
    <n v="321"/>
    <b v="1"/>
    <s v="games/tabletop games"/>
    <n v="1523.3100000000013"/>
    <n v="60.820280373831778"/>
    <x v="6"/>
  </r>
  <r>
    <x v="0"/>
    <s v="GB"/>
    <s v="GBP"/>
    <n v="1384374155"/>
    <n v="1381778555"/>
    <b v="0"/>
    <n v="301"/>
    <b v="1"/>
    <s v="games/tabletop games"/>
    <n v="7459"/>
    <n v="67.970099667774093"/>
    <x v="6"/>
  </r>
  <r>
    <x v="0"/>
    <s v="DE"/>
    <s v="EUR"/>
    <n v="1439707236"/>
    <n v="1437115236"/>
    <b v="0"/>
    <n v="144"/>
    <b v="1"/>
    <s v="games/tabletop games"/>
    <n v="10744.9"/>
    <n v="81.561805555555551"/>
    <x v="6"/>
  </r>
  <r>
    <x v="0"/>
    <s v="US"/>
    <s v="USD"/>
    <n v="1378180800"/>
    <n v="1375113391"/>
    <b v="0"/>
    <n v="539"/>
    <b v="1"/>
    <s v="games/tabletop games"/>
    <n v="5692.33"/>
    <n v="25.42547309833024"/>
    <x v="6"/>
  </r>
  <r>
    <x v="0"/>
    <s v="US"/>
    <s v="USD"/>
    <n v="1398460127"/>
    <n v="1395868127"/>
    <b v="0"/>
    <n v="498"/>
    <b v="1"/>
    <s v="games/tabletop games"/>
    <n v="2206"/>
    <n v="21.497991967871485"/>
    <x v="6"/>
  </r>
  <r>
    <x v="0"/>
    <s v="US"/>
    <s v="USD"/>
    <n v="1372136400"/>
    <n v="1369864301"/>
    <b v="0"/>
    <n v="1113"/>
    <b v="1"/>
    <s v="games/tabletop games"/>
    <n v="27803.24"/>
    <n v="27.226630727762803"/>
    <x v="6"/>
  </r>
  <r>
    <x v="0"/>
    <s v="US"/>
    <s v="USD"/>
    <n v="1405738800"/>
    <n v="1402945408"/>
    <b v="0"/>
    <n v="988"/>
    <b v="1"/>
    <s v="games/tabletop games"/>
    <n v="19790"/>
    <n v="25.091093117408906"/>
    <x v="6"/>
  </r>
  <r>
    <x v="0"/>
    <s v="GB"/>
    <s v="GBP"/>
    <n v="1450051200"/>
    <n v="1448269539"/>
    <b v="0"/>
    <n v="391"/>
    <b v="1"/>
    <s v="games/tabletop games"/>
    <n v="5801"/>
    <n v="21.230179028132991"/>
    <x v="6"/>
  </r>
  <r>
    <x v="0"/>
    <s v="US"/>
    <s v="USD"/>
    <n v="1483645647"/>
    <n v="1481053647"/>
    <b v="0"/>
    <n v="28"/>
    <b v="1"/>
    <s v="games/tabletop games"/>
    <n v="1065"/>
    <n v="41.607142857142854"/>
    <x v="6"/>
  </r>
  <r>
    <x v="0"/>
    <s v="CA"/>
    <s v="CAD"/>
    <n v="1427585511"/>
    <n v="1424997111"/>
    <b v="0"/>
    <n v="147"/>
    <b v="1"/>
    <s v="games/tabletop games"/>
    <n v="6931"/>
    <n v="135.58503401360545"/>
    <x v="6"/>
  </r>
  <r>
    <x v="0"/>
    <s v="US"/>
    <s v="USD"/>
    <n v="1454338123"/>
    <n v="1451746123"/>
    <b v="0"/>
    <n v="680"/>
    <b v="1"/>
    <s v="games/tabletop games"/>
    <n v="12239"/>
    <n v="22.116176470588236"/>
    <x v="6"/>
  </r>
  <r>
    <x v="0"/>
    <s v="US"/>
    <s v="USD"/>
    <n v="1415779140"/>
    <n v="1412294683"/>
    <b v="0"/>
    <n v="983"/>
    <b v="1"/>
    <s v="games/tabletop games"/>
    <n v="45527"/>
    <n v="64.625635808748726"/>
    <x v="6"/>
  </r>
  <r>
    <x v="0"/>
    <s v="DE"/>
    <s v="EUR"/>
    <n v="1489157716"/>
    <n v="1486565716"/>
    <b v="0"/>
    <n v="79"/>
    <b v="1"/>
    <s v="games/tabletop games"/>
    <n v="1496"/>
    <n v="69.569620253164558"/>
    <x v="6"/>
  </r>
  <r>
    <x v="0"/>
    <s v="US"/>
    <s v="USD"/>
    <n v="1385870520"/>
    <n v="1382742014"/>
    <b v="0"/>
    <n v="426"/>
    <b v="1"/>
    <s v="games/tabletop games"/>
    <n v="7006.6699999999983"/>
    <n v="75.133028169014082"/>
    <x v="6"/>
  </r>
  <r>
    <x v="0"/>
    <s v="US"/>
    <s v="USD"/>
    <n v="1461354544"/>
    <n v="1458762544"/>
    <b v="0"/>
    <n v="96"/>
    <b v="1"/>
    <s v="games/tabletop games"/>
    <n v="8534"/>
    <n v="140.97916666666666"/>
    <x v="6"/>
  </r>
  <r>
    <x v="0"/>
    <s v="GB"/>
    <s v="GBP"/>
    <n v="1488484300"/>
    <n v="1485892300"/>
    <b v="0"/>
    <n v="163"/>
    <b v="1"/>
    <s v="games/tabletop games"/>
    <n v="7064"/>
    <n v="49.472392638036808"/>
    <x v="6"/>
  </r>
  <r>
    <x v="0"/>
    <s v="US"/>
    <s v="USD"/>
    <n v="1385521320"/>
    <n v="1382449733"/>
    <b v="0"/>
    <n v="2525"/>
    <b v="1"/>
    <s v="games/tabletop games"/>
    <n v="126009.76000000001"/>
    <n v="53.865251485148519"/>
    <x v="6"/>
  </r>
  <r>
    <x v="0"/>
    <s v="US"/>
    <s v="USD"/>
    <n v="1489374000"/>
    <n v="1488823290"/>
    <b v="0"/>
    <n v="2035"/>
    <b v="1"/>
    <s v="games/tabletop games"/>
    <n v="9301.5"/>
    <n v="4.5712530712530715"/>
    <x v="6"/>
  </r>
  <r>
    <x v="0"/>
    <s v="US"/>
    <s v="USD"/>
    <n v="1476649800"/>
    <n v="1475609946"/>
    <b v="0"/>
    <n v="290"/>
    <b v="1"/>
    <s v="games/tabletop games"/>
    <n v="13851"/>
    <n v="65.00344827586207"/>
    <x v="6"/>
  </r>
  <r>
    <x v="0"/>
    <s v="US"/>
    <s v="USD"/>
    <n v="1393005600"/>
    <n v="1390323617"/>
    <b v="0"/>
    <n v="1980"/>
    <b v="1"/>
    <s v="games/tabletop games"/>
    <n v="101881"/>
    <n v="53.475252525252522"/>
    <x v="6"/>
  </r>
  <r>
    <x v="0"/>
    <s v="GB"/>
    <s v="GBP"/>
    <n v="1441393210"/>
    <n v="1438801210"/>
    <b v="0"/>
    <n v="57"/>
    <b v="1"/>
    <s v="games/tabletop games"/>
    <n v="3"/>
    <n v="43.912280701754383"/>
    <x v="6"/>
  </r>
  <r>
    <x v="0"/>
    <s v="US"/>
    <s v="USD"/>
    <n v="1438185565"/>
    <n v="1436975965"/>
    <b v="0"/>
    <n v="380"/>
    <b v="1"/>
    <s v="games/tabletop games"/>
    <n v="824"/>
    <n v="50.852631578947367"/>
    <x v="6"/>
  </r>
  <r>
    <x v="0"/>
    <s v="GB"/>
    <s v="GBP"/>
    <n v="1481749278"/>
    <n v="1479157278"/>
    <b v="0"/>
    <n v="128"/>
    <b v="1"/>
    <s v="games/tabletop games"/>
    <n v="505"/>
    <n v="58.6328125"/>
    <x v="6"/>
  </r>
  <r>
    <x v="0"/>
    <s v="US"/>
    <s v="USD"/>
    <n v="1364917965"/>
    <n v="1362329565"/>
    <b v="0"/>
    <n v="180"/>
    <b v="1"/>
    <s v="games/tabletop games"/>
    <n v="2407"/>
    <n v="32.81666666666667"/>
    <x v="6"/>
  </r>
  <r>
    <x v="0"/>
    <s v="US"/>
    <s v="USD"/>
    <n v="1480727273"/>
    <n v="1478131673"/>
    <b v="0"/>
    <n v="571"/>
    <b v="1"/>
    <s v="games/tabletop games"/>
    <n v="218778"/>
    <n v="426.93169877408059"/>
    <x v="6"/>
  </r>
  <r>
    <x v="0"/>
    <s v="US"/>
    <s v="USD"/>
    <n v="1408177077"/>
    <n v="1406362677"/>
    <b v="0"/>
    <n v="480"/>
    <b v="1"/>
    <s v="games/tabletop games"/>
    <n v="2928.1900000000005"/>
    <n v="23.808729166666669"/>
    <x v="6"/>
  </r>
  <r>
    <x v="0"/>
    <s v="ES"/>
    <s v="EUR"/>
    <n v="1470469938"/>
    <n v="1469173938"/>
    <b v="0"/>
    <n v="249"/>
    <b v="1"/>
    <s v="games/tabletop games"/>
    <n v="15505"/>
    <n v="98.413654618473899"/>
    <x v="6"/>
  </r>
  <r>
    <x v="0"/>
    <s v="US"/>
    <s v="USD"/>
    <n v="1447862947"/>
    <n v="1445267347"/>
    <b v="0"/>
    <n v="84"/>
    <b v="1"/>
    <s v="games/tabletop games"/>
    <n v="1015"/>
    <n v="107.32142857142857"/>
    <x v="6"/>
  </r>
  <r>
    <x v="0"/>
    <s v="US"/>
    <s v="USD"/>
    <n v="1485271968"/>
    <n v="1484667168"/>
    <b v="0"/>
    <n v="197"/>
    <b v="1"/>
    <s v="games/tabletop games"/>
    <n v="1799"/>
    <n v="11.67005076142132"/>
    <x v="6"/>
  </r>
  <r>
    <x v="0"/>
    <s v="US"/>
    <s v="USD"/>
    <n v="1462661451"/>
    <n v="1460069451"/>
    <b v="0"/>
    <n v="271"/>
    <b v="1"/>
    <s v="games/tabletop games"/>
    <n v="7373"/>
    <n v="41.782287822878232"/>
    <x v="6"/>
  </r>
  <r>
    <x v="0"/>
    <s v="GB"/>
    <s v="GBP"/>
    <n v="1479811846"/>
    <n v="1478602246"/>
    <b v="0"/>
    <n v="50"/>
    <b v="1"/>
    <s v="games/tabletop games"/>
    <n v="589"/>
    <n v="21.38"/>
    <x v="6"/>
  </r>
  <r>
    <x v="0"/>
    <s v="GB"/>
    <s v="GBP"/>
    <n v="1466377200"/>
    <n v="1463351329"/>
    <b v="0"/>
    <n v="169"/>
    <b v="1"/>
    <s v="games/tabletop games"/>
    <n v="13403.5"/>
    <n v="94.103550295857985"/>
    <x v="6"/>
  </r>
  <r>
    <x v="0"/>
    <s v="US"/>
    <s v="USD"/>
    <n v="1434045687"/>
    <n v="1431453687"/>
    <b v="0"/>
    <n v="205"/>
    <b v="1"/>
    <s v="games/tabletop games"/>
    <n v="1023"/>
    <n v="15.721951219512196"/>
    <x v="6"/>
  </r>
  <r>
    <x v="0"/>
    <s v="GB"/>
    <s v="GBP"/>
    <n v="1481224736"/>
    <n v="1480360736"/>
    <b v="0"/>
    <n v="206"/>
    <b v="1"/>
    <s v="games/tabletop games"/>
    <n v="17671"/>
    <n v="90.635922330097088"/>
    <x v="6"/>
  </r>
  <r>
    <x v="0"/>
    <s v="US"/>
    <s v="USD"/>
    <n v="1395876250"/>
    <n v="1393287850"/>
    <b v="0"/>
    <n v="84"/>
    <b v="1"/>
    <s v="games/tabletop games"/>
    <n v="5673"/>
    <n v="97.297619047619051"/>
    <x v="6"/>
  </r>
  <r>
    <x v="0"/>
    <s v="AU"/>
    <s v="AUD"/>
    <n v="1487093020"/>
    <n v="1485278620"/>
    <b v="0"/>
    <n v="210"/>
    <b v="1"/>
    <s v="games/tabletop games"/>
    <n v="6795"/>
    <n v="37.11904761904762"/>
    <x v="6"/>
  </r>
  <r>
    <x v="0"/>
    <s v="US"/>
    <s v="USD"/>
    <n v="1416268800"/>
    <n v="1413295358"/>
    <b v="0"/>
    <n v="181"/>
    <b v="1"/>
    <s v="games/tabletop games"/>
    <n v="1787"/>
    <n v="28.104972375690608"/>
    <x v="6"/>
  </r>
  <r>
    <x v="0"/>
    <s v="SE"/>
    <s v="SEK"/>
    <n v="1422734313"/>
    <n v="1420919913"/>
    <b v="0"/>
    <n v="60"/>
    <b v="1"/>
    <s v="games/tabletop games"/>
    <n v="1166"/>
    <n v="144.43333333333334"/>
    <x v="6"/>
  </r>
  <r>
    <x v="0"/>
    <s v="US"/>
    <s v="USD"/>
    <n v="1463972400"/>
    <n v="1462543114"/>
    <b v="0"/>
    <n v="445"/>
    <b v="1"/>
    <s v="games/tabletop games"/>
    <n v="4802"/>
    <n v="24.274157303370785"/>
    <x v="6"/>
  </r>
  <r>
    <x v="0"/>
    <s v="GB"/>
    <s v="GBP"/>
    <n v="1479846507"/>
    <n v="1479241707"/>
    <b v="0"/>
    <n v="17"/>
    <b v="1"/>
    <s v="games/tabletop games"/>
    <n v="397"/>
    <n v="35.117647058823529"/>
    <x v="6"/>
  </r>
  <r>
    <x v="0"/>
    <s v="US"/>
    <s v="USD"/>
    <n v="1461722400"/>
    <n v="1460235592"/>
    <b v="0"/>
    <n v="194"/>
    <b v="1"/>
    <s v="games/tabletop games"/>
    <n v="3304"/>
    <n v="24.762886597938145"/>
    <x v="6"/>
  </r>
  <r>
    <x v="0"/>
    <s v="US"/>
    <s v="USD"/>
    <n v="1419123600"/>
    <n v="1416945297"/>
    <b v="0"/>
    <n v="404"/>
    <b v="1"/>
    <s v="games/tabletop games"/>
    <n v="56105"/>
    <n v="188.37871287128712"/>
    <x v="6"/>
  </r>
  <r>
    <x v="0"/>
    <s v="US"/>
    <s v="USD"/>
    <n v="1489283915"/>
    <n v="1486691915"/>
    <b v="0"/>
    <n v="194"/>
    <b v="1"/>
    <s v="games/tabletop games"/>
    <n v="728"/>
    <n v="148.08247422680412"/>
    <x v="6"/>
  </r>
  <r>
    <x v="0"/>
    <s v="US"/>
    <s v="USD"/>
    <n v="1488862800"/>
    <n v="1486745663"/>
    <b v="0"/>
    <n v="902"/>
    <b v="1"/>
    <s v="games/tabletop games"/>
    <n v="42541"/>
    <n v="49.934589800443462"/>
    <x v="6"/>
  </r>
  <r>
    <x v="0"/>
    <s v="US"/>
    <s v="USD"/>
    <n v="1484085540"/>
    <n v="1482353513"/>
    <b v="0"/>
    <n v="1670"/>
    <b v="1"/>
    <s v="games/tabletop games"/>
    <n v="155062"/>
    <n v="107.82155688622754"/>
    <x v="6"/>
  </r>
  <r>
    <x v="0"/>
    <s v="US"/>
    <s v="USD"/>
    <n v="1481328004"/>
    <n v="1478736004"/>
    <b v="0"/>
    <n v="1328"/>
    <b v="1"/>
    <s v="games/tabletop games"/>
    <n v="36618"/>
    <n v="42.63403614457831"/>
    <x v="6"/>
  </r>
  <r>
    <x v="0"/>
    <s v="US"/>
    <s v="USD"/>
    <n v="1449506836"/>
    <n v="1446914836"/>
    <b v="0"/>
    <n v="944"/>
    <b v="1"/>
    <s v="games/tabletop games"/>
    <n v="12566"/>
    <n v="14.370762711864407"/>
    <x v="6"/>
  </r>
  <r>
    <x v="0"/>
    <s v="CA"/>
    <s v="CAD"/>
    <n v="1489320642"/>
    <n v="1487164242"/>
    <b v="0"/>
    <n v="147"/>
    <b v="1"/>
    <s v="games/tabletop games"/>
    <n v="3009"/>
    <n v="37.476190476190474"/>
    <x v="6"/>
  </r>
  <r>
    <x v="0"/>
    <s v="US"/>
    <s v="USD"/>
    <n v="1393156857"/>
    <n v="1390564857"/>
    <b v="0"/>
    <n v="99"/>
    <b v="1"/>
    <s v="games/tabletop games"/>
    <n v="490"/>
    <n v="30.202020202020201"/>
    <x v="6"/>
  </r>
  <r>
    <x v="0"/>
    <s v="GB"/>
    <s v="GBP"/>
    <n v="1419259679"/>
    <n v="1416667679"/>
    <b v="0"/>
    <n v="79"/>
    <b v="1"/>
    <s v="games/tabletop games"/>
    <n v="2000.5"/>
    <n v="33.550632911392405"/>
    <x v="6"/>
  </r>
  <r>
    <x v="0"/>
    <s v="US"/>
    <s v="USD"/>
    <n v="1388936289"/>
    <n v="1386344289"/>
    <b v="0"/>
    <n v="75"/>
    <b v="1"/>
    <s v="games/tabletop games"/>
    <n v="267"/>
    <n v="64.74666666666667"/>
    <x v="6"/>
  </r>
  <r>
    <x v="0"/>
    <s v="US"/>
    <s v="USD"/>
    <n v="1330359423"/>
    <n v="1327767423"/>
    <b v="0"/>
    <n v="207"/>
    <b v="1"/>
    <s v="games/tabletop games"/>
    <n v="3492"/>
    <n v="57.932367149758456"/>
    <x v="6"/>
  </r>
  <r>
    <x v="0"/>
    <s v="IT"/>
    <s v="EUR"/>
    <n v="1451861940"/>
    <n v="1448902867"/>
    <b v="0"/>
    <n v="102"/>
    <b v="1"/>
    <s v="games/tabletop games"/>
    <n v="3414"/>
    <n v="53.078431372549019"/>
    <x v="6"/>
  </r>
  <r>
    <x v="0"/>
    <s v="US"/>
    <s v="USD"/>
    <n v="1423022400"/>
    <n v="1421436099"/>
    <b v="0"/>
    <n v="32"/>
    <b v="1"/>
    <s v="games/tabletop games"/>
    <n v="538"/>
    <n v="48.0625"/>
    <x v="6"/>
  </r>
  <r>
    <x v="0"/>
    <s v="US"/>
    <s v="USD"/>
    <n v="1442501991"/>
    <n v="1439909991"/>
    <b v="0"/>
    <n v="480"/>
    <b v="1"/>
    <s v="games/tabletop games"/>
    <n v="29750.5"/>
    <n v="82.396874999999994"/>
    <x v="6"/>
  </r>
  <r>
    <x v="0"/>
    <s v="US"/>
    <s v="USD"/>
    <n v="1311576600"/>
    <n v="1306219897"/>
    <b v="0"/>
    <n v="11"/>
    <b v="1"/>
    <s v="music/rock"/>
    <n v="255"/>
    <n v="50.454545454545453"/>
    <x v="4"/>
  </r>
  <r>
    <x v="0"/>
    <s v="US"/>
    <s v="USD"/>
    <n v="1452744686"/>
    <n v="1447560686"/>
    <b v="0"/>
    <n v="12"/>
    <b v="1"/>
    <s v="music/rock"/>
    <n v="640"/>
    <n v="115.83333333333333"/>
    <x v="4"/>
  </r>
  <r>
    <x v="0"/>
    <s v="US"/>
    <s v="USD"/>
    <n v="1336528804"/>
    <n v="1331348404"/>
    <b v="0"/>
    <n v="48"/>
    <b v="1"/>
    <s v="music/rock"/>
    <n v="25.659999999999854"/>
    <n v="63.03458333333333"/>
    <x v="4"/>
  </r>
  <r>
    <x v="0"/>
    <s v="US"/>
    <s v="USD"/>
    <n v="1299902400"/>
    <n v="1297451245"/>
    <b v="0"/>
    <n v="59"/>
    <b v="1"/>
    <s v="music/rock"/>
    <n v="373.27000000000044"/>
    <n v="108.02152542372882"/>
    <x v="4"/>
  </r>
  <r>
    <x v="0"/>
    <s v="US"/>
    <s v="USD"/>
    <n v="1340944043"/>
    <n v="1338352043"/>
    <b v="0"/>
    <n v="79"/>
    <b v="1"/>
    <s v="music/rock"/>
    <n v="641"/>
    <n v="46.088607594936711"/>
    <x v="4"/>
  </r>
  <r>
    <x v="0"/>
    <s v="US"/>
    <s v="USD"/>
    <n v="1378439940"/>
    <n v="1376003254"/>
    <b v="0"/>
    <n v="14"/>
    <b v="1"/>
    <s v="music/rock"/>
    <n v="1"/>
    <n v="107.21428571428571"/>
    <x v="4"/>
  </r>
  <r>
    <x v="0"/>
    <s v="US"/>
    <s v="USD"/>
    <n v="1403539260"/>
    <n v="1401724860"/>
    <b v="0"/>
    <n v="106"/>
    <b v="1"/>
    <s v="music/rock"/>
    <n v="898.98999999999978"/>
    <n v="50.9338679245283"/>
    <x v="4"/>
  </r>
  <r>
    <x v="0"/>
    <s v="US"/>
    <s v="USD"/>
    <n v="1340733600"/>
    <n v="1339098689"/>
    <b v="0"/>
    <n v="25"/>
    <b v="1"/>
    <s v="music/rock"/>
    <n v="1"/>
    <n v="40.04"/>
    <x v="4"/>
  </r>
  <r>
    <x v="0"/>
    <s v="US"/>
    <s v="USD"/>
    <n v="1386372120"/>
    <n v="1382659060"/>
    <b v="0"/>
    <n v="25"/>
    <b v="1"/>
    <s v="music/rock"/>
    <n v="111"/>
    <n v="64.44"/>
    <x v="4"/>
  </r>
  <r>
    <x v="0"/>
    <s v="US"/>
    <s v="USD"/>
    <n v="1259686800"/>
    <n v="1252908330"/>
    <b v="0"/>
    <n v="29"/>
    <b v="1"/>
    <s v="music/rock"/>
    <n v="61"/>
    <n v="53.827586206896555"/>
    <x v="4"/>
  </r>
  <r>
    <x v="0"/>
    <s v="US"/>
    <s v="USD"/>
    <n v="1335153600"/>
    <n v="1332199618"/>
    <b v="0"/>
    <n v="43"/>
    <b v="1"/>
    <s v="music/rock"/>
    <n v="1820"/>
    <n v="100.46511627906976"/>
    <x v="4"/>
  </r>
  <r>
    <x v="0"/>
    <s v="US"/>
    <s v="USD"/>
    <n v="1334767476"/>
    <n v="1332175476"/>
    <b v="0"/>
    <n v="46"/>
    <b v="1"/>
    <s v="music/rock"/>
    <n v="145.01000000000022"/>
    <n v="46.630652173913049"/>
    <x v="4"/>
  </r>
  <r>
    <x v="0"/>
    <s v="US"/>
    <s v="USD"/>
    <n v="1348545540"/>
    <n v="1346345999"/>
    <b v="0"/>
    <n v="27"/>
    <b v="1"/>
    <s v="music/rock"/>
    <n v="70"/>
    <n v="34.074074074074076"/>
    <x v="4"/>
  </r>
  <r>
    <x v="0"/>
    <s v="US"/>
    <s v="USD"/>
    <n v="1358702480"/>
    <n v="1356110480"/>
    <b v="0"/>
    <n v="112"/>
    <b v="1"/>
    <s v="music/rock"/>
    <n v="2304.04"/>
    <n v="65.214642857142863"/>
    <x v="4"/>
  </r>
  <r>
    <x v="0"/>
    <s v="US"/>
    <s v="USD"/>
    <n v="1359240856"/>
    <n v="1356648856"/>
    <b v="0"/>
    <n v="34"/>
    <b v="1"/>
    <s v="music/rock"/>
    <n v="303"/>
    <n v="44.205882352941174"/>
    <x v="4"/>
  </r>
  <r>
    <x v="0"/>
    <s v="US"/>
    <s v="USD"/>
    <n v="1330018426"/>
    <n v="1326994426"/>
    <b v="0"/>
    <n v="145"/>
    <b v="1"/>
    <s v="music/rock"/>
    <n v="3435"/>
    <n v="71.965517241379317"/>
    <x v="4"/>
  </r>
  <r>
    <x v="0"/>
    <s v="US"/>
    <s v="USD"/>
    <n v="1331697540"/>
    <n v="1328749249"/>
    <b v="0"/>
    <n v="19"/>
    <b v="1"/>
    <s v="music/rock"/>
    <n v="6"/>
    <n v="52.94736842105263"/>
    <x v="4"/>
  </r>
  <r>
    <x v="0"/>
    <s v="US"/>
    <s v="USD"/>
    <n v="1395861033"/>
    <n v="1393272633"/>
    <b v="0"/>
    <n v="288"/>
    <b v="1"/>
    <s v="music/rock"/>
    <n v="1522"/>
    <n v="109.45138888888889"/>
    <x v="4"/>
  </r>
  <r>
    <x v="0"/>
    <s v="US"/>
    <s v="USD"/>
    <n v="1296953209"/>
    <n v="1295657209"/>
    <b v="0"/>
    <n v="14"/>
    <b v="1"/>
    <s v="music/rock"/>
    <n v="750.5"/>
    <n v="75.035714285714292"/>
    <x v="4"/>
  </r>
  <r>
    <x v="0"/>
    <s v="US"/>
    <s v="USD"/>
    <n v="1340904416"/>
    <n v="1339694816"/>
    <b v="0"/>
    <n v="7"/>
    <b v="1"/>
    <s v="music/rock"/>
    <n v="10"/>
    <n v="115.71428571428571"/>
    <x v="4"/>
  </r>
  <r>
    <x v="0"/>
    <s v="US"/>
    <s v="USD"/>
    <n v="1371785496"/>
    <n v="1369193496"/>
    <b v="1"/>
    <n v="211"/>
    <b v="1"/>
    <s v="music/indie rock"/>
    <n v="1680.2200000000003"/>
    <n v="31.659810426540286"/>
    <x v="4"/>
  </r>
  <r>
    <x v="0"/>
    <s v="US"/>
    <s v="USD"/>
    <n v="1388473200"/>
    <n v="1385585434"/>
    <b v="1"/>
    <n v="85"/>
    <b v="1"/>
    <s v="music/indie rock"/>
    <n v="1625"/>
    <n v="46.176470588235297"/>
    <x v="4"/>
  </r>
  <r>
    <x v="0"/>
    <s v="US"/>
    <s v="USD"/>
    <n v="1323747596"/>
    <n v="1320287996"/>
    <b v="1"/>
    <n v="103"/>
    <b v="1"/>
    <s v="music/indie rock"/>
    <n v="603.60999999999967"/>
    <n v="68.481650485436887"/>
    <x v="4"/>
  </r>
  <r>
    <x v="0"/>
    <s v="US"/>
    <s v="USD"/>
    <n v="1293857940"/>
    <n v="1290281691"/>
    <b v="1"/>
    <n v="113"/>
    <b v="1"/>
    <s v="music/indie rock"/>
    <n v="42.020000000000437"/>
    <n v="53.469203539823013"/>
    <x v="4"/>
  </r>
  <r>
    <x v="0"/>
    <s v="US"/>
    <s v="USD"/>
    <n v="1407520800"/>
    <n v="1405356072"/>
    <b v="1"/>
    <n v="167"/>
    <b v="1"/>
    <s v="music/indie rock"/>
    <n v="221"/>
    <n v="109.10778443113773"/>
    <x v="4"/>
  </r>
  <r>
    <x v="0"/>
    <s v="US"/>
    <s v="USD"/>
    <n v="1331352129"/>
    <n v="1328760129"/>
    <b v="1"/>
    <n v="73"/>
    <b v="1"/>
    <s v="music/indie rock"/>
    <n v="236.55000000000018"/>
    <n v="51.185616438356163"/>
    <x v="4"/>
  </r>
  <r>
    <x v="0"/>
    <s v="US"/>
    <s v="USD"/>
    <n v="1336245328"/>
    <n v="1333653333"/>
    <b v="1"/>
    <n v="75"/>
    <b v="1"/>
    <s v="music/indie rock"/>
    <n v="130.79000000000019"/>
    <n v="27.936800000000002"/>
    <x v="4"/>
  </r>
  <r>
    <x v="0"/>
    <s v="US"/>
    <s v="USD"/>
    <n v="1409274000"/>
    <n v="1406847996"/>
    <b v="1"/>
    <n v="614"/>
    <b v="1"/>
    <s v="music/indie rock"/>
    <n v="653.11000000000058"/>
    <n v="82.496921824104234"/>
    <x v="4"/>
  </r>
  <r>
    <x v="0"/>
    <s v="US"/>
    <s v="USD"/>
    <n v="1362872537"/>
    <n v="1359848537"/>
    <b v="1"/>
    <n v="107"/>
    <b v="1"/>
    <s v="music/indie rock"/>
    <n v="400.47000000000025"/>
    <n v="59.817476635514019"/>
    <x v="4"/>
  </r>
  <r>
    <x v="0"/>
    <s v="US"/>
    <s v="USD"/>
    <n v="1363889015"/>
    <n v="1361300615"/>
    <b v="1"/>
    <n v="1224"/>
    <b v="1"/>
    <s v="music/indie rock"/>
    <n v="60835.360000000001"/>
    <n v="64.816470588235291"/>
    <x v="4"/>
  </r>
  <r>
    <x v="0"/>
    <s v="US"/>
    <s v="USD"/>
    <n v="1399421189"/>
    <n v="1396829189"/>
    <b v="1"/>
    <n v="104"/>
    <b v="1"/>
    <s v="music/indie rock"/>
    <n v="370"/>
    <n v="90.09615384615384"/>
    <x v="4"/>
  </r>
  <r>
    <x v="0"/>
    <s v="US"/>
    <s v="USD"/>
    <n v="1397862000"/>
    <n v="1395155478"/>
    <b v="1"/>
    <n v="79"/>
    <b v="1"/>
    <s v="music/indie rock"/>
    <n v="236"/>
    <n v="40.962025316455694"/>
    <x v="4"/>
  </r>
  <r>
    <x v="0"/>
    <s v="US"/>
    <s v="USD"/>
    <n v="1336086026"/>
    <n v="1333494026"/>
    <b v="1"/>
    <n v="157"/>
    <b v="1"/>
    <s v="music/indie rock"/>
    <n v="3792.0200000000004"/>
    <n v="56.000127388535034"/>
    <x v="4"/>
  </r>
  <r>
    <x v="0"/>
    <s v="US"/>
    <s v="USD"/>
    <n v="1339074857"/>
    <n v="1336482857"/>
    <b v="1"/>
    <n v="50"/>
    <b v="1"/>
    <s v="music/indie rock"/>
    <n v="683.6400000000001"/>
    <n v="37.672800000000002"/>
    <x v="4"/>
  </r>
  <r>
    <x v="0"/>
    <s v="US"/>
    <s v="USD"/>
    <n v="1336238743"/>
    <n v="1333646743"/>
    <b v="1"/>
    <n v="64"/>
    <b v="1"/>
    <s v="music/indie rock"/>
    <n v="65"/>
    <n v="40.078125"/>
    <x v="4"/>
  </r>
  <r>
    <x v="0"/>
    <s v="US"/>
    <s v="USD"/>
    <n v="1260383040"/>
    <n v="1253726650"/>
    <b v="1"/>
    <n v="200"/>
    <b v="1"/>
    <s v="music/indie rock"/>
    <n v="606.39999999999964"/>
    <n v="78.031999999999996"/>
    <x v="4"/>
  </r>
  <r>
    <x v="0"/>
    <s v="US"/>
    <s v="USD"/>
    <n v="1266210000"/>
    <n v="1263474049"/>
    <b v="1"/>
    <n v="22"/>
    <b v="1"/>
    <s v="music/indie rock"/>
    <n v="16"/>
    <n v="18.90909090909091"/>
    <x v="4"/>
  </r>
  <r>
    <x v="0"/>
    <s v="US"/>
    <s v="USD"/>
    <n v="1253937540"/>
    <n v="1251214014"/>
    <b v="1"/>
    <n v="163"/>
    <b v="1"/>
    <s v="music/indie rock"/>
    <n v="1053"/>
    <n v="37.134969325153371"/>
    <x v="4"/>
  </r>
  <r>
    <x v="0"/>
    <s v="US"/>
    <s v="USD"/>
    <n v="1387072685"/>
    <n v="1384480685"/>
    <b v="1"/>
    <n v="77"/>
    <b v="1"/>
    <s v="music/indie rock"/>
    <n v="231"/>
    <n v="41.961038961038959"/>
    <x v="4"/>
  </r>
  <r>
    <x v="0"/>
    <s v="US"/>
    <s v="USD"/>
    <n v="1396463800"/>
    <n v="1393443400"/>
    <b v="1"/>
    <n v="89"/>
    <b v="1"/>
    <s v="music/indie rock"/>
    <n v="433"/>
    <n v="61.044943820224717"/>
    <x v="4"/>
  </r>
  <r>
    <x v="3"/>
    <s v="AT"/>
    <s v="EUR"/>
    <n v="1491282901"/>
    <n v="1488694501"/>
    <b v="0"/>
    <n v="64"/>
    <b v="0"/>
    <s v="food/small batch"/>
    <n v="-6427"/>
    <n v="64.53125"/>
    <x v="7"/>
  </r>
  <r>
    <x v="3"/>
    <s v="US"/>
    <s v="USD"/>
    <n v="1491769769"/>
    <n v="1489181369"/>
    <b v="0"/>
    <n v="4"/>
    <b v="0"/>
    <s v="food/small batch"/>
    <n v="-2615"/>
    <n v="21.25"/>
    <x v="7"/>
  </r>
  <r>
    <x v="3"/>
    <s v="US"/>
    <s v="USD"/>
    <n v="1490033247"/>
    <n v="1489428447"/>
    <b v="0"/>
    <n v="4"/>
    <b v="0"/>
    <s v="food/small batch"/>
    <n v="-130"/>
    <n v="30"/>
    <x v="7"/>
  </r>
  <r>
    <x v="3"/>
    <s v="GB"/>
    <s v="GBP"/>
    <n v="1490559285"/>
    <n v="1487970885"/>
    <b v="0"/>
    <n v="61"/>
    <b v="0"/>
    <s v="food/small batch"/>
    <n v="-5945"/>
    <n v="25.491803278688526"/>
    <x v="7"/>
  </r>
  <r>
    <x v="3"/>
    <s v="US"/>
    <s v="USD"/>
    <n v="1490830331"/>
    <n v="1488241931"/>
    <b v="0"/>
    <n v="7"/>
    <b v="0"/>
    <s v="food/small batch"/>
    <n v="-920"/>
    <n v="11.428571428571429"/>
    <x v="7"/>
  </r>
  <r>
    <x v="3"/>
    <s v="US"/>
    <s v="USD"/>
    <n v="1493571600"/>
    <n v="1489106948"/>
    <b v="0"/>
    <n v="1"/>
    <b v="0"/>
    <s v="food/small batch"/>
    <n v="-14892"/>
    <n v="108"/>
    <x v="7"/>
  </r>
  <r>
    <x v="0"/>
    <s v="US"/>
    <s v="USD"/>
    <n v="1409090440"/>
    <n v="1406066440"/>
    <b v="1"/>
    <n v="3355"/>
    <b v="1"/>
    <s v="food/small batch"/>
    <n v="149133.01"/>
    <n v="54.883162444113267"/>
    <x v="7"/>
  </r>
  <r>
    <x v="0"/>
    <s v="US"/>
    <s v="USD"/>
    <n v="1434307537"/>
    <n v="1431715537"/>
    <b v="1"/>
    <n v="537"/>
    <b v="1"/>
    <s v="food/small batch"/>
    <n v="15445"/>
    <n v="47.383612662942269"/>
    <x v="7"/>
  </r>
  <r>
    <x v="0"/>
    <s v="US"/>
    <s v="USD"/>
    <n v="1405609146"/>
    <n v="1403017146"/>
    <b v="1"/>
    <n v="125"/>
    <b v="1"/>
    <s v="food/small batch"/>
    <n v="1480"/>
    <n v="211.84"/>
    <x v="7"/>
  </r>
  <r>
    <x v="0"/>
    <s v="US"/>
    <s v="USD"/>
    <n v="1451001600"/>
    <n v="1448400943"/>
    <b v="1"/>
    <n v="163"/>
    <b v="1"/>
    <s v="food/small batch"/>
    <n v="848"/>
    <n v="219.92638036809817"/>
    <x v="7"/>
  </r>
  <r>
    <x v="0"/>
    <s v="US"/>
    <s v="USD"/>
    <n v="1408320490"/>
    <n v="1405728490"/>
    <b v="1"/>
    <n v="283"/>
    <b v="1"/>
    <s v="food/small batch"/>
    <n v="3545.1000000000004"/>
    <n v="40.795406360424032"/>
    <x v="7"/>
  </r>
  <r>
    <x v="0"/>
    <s v="US"/>
    <s v="USD"/>
    <n v="1423235071"/>
    <n v="1420643071"/>
    <b v="1"/>
    <n v="352"/>
    <b v="1"/>
    <s v="food/small batch"/>
    <n v="1577"/>
    <n v="75.502840909090907"/>
    <x v="7"/>
  </r>
  <r>
    <x v="0"/>
    <s v="US"/>
    <s v="USD"/>
    <n v="1401385800"/>
    <n v="1399563390"/>
    <b v="1"/>
    <n v="94"/>
    <b v="1"/>
    <s v="food/small batch"/>
    <n v="673"/>
    <n v="13.542553191489361"/>
    <x v="7"/>
  </r>
  <r>
    <x v="0"/>
    <s v="US"/>
    <s v="USD"/>
    <n v="1415208840"/>
    <n v="1412611498"/>
    <b v="1"/>
    <n v="67"/>
    <b v="1"/>
    <s v="food/small batch"/>
    <n v="78"/>
    <n v="60.865671641791046"/>
    <x v="7"/>
  </r>
  <r>
    <x v="0"/>
    <s v="US"/>
    <s v="USD"/>
    <n v="1402494243"/>
    <n v="1399902243"/>
    <b v="1"/>
    <n v="221"/>
    <b v="1"/>
    <s v="food/small batch"/>
    <n v="568"/>
    <n v="115.69230769230769"/>
    <x v="7"/>
  </r>
  <r>
    <x v="0"/>
    <s v="US"/>
    <s v="USD"/>
    <n v="1394316695"/>
    <n v="1390860695"/>
    <b v="1"/>
    <n v="2165"/>
    <b v="1"/>
    <s v="food/small batch"/>
    <n v="84146.51"/>
    <n v="48.104623556581984"/>
    <x v="7"/>
  </r>
  <r>
    <x v="0"/>
    <s v="US"/>
    <s v="USD"/>
    <n v="1403796143"/>
    <n v="1401204143"/>
    <b v="1"/>
    <n v="179"/>
    <b v="1"/>
    <s v="food/small batch"/>
    <n v="1279"/>
    <n v="74.184357541899445"/>
    <x v="7"/>
  </r>
  <r>
    <x v="0"/>
    <s v="US"/>
    <s v="USD"/>
    <n v="1404077484"/>
    <n v="1401485484"/>
    <b v="1"/>
    <n v="123"/>
    <b v="1"/>
    <s v="food/small batch"/>
    <n v="171.5"/>
    <n v="123.34552845528455"/>
    <x v="7"/>
  </r>
  <r>
    <x v="0"/>
    <s v="US"/>
    <s v="USD"/>
    <n v="1482134340"/>
    <n v="1479496309"/>
    <b v="1"/>
    <n v="1104"/>
    <b v="1"/>
    <s v="food/small batch"/>
    <n v="48552"/>
    <n v="66.623188405797094"/>
    <x v="7"/>
  </r>
  <r>
    <x v="0"/>
    <s v="US"/>
    <s v="USD"/>
    <n v="1477841138"/>
    <n v="1475249138"/>
    <b v="1"/>
    <n v="403"/>
    <b v="1"/>
    <s v="food/small batch"/>
    <n v="2311"/>
    <n v="104.99007444168734"/>
    <x v="7"/>
  </r>
  <r>
    <x v="1"/>
    <s v="US"/>
    <s v="USD"/>
    <n v="1436729504"/>
    <n v="1434137504"/>
    <b v="0"/>
    <n v="0"/>
    <b v="0"/>
    <s v="technology/web"/>
    <n v="-5000"/>
    <e v="#DIV/0!"/>
    <x v="2"/>
  </r>
  <r>
    <x v="1"/>
    <s v="US"/>
    <s v="USD"/>
    <n v="1412571600"/>
    <n v="1410799870"/>
    <b v="0"/>
    <n v="0"/>
    <b v="0"/>
    <s v="technology/web"/>
    <n v="-5500"/>
    <e v="#DIV/0!"/>
    <x v="2"/>
  </r>
  <r>
    <x v="1"/>
    <s v="US"/>
    <s v="USD"/>
    <n v="1452282420"/>
    <n v="1447962505"/>
    <b v="0"/>
    <n v="1"/>
    <b v="0"/>
    <s v="technology/web"/>
    <n v="-9700"/>
    <n v="300"/>
    <x v="2"/>
  </r>
  <r>
    <x v="1"/>
    <s v="CA"/>
    <s v="CAD"/>
    <n v="1466789269"/>
    <n v="1464197269"/>
    <b v="0"/>
    <n v="1"/>
    <b v="0"/>
    <s v="technology/web"/>
    <n v="-999"/>
    <n v="1"/>
    <x v="2"/>
  </r>
  <r>
    <x v="1"/>
    <s v="US"/>
    <s v="USD"/>
    <n v="1427845140"/>
    <n v="1424822556"/>
    <b v="0"/>
    <n v="0"/>
    <b v="0"/>
    <s v="technology/web"/>
    <n v="-3000"/>
    <e v="#DIV/0!"/>
    <x v="2"/>
  </r>
  <r>
    <x v="1"/>
    <s v="US"/>
    <s v="USD"/>
    <n v="1476731431"/>
    <n v="1472843431"/>
    <b v="0"/>
    <n v="3"/>
    <b v="0"/>
    <s v="technology/web"/>
    <n v="-59961"/>
    <n v="13"/>
    <x v="2"/>
  </r>
  <r>
    <x v="1"/>
    <s v="US"/>
    <s v="USD"/>
    <n v="1472135676"/>
    <n v="1469543676"/>
    <b v="0"/>
    <n v="1"/>
    <b v="0"/>
    <s v="technology/web"/>
    <n v="-985"/>
    <n v="15"/>
    <x v="2"/>
  </r>
  <r>
    <x v="1"/>
    <s v="US"/>
    <s v="USD"/>
    <n v="1456006938"/>
    <n v="1450822938"/>
    <b v="0"/>
    <n v="5"/>
    <b v="0"/>
    <s v="technology/web"/>
    <n v="-69730"/>
    <n v="54"/>
    <x v="2"/>
  </r>
  <r>
    <x v="1"/>
    <s v="SE"/>
    <s v="SEK"/>
    <n v="1439318228"/>
    <n v="1436812628"/>
    <b v="0"/>
    <n v="0"/>
    <b v="0"/>
    <s v="technology/web"/>
    <n v="-474900"/>
    <e v="#DIV/0!"/>
    <x v="2"/>
  </r>
  <r>
    <x v="1"/>
    <s v="IE"/>
    <s v="EUR"/>
    <n v="1483474370"/>
    <n v="1480882370"/>
    <b v="0"/>
    <n v="0"/>
    <b v="0"/>
    <s v="technology/web"/>
    <n v="-50000"/>
    <e v="#DIV/0!"/>
    <x v="2"/>
  </r>
  <r>
    <x v="1"/>
    <s v="NZ"/>
    <s v="NZD"/>
    <n v="1430360739"/>
    <n v="1427768739"/>
    <b v="0"/>
    <n v="7"/>
    <b v="0"/>
    <s v="technology/web"/>
    <n v="-18792"/>
    <n v="15.428571428571429"/>
    <x v="2"/>
  </r>
  <r>
    <x v="1"/>
    <s v="US"/>
    <s v="USD"/>
    <n v="1433603552"/>
    <n v="1428419552"/>
    <b v="0"/>
    <n v="0"/>
    <b v="0"/>
    <s v="technology/web"/>
    <n v="-2000"/>
    <e v="#DIV/0!"/>
    <x v="2"/>
  </r>
  <r>
    <x v="1"/>
    <s v="US"/>
    <s v="USD"/>
    <n v="1429632822"/>
    <n v="1428596022"/>
    <b v="0"/>
    <n v="0"/>
    <b v="0"/>
    <s v="technology/web"/>
    <n v="-1000"/>
    <e v="#DIV/0!"/>
    <x v="2"/>
  </r>
  <r>
    <x v="1"/>
    <s v="US"/>
    <s v="USD"/>
    <n v="1420910460"/>
    <n v="1415726460"/>
    <b v="0"/>
    <n v="1"/>
    <b v="0"/>
    <s v="technology/web"/>
    <n v="-34975"/>
    <n v="25"/>
    <x v="2"/>
  </r>
  <r>
    <x v="1"/>
    <s v="AU"/>
    <s v="AUD"/>
    <n v="1430604136"/>
    <n v="1428012136"/>
    <b v="0"/>
    <n v="2"/>
    <b v="0"/>
    <s v="technology/web"/>
    <n v="-7945"/>
    <n v="27.5"/>
    <x v="2"/>
  </r>
  <r>
    <x v="1"/>
    <s v="NL"/>
    <s v="EUR"/>
    <n v="1433530104"/>
    <n v="1430938104"/>
    <b v="0"/>
    <n v="0"/>
    <b v="0"/>
    <s v="technology/web"/>
    <n v="-10000"/>
    <e v="#DIV/0!"/>
    <x v="2"/>
  </r>
  <r>
    <x v="1"/>
    <s v="GB"/>
    <s v="GBP"/>
    <n v="1445093578"/>
    <n v="1442501578"/>
    <b v="0"/>
    <n v="0"/>
    <b v="0"/>
    <s v="technology/web"/>
    <n v="-27000"/>
    <e v="#DIV/0!"/>
    <x v="2"/>
  </r>
  <r>
    <x v="1"/>
    <s v="GB"/>
    <s v="GBP"/>
    <n v="1422664740"/>
    <n v="1417818036"/>
    <b v="0"/>
    <n v="0"/>
    <b v="0"/>
    <s v="technology/web"/>
    <n v="-1500"/>
    <e v="#DIV/0!"/>
    <x v="2"/>
  </r>
  <r>
    <x v="1"/>
    <s v="US"/>
    <s v="USD"/>
    <n v="1438616124"/>
    <n v="1433432124"/>
    <b v="0"/>
    <n v="3"/>
    <b v="0"/>
    <s v="technology/web"/>
    <n v="-6399"/>
    <n v="367"/>
    <x v="2"/>
  </r>
  <r>
    <x v="1"/>
    <s v="CA"/>
    <s v="CAD"/>
    <n v="1454864280"/>
    <n v="1452272280"/>
    <b v="0"/>
    <n v="1"/>
    <b v="0"/>
    <s v="technology/web"/>
    <n v="-4998"/>
    <n v="2"/>
    <x v="2"/>
  </r>
  <r>
    <x v="1"/>
    <s v="CA"/>
    <s v="CAD"/>
    <n v="1462053600"/>
    <n v="1459975008"/>
    <b v="0"/>
    <n v="0"/>
    <b v="0"/>
    <s v="technology/web"/>
    <n v="-200"/>
    <e v="#DIV/0!"/>
    <x v="2"/>
  </r>
  <r>
    <x v="1"/>
    <s v="US"/>
    <s v="USD"/>
    <n v="1418315470"/>
    <n v="1415723470"/>
    <b v="0"/>
    <n v="2"/>
    <b v="0"/>
    <s v="technology/web"/>
    <n v="-300"/>
    <n v="60"/>
    <x v="2"/>
  </r>
  <r>
    <x v="1"/>
    <s v="US"/>
    <s v="USD"/>
    <n v="1451348200"/>
    <n v="1447460200"/>
    <b v="0"/>
    <n v="0"/>
    <b v="0"/>
    <s v="technology/web"/>
    <n v="-175000"/>
    <e v="#DIV/0!"/>
    <x v="2"/>
  </r>
  <r>
    <x v="1"/>
    <s v="US"/>
    <s v="USD"/>
    <n v="1445898356"/>
    <n v="1441146356"/>
    <b v="0"/>
    <n v="0"/>
    <b v="0"/>
    <s v="technology/web"/>
    <n v="-128"/>
    <e v="#DIV/0!"/>
    <x v="2"/>
  </r>
  <r>
    <x v="1"/>
    <s v="IT"/>
    <s v="EUR"/>
    <n v="1453071600"/>
    <n v="1449596425"/>
    <b v="0"/>
    <n v="0"/>
    <b v="0"/>
    <s v="technology/web"/>
    <n v="-1000"/>
    <e v="#DIV/0!"/>
    <x v="2"/>
  </r>
  <r>
    <x v="1"/>
    <s v="GB"/>
    <s v="GBP"/>
    <n v="1445431533"/>
    <n v="1442839533"/>
    <b v="0"/>
    <n v="27"/>
    <b v="0"/>
    <s v="technology/web"/>
    <n v="-22370"/>
    <n v="97.407407407407405"/>
    <x v="2"/>
  </r>
  <r>
    <x v="1"/>
    <s v="US"/>
    <s v="USD"/>
    <n v="1461622616"/>
    <n v="1456442216"/>
    <b v="0"/>
    <n v="14"/>
    <b v="0"/>
    <s v="technology/web"/>
    <n v="-49330"/>
    <n v="47.857142857142854"/>
    <x v="2"/>
  </r>
  <r>
    <x v="1"/>
    <s v="US"/>
    <s v="USD"/>
    <n v="1429028365"/>
    <n v="1425143965"/>
    <b v="0"/>
    <n v="2"/>
    <b v="0"/>
    <s v="technology/web"/>
    <n v="-39900"/>
    <n v="50"/>
    <x v="2"/>
  </r>
  <r>
    <x v="1"/>
    <s v="US"/>
    <s v="USD"/>
    <n v="1455132611"/>
    <n v="1452540611"/>
    <b v="0"/>
    <n v="0"/>
    <b v="0"/>
    <s v="technology/web"/>
    <n v="-25000"/>
    <e v="#DIV/0!"/>
    <x v="2"/>
  </r>
  <r>
    <x v="1"/>
    <s v="US"/>
    <s v="USD"/>
    <n v="1418877141"/>
    <n v="1416285141"/>
    <b v="0"/>
    <n v="4"/>
    <b v="0"/>
    <s v="technology/web"/>
    <n v="-24918"/>
    <n v="20.5"/>
    <x v="2"/>
  </r>
  <r>
    <x v="1"/>
    <s v="US"/>
    <s v="USD"/>
    <n v="1435257596"/>
    <n v="1432665596"/>
    <b v="0"/>
    <n v="0"/>
    <b v="0"/>
    <s v="technology/web"/>
    <n v="-2000"/>
    <e v="#DIV/0!"/>
    <x v="2"/>
  </r>
  <r>
    <x v="1"/>
    <s v="AU"/>
    <s v="AUD"/>
    <n v="1429839571"/>
    <n v="1427247571"/>
    <b v="0"/>
    <n v="6"/>
    <b v="0"/>
    <s v="technology/web"/>
    <n v="-5320"/>
    <n v="30"/>
    <x v="2"/>
  </r>
  <r>
    <x v="1"/>
    <s v="SE"/>
    <s v="SEK"/>
    <n v="1440863624"/>
    <n v="1438271624"/>
    <b v="0"/>
    <n v="1"/>
    <b v="0"/>
    <s v="technology/web"/>
    <n v="-849950"/>
    <n v="50"/>
    <x v="2"/>
  </r>
  <r>
    <x v="1"/>
    <s v="US"/>
    <s v="USD"/>
    <n v="1423772060"/>
    <n v="1421180060"/>
    <b v="0"/>
    <n v="1"/>
    <b v="0"/>
    <s v="technology/web"/>
    <n v="-21990"/>
    <n v="10"/>
    <x v="2"/>
  </r>
  <r>
    <x v="1"/>
    <s v="US"/>
    <s v="USD"/>
    <n v="1473451437"/>
    <n v="1470859437"/>
    <b v="0"/>
    <n v="0"/>
    <b v="0"/>
    <s v="technology/web"/>
    <n v="-10000"/>
    <e v="#DIV/0!"/>
    <x v="2"/>
  </r>
  <r>
    <x v="1"/>
    <s v="US"/>
    <s v="USD"/>
    <n v="1449785566"/>
    <n v="1447193566"/>
    <b v="0"/>
    <n v="4"/>
    <b v="0"/>
    <s v="technology/web"/>
    <n v="-2673.67"/>
    <n v="81.582499999999996"/>
    <x v="2"/>
  </r>
  <r>
    <x v="1"/>
    <s v="CA"/>
    <s v="CAD"/>
    <n v="1480110783"/>
    <n v="1477515183"/>
    <b v="0"/>
    <n v="0"/>
    <b v="0"/>
    <s v="technology/web"/>
    <n v="-2500"/>
    <e v="#DIV/0!"/>
    <x v="2"/>
  </r>
  <r>
    <x v="1"/>
    <s v="US"/>
    <s v="USD"/>
    <n v="1440548330"/>
    <n v="1438042730"/>
    <b v="0"/>
    <n v="0"/>
    <b v="0"/>
    <s v="technology/web"/>
    <n v="-110000"/>
    <e v="#DIV/0!"/>
    <x v="2"/>
  </r>
  <r>
    <x v="1"/>
    <s v="US"/>
    <s v="USD"/>
    <n v="1444004616"/>
    <n v="1440116616"/>
    <b v="0"/>
    <n v="0"/>
    <b v="0"/>
    <s v="technology/web"/>
    <n v="-30000"/>
    <e v="#DIV/0!"/>
    <x v="2"/>
  </r>
  <r>
    <x v="1"/>
    <s v="US"/>
    <s v="USD"/>
    <n v="1443726142"/>
    <n v="1441134142"/>
    <b v="0"/>
    <n v="3"/>
    <b v="0"/>
    <s v="technology/web"/>
    <n v="-14945"/>
    <n v="18.333333333333332"/>
    <x v="2"/>
  </r>
  <r>
    <x v="1"/>
    <s v="US"/>
    <s v="USD"/>
    <n v="1428704848"/>
    <n v="1426112848"/>
    <b v="0"/>
    <n v="7"/>
    <b v="0"/>
    <s v="technology/web"/>
    <n v="-84779"/>
    <n v="224.42857142857142"/>
    <x v="2"/>
  </r>
  <r>
    <x v="1"/>
    <s v="US"/>
    <s v="USD"/>
    <n v="1438662603"/>
    <n v="1436502603"/>
    <b v="0"/>
    <n v="2"/>
    <b v="0"/>
    <s v="technology/web"/>
    <n v="-2925"/>
    <n v="37.5"/>
    <x v="2"/>
  </r>
  <r>
    <x v="1"/>
    <s v="NZ"/>
    <s v="NZD"/>
    <n v="1424568107"/>
    <n v="1421976107"/>
    <b v="0"/>
    <n v="3"/>
    <b v="0"/>
    <s v="technology/web"/>
    <n v="-9565"/>
    <n v="145"/>
    <x v="2"/>
  </r>
  <r>
    <x v="1"/>
    <s v="US"/>
    <s v="USD"/>
    <n v="1415932643"/>
    <n v="1413337043"/>
    <b v="0"/>
    <n v="8"/>
    <b v="0"/>
    <s v="technology/web"/>
    <n v="-992"/>
    <n v="1"/>
    <x v="2"/>
  </r>
  <r>
    <x v="1"/>
    <s v="US"/>
    <s v="USD"/>
    <n v="1438793432"/>
    <n v="1436201432"/>
    <b v="0"/>
    <n v="7"/>
    <b v="0"/>
    <s v="technology/web"/>
    <n v="-64212"/>
    <n v="112.57142857142857"/>
    <x v="2"/>
  </r>
  <r>
    <x v="1"/>
    <s v="CA"/>
    <s v="CAD"/>
    <n v="1420920424"/>
    <n v="1415736424"/>
    <b v="0"/>
    <n v="0"/>
    <b v="0"/>
    <s v="technology/web"/>
    <n v="-30000"/>
    <e v="#DIV/0!"/>
    <x v="2"/>
  </r>
  <r>
    <x v="1"/>
    <s v="US"/>
    <s v="USD"/>
    <n v="1469199740"/>
    <n v="1465311740"/>
    <b v="0"/>
    <n v="3"/>
    <b v="0"/>
    <s v="technology/web"/>
    <n v="-148974"/>
    <n v="342"/>
    <x v="2"/>
  </r>
  <r>
    <x v="1"/>
    <s v="US"/>
    <s v="USD"/>
    <n v="1421350140"/>
    <n v="1418761759"/>
    <b v="0"/>
    <n v="8"/>
    <b v="0"/>
    <s v="technology/web"/>
    <n v="-36537"/>
    <n v="57.875"/>
    <x v="2"/>
  </r>
  <r>
    <x v="1"/>
    <s v="FR"/>
    <s v="EUR"/>
    <n v="1437861540"/>
    <n v="1435160452"/>
    <b v="0"/>
    <n v="1"/>
    <b v="0"/>
    <s v="technology/web"/>
    <n v="-15970"/>
    <n v="30"/>
    <x v="2"/>
  </r>
  <r>
    <x v="1"/>
    <s v="AU"/>
    <s v="AUD"/>
    <n v="1420352264"/>
    <n v="1416896264"/>
    <b v="0"/>
    <n v="0"/>
    <b v="0"/>
    <s v="technology/web"/>
    <n v="-510000"/>
    <e v="#DIV/0!"/>
    <x v="2"/>
  </r>
  <r>
    <x v="1"/>
    <s v="US"/>
    <s v="USD"/>
    <n v="1427825044"/>
    <n v="1425236644"/>
    <b v="0"/>
    <n v="1"/>
    <b v="0"/>
    <s v="technology/web"/>
    <n v="-19975"/>
    <n v="25"/>
    <x v="2"/>
  </r>
  <r>
    <x v="1"/>
    <s v="US"/>
    <s v="USD"/>
    <n v="1446087223"/>
    <n v="1443495223"/>
    <b v="0"/>
    <n v="0"/>
    <b v="0"/>
    <s v="technology/web"/>
    <n v="-4200"/>
    <e v="#DIV/0!"/>
    <x v="2"/>
  </r>
  <r>
    <x v="1"/>
    <s v="US"/>
    <s v="USD"/>
    <n v="1439048017"/>
    <n v="1436456017"/>
    <b v="0"/>
    <n v="1"/>
    <b v="0"/>
    <s v="technology/web"/>
    <n v="-99950"/>
    <n v="50"/>
    <x v="2"/>
  </r>
  <r>
    <x v="1"/>
    <s v="IE"/>
    <s v="EUR"/>
    <n v="1424940093"/>
    <n v="1422348093"/>
    <b v="0"/>
    <n v="2"/>
    <b v="0"/>
    <s v="technology/web"/>
    <n v="-4997"/>
    <n v="1.5"/>
    <x v="2"/>
  </r>
  <r>
    <x v="1"/>
    <s v="US"/>
    <s v="USD"/>
    <n v="1484038620"/>
    <n v="1481597687"/>
    <b v="0"/>
    <n v="0"/>
    <b v="0"/>
    <s v="technology/web"/>
    <n v="-33000"/>
    <e v="#DIV/0!"/>
    <x v="2"/>
  </r>
  <r>
    <x v="1"/>
    <s v="CH"/>
    <s v="CHF"/>
    <n v="1444940558"/>
    <n v="1442348558"/>
    <b v="0"/>
    <n v="1"/>
    <b v="0"/>
    <s v="technology/web"/>
    <n v="-4990"/>
    <n v="10"/>
    <x v="2"/>
  </r>
  <r>
    <x v="1"/>
    <s v="US"/>
    <s v="USD"/>
    <n v="1420233256"/>
    <n v="1417641256"/>
    <b v="0"/>
    <n v="0"/>
    <b v="0"/>
    <s v="technology/web"/>
    <n v="-124000"/>
    <e v="#DIV/0!"/>
    <x v="2"/>
  </r>
  <r>
    <x v="1"/>
    <s v="US"/>
    <s v="USD"/>
    <n v="1435874384"/>
    <n v="1433282384"/>
    <b v="0"/>
    <n v="0"/>
    <b v="0"/>
    <s v="technology/web"/>
    <n v="-4000"/>
    <e v="#DIV/0!"/>
    <x v="2"/>
  </r>
  <r>
    <x v="1"/>
    <s v="SE"/>
    <s v="SEK"/>
    <n v="1418934506"/>
    <n v="1415910506"/>
    <b v="0"/>
    <n v="0"/>
    <b v="0"/>
    <s v="technology/web"/>
    <n v="-13000"/>
    <e v="#DIV/0!"/>
    <x v="2"/>
  </r>
  <r>
    <x v="1"/>
    <s v="AU"/>
    <s v="AUD"/>
    <n v="1460615164"/>
    <n v="1458023164"/>
    <b v="0"/>
    <n v="0"/>
    <b v="0"/>
    <s v="technology/web"/>
    <n v="-50000"/>
    <e v="#DIV/0!"/>
    <x v="2"/>
  </r>
  <r>
    <x v="2"/>
    <s v="US"/>
    <s v="USD"/>
    <n v="1457207096"/>
    <n v="1452023096"/>
    <b v="0"/>
    <n v="9"/>
    <b v="0"/>
    <s v="food/food trucks"/>
    <n v="-27799"/>
    <n v="22.333333333333332"/>
    <x v="7"/>
  </r>
  <r>
    <x v="2"/>
    <s v="US"/>
    <s v="USD"/>
    <n v="1431533931"/>
    <n v="1428941931"/>
    <b v="0"/>
    <n v="1"/>
    <b v="0"/>
    <s v="food/food trucks"/>
    <n v="-11948"/>
    <n v="52"/>
    <x v="7"/>
  </r>
  <r>
    <x v="2"/>
    <s v="GB"/>
    <s v="GBP"/>
    <n v="1459368658"/>
    <n v="1454188258"/>
    <b v="0"/>
    <n v="12"/>
    <b v="0"/>
    <s v="food/food trucks"/>
    <n v="-998"/>
    <n v="16.833333333333332"/>
    <x v="7"/>
  </r>
  <r>
    <x v="2"/>
    <s v="US"/>
    <s v="USD"/>
    <n v="1451782607"/>
    <n v="1449190607"/>
    <b v="0"/>
    <n v="0"/>
    <b v="0"/>
    <s v="food/food trucks"/>
    <n v="-15000"/>
    <e v="#DIV/0!"/>
    <x v="7"/>
  </r>
  <r>
    <x v="2"/>
    <s v="US"/>
    <s v="USD"/>
    <n v="1472911375"/>
    <n v="1471096975"/>
    <b v="0"/>
    <n v="20"/>
    <b v="0"/>
    <s v="food/food trucks"/>
    <n v="-3874"/>
    <n v="56.3"/>
    <x v="7"/>
  </r>
  <r>
    <x v="2"/>
    <s v="US"/>
    <s v="USD"/>
    <n v="1421635190"/>
    <n v="1418179190"/>
    <b v="0"/>
    <n v="16"/>
    <b v="0"/>
    <s v="food/food trucks"/>
    <n v="-1905"/>
    <n v="84.0625"/>
    <x v="7"/>
  </r>
  <r>
    <x v="2"/>
    <s v="US"/>
    <s v="USD"/>
    <n v="1428732000"/>
    <n v="1426772928"/>
    <b v="0"/>
    <n v="33"/>
    <b v="0"/>
    <s v="food/food trucks"/>
    <n v="-16443"/>
    <n v="168.39393939393941"/>
    <x v="7"/>
  </r>
  <r>
    <x v="2"/>
    <s v="US"/>
    <s v="USD"/>
    <n v="1415247757"/>
    <n v="1412652157"/>
    <b v="0"/>
    <n v="2"/>
    <b v="0"/>
    <s v="food/food trucks"/>
    <n v="-14970"/>
    <n v="15"/>
    <x v="7"/>
  </r>
  <r>
    <x v="2"/>
    <s v="US"/>
    <s v="USD"/>
    <n v="1439931675"/>
    <n v="1437339675"/>
    <b v="0"/>
    <n v="6"/>
    <b v="0"/>
    <s v="food/food trucks"/>
    <n v="-24540"/>
    <n v="76.666666666666671"/>
    <x v="7"/>
  </r>
  <r>
    <x v="2"/>
    <s v="AU"/>
    <s v="AUD"/>
    <n v="1441619275"/>
    <n v="1439027275"/>
    <b v="0"/>
    <n v="0"/>
    <b v="0"/>
    <s v="food/food trucks"/>
    <n v="-15000"/>
    <e v="#DIV/0!"/>
    <x v="7"/>
  </r>
  <r>
    <x v="2"/>
    <s v="US"/>
    <s v="USD"/>
    <n v="1440524082"/>
    <n v="1437932082"/>
    <b v="0"/>
    <n v="3"/>
    <b v="0"/>
    <s v="food/food trucks"/>
    <n v="-24849"/>
    <n v="50.333333333333336"/>
    <x v="7"/>
  </r>
  <r>
    <x v="2"/>
    <s v="FR"/>
    <s v="EUR"/>
    <n v="1480185673"/>
    <n v="1476294073"/>
    <b v="0"/>
    <n v="0"/>
    <b v="0"/>
    <s v="food/food trucks"/>
    <n v="-8000"/>
    <e v="#DIV/0!"/>
    <x v="7"/>
  </r>
  <r>
    <x v="2"/>
    <s v="US"/>
    <s v="USD"/>
    <n v="1401579000"/>
    <n v="1398911882"/>
    <b v="0"/>
    <n v="3"/>
    <b v="0"/>
    <s v="food/food trucks"/>
    <n v="-2975"/>
    <n v="8.3333333333333339"/>
    <x v="7"/>
  </r>
  <r>
    <x v="2"/>
    <s v="US"/>
    <s v="USD"/>
    <n v="1440215940"/>
    <n v="1436805660"/>
    <b v="0"/>
    <n v="13"/>
    <b v="0"/>
    <s v="food/food trucks"/>
    <n v="-14540"/>
    <n v="35.384615384615387"/>
    <x v="7"/>
  </r>
  <r>
    <x v="2"/>
    <s v="US"/>
    <s v="USD"/>
    <n v="1468615346"/>
    <n v="1466023346"/>
    <b v="0"/>
    <n v="6"/>
    <b v="0"/>
    <s v="food/food trucks"/>
    <n v="-59665"/>
    <n v="55.833333333333336"/>
    <x v="7"/>
  </r>
  <r>
    <x v="2"/>
    <s v="US"/>
    <s v="USD"/>
    <n v="1426345200"/>
    <n v="1421343743"/>
    <b v="0"/>
    <n v="1"/>
    <b v="0"/>
    <s v="food/food trucks"/>
    <n v="-19995"/>
    <n v="5"/>
    <x v="7"/>
  </r>
  <r>
    <x v="2"/>
    <s v="US"/>
    <s v="USD"/>
    <n v="1407705187"/>
    <n v="1405113187"/>
    <b v="0"/>
    <n v="0"/>
    <b v="0"/>
    <s v="food/food trucks"/>
    <n v="-1000"/>
    <e v="#DIV/0!"/>
    <x v="7"/>
  </r>
  <r>
    <x v="2"/>
    <s v="US"/>
    <s v="USD"/>
    <n v="1427225644"/>
    <n v="1422045244"/>
    <b v="0"/>
    <n v="5"/>
    <b v="0"/>
    <s v="food/food trucks"/>
    <n v="-24995"/>
    <n v="1"/>
    <x v="7"/>
  </r>
  <r>
    <x v="2"/>
    <s v="US"/>
    <s v="USD"/>
    <n v="1424281389"/>
    <n v="1419097389"/>
    <b v="0"/>
    <n v="0"/>
    <b v="0"/>
    <s v="food/food trucks"/>
    <n v="-3000"/>
    <e v="#DIV/0!"/>
    <x v="7"/>
  </r>
  <r>
    <x v="2"/>
    <s v="US"/>
    <s v="USD"/>
    <n v="1415583695"/>
    <n v="1410396095"/>
    <b v="0"/>
    <n v="36"/>
    <b v="0"/>
    <s v="food/food trucks"/>
    <n v="-14369"/>
    <n v="69.472222222222229"/>
    <x v="7"/>
  </r>
  <r>
    <x v="2"/>
    <s v="US"/>
    <s v="USD"/>
    <n v="1424536196"/>
    <n v="1421944196"/>
    <b v="0"/>
    <n v="1"/>
    <b v="0"/>
    <s v="food/food trucks"/>
    <n v="-5999"/>
    <n v="1"/>
    <x v="7"/>
  </r>
  <r>
    <x v="2"/>
    <s v="US"/>
    <s v="USD"/>
    <n v="1426091036"/>
    <n v="1423502636"/>
    <b v="0"/>
    <n v="1"/>
    <b v="0"/>
    <s v="food/food trucks"/>
    <n v="-499"/>
    <n v="1"/>
    <x v="7"/>
  </r>
  <r>
    <x v="2"/>
    <s v="US"/>
    <s v="USD"/>
    <n v="1420044890"/>
    <n v="1417452890"/>
    <b v="0"/>
    <n v="1"/>
    <b v="0"/>
    <s v="food/food trucks"/>
    <n v="-59992"/>
    <n v="8"/>
    <x v="7"/>
  </r>
  <r>
    <x v="2"/>
    <s v="US"/>
    <s v="USD"/>
    <n v="1414445108"/>
    <n v="1411853108"/>
    <b v="0"/>
    <n v="9"/>
    <b v="0"/>
    <s v="food/food trucks"/>
    <n v="-24690"/>
    <n v="34.444444444444443"/>
    <x v="7"/>
  </r>
  <r>
    <x v="2"/>
    <s v="US"/>
    <s v="USD"/>
    <n v="1464386640"/>
    <n v="1463090149"/>
    <b v="0"/>
    <n v="1"/>
    <b v="0"/>
    <s v="food/food trucks"/>
    <n v="-3499"/>
    <n v="1"/>
    <x v="7"/>
  </r>
  <r>
    <x v="2"/>
    <s v="US"/>
    <s v="USD"/>
    <n v="1439006692"/>
    <n v="1433822692"/>
    <b v="0"/>
    <n v="0"/>
    <b v="0"/>
    <s v="food/food trucks"/>
    <n v="-20000"/>
    <e v="#DIV/0!"/>
    <x v="7"/>
  </r>
  <r>
    <x v="2"/>
    <s v="US"/>
    <s v="USD"/>
    <n v="1458715133"/>
    <n v="1455262733"/>
    <b v="0"/>
    <n v="1"/>
    <b v="0"/>
    <s v="food/food trucks"/>
    <n v="-49999"/>
    <n v="1"/>
    <x v="7"/>
  </r>
  <r>
    <x v="2"/>
    <s v="US"/>
    <s v="USD"/>
    <n v="1426182551"/>
    <n v="1423594151"/>
    <b v="0"/>
    <n v="1"/>
    <b v="0"/>
    <s v="food/food trucks"/>
    <n v="-34999"/>
    <n v="1"/>
    <x v="7"/>
  </r>
  <r>
    <x v="2"/>
    <s v="NO"/>
    <s v="NOK"/>
    <n v="1486313040"/>
    <n v="1483131966"/>
    <b v="0"/>
    <n v="4"/>
    <b v="0"/>
    <s v="food/food trucks"/>
    <n v="-137995"/>
    <n v="501.25"/>
    <x v="7"/>
  </r>
  <r>
    <x v="2"/>
    <s v="US"/>
    <s v="USD"/>
    <n v="1455246504"/>
    <n v="1452654504"/>
    <b v="0"/>
    <n v="2"/>
    <b v="0"/>
    <s v="food/food trucks"/>
    <n v="-2979"/>
    <n v="10.5"/>
    <x v="7"/>
  </r>
  <r>
    <x v="2"/>
    <s v="US"/>
    <s v="USD"/>
    <n v="1467080613"/>
    <n v="1461896613"/>
    <b v="0"/>
    <n v="2"/>
    <b v="0"/>
    <s v="food/food trucks"/>
    <n v="-99998"/>
    <n v="1"/>
    <x v="7"/>
  </r>
  <r>
    <x v="2"/>
    <s v="US"/>
    <s v="USD"/>
    <n v="1425791697"/>
    <n v="1423199697"/>
    <b v="0"/>
    <n v="2"/>
    <b v="0"/>
    <s v="food/food trucks"/>
    <n v="-13998"/>
    <n v="1"/>
    <x v="7"/>
  </r>
  <r>
    <x v="2"/>
    <s v="US"/>
    <s v="USD"/>
    <n v="1456608943"/>
    <n v="1454016943"/>
    <b v="0"/>
    <n v="0"/>
    <b v="0"/>
    <s v="food/food trucks"/>
    <n v="-10000"/>
    <e v="#DIV/0!"/>
    <x v="7"/>
  </r>
  <r>
    <x v="2"/>
    <s v="US"/>
    <s v="USD"/>
    <n v="1438662474"/>
    <n v="1435206474"/>
    <b v="0"/>
    <n v="2"/>
    <b v="0"/>
    <s v="food/food trucks"/>
    <n v="-19974"/>
    <n v="13"/>
    <x v="7"/>
  </r>
  <r>
    <x v="2"/>
    <s v="SE"/>
    <s v="SEK"/>
    <n v="1444027186"/>
    <n v="1441435186"/>
    <b v="0"/>
    <n v="4"/>
    <b v="0"/>
    <s v="food/food trucks"/>
    <n v="-248776"/>
    <n v="306"/>
    <x v="7"/>
  </r>
  <r>
    <x v="2"/>
    <s v="CA"/>
    <s v="CAD"/>
    <n v="1454078770"/>
    <n v="1448894770"/>
    <b v="0"/>
    <n v="2"/>
    <b v="0"/>
    <s v="food/food trucks"/>
    <n v="-116955"/>
    <n v="22.5"/>
    <x v="7"/>
  </r>
  <r>
    <x v="2"/>
    <s v="US"/>
    <s v="USD"/>
    <n v="1426615200"/>
    <n v="1422400188"/>
    <b v="0"/>
    <n v="0"/>
    <b v="0"/>
    <s v="food/food trucks"/>
    <n v="-8000"/>
    <e v="#DIV/0!"/>
    <x v="7"/>
  </r>
  <r>
    <x v="2"/>
    <s v="US"/>
    <s v="USD"/>
    <n v="1449529062"/>
    <n v="1444341462"/>
    <b v="0"/>
    <n v="1"/>
    <b v="0"/>
    <s v="food/food trucks"/>
    <n v="-14950"/>
    <n v="50"/>
    <x v="7"/>
  </r>
  <r>
    <x v="2"/>
    <s v="US"/>
    <s v="USD"/>
    <n v="1445197129"/>
    <n v="1442605129"/>
    <b v="0"/>
    <n v="0"/>
    <b v="0"/>
    <s v="food/food trucks"/>
    <n v="-10000"/>
    <e v="#DIV/0!"/>
    <x v="7"/>
  </r>
  <r>
    <x v="2"/>
    <s v="BE"/>
    <s v="EUR"/>
    <n v="1455399313"/>
    <n v="1452807313"/>
    <b v="0"/>
    <n v="2"/>
    <b v="0"/>
    <s v="food/food trucks"/>
    <n v="-4990"/>
    <n v="5"/>
    <x v="7"/>
  </r>
  <r>
    <x v="0"/>
    <s v="US"/>
    <s v="USD"/>
    <n v="1437627540"/>
    <n v="1435806054"/>
    <b v="0"/>
    <n v="109"/>
    <b v="1"/>
    <s v="food/small batch"/>
    <n v="591"/>
    <n v="74.22935779816514"/>
    <x v="7"/>
  </r>
  <r>
    <x v="0"/>
    <s v="US"/>
    <s v="USD"/>
    <n v="1426777228"/>
    <n v="1424188828"/>
    <b v="0"/>
    <n v="372"/>
    <b v="1"/>
    <s v="food/small batch"/>
    <n v="6226"/>
    <n v="81.252688172043008"/>
    <x v="7"/>
  </r>
  <r>
    <x v="0"/>
    <s v="US"/>
    <s v="USD"/>
    <n v="1408114822"/>
    <n v="1405522822"/>
    <b v="0"/>
    <n v="311"/>
    <b v="1"/>
    <s v="food/small batch"/>
    <n v="20502.989999999998"/>
    <n v="130.23469453376205"/>
    <x v="7"/>
  </r>
  <r>
    <x v="0"/>
    <s v="US"/>
    <s v="USD"/>
    <n v="1464199591"/>
    <n v="1461607591"/>
    <b v="0"/>
    <n v="61"/>
    <b v="1"/>
    <s v="food/small batch"/>
    <n v="258"/>
    <n v="53.409836065573771"/>
    <x v="7"/>
  </r>
  <r>
    <x v="0"/>
    <s v="US"/>
    <s v="USD"/>
    <n v="1443242021"/>
    <n v="1440650021"/>
    <b v="0"/>
    <n v="115"/>
    <b v="1"/>
    <s v="food/small batch"/>
    <n v="3640"/>
    <n v="75.130434782608702"/>
    <x v="7"/>
  </r>
  <r>
    <x v="0"/>
    <s v="US"/>
    <s v="USD"/>
    <n v="1480174071"/>
    <n v="1477578471"/>
    <b v="0"/>
    <n v="111"/>
    <b v="1"/>
    <s v="food/small batch"/>
    <n v="3399"/>
    <n v="75.666666666666671"/>
    <x v="7"/>
  </r>
  <r>
    <x v="0"/>
    <s v="US"/>
    <s v="USD"/>
    <n v="1478923200"/>
    <n v="1476184593"/>
    <b v="0"/>
    <n v="337"/>
    <b v="1"/>
    <s v="food/small batch"/>
    <n v="8180"/>
    <n v="31.691394658753708"/>
    <x v="7"/>
  </r>
  <r>
    <x v="0"/>
    <s v="US"/>
    <s v="USD"/>
    <n v="1472621760"/>
    <n v="1472110513"/>
    <b v="0"/>
    <n v="9"/>
    <b v="1"/>
    <s v="food/small batch"/>
    <n v="30"/>
    <n v="47.777777777777779"/>
    <x v="7"/>
  </r>
  <r>
    <x v="0"/>
    <s v="US"/>
    <s v="USD"/>
    <n v="1417321515"/>
    <n v="1414725915"/>
    <b v="0"/>
    <n v="120"/>
    <b v="1"/>
    <s v="food/small batch"/>
    <n v="800"/>
    <n v="90"/>
    <x v="7"/>
  </r>
  <r>
    <x v="0"/>
    <s v="US"/>
    <s v="USD"/>
    <n v="1414465860"/>
    <n v="1411177456"/>
    <b v="0"/>
    <n v="102"/>
    <b v="1"/>
    <s v="food/small batch"/>
    <n v="230.03000000000065"/>
    <n v="149.31401960784314"/>
    <x v="7"/>
  </r>
  <r>
    <x v="0"/>
    <s v="US"/>
    <s v="USD"/>
    <n v="1488750490"/>
    <n v="1487022490"/>
    <b v="0"/>
    <n v="186"/>
    <b v="1"/>
    <s v="food/small batch"/>
    <n v="1545"/>
    <n v="62.06989247311828"/>
    <x v="7"/>
  </r>
  <r>
    <x v="0"/>
    <s v="US"/>
    <s v="USD"/>
    <n v="1451430000"/>
    <n v="1448914500"/>
    <b v="0"/>
    <n v="15"/>
    <b v="1"/>
    <s v="food/small batch"/>
    <n v="201"/>
    <n v="53.4"/>
    <x v="7"/>
  </r>
  <r>
    <x v="0"/>
    <s v="US"/>
    <s v="USD"/>
    <n v="1486053409"/>
    <n v="1483461409"/>
    <b v="0"/>
    <n v="67"/>
    <b v="1"/>
    <s v="food/small batch"/>
    <n v="1641"/>
    <n v="69.268656716417908"/>
    <x v="7"/>
  </r>
  <r>
    <x v="0"/>
    <s v="US"/>
    <s v="USD"/>
    <n v="1489207808"/>
    <n v="1486183808"/>
    <b v="0"/>
    <n v="130"/>
    <b v="1"/>
    <s v="food/small batch"/>
    <n v="296"/>
    <n v="271.50769230769231"/>
    <x v="7"/>
  </r>
  <r>
    <x v="0"/>
    <s v="US"/>
    <s v="USD"/>
    <n v="1461177950"/>
    <n v="1458758750"/>
    <b v="0"/>
    <n v="16"/>
    <b v="1"/>
    <s v="food/small batch"/>
    <n v="246"/>
    <n v="34.125"/>
    <x v="7"/>
  </r>
  <r>
    <x v="0"/>
    <s v="US"/>
    <s v="USD"/>
    <n v="1488063839"/>
    <n v="1485471839"/>
    <b v="0"/>
    <n v="67"/>
    <b v="1"/>
    <s v="food/small batch"/>
    <n v="1213"/>
    <n v="40.492537313432834"/>
    <x v="7"/>
  </r>
  <r>
    <x v="0"/>
    <s v="US"/>
    <s v="USD"/>
    <n v="1458826056"/>
    <n v="1456237656"/>
    <b v="0"/>
    <n v="124"/>
    <b v="1"/>
    <s v="food/small batch"/>
    <n v="530"/>
    <n v="189.75806451612902"/>
    <x v="7"/>
  </r>
  <r>
    <x v="0"/>
    <s v="US"/>
    <s v="USD"/>
    <n v="1465498800"/>
    <n v="1462481718"/>
    <b v="0"/>
    <n v="80"/>
    <b v="1"/>
    <s v="food/small batch"/>
    <n v="509"/>
    <n v="68.862499999999997"/>
    <x v="7"/>
  </r>
  <r>
    <x v="0"/>
    <s v="US"/>
    <s v="USD"/>
    <n v="1458742685"/>
    <n v="1454858285"/>
    <b v="0"/>
    <n v="282"/>
    <b v="1"/>
    <s v="food/small batch"/>
    <n v="675"/>
    <n v="108.77659574468085"/>
    <x v="7"/>
  </r>
  <r>
    <x v="0"/>
    <s v="US"/>
    <s v="USD"/>
    <n v="1483417020"/>
    <n v="1480480167"/>
    <b v="0"/>
    <n v="68"/>
    <b v="1"/>
    <s v="food/small batch"/>
    <n v="67"/>
    <n v="125.98529411764706"/>
    <x v="7"/>
  </r>
  <r>
    <x v="0"/>
    <s v="US"/>
    <s v="USD"/>
    <n v="1317438000"/>
    <n v="1314577097"/>
    <b v="0"/>
    <n v="86"/>
    <b v="1"/>
    <s v="music/indie rock"/>
    <n v="285"/>
    <n v="90.523255813953483"/>
    <x v="4"/>
  </r>
  <r>
    <x v="0"/>
    <s v="US"/>
    <s v="USD"/>
    <n v="1342672096"/>
    <n v="1340944096"/>
    <b v="0"/>
    <n v="115"/>
    <b v="1"/>
    <s v="music/indie rock"/>
    <n v="321.25"/>
    <n v="28.880434782608695"/>
    <x v="4"/>
  </r>
  <r>
    <x v="0"/>
    <s v="US"/>
    <s v="USD"/>
    <n v="1366138800"/>
    <n v="1362710425"/>
    <b v="0"/>
    <n v="75"/>
    <b v="1"/>
    <s v="music/indie rock"/>
    <n v="325"/>
    <n v="31"/>
    <x v="4"/>
  </r>
  <r>
    <x v="0"/>
    <s v="CA"/>
    <s v="CAD"/>
    <n v="1443641340"/>
    <n v="1441143397"/>
    <b v="0"/>
    <n v="43"/>
    <b v="1"/>
    <s v="music/indie rock"/>
    <n v="222"/>
    <n v="51.674418604651166"/>
    <x v="4"/>
  </r>
  <r>
    <x v="0"/>
    <s v="US"/>
    <s v="USD"/>
    <n v="1348420548"/>
    <n v="1345828548"/>
    <b v="0"/>
    <n v="48"/>
    <b v="1"/>
    <s v="music/indie rock"/>
    <n v="561"/>
    <n v="26.270833333333332"/>
    <x v="4"/>
  </r>
  <r>
    <x v="0"/>
    <s v="US"/>
    <s v="USD"/>
    <n v="1368066453"/>
    <n v="1365474453"/>
    <b v="0"/>
    <n v="52"/>
    <b v="1"/>
    <s v="music/indie rock"/>
    <n v="0"/>
    <n v="48.07692307692308"/>
    <x v="4"/>
  </r>
  <r>
    <x v="0"/>
    <s v="US"/>
    <s v="USD"/>
    <n v="1336669200"/>
    <n v="1335473931"/>
    <b v="0"/>
    <n v="43"/>
    <b v="1"/>
    <s v="music/indie rock"/>
    <n v="185"/>
    <n v="27.558139534883722"/>
    <x v="4"/>
  </r>
  <r>
    <x v="0"/>
    <s v="US"/>
    <s v="USD"/>
    <n v="1351400400"/>
    <n v="1348285321"/>
    <b v="0"/>
    <n v="58"/>
    <b v="1"/>
    <s v="music/indie rock"/>
    <n v="144.34000000000015"/>
    <n v="36.97137931034483"/>
    <x v="4"/>
  </r>
  <r>
    <x v="0"/>
    <s v="US"/>
    <s v="USD"/>
    <n v="1297160329"/>
    <n v="1295000329"/>
    <b v="0"/>
    <n v="47"/>
    <b v="1"/>
    <s v="music/indie rock"/>
    <n v="164"/>
    <n v="29.021276595744681"/>
    <x v="4"/>
  </r>
  <r>
    <x v="0"/>
    <s v="US"/>
    <s v="USD"/>
    <n v="1337824055"/>
    <n v="1335232055"/>
    <b v="0"/>
    <n v="36"/>
    <b v="1"/>
    <s v="music/indie rock"/>
    <n v="31.6400000000001"/>
    <n v="28.65666666666667"/>
    <x v="4"/>
  </r>
  <r>
    <x v="0"/>
    <s v="US"/>
    <s v="USD"/>
    <n v="1327535392"/>
    <n v="1324079392"/>
    <b v="0"/>
    <n v="17"/>
    <b v="1"/>
    <s v="music/indie rock"/>
    <n v="140"/>
    <n v="37.647058823529413"/>
    <x v="4"/>
  </r>
  <r>
    <x v="0"/>
    <s v="US"/>
    <s v="USD"/>
    <n v="1283562180"/>
    <n v="1277433980"/>
    <b v="0"/>
    <n v="104"/>
    <b v="1"/>
    <s v="music/indie rock"/>
    <n v="2682.0200000000004"/>
    <n v="97.904038461538462"/>
    <x v="4"/>
  </r>
  <r>
    <x v="0"/>
    <s v="US"/>
    <s v="USD"/>
    <n v="1352573869"/>
    <n v="1349978269"/>
    <b v="0"/>
    <n v="47"/>
    <b v="1"/>
    <s v="music/indie rock"/>
    <n v="0"/>
    <n v="42.553191489361701"/>
    <x v="4"/>
  </r>
  <r>
    <x v="0"/>
    <s v="US"/>
    <s v="USD"/>
    <n v="1286756176"/>
    <n v="1282868176"/>
    <b v="0"/>
    <n v="38"/>
    <b v="1"/>
    <s v="music/indie rock"/>
    <n v="0.18000000000029104"/>
    <n v="131.58368421052631"/>
    <x v="4"/>
  </r>
  <r>
    <x v="0"/>
    <s v="US"/>
    <s v="USD"/>
    <n v="1278799200"/>
    <n v="1273647255"/>
    <b v="0"/>
    <n v="81"/>
    <b v="1"/>
    <s v="music/indie rock"/>
    <n v="118"/>
    <n v="32.320987654320987"/>
    <x v="4"/>
  </r>
  <r>
    <x v="0"/>
    <s v="US"/>
    <s v="USD"/>
    <n v="1415004770"/>
    <n v="1412149970"/>
    <b v="0"/>
    <n v="55"/>
    <b v="1"/>
    <s v="music/indie rock"/>
    <n v="160.7199999999998"/>
    <n v="61.103999999999999"/>
    <x v="4"/>
  </r>
  <r>
    <x v="0"/>
    <s v="US"/>
    <s v="USD"/>
    <n v="1344789345"/>
    <n v="1340901345"/>
    <b v="0"/>
    <n v="41"/>
    <b v="1"/>
    <s v="music/indie rock"/>
    <n v="535"/>
    <n v="31.341463414634145"/>
    <x v="4"/>
  </r>
  <r>
    <x v="0"/>
    <s v="US"/>
    <s v="USD"/>
    <n v="1358117313"/>
    <n v="1355525313"/>
    <b v="0"/>
    <n v="79"/>
    <b v="1"/>
    <s v="music/indie rock"/>
    <n v="2200"/>
    <n v="129.1139240506329"/>
    <x v="4"/>
  </r>
  <r>
    <x v="0"/>
    <s v="US"/>
    <s v="USD"/>
    <n v="1343440800"/>
    <n v="1342545994"/>
    <b v="0"/>
    <n v="16"/>
    <b v="1"/>
    <s v="music/indie rock"/>
    <n v="100.32999999999998"/>
    <n v="25.020624999999999"/>
    <x v="4"/>
  </r>
  <r>
    <x v="0"/>
    <s v="US"/>
    <s v="USD"/>
    <n v="1444516084"/>
    <n v="1439332084"/>
    <b v="0"/>
    <n v="8"/>
    <b v="1"/>
    <s v="music/indie rock"/>
    <n v="0"/>
    <n v="250"/>
    <x v="4"/>
  </r>
  <r>
    <x v="0"/>
    <s v="US"/>
    <s v="USD"/>
    <n v="1335799808"/>
    <n v="1333207808"/>
    <b v="0"/>
    <n v="95"/>
    <b v="1"/>
    <s v="music/indie rock"/>
    <n v="516.4399999999996"/>
    <n v="47.541473684210523"/>
    <x v="4"/>
  </r>
  <r>
    <x v="0"/>
    <s v="US"/>
    <s v="USD"/>
    <n v="1312224383"/>
    <n v="1308336383"/>
    <b v="0"/>
    <n v="25"/>
    <b v="1"/>
    <s v="music/indie rock"/>
    <n v="1"/>
    <n v="40.04"/>
    <x v="4"/>
  </r>
  <r>
    <x v="0"/>
    <s v="US"/>
    <s v="USD"/>
    <n v="1335891603"/>
    <n v="1330711203"/>
    <b v="0"/>
    <n v="19"/>
    <b v="1"/>
    <s v="music/indie rock"/>
    <n v="151"/>
    <n v="65.84210526315789"/>
    <x v="4"/>
  </r>
  <r>
    <x v="0"/>
    <s v="US"/>
    <s v="USD"/>
    <n v="1316124003"/>
    <n v="1313532003"/>
    <b v="0"/>
    <n v="90"/>
    <b v="1"/>
    <s v="music/indie rock"/>
    <n v="676.10999999999967"/>
    <n v="46.401222222222216"/>
    <x v="4"/>
  </r>
  <r>
    <x v="0"/>
    <s v="US"/>
    <s v="USD"/>
    <n v="1318463879"/>
    <n v="1315439879"/>
    <b v="0"/>
    <n v="41"/>
    <b v="1"/>
    <s v="music/indie rock"/>
    <n v="65"/>
    <n v="50.365853658536587"/>
    <x v="4"/>
  </r>
  <r>
    <x v="0"/>
    <s v="US"/>
    <s v="USD"/>
    <n v="1335113976"/>
    <n v="1332521976"/>
    <b v="0"/>
    <n v="30"/>
    <b v="1"/>
    <s v="music/indie rock"/>
    <n v="497"/>
    <n v="26.566666666666666"/>
    <x v="4"/>
  </r>
  <r>
    <x v="0"/>
    <s v="US"/>
    <s v="USD"/>
    <n v="1338083997"/>
    <n v="1335491997"/>
    <b v="0"/>
    <n v="38"/>
    <b v="1"/>
    <s v="music/indie rock"/>
    <n v="0.75999999999999091"/>
    <n v="39.493684210526318"/>
    <x v="4"/>
  </r>
  <r>
    <x v="0"/>
    <s v="US"/>
    <s v="USD"/>
    <n v="1321459908"/>
    <n v="1318864308"/>
    <b v="0"/>
    <n v="65"/>
    <b v="1"/>
    <s v="music/indie rock"/>
    <n v="201"/>
    <n v="49.246153846153845"/>
    <x v="4"/>
  </r>
  <r>
    <x v="0"/>
    <s v="US"/>
    <s v="USD"/>
    <n v="1368117239"/>
    <n v="1365525239"/>
    <b v="0"/>
    <n v="75"/>
    <b v="1"/>
    <s v="music/indie rock"/>
    <n v="1178.5"/>
    <n v="62.38"/>
    <x v="4"/>
  </r>
  <r>
    <x v="0"/>
    <s v="US"/>
    <s v="USD"/>
    <n v="1340429276"/>
    <n v="1335245276"/>
    <b v="0"/>
    <n v="16"/>
    <b v="1"/>
    <s v="music/indie rock"/>
    <n v="107"/>
    <n v="37.9375"/>
    <x v="4"/>
  </r>
  <r>
    <x v="0"/>
    <s v="US"/>
    <s v="USD"/>
    <n v="1295142660"/>
    <n v="1293739714"/>
    <b v="0"/>
    <n v="10"/>
    <b v="1"/>
    <s v="music/indie rock"/>
    <n v="16"/>
    <n v="51.6"/>
    <x v="4"/>
  </r>
  <r>
    <x v="0"/>
    <s v="US"/>
    <s v="USD"/>
    <n v="1339840740"/>
    <n v="1335397188"/>
    <b v="0"/>
    <n v="27"/>
    <b v="1"/>
    <s v="music/indie rock"/>
    <n v="150"/>
    <n v="27.777777777777779"/>
    <x v="4"/>
  </r>
  <r>
    <x v="0"/>
    <s v="US"/>
    <s v="USD"/>
    <n v="1367208140"/>
    <n v="1363320140"/>
    <b v="0"/>
    <n v="259"/>
    <b v="1"/>
    <s v="music/indie rock"/>
    <n v="5740"/>
    <n v="99.382239382239376"/>
    <x v="4"/>
  </r>
  <r>
    <x v="0"/>
    <s v="US"/>
    <s v="USD"/>
    <n v="1337786944"/>
    <n v="1335194944"/>
    <b v="0"/>
    <n v="39"/>
    <b v="1"/>
    <s v="music/indie rock"/>
    <n v="15.079999999999927"/>
    <n v="38.848205128205123"/>
    <x v="4"/>
  </r>
  <r>
    <x v="0"/>
    <s v="US"/>
    <s v="USD"/>
    <n v="1339022575"/>
    <n v="1336430575"/>
    <b v="0"/>
    <n v="42"/>
    <b v="1"/>
    <s v="music/indie rock"/>
    <n v="413.04999999999995"/>
    <n v="45.548809523809524"/>
    <x v="4"/>
  </r>
  <r>
    <x v="0"/>
    <s v="US"/>
    <s v="USD"/>
    <n v="1364597692"/>
    <n v="1361577292"/>
    <b v="0"/>
    <n v="10"/>
    <b v="1"/>
    <s v="music/indie rock"/>
    <n v="0"/>
    <n v="600"/>
    <x v="4"/>
  </r>
  <r>
    <x v="0"/>
    <s v="US"/>
    <s v="USD"/>
    <n v="1312578338"/>
    <n v="1309986338"/>
    <b v="0"/>
    <n v="56"/>
    <b v="1"/>
    <s v="music/indie rock"/>
    <n v="510.85999999999967"/>
    <n v="80.551071428571419"/>
    <x v="4"/>
  </r>
  <r>
    <x v="0"/>
    <s v="US"/>
    <s v="USD"/>
    <n v="1422400387"/>
    <n v="1421190787"/>
    <b v="0"/>
    <n v="20"/>
    <b v="1"/>
    <s v="music/indie rock"/>
    <n v="56"/>
    <n v="52.8"/>
    <x v="4"/>
  </r>
  <r>
    <x v="0"/>
    <s v="US"/>
    <s v="USD"/>
    <n v="1356976800"/>
    <n v="1352820837"/>
    <b v="0"/>
    <n v="170"/>
    <b v="1"/>
    <s v="music/indie rock"/>
    <n v="4105"/>
    <n v="47.676470588235297"/>
    <x v="4"/>
  </r>
  <r>
    <x v="0"/>
    <s v="US"/>
    <s v="USD"/>
    <n v="1340476375"/>
    <n v="1337884375"/>
    <b v="0"/>
    <n v="29"/>
    <b v="1"/>
    <s v="music/indie rock"/>
    <n v="80"/>
    <n v="23.448275862068964"/>
    <x v="4"/>
  </r>
  <r>
    <x v="2"/>
    <s v="CA"/>
    <s v="CAD"/>
    <n v="1443379104"/>
    <n v="1440787104"/>
    <b v="0"/>
    <n v="7"/>
    <b v="0"/>
    <s v="food/restaurants"/>
    <n v="-10719"/>
    <n v="40.142857142857146"/>
    <x v="7"/>
  </r>
  <r>
    <x v="2"/>
    <s v="US"/>
    <s v="USD"/>
    <n v="1411328918"/>
    <n v="1407440918"/>
    <b v="0"/>
    <n v="5"/>
    <b v="0"/>
    <s v="food/restaurants"/>
    <n v="-109914"/>
    <n v="17.2"/>
    <x v="7"/>
  </r>
  <r>
    <x v="2"/>
    <s v="US"/>
    <s v="USD"/>
    <n v="1465333560"/>
    <n v="1462743308"/>
    <b v="0"/>
    <n v="0"/>
    <b v="0"/>
    <s v="food/restaurants"/>
    <n v="-10000"/>
    <e v="#DIV/0!"/>
    <x v="7"/>
  </r>
  <r>
    <x v="2"/>
    <s v="US"/>
    <s v="USD"/>
    <n v="1416014534"/>
    <n v="1413418934"/>
    <b v="0"/>
    <n v="0"/>
    <b v="0"/>
    <s v="food/restaurants"/>
    <n v="-35000"/>
    <e v="#DIV/0!"/>
    <x v="7"/>
  </r>
  <r>
    <x v="2"/>
    <s v="US"/>
    <s v="USD"/>
    <n v="1426292416"/>
    <n v="1423704016"/>
    <b v="0"/>
    <n v="0"/>
    <b v="0"/>
    <s v="food/restaurants"/>
    <n v="-7000"/>
    <e v="#DIV/0!"/>
    <x v="7"/>
  </r>
  <r>
    <x v="2"/>
    <s v="GB"/>
    <s v="GBP"/>
    <n v="1443906000"/>
    <n v="1441955269"/>
    <b v="0"/>
    <n v="2"/>
    <b v="0"/>
    <s v="food/restaurants"/>
    <n v="-4970"/>
    <n v="15"/>
    <x v="7"/>
  </r>
  <r>
    <x v="2"/>
    <s v="US"/>
    <s v="USD"/>
    <n v="1431308704"/>
    <n v="1428716704"/>
    <b v="0"/>
    <n v="0"/>
    <b v="0"/>
    <s v="food/restaurants"/>
    <n v="-42850"/>
    <e v="#DIV/0!"/>
    <x v="7"/>
  </r>
  <r>
    <x v="2"/>
    <s v="US"/>
    <s v="USD"/>
    <n v="1408056634"/>
    <n v="1405464634"/>
    <b v="0"/>
    <n v="0"/>
    <b v="0"/>
    <s v="food/restaurants"/>
    <n v="-20000"/>
    <e v="#DIV/0!"/>
    <x v="7"/>
  </r>
  <r>
    <x v="2"/>
    <s v="GB"/>
    <s v="GBP"/>
    <n v="1429554349"/>
    <n v="1424719549"/>
    <b v="0"/>
    <n v="28"/>
    <b v="0"/>
    <s v="food/restaurants"/>
    <n v="-94000"/>
    <n v="35.714285714285715"/>
    <x v="7"/>
  </r>
  <r>
    <x v="2"/>
    <s v="US"/>
    <s v="USD"/>
    <n v="1431647772"/>
    <n v="1426463772"/>
    <b v="0"/>
    <n v="2"/>
    <b v="0"/>
    <s v="food/restaurants"/>
    <n v="-49925"/>
    <n v="37.5"/>
    <x v="7"/>
  </r>
  <r>
    <x v="2"/>
    <s v="GB"/>
    <s v="GBP"/>
    <n v="1454323413"/>
    <n v="1451731413"/>
    <b v="0"/>
    <n v="0"/>
    <b v="0"/>
    <s v="food/restaurants"/>
    <n v="-100000"/>
    <e v="#DIV/0!"/>
    <x v="7"/>
  </r>
  <r>
    <x v="2"/>
    <s v="US"/>
    <s v="USD"/>
    <n v="1418504561"/>
    <n v="1417208561"/>
    <b v="0"/>
    <n v="0"/>
    <b v="0"/>
    <s v="food/restaurants"/>
    <n v="-1150"/>
    <e v="#DIV/0!"/>
    <x v="7"/>
  </r>
  <r>
    <x v="2"/>
    <s v="DE"/>
    <s v="EUR"/>
    <n v="1488067789"/>
    <n v="1482883789"/>
    <b v="0"/>
    <n v="0"/>
    <b v="0"/>
    <s v="food/restaurants"/>
    <n v="-180000"/>
    <e v="#DIV/0!"/>
    <x v="7"/>
  </r>
  <r>
    <x v="2"/>
    <s v="US"/>
    <s v="USD"/>
    <n v="1408526477"/>
    <n v="1407057677"/>
    <b v="0"/>
    <n v="4"/>
    <b v="0"/>
    <s v="food/restaurants"/>
    <n v="-11790"/>
    <n v="52.5"/>
    <x v="7"/>
  </r>
  <r>
    <x v="2"/>
    <s v="US"/>
    <s v="USD"/>
    <n v="1424635753"/>
    <n v="1422043753"/>
    <b v="0"/>
    <n v="12"/>
    <b v="0"/>
    <s v="food/restaurants"/>
    <n v="-4070"/>
    <n v="77.5"/>
    <x v="7"/>
  </r>
  <r>
    <x v="2"/>
    <s v="US"/>
    <s v="USD"/>
    <n v="1417279252"/>
    <n v="1414683652"/>
    <b v="0"/>
    <n v="0"/>
    <b v="0"/>
    <s v="food/restaurants"/>
    <n v="-22000"/>
    <e v="#DIV/0!"/>
    <x v="7"/>
  </r>
  <r>
    <x v="2"/>
    <s v="CA"/>
    <s v="CAD"/>
    <n v="1426788930"/>
    <n v="1424200530"/>
    <b v="0"/>
    <n v="33"/>
    <b v="0"/>
    <s v="food/restaurants"/>
    <n v="-16233"/>
    <n v="53.545454545454547"/>
    <x v="7"/>
  </r>
  <r>
    <x v="2"/>
    <s v="US"/>
    <s v="USD"/>
    <n v="1415899228"/>
    <n v="1413303628"/>
    <b v="0"/>
    <n v="0"/>
    <b v="0"/>
    <s v="food/restaurants"/>
    <n v="-5000"/>
    <e v="#DIV/0!"/>
    <x v="7"/>
  </r>
  <r>
    <x v="2"/>
    <s v="US"/>
    <s v="USD"/>
    <n v="1405741404"/>
    <n v="1403149404"/>
    <b v="0"/>
    <n v="4"/>
    <b v="0"/>
    <s v="food/restaurants"/>
    <n v="-149935"/>
    <n v="16.25"/>
    <x v="7"/>
  </r>
  <r>
    <x v="2"/>
    <s v="US"/>
    <s v="USD"/>
    <n v="1476559260"/>
    <n v="1472567085"/>
    <b v="0"/>
    <n v="0"/>
    <b v="0"/>
    <s v="food/restaurants"/>
    <n v="-100000"/>
    <e v="#DIV/0!"/>
    <x v="7"/>
  </r>
  <r>
    <x v="0"/>
    <s v="US"/>
    <s v="USD"/>
    <n v="1444778021"/>
    <n v="1442963621"/>
    <b v="0"/>
    <n v="132"/>
    <b v="1"/>
    <s v="music/classical music"/>
    <n v="1185.9899999999998"/>
    <n v="103.68174242424243"/>
    <x v="4"/>
  </r>
  <r>
    <x v="0"/>
    <s v="US"/>
    <s v="USD"/>
    <n v="1461336720"/>
    <n v="1459431960"/>
    <b v="0"/>
    <n v="27"/>
    <b v="1"/>
    <s v="music/classical music"/>
    <n v="0"/>
    <n v="185.18518518518519"/>
    <x v="4"/>
  </r>
  <r>
    <x v="0"/>
    <s v="US"/>
    <s v="USD"/>
    <n v="1416270292"/>
    <n v="1413674692"/>
    <b v="0"/>
    <n v="26"/>
    <b v="1"/>
    <s v="music/classical music"/>
    <n v="508"/>
    <n v="54.153846153846153"/>
    <x v="4"/>
  </r>
  <r>
    <x v="0"/>
    <s v="US"/>
    <s v="USD"/>
    <n v="1419136200"/>
    <n v="1416338557"/>
    <b v="0"/>
    <n v="43"/>
    <b v="1"/>
    <s v="music/classical music"/>
    <n v="120"/>
    <n v="177.2093023255814"/>
    <x v="4"/>
  </r>
  <r>
    <x v="0"/>
    <s v="US"/>
    <s v="USD"/>
    <n v="1340914571"/>
    <n v="1338322571"/>
    <b v="0"/>
    <n v="80"/>
    <b v="1"/>
    <s v="music/classical music"/>
    <n v="26"/>
    <n v="100.325"/>
    <x v="4"/>
  </r>
  <r>
    <x v="0"/>
    <s v="US"/>
    <s v="USD"/>
    <n v="1418014740"/>
    <n v="1415585474"/>
    <b v="0"/>
    <n v="33"/>
    <b v="1"/>
    <s v="music/classical music"/>
    <n v="518"/>
    <n v="136.90909090909091"/>
    <x v="4"/>
  </r>
  <r>
    <x v="0"/>
    <s v="US"/>
    <s v="USD"/>
    <n v="1382068740"/>
    <n v="1380477691"/>
    <b v="0"/>
    <n v="71"/>
    <b v="1"/>
    <s v="music/classical music"/>
    <n v="85"/>
    <n v="57.535211267605632"/>
    <x v="4"/>
  </r>
  <r>
    <x v="0"/>
    <s v="GB"/>
    <s v="GBP"/>
    <n v="1440068400"/>
    <n v="1438459303"/>
    <b v="0"/>
    <n v="81"/>
    <b v="1"/>
    <s v="music/classical music"/>
    <n v="289.98999999999978"/>
    <n v="52.962839506172834"/>
    <x v="4"/>
  </r>
  <r>
    <x v="0"/>
    <s v="US"/>
    <s v="USD"/>
    <n v="1332636975"/>
    <n v="1328752575"/>
    <b v="0"/>
    <n v="76"/>
    <b v="1"/>
    <s v="music/classical music"/>
    <n v="257"/>
    <n v="82.328947368421055"/>
    <x v="4"/>
  </r>
  <r>
    <x v="0"/>
    <s v="US"/>
    <s v="USD"/>
    <n v="1429505400"/>
    <n v="1426711505"/>
    <b v="0"/>
    <n v="48"/>
    <b v="1"/>
    <s v="music/classical music"/>
    <n v="0"/>
    <n v="135.41666666666666"/>
    <x v="4"/>
  </r>
  <r>
    <x v="0"/>
    <s v="US"/>
    <s v="USD"/>
    <n v="1439611140"/>
    <n v="1437668354"/>
    <b v="0"/>
    <n v="61"/>
    <b v="1"/>
    <s v="music/classical music"/>
    <n v="18"/>
    <n v="74.06557377049181"/>
    <x v="4"/>
  </r>
  <r>
    <x v="0"/>
    <s v="US"/>
    <s v="USD"/>
    <n v="1345148566"/>
    <n v="1342556566"/>
    <b v="0"/>
    <n v="60"/>
    <b v="1"/>
    <s v="music/classical music"/>
    <n v="1045"/>
    <n v="84.083333333333329"/>
    <x v="4"/>
  </r>
  <r>
    <x v="0"/>
    <s v="US"/>
    <s v="USD"/>
    <n v="1362160868"/>
    <n v="1359568911"/>
    <b v="0"/>
    <n v="136"/>
    <b v="1"/>
    <s v="music/classical music"/>
    <n v="800"/>
    <n v="61.029411764705884"/>
    <x v="4"/>
  </r>
  <r>
    <x v="0"/>
    <s v="US"/>
    <s v="USD"/>
    <n v="1262325600"/>
    <n v="1257871712"/>
    <b v="0"/>
    <n v="14"/>
    <b v="1"/>
    <s v="music/classical music"/>
    <n v="100"/>
    <n v="150"/>
    <x v="4"/>
  </r>
  <r>
    <x v="0"/>
    <s v="US"/>
    <s v="USD"/>
    <n v="1417463945"/>
    <n v="1414781945"/>
    <b v="0"/>
    <n v="78"/>
    <b v="1"/>
    <s v="music/classical music"/>
    <n v="755"/>
    <n v="266.08974358974359"/>
    <x v="4"/>
  </r>
  <r>
    <x v="0"/>
    <s v="US"/>
    <s v="USD"/>
    <n v="1375151566"/>
    <n v="1373337166"/>
    <b v="0"/>
    <n v="4"/>
    <b v="1"/>
    <s v="music/classical music"/>
    <n v="4"/>
    <n v="7.25"/>
    <x v="4"/>
  </r>
  <r>
    <x v="0"/>
    <s v="US"/>
    <s v="USD"/>
    <n v="1312212855"/>
    <n v="1307028855"/>
    <b v="0"/>
    <n v="11"/>
    <b v="1"/>
    <s v="music/classical music"/>
    <n v="100"/>
    <n v="100"/>
    <x v="4"/>
  </r>
  <r>
    <x v="0"/>
    <s v="US"/>
    <s v="USD"/>
    <n v="1361681940"/>
    <n v="1359029661"/>
    <b v="0"/>
    <n v="185"/>
    <b v="1"/>
    <s v="music/classical music"/>
    <n v="2343.1699999999983"/>
    <n v="109.96308108108107"/>
    <x v="4"/>
  </r>
  <r>
    <x v="0"/>
    <s v="US"/>
    <s v="USD"/>
    <n v="1422913152"/>
    <n v="1417729152"/>
    <b v="0"/>
    <n v="59"/>
    <b v="1"/>
    <s v="music/classical music"/>
    <n v="25"/>
    <n v="169.91525423728814"/>
    <x v="4"/>
  </r>
  <r>
    <x v="0"/>
    <s v="US"/>
    <s v="USD"/>
    <n v="1319904721"/>
    <n v="1314720721"/>
    <b v="0"/>
    <n v="27"/>
    <b v="1"/>
    <s v="music/classical music"/>
    <n v="85"/>
    <n v="95.740740740740748"/>
    <x v="4"/>
  </r>
  <r>
    <x v="0"/>
    <s v="GB"/>
    <s v="GBP"/>
    <n v="1380192418"/>
    <n v="1375008418"/>
    <b v="0"/>
    <n v="63"/>
    <b v="1"/>
    <s v="music/classical music"/>
    <n v="246"/>
    <n v="59.460317460317462"/>
    <x v="4"/>
  </r>
  <r>
    <x v="0"/>
    <s v="US"/>
    <s v="USD"/>
    <n v="1380599940"/>
    <n v="1377252857"/>
    <b v="0"/>
    <n v="13"/>
    <b v="1"/>
    <s v="music/classical music"/>
    <n v="25"/>
    <n v="55.769230769230766"/>
    <x v="4"/>
  </r>
  <r>
    <x v="0"/>
    <s v="US"/>
    <s v="USD"/>
    <n v="1293937200"/>
    <n v="1291257298"/>
    <b v="0"/>
    <n v="13"/>
    <b v="1"/>
    <s v="music/classical music"/>
    <n v="141"/>
    <n v="30.076923076923077"/>
    <x v="4"/>
  </r>
  <r>
    <x v="0"/>
    <s v="US"/>
    <s v="USD"/>
    <n v="1341750569"/>
    <n v="1339158569"/>
    <b v="0"/>
    <n v="57"/>
    <b v="1"/>
    <s v="music/classical music"/>
    <n v="41"/>
    <n v="88.438596491228068"/>
    <x v="4"/>
  </r>
  <r>
    <x v="0"/>
    <s v="US"/>
    <s v="USD"/>
    <n v="1424997000"/>
    <n v="1421983138"/>
    <b v="0"/>
    <n v="61"/>
    <b v="1"/>
    <s v="music/classical music"/>
    <n v="1906"/>
    <n v="64.032786885245898"/>
    <x v="4"/>
  </r>
  <r>
    <x v="0"/>
    <s v="US"/>
    <s v="USD"/>
    <n v="1380949200"/>
    <n v="1378586179"/>
    <b v="0"/>
    <n v="65"/>
    <b v="1"/>
    <s v="music/classical music"/>
    <n v="410"/>
    <n v="60.153846153846153"/>
    <x v="4"/>
  </r>
  <r>
    <x v="0"/>
    <s v="US"/>
    <s v="USD"/>
    <n v="1333560803"/>
    <n v="1330972403"/>
    <b v="0"/>
    <n v="134"/>
    <b v="1"/>
    <s v="music/classical music"/>
    <n v="1092"/>
    <n v="49.194029850746269"/>
    <x v="4"/>
  </r>
  <r>
    <x v="0"/>
    <s v="FR"/>
    <s v="EUR"/>
    <n v="1475209620"/>
    <n v="1473087637"/>
    <b v="0"/>
    <n v="37"/>
    <b v="1"/>
    <s v="music/classical music"/>
    <n v="111"/>
    <n v="165.16216216216216"/>
    <x v="4"/>
  </r>
  <r>
    <x v="0"/>
    <s v="GB"/>
    <s v="GBP"/>
    <n v="1370019600"/>
    <n v="1366999870"/>
    <b v="0"/>
    <n v="37"/>
    <b v="1"/>
    <s v="music/classical music"/>
    <n v="44"/>
    <n v="43.621621621621621"/>
    <x v="4"/>
  </r>
  <r>
    <x v="0"/>
    <s v="US"/>
    <s v="USD"/>
    <n v="1444276740"/>
    <n v="1439392406"/>
    <b v="0"/>
    <n v="150"/>
    <b v="1"/>
    <s v="music/classical music"/>
    <n v="55"/>
    <n v="43.7"/>
    <x v="4"/>
  </r>
  <r>
    <x v="0"/>
    <s v="US"/>
    <s v="USD"/>
    <n v="1332362880"/>
    <n v="1329890585"/>
    <b v="0"/>
    <n v="56"/>
    <b v="1"/>
    <s v="music/classical music"/>
    <n v="100.5"/>
    <n v="67.419642857142861"/>
    <x v="4"/>
  </r>
  <r>
    <x v="0"/>
    <s v="US"/>
    <s v="USD"/>
    <n v="1488741981"/>
    <n v="1486149981"/>
    <b v="0"/>
    <n v="18"/>
    <b v="1"/>
    <s v="music/classical music"/>
    <n v="195"/>
    <n v="177.5"/>
    <x v="4"/>
  </r>
  <r>
    <x v="0"/>
    <s v="US"/>
    <s v="USD"/>
    <n v="1348202807"/>
    <n v="1343018807"/>
    <b v="0"/>
    <n v="60"/>
    <b v="1"/>
    <s v="music/classical music"/>
    <n v="833"/>
    <n v="38.883333333333333"/>
    <x v="4"/>
  </r>
  <r>
    <x v="0"/>
    <s v="US"/>
    <s v="USD"/>
    <n v="1433131140"/>
    <n v="1430445163"/>
    <b v="0"/>
    <n v="67"/>
    <b v="1"/>
    <s v="music/classical music"/>
    <n v="684"/>
    <n v="54.985074626865675"/>
    <x v="4"/>
  </r>
  <r>
    <x v="0"/>
    <s v="US"/>
    <s v="USD"/>
    <n v="1338219793"/>
    <n v="1335541393"/>
    <b v="0"/>
    <n v="35"/>
    <b v="1"/>
    <s v="music/classical music"/>
    <n v="147"/>
    <n v="61.342857142857142"/>
    <x v="4"/>
  </r>
  <r>
    <x v="0"/>
    <s v="US"/>
    <s v="USD"/>
    <n v="1356392857"/>
    <n v="1352504857"/>
    <b v="0"/>
    <n v="34"/>
    <b v="1"/>
    <s v="music/classical music"/>
    <n v="41"/>
    <n v="23.117647058823529"/>
    <x v="4"/>
  </r>
  <r>
    <x v="0"/>
    <s v="GB"/>
    <s v="GBP"/>
    <n v="1400176386"/>
    <n v="1397584386"/>
    <b v="0"/>
    <n v="36"/>
    <b v="1"/>
    <s v="music/classical music"/>
    <n v="166"/>
    <n v="29.611111111111111"/>
    <x v="4"/>
  </r>
  <r>
    <x v="0"/>
    <s v="AU"/>
    <s v="AUD"/>
    <n v="1430488740"/>
    <n v="1427747906"/>
    <b v="0"/>
    <n v="18"/>
    <b v="1"/>
    <s v="music/classical music"/>
    <n v="111"/>
    <n v="75.611111111111114"/>
    <x v="4"/>
  </r>
  <r>
    <x v="0"/>
    <s v="US"/>
    <s v="USD"/>
    <n v="1321385820"/>
    <n v="1318539484"/>
    <b v="0"/>
    <n v="25"/>
    <b v="1"/>
    <s v="music/classical music"/>
    <n v="90"/>
    <n v="35.6"/>
    <x v="4"/>
  </r>
  <r>
    <x v="0"/>
    <s v="GB"/>
    <s v="GBP"/>
    <n v="1425682174"/>
    <n v="1423090174"/>
    <b v="0"/>
    <n v="21"/>
    <b v="1"/>
    <s v="music/classical music"/>
    <n v="3"/>
    <n v="143"/>
    <x v="4"/>
  </r>
  <r>
    <x v="1"/>
    <s v="CA"/>
    <s v="CAD"/>
    <n v="1444740089"/>
    <n v="1442148089"/>
    <b v="0"/>
    <n v="0"/>
    <b v="0"/>
    <s v="food/food trucks"/>
    <n v="-100000"/>
    <e v="#DIV/0!"/>
    <x v="7"/>
  </r>
  <r>
    <x v="1"/>
    <s v="DE"/>
    <s v="EUR"/>
    <n v="1476189339"/>
    <n v="1471005339"/>
    <b v="0"/>
    <n v="3"/>
    <b v="0"/>
    <s v="food/food trucks"/>
    <n v="-9925"/>
    <n v="25"/>
    <x v="7"/>
  </r>
  <r>
    <x v="1"/>
    <s v="US"/>
    <s v="USD"/>
    <n v="1438226451"/>
    <n v="1433042451"/>
    <b v="0"/>
    <n v="0"/>
    <b v="0"/>
    <s v="food/food trucks"/>
    <n v="-20000"/>
    <e v="#DIV/0!"/>
    <x v="7"/>
  </r>
  <r>
    <x v="1"/>
    <s v="CA"/>
    <s v="CAD"/>
    <n v="1406854699"/>
    <n v="1404262699"/>
    <b v="0"/>
    <n v="0"/>
    <b v="0"/>
    <s v="food/food trucks"/>
    <n v="-40000"/>
    <e v="#DIV/0!"/>
    <x v="7"/>
  </r>
  <r>
    <x v="1"/>
    <s v="US"/>
    <s v="USD"/>
    <n v="1462827000"/>
    <n v="1457710589"/>
    <b v="0"/>
    <n v="1"/>
    <b v="0"/>
    <s v="food/food trucks"/>
    <n v="-9900"/>
    <n v="100"/>
    <x v="7"/>
  </r>
  <r>
    <x v="1"/>
    <s v="US"/>
    <s v="USD"/>
    <n v="1408663948"/>
    <n v="1406071948"/>
    <b v="0"/>
    <n v="0"/>
    <b v="0"/>
    <s v="food/food trucks"/>
    <n v="-35000"/>
    <e v="#DIV/0!"/>
    <x v="7"/>
  </r>
  <r>
    <x v="1"/>
    <s v="US"/>
    <s v="USD"/>
    <n v="1429823138"/>
    <n v="1427231138"/>
    <b v="0"/>
    <n v="2"/>
    <b v="0"/>
    <s v="food/food trucks"/>
    <n v="-44880"/>
    <n v="60"/>
    <x v="7"/>
  </r>
  <r>
    <x v="1"/>
    <s v="GB"/>
    <s v="GBP"/>
    <n v="1472745594"/>
    <n v="1470153594"/>
    <b v="0"/>
    <n v="1"/>
    <b v="0"/>
    <s v="food/food trucks"/>
    <n v="-9950"/>
    <n v="50"/>
    <x v="7"/>
  </r>
  <r>
    <x v="1"/>
    <s v="US"/>
    <s v="USD"/>
    <n v="1442457112"/>
    <n v="1439865112"/>
    <b v="0"/>
    <n v="2"/>
    <b v="0"/>
    <s v="food/food trucks"/>
    <n v="-6355"/>
    <n v="72.5"/>
    <x v="7"/>
  </r>
  <r>
    <x v="1"/>
    <s v="US"/>
    <s v="USD"/>
    <n v="1486590035"/>
    <n v="1483998035"/>
    <b v="0"/>
    <n v="2"/>
    <b v="0"/>
    <s v="food/food trucks"/>
    <n v="-6941"/>
    <n v="29.5"/>
    <x v="7"/>
  </r>
  <r>
    <x v="1"/>
    <s v="AU"/>
    <s v="AUD"/>
    <n v="1463645521"/>
    <n v="1458461521"/>
    <b v="0"/>
    <n v="4"/>
    <b v="0"/>
    <s v="food/food trucks"/>
    <n v="-99750"/>
    <n v="62.5"/>
    <x v="7"/>
  </r>
  <r>
    <x v="1"/>
    <s v="US"/>
    <s v="USD"/>
    <n v="1428893517"/>
    <n v="1426301517"/>
    <b v="0"/>
    <n v="0"/>
    <b v="0"/>
    <s v="food/food trucks"/>
    <n v="-30000"/>
    <e v="#DIV/0!"/>
    <x v="7"/>
  </r>
  <r>
    <x v="1"/>
    <s v="US"/>
    <s v="USD"/>
    <n v="1408803149"/>
    <n v="1404915149"/>
    <b v="0"/>
    <n v="0"/>
    <b v="0"/>
    <s v="food/food trucks"/>
    <n v="-8000"/>
    <e v="#DIV/0!"/>
    <x v="7"/>
  </r>
  <r>
    <x v="1"/>
    <s v="US"/>
    <s v="USD"/>
    <n v="1463600945"/>
    <n v="1461786545"/>
    <b v="0"/>
    <n v="0"/>
    <b v="0"/>
    <s v="food/food trucks"/>
    <n v="-10000"/>
    <e v="#DIV/0!"/>
    <x v="7"/>
  </r>
  <r>
    <x v="1"/>
    <s v="US"/>
    <s v="USD"/>
    <n v="1421030194"/>
    <n v="1418438194"/>
    <b v="0"/>
    <n v="0"/>
    <b v="0"/>
    <s v="food/food trucks"/>
    <n v="-85000"/>
    <e v="#DIV/0!"/>
    <x v="7"/>
  </r>
  <r>
    <x v="1"/>
    <s v="US"/>
    <s v="USD"/>
    <n v="1428707647"/>
    <n v="1424823247"/>
    <b v="0"/>
    <n v="0"/>
    <b v="0"/>
    <s v="food/food trucks"/>
    <n v="-10000"/>
    <e v="#DIV/0!"/>
    <x v="7"/>
  </r>
  <r>
    <x v="1"/>
    <s v="US"/>
    <s v="USD"/>
    <n v="1407181297"/>
    <n v="1405021297"/>
    <b v="0"/>
    <n v="0"/>
    <b v="0"/>
    <s v="food/food trucks"/>
    <n v="-15000"/>
    <e v="#DIV/0!"/>
    <x v="7"/>
  </r>
  <r>
    <x v="1"/>
    <s v="US"/>
    <s v="USD"/>
    <n v="1444410000"/>
    <n v="1440203579"/>
    <b v="0"/>
    <n v="0"/>
    <b v="0"/>
    <s v="food/food trucks"/>
    <n v="-6000"/>
    <e v="#DIV/0!"/>
    <x v="7"/>
  </r>
  <r>
    <x v="1"/>
    <s v="US"/>
    <s v="USD"/>
    <n v="1410810903"/>
    <n v="1405626903"/>
    <b v="0"/>
    <n v="12"/>
    <b v="0"/>
    <s v="food/food trucks"/>
    <n v="-199723"/>
    <n v="23.083333333333332"/>
    <x v="7"/>
  </r>
  <r>
    <x v="1"/>
    <s v="US"/>
    <s v="USD"/>
    <n v="1431745200"/>
    <n v="1429170603"/>
    <b v="0"/>
    <n v="2"/>
    <b v="0"/>
    <s v="food/food trucks"/>
    <n v="-8449"/>
    <n v="25.5"/>
    <x v="7"/>
  </r>
  <r>
    <x v="2"/>
    <s v="US"/>
    <s v="USD"/>
    <n v="1447689898"/>
    <n v="1445094298"/>
    <b v="0"/>
    <n v="11"/>
    <b v="0"/>
    <s v="food/food trucks"/>
    <n v="-4470"/>
    <n v="48.18181818181818"/>
    <x v="7"/>
  </r>
  <r>
    <x v="2"/>
    <s v="US"/>
    <s v="USD"/>
    <n v="1477784634"/>
    <n v="1475192634"/>
    <b v="0"/>
    <n v="1"/>
    <b v="0"/>
    <s v="food/food trucks"/>
    <n v="-89999"/>
    <n v="1"/>
    <x v="7"/>
  </r>
  <r>
    <x v="2"/>
    <s v="US"/>
    <s v="USD"/>
    <n v="1426526880"/>
    <n v="1421346480"/>
    <b v="0"/>
    <n v="5"/>
    <b v="0"/>
    <s v="food/food trucks"/>
    <n v="-995"/>
    <n v="1"/>
    <x v="7"/>
  </r>
  <r>
    <x v="2"/>
    <s v="US"/>
    <s v="USD"/>
    <n v="1434341369"/>
    <n v="1431749369"/>
    <b v="0"/>
    <n v="0"/>
    <b v="0"/>
    <s v="food/food trucks"/>
    <n v="-10000"/>
    <e v="#DIV/0!"/>
    <x v="7"/>
  </r>
  <r>
    <x v="2"/>
    <s v="US"/>
    <s v="USD"/>
    <n v="1404601632"/>
    <n v="1402009632"/>
    <b v="0"/>
    <n v="1"/>
    <b v="0"/>
    <s v="food/food trucks"/>
    <n v="-29950"/>
    <n v="50"/>
    <x v="7"/>
  </r>
  <r>
    <x v="2"/>
    <s v="GB"/>
    <s v="GBP"/>
    <n v="1451030136"/>
    <n v="1448438136"/>
    <b v="0"/>
    <n v="1"/>
    <b v="0"/>
    <s v="food/food trucks"/>
    <n v="-2995"/>
    <n v="5"/>
    <x v="7"/>
  </r>
  <r>
    <x v="2"/>
    <s v="US"/>
    <s v="USD"/>
    <n v="1451491953"/>
    <n v="1448899953"/>
    <b v="0"/>
    <n v="6"/>
    <b v="0"/>
    <s v="food/food trucks"/>
    <n v="-48783"/>
    <n v="202.83333333333334"/>
    <x v="7"/>
  </r>
  <r>
    <x v="2"/>
    <s v="US"/>
    <s v="USD"/>
    <n v="1427807640"/>
    <n v="1423325626"/>
    <b v="0"/>
    <n v="8"/>
    <b v="0"/>
    <s v="food/food trucks"/>
    <n v="-5767"/>
    <n v="29.125"/>
    <x v="7"/>
  </r>
  <r>
    <x v="2"/>
    <s v="DK"/>
    <s v="DKK"/>
    <n v="1458733927"/>
    <n v="1456145527"/>
    <b v="0"/>
    <n v="1"/>
    <b v="0"/>
    <s v="food/food trucks"/>
    <n v="-49995"/>
    <n v="5"/>
    <x v="7"/>
  </r>
  <r>
    <x v="2"/>
    <s v="AU"/>
    <s v="AUD"/>
    <n v="1453817297"/>
    <n v="1453212497"/>
    <b v="0"/>
    <n v="0"/>
    <b v="0"/>
    <s v="food/food trucks"/>
    <n v="-3000"/>
    <e v="#DIV/0!"/>
    <x v="7"/>
  </r>
  <r>
    <x v="2"/>
    <s v="US"/>
    <s v="USD"/>
    <n v="1457901924"/>
    <n v="1452721524"/>
    <b v="0"/>
    <n v="2"/>
    <b v="0"/>
    <s v="food/food trucks"/>
    <n v="-1474"/>
    <n v="13"/>
    <x v="7"/>
  </r>
  <r>
    <x v="2"/>
    <s v="US"/>
    <s v="USD"/>
    <n v="1412536421"/>
    <n v="1409944421"/>
    <b v="0"/>
    <n v="1"/>
    <b v="0"/>
    <s v="food/food trucks"/>
    <n v="-29950"/>
    <n v="50"/>
    <x v="7"/>
  </r>
  <r>
    <x v="2"/>
    <s v="US"/>
    <s v="USD"/>
    <n v="1429993026"/>
    <n v="1427401026"/>
    <b v="0"/>
    <n v="0"/>
    <b v="0"/>
    <s v="food/food trucks"/>
    <n v="-10000"/>
    <e v="#DIV/0!"/>
    <x v="7"/>
  </r>
  <r>
    <x v="2"/>
    <s v="US"/>
    <s v="USD"/>
    <n v="1407453228"/>
    <n v="1404861228"/>
    <b v="0"/>
    <n v="1"/>
    <b v="0"/>
    <s v="food/food trucks"/>
    <n v="-79999"/>
    <n v="1"/>
    <x v="7"/>
  </r>
  <r>
    <x v="2"/>
    <s v="US"/>
    <s v="USD"/>
    <n v="1487915500"/>
    <n v="1485323500"/>
    <b v="0"/>
    <n v="19"/>
    <b v="0"/>
    <s v="food/food trucks"/>
    <n v="-13175"/>
    <n v="96.05263157894737"/>
    <x v="7"/>
  </r>
  <r>
    <x v="2"/>
    <s v="CA"/>
    <s v="CAD"/>
    <n v="1407427009"/>
    <n v="1404835009"/>
    <b v="0"/>
    <n v="27"/>
    <b v="0"/>
    <s v="food/food trucks"/>
    <n v="-26744"/>
    <n v="305.77777777777777"/>
    <x v="7"/>
  </r>
  <r>
    <x v="2"/>
    <s v="GB"/>
    <s v="GBP"/>
    <n v="1466323917"/>
    <n v="1463731917"/>
    <b v="0"/>
    <n v="7"/>
    <b v="0"/>
    <s v="food/food trucks"/>
    <n v="-1415"/>
    <n v="12.142857142857142"/>
    <x v="7"/>
  </r>
  <r>
    <x v="2"/>
    <s v="US"/>
    <s v="USD"/>
    <n v="1443039001"/>
    <n v="1440447001"/>
    <b v="0"/>
    <n v="14"/>
    <b v="0"/>
    <s v="food/food trucks"/>
    <n v="-1830"/>
    <n v="83.571428571428569"/>
    <x v="7"/>
  </r>
  <r>
    <x v="2"/>
    <s v="US"/>
    <s v="USD"/>
    <n v="1407089147"/>
    <n v="1403201147"/>
    <b v="0"/>
    <n v="5"/>
    <b v="0"/>
    <s v="food/food trucks"/>
    <n v="-8951"/>
    <n v="18"/>
    <x v="7"/>
  </r>
  <r>
    <x v="2"/>
    <s v="US"/>
    <s v="USD"/>
    <n v="1458938200"/>
    <n v="1453757800"/>
    <b v="0"/>
    <n v="30"/>
    <b v="0"/>
    <s v="food/food trucks"/>
    <n v="-46534"/>
    <n v="115.53333333333333"/>
    <x v="7"/>
  </r>
  <r>
    <x v="0"/>
    <s v="US"/>
    <s v="USD"/>
    <n v="1347508740"/>
    <n v="1346276349"/>
    <b v="1"/>
    <n v="151"/>
    <b v="1"/>
    <s v="technology/space exploration"/>
    <n v="2807"/>
    <n v="21.900662251655628"/>
    <x v="2"/>
  </r>
  <r>
    <x v="0"/>
    <s v="US"/>
    <s v="USD"/>
    <n v="1415827200"/>
    <n v="1412358968"/>
    <b v="1"/>
    <n v="489"/>
    <b v="1"/>
    <s v="technology/space exploration"/>
    <n v="27131"/>
    <n v="80.022494887525568"/>
    <x v="2"/>
  </r>
  <r>
    <x v="0"/>
    <s v="US"/>
    <s v="USD"/>
    <n v="1387835654"/>
    <n v="1386626054"/>
    <b v="1"/>
    <n v="50"/>
    <b v="1"/>
    <s v="technology/space exploration"/>
    <n v="26"/>
    <n v="35.520000000000003"/>
    <x v="2"/>
  </r>
  <r>
    <x v="0"/>
    <s v="US"/>
    <s v="USD"/>
    <n v="1335662023"/>
    <n v="1333070023"/>
    <b v="1"/>
    <n v="321"/>
    <b v="1"/>
    <s v="technology/space exploration"/>
    <n v="843.59999999999854"/>
    <n v="64.933333333333323"/>
    <x v="2"/>
  </r>
  <r>
    <x v="0"/>
    <s v="US"/>
    <s v="USD"/>
    <n v="1466168390"/>
    <n v="1463576390"/>
    <b v="1"/>
    <n v="1762"/>
    <b v="1"/>
    <s v="technology/space exploration"/>
    <n v="7421.570000000007"/>
    <n v="60.965703745743475"/>
    <x v="2"/>
  </r>
  <r>
    <x v="0"/>
    <s v="US"/>
    <s v="USD"/>
    <n v="1398791182"/>
    <n v="1396026382"/>
    <b v="1"/>
    <n v="385"/>
    <b v="1"/>
    <s v="technology/space exploration"/>
    <n v="1106"/>
    <n v="31.444155844155844"/>
    <x v="2"/>
  </r>
  <r>
    <x v="0"/>
    <s v="US"/>
    <s v="USD"/>
    <n v="1439344800"/>
    <n v="1435611572"/>
    <b v="1"/>
    <n v="398"/>
    <b v="1"/>
    <s v="technology/space exploration"/>
    <n v="24616"/>
    <n v="81.949748743718587"/>
    <x v="2"/>
  </r>
  <r>
    <x v="0"/>
    <s v="US"/>
    <s v="USD"/>
    <n v="1489536000"/>
    <n v="1485976468"/>
    <b v="1"/>
    <n v="304"/>
    <b v="1"/>
    <s v="technology/space exploration"/>
    <n v="9914"/>
    <n v="58.92763157894737"/>
    <x v="2"/>
  </r>
  <r>
    <x v="0"/>
    <s v="US"/>
    <s v="USD"/>
    <n v="1342330951"/>
    <n v="1339738951"/>
    <b v="1"/>
    <n v="676"/>
    <b v="1"/>
    <s v="technology/space exploration"/>
    <n v="71330.39"/>
    <n v="157.29347633136095"/>
    <x v="2"/>
  </r>
  <r>
    <x v="0"/>
    <s v="US"/>
    <s v="USD"/>
    <n v="1471849140"/>
    <n v="1468444125"/>
    <b v="1"/>
    <n v="577"/>
    <b v="1"/>
    <s v="technology/space exploration"/>
    <n v="9407.66"/>
    <n v="55.758509532062391"/>
    <x v="2"/>
  </r>
  <r>
    <x v="0"/>
    <s v="DE"/>
    <s v="EUR"/>
    <n v="1483397940"/>
    <n v="1480493014"/>
    <b v="1"/>
    <n v="3663"/>
    <b v="1"/>
    <s v="technology/space exploration"/>
    <n v="295970"/>
    <n v="83.802893802893806"/>
    <x v="2"/>
  </r>
  <r>
    <x v="0"/>
    <s v="US"/>
    <s v="USD"/>
    <n v="1420773970"/>
    <n v="1418095570"/>
    <b v="1"/>
    <n v="294"/>
    <b v="1"/>
    <s v="technology/space exploration"/>
    <n v="7176.130000000001"/>
    <n v="58.422210884353746"/>
    <x v="2"/>
  </r>
  <r>
    <x v="0"/>
    <s v="US"/>
    <s v="USD"/>
    <n v="1348256294"/>
    <n v="1345664294"/>
    <b v="1"/>
    <n v="28"/>
    <b v="1"/>
    <s v="technology/space exploration"/>
    <n v="76"/>
    <n v="270.57142857142856"/>
    <x v="2"/>
  </r>
  <r>
    <x v="0"/>
    <s v="US"/>
    <s v="USD"/>
    <n v="1398834000"/>
    <n v="1396371612"/>
    <b v="1"/>
    <n v="100"/>
    <b v="1"/>
    <s v="technology/space exploration"/>
    <n v="210"/>
    <n v="107.1"/>
    <x v="2"/>
  </r>
  <r>
    <x v="0"/>
    <s v="GB"/>
    <s v="GBP"/>
    <n v="1462017600"/>
    <n v="1458820564"/>
    <b v="0"/>
    <n v="72"/>
    <b v="1"/>
    <s v="technology/space exploration"/>
    <n v="1396"/>
    <n v="47.180555555555557"/>
    <x v="2"/>
  </r>
  <r>
    <x v="0"/>
    <s v="US"/>
    <s v="USD"/>
    <n v="1440546729"/>
    <n v="1437954729"/>
    <b v="1"/>
    <n v="238"/>
    <b v="1"/>
    <s v="technology/space exploration"/>
    <n v="3633.5"/>
    <n v="120.30882352941177"/>
    <x v="2"/>
  </r>
  <r>
    <x v="0"/>
    <s v="US"/>
    <s v="USD"/>
    <n v="1413838751"/>
    <n v="1411246751"/>
    <b v="1"/>
    <n v="159"/>
    <b v="1"/>
    <s v="technology/space exploration"/>
    <n v="3888"/>
    <n v="27.59748427672956"/>
    <x v="2"/>
  </r>
  <r>
    <x v="0"/>
    <s v="US"/>
    <s v="USD"/>
    <n v="1449000061"/>
    <n v="1443812461"/>
    <b v="1"/>
    <n v="77"/>
    <b v="1"/>
    <s v="technology/space exploration"/>
    <n v="808"/>
    <n v="205.2987012987013"/>
    <x v="2"/>
  </r>
  <r>
    <x v="0"/>
    <s v="US"/>
    <s v="USD"/>
    <n v="1445598000"/>
    <n v="1443302004"/>
    <b v="1"/>
    <n v="53"/>
    <b v="1"/>
    <s v="technology/space exploration"/>
    <n v="884"/>
    <n v="35.547169811320757"/>
    <x v="2"/>
  </r>
  <r>
    <x v="0"/>
    <s v="AU"/>
    <s v="AUD"/>
    <n v="1444525200"/>
    <n v="1441339242"/>
    <b v="1"/>
    <n v="1251"/>
    <b v="1"/>
    <s v="technology/space exploration"/>
    <n v="28374"/>
    <n v="74.639488409272587"/>
    <x v="2"/>
  </r>
  <r>
    <x v="0"/>
    <s v="US"/>
    <s v="USD"/>
    <n v="1432230988"/>
    <n v="1429638988"/>
    <b v="1"/>
    <n v="465"/>
    <b v="1"/>
    <s v="technology/space exploration"/>
    <n v="6882"/>
    <n v="47.058064516129029"/>
    <x v="2"/>
  </r>
  <r>
    <x v="0"/>
    <s v="IT"/>
    <s v="EUR"/>
    <n v="1483120216"/>
    <n v="1479232216"/>
    <b v="0"/>
    <n v="74"/>
    <b v="1"/>
    <s v="technology/space exploration"/>
    <n v="467.76"/>
    <n v="26.591351351351353"/>
    <x v="2"/>
  </r>
  <r>
    <x v="0"/>
    <s v="US"/>
    <s v="USD"/>
    <n v="1480658966"/>
    <n v="1479449366"/>
    <b v="0"/>
    <n v="62"/>
    <b v="1"/>
    <s v="technology/space exploration"/>
    <n v="280"/>
    <n v="36.774193548387096"/>
    <x v="2"/>
  </r>
  <r>
    <x v="0"/>
    <s v="US"/>
    <s v="USD"/>
    <n v="1347530822"/>
    <n v="1345716422"/>
    <b v="0"/>
    <n v="3468"/>
    <b v="1"/>
    <s v="technology/space exploration"/>
    <n v="102353.65"/>
    <n v="31.820544982698959"/>
    <x v="2"/>
  </r>
  <r>
    <x v="0"/>
    <s v="DE"/>
    <s v="EUR"/>
    <n v="1478723208"/>
    <n v="1476559608"/>
    <b v="0"/>
    <n v="52"/>
    <b v="1"/>
    <s v="technology/space exploration"/>
    <n v="1284"/>
    <n v="27.576923076923077"/>
    <x v="2"/>
  </r>
  <r>
    <x v="0"/>
    <s v="US"/>
    <s v="USD"/>
    <n v="1433343869"/>
    <n v="1430751869"/>
    <b v="0"/>
    <n v="50"/>
    <b v="1"/>
    <s v="technology/space exploration"/>
    <n v="300"/>
    <n v="56"/>
    <x v="2"/>
  </r>
  <r>
    <x v="0"/>
    <s v="US"/>
    <s v="USD"/>
    <n v="1448571261"/>
    <n v="1445975661"/>
    <b v="0"/>
    <n v="45"/>
    <b v="1"/>
    <s v="technology/space exploration"/>
    <n v="820"/>
    <n v="21.555555555555557"/>
    <x v="2"/>
  </r>
  <r>
    <x v="0"/>
    <s v="US"/>
    <s v="USD"/>
    <n v="1417389067"/>
    <n v="1415661067"/>
    <b v="0"/>
    <n v="21"/>
    <b v="1"/>
    <s v="technology/space exploration"/>
    <n v="87"/>
    <n v="44.095238095238095"/>
    <x v="2"/>
  </r>
  <r>
    <x v="0"/>
    <s v="GB"/>
    <s v="GBP"/>
    <n v="1431608122"/>
    <n v="1429016122"/>
    <b v="0"/>
    <n v="100"/>
    <b v="1"/>
    <s v="technology/space exploration"/>
    <n v="1387"/>
    <n v="63.87"/>
    <x v="2"/>
  </r>
  <r>
    <x v="0"/>
    <s v="AU"/>
    <s v="AUD"/>
    <n v="1467280800"/>
    <n v="1464921112"/>
    <b v="0"/>
    <n v="81"/>
    <b v="1"/>
    <s v="technology/space exploration"/>
    <n v="1158"/>
    <n v="38.987654320987652"/>
    <x v="2"/>
  </r>
  <r>
    <x v="0"/>
    <s v="US"/>
    <s v="USD"/>
    <n v="1440907427"/>
    <n v="1438488227"/>
    <b v="0"/>
    <n v="286"/>
    <b v="1"/>
    <s v="technology/space exploration"/>
    <n v="2933.0499999999993"/>
    <n v="80.185489510489504"/>
    <x v="2"/>
  </r>
  <r>
    <x v="0"/>
    <s v="US"/>
    <s v="USD"/>
    <n v="1464485339"/>
    <n v="1462325339"/>
    <b v="0"/>
    <n v="42"/>
    <b v="1"/>
    <s v="technology/space exploration"/>
    <n v="396"/>
    <n v="34.904761904761905"/>
    <x v="2"/>
  </r>
  <r>
    <x v="0"/>
    <s v="US"/>
    <s v="USD"/>
    <n v="1393542000"/>
    <n v="1390938332"/>
    <b v="0"/>
    <n v="199"/>
    <b v="1"/>
    <s v="technology/space exploration"/>
    <n v="12731"/>
    <n v="89.100502512562812"/>
    <x v="2"/>
  </r>
  <r>
    <x v="0"/>
    <s v="US"/>
    <s v="USD"/>
    <n v="1475163921"/>
    <n v="1472571921"/>
    <b v="0"/>
    <n v="25"/>
    <b v="1"/>
    <s v="technology/space exploration"/>
    <n v="56"/>
    <n v="39.44"/>
    <x v="2"/>
  </r>
  <r>
    <x v="0"/>
    <s v="CA"/>
    <s v="CAD"/>
    <n v="1425937761"/>
    <n v="1422917361"/>
    <b v="0"/>
    <n v="84"/>
    <b v="1"/>
    <s v="technology/space exploration"/>
    <n v="0"/>
    <n v="136.9047619047619"/>
    <x v="2"/>
  </r>
  <r>
    <x v="0"/>
    <s v="US"/>
    <s v="USD"/>
    <n v="1476579600"/>
    <n v="1474641914"/>
    <b v="0"/>
    <n v="50"/>
    <b v="1"/>
    <s v="technology/space exploration"/>
    <n v="873"/>
    <n v="37.46"/>
    <x v="2"/>
  </r>
  <r>
    <x v="0"/>
    <s v="US"/>
    <s v="USD"/>
    <n v="1476277875"/>
    <n v="1474895475"/>
    <b v="0"/>
    <n v="26"/>
    <b v="1"/>
    <s v="technology/space exploration"/>
    <n v="331"/>
    <n v="31.96153846153846"/>
    <x v="2"/>
  </r>
  <r>
    <x v="0"/>
    <s v="US"/>
    <s v="USD"/>
    <n v="1421358895"/>
    <n v="1418766895"/>
    <b v="0"/>
    <n v="14"/>
    <b v="1"/>
    <s v="technology/space exploration"/>
    <n v="6"/>
    <n v="25.214285714285715"/>
    <x v="2"/>
  </r>
  <r>
    <x v="0"/>
    <s v="GB"/>
    <s v="GBP"/>
    <n v="1424378748"/>
    <n v="1421786748"/>
    <b v="0"/>
    <n v="49"/>
    <b v="1"/>
    <s v="technology/space exploration"/>
    <n v="192"/>
    <n v="10.040816326530612"/>
    <x v="2"/>
  </r>
  <r>
    <x v="0"/>
    <s v="US"/>
    <s v="USD"/>
    <n v="1433735474"/>
    <n v="1428551474"/>
    <b v="0"/>
    <n v="69"/>
    <b v="1"/>
    <s v="technology/space exploration"/>
    <n v="170"/>
    <n v="45.94202898550725"/>
    <x v="2"/>
  </r>
  <r>
    <x v="2"/>
    <s v="US"/>
    <s v="USD"/>
    <n v="1410811740"/>
    <n v="1409341863"/>
    <b v="0"/>
    <n v="1"/>
    <b v="0"/>
    <s v="technology/space exploration"/>
    <n v="-1485"/>
    <n v="15"/>
    <x v="2"/>
  </r>
  <r>
    <x v="2"/>
    <s v="DE"/>
    <s v="EUR"/>
    <n v="1468565820"/>
    <n v="1465970108"/>
    <b v="0"/>
    <n v="0"/>
    <b v="0"/>
    <s v="technology/space exploration"/>
    <n v="-500000"/>
    <e v="#DIV/0!"/>
    <x v="2"/>
  </r>
  <r>
    <x v="1"/>
    <s v="US"/>
    <s v="USD"/>
    <n v="1482307140"/>
    <n v="1479218315"/>
    <b v="1"/>
    <n v="1501"/>
    <b v="0"/>
    <s v="technology/space exploration"/>
    <n v="-664402.68999999994"/>
    <n v="223.58248500999335"/>
    <x v="2"/>
  </r>
  <r>
    <x v="1"/>
    <s v="US"/>
    <s v="USD"/>
    <n v="1489172435"/>
    <n v="1486580435"/>
    <b v="1"/>
    <n v="52"/>
    <b v="0"/>
    <s v="technology/space exploration"/>
    <n v="-97947"/>
    <n v="39.480769230769234"/>
    <x v="2"/>
  </r>
  <r>
    <x v="1"/>
    <s v="AU"/>
    <s v="AUD"/>
    <n v="1415481203"/>
    <n v="1412885603"/>
    <b v="1"/>
    <n v="23"/>
    <b v="0"/>
    <s v="technology/space exploration"/>
    <n v="-17900"/>
    <n v="91.304347826086953"/>
    <x v="2"/>
  </r>
  <r>
    <x v="1"/>
    <s v="US"/>
    <s v="USD"/>
    <n v="1441783869"/>
    <n v="1439191869"/>
    <b v="1"/>
    <n v="535"/>
    <b v="0"/>
    <s v="technology/space exploration"/>
    <n v="-457913.58"/>
    <n v="78.666205607476627"/>
    <x v="2"/>
  </r>
  <r>
    <x v="1"/>
    <s v="CA"/>
    <s v="CAD"/>
    <n v="1439533019"/>
    <n v="1436941019"/>
    <b v="0"/>
    <n v="3"/>
    <b v="0"/>
    <s v="technology/space exploration"/>
    <n v="-2464"/>
    <n v="12"/>
    <x v="2"/>
  </r>
  <r>
    <x v="1"/>
    <s v="US"/>
    <s v="USD"/>
    <n v="1457543360"/>
    <n v="1454951360"/>
    <b v="0"/>
    <n v="6"/>
    <b v="0"/>
    <s v="technology/space exploration"/>
    <n v="-11894"/>
    <n v="17.666666666666668"/>
    <x v="2"/>
  </r>
  <r>
    <x v="1"/>
    <s v="US"/>
    <s v="USD"/>
    <n v="1454370941"/>
    <n v="1449186941"/>
    <b v="0"/>
    <n v="3"/>
    <b v="0"/>
    <s v="technology/space exploration"/>
    <n v="-124876"/>
    <n v="41.333333333333336"/>
    <x v="2"/>
  </r>
  <r>
    <x v="1"/>
    <s v="US"/>
    <s v="USD"/>
    <n v="1482332343"/>
    <n v="1479740343"/>
    <b v="0"/>
    <n v="5"/>
    <b v="0"/>
    <s v="technology/space exploration"/>
    <n v="-59642"/>
    <n v="71.599999999999994"/>
    <x v="2"/>
  </r>
  <r>
    <x v="1"/>
    <s v="US"/>
    <s v="USD"/>
    <n v="1450380009"/>
    <n v="1447960809"/>
    <b v="0"/>
    <n v="17"/>
    <b v="0"/>
    <s v="technology/space exploration"/>
    <n v="-274767"/>
    <n v="307.8235294117647"/>
    <x v="2"/>
  </r>
  <r>
    <x v="1"/>
    <s v="AU"/>
    <s v="AUD"/>
    <n v="1418183325"/>
    <n v="1415591325"/>
    <b v="0"/>
    <n v="11"/>
    <b v="0"/>
    <s v="technology/space exploration"/>
    <n v="-99115"/>
    <n v="80.454545454545453"/>
    <x v="2"/>
  </r>
  <r>
    <x v="1"/>
    <s v="US"/>
    <s v="USD"/>
    <n v="1402632000"/>
    <n v="1399909127"/>
    <b v="0"/>
    <n v="70"/>
    <b v="0"/>
    <s v="technology/space exploration"/>
    <n v="-45124"/>
    <n v="83.942857142857136"/>
    <x v="2"/>
  </r>
  <r>
    <x v="1"/>
    <s v="US"/>
    <s v="USD"/>
    <n v="1429622726"/>
    <n v="1424442326"/>
    <b v="0"/>
    <n v="6"/>
    <b v="0"/>
    <s v="technology/space exploration"/>
    <n v="-99949"/>
    <n v="8.5"/>
    <x v="2"/>
  </r>
  <r>
    <x v="1"/>
    <s v="US"/>
    <s v="USD"/>
    <n v="1455048000"/>
    <n v="1452631647"/>
    <b v="0"/>
    <n v="43"/>
    <b v="0"/>
    <s v="technology/space exploration"/>
    <n v="-11845"/>
    <n v="73.372093023255815"/>
    <x v="2"/>
  </r>
  <r>
    <x v="1"/>
    <s v="US"/>
    <s v="USD"/>
    <n v="1489345200"/>
    <n v="1485966688"/>
    <b v="0"/>
    <n v="152"/>
    <b v="0"/>
    <s v="technology/space exploration"/>
    <n v="-132845"/>
    <n v="112.86184210526316"/>
    <x v="2"/>
  </r>
  <r>
    <x v="1"/>
    <s v="US"/>
    <s v="USD"/>
    <n v="1470187800"/>
    <n v="1467325053"/>
    <b v="0"/>
    <n v="59"/>
    <b v="0"/>
    <s v="technology/space exploration"/>
    <n v="-24378.62"/>
    <n v="95.277627118644077"/>
    <x v="2"/>
  </r>
  <r>
    <x v="1"/>
    <s v="US"/>
    <s v="USD"/>
    <n v="1469913194"/>
    <n v="1467321194"/>
    <b v="0"/>
    <n v="4"/>
    <b v="0"/>
    <s v="technology/space exploration"/>
    <n v="-97909"/>
    <n v="22.75"/>
    <x v="2"/>
  </r>
  <r>
    <x v="1"/>
    <s v="US"/>
    <s v="USD"/>
    <n v="1429321210"/>
    <n v="1426729210"/>
    <b v="0"/>
    <n v="10"/>
    <b v="0"/>
    <s v="technology/space exploration"/>
    <n v="-47667"/>
    <n v="133.30000000000001"/>
    <x v="2"/>
  </r>
  <r>
    <x v="1"/>
    <s v="US"/>
    <s v="USD"/>
    <n v="1448388418"/>
    <n v="1443200818"/>
    <b v="0"/>
    <n v="5"/>
    <b v="0"/>
    <s v="technology/space exploration"/>
    <n v="-19981"/>
    <n v="3.8"/>
    <x v="2"/>
  </r>
  <r>
    <x v="0"/>
    <s v="US"/>
    <s v="USD"/>
    <n v="1382742010"/>
    <n v="1380150010"/>
    <b v="0"/>
    <n v="60"/>
    <b v="1"/>
    <s v="technology/makerspaces"/>
    <n v="145"/>
    <n v="85.75"/>
    <x v="2"/>
  </r>
  <r>
    <x v="0"/>
    <s v="US"/>
    <s v="USD"/>
    <n v="1440179713"/>
    <n v="1437587713"/>
    <b v="0"/>
    <n v="80"/>
    <b v="1"/>
    <s v="technology/makerspaces"/>
    <n v="1360"/>
    <n v="267"/>
    <x v="2"/>
  </r>
  <r>
    <x v="0"/>
    <s v="CA"/>
    <s v="CAD"/>
    <n v="1441378800"/>
    <n v="1438873007"/>
    <b v="0"/>
    <n v="56"/>
    <b v="1"/>
    <s v="technology/makerspaces"/>
    <n v="919.25"/>
    <n v="373.55803571428572"/>
    <x v="2"/>
  </r>
  <r>
    <x v="0"/>
    <s v="US"/>
    <s v="USD"/>
    <n v="1449644340"/>
    <n v="1446683797"/>
    <b v="0"/>
    <n v="104"/>
    <b v="1"/>
    <s v="technology/makerspaces"/>
    <n v="600"/>
    <n v="174.03846153846155"/>
    <x v="2"/>
  </r>
  <r>
    <x v="0"/>
    <s v="US"/>
    <s v="USD"/>
    <n v="1430774974"/>
    <n v="1426886974"/>
    <b v="0"/>
    <n v="46"/>
    <b v="1"/>
    <s v="technology/makerspaces"/>
    <n v="810"/>
    <n v="93.695652173913047"/>
    <x v="2"/>
  </r>
  <r>
    <x v="0"/>
    <s v="US"/>
    <s v="USD"/>
    <n v="1443214800"/>
    <n v="1440008439"/>
    <b v="0"/>
    <n v="206"/>
    <b v="1"/>
    <s v="technology/makerspaces"/>
    <n v="5929.51"/>
    <n v="77.327718446601949"/>
    <x v="2"/>
  </r>
  <r>
    <x v="0"/>
    <s v="US"/>
    <s v="USD"/>
    <n v="1455142416"/>
    <n v="1452550416"/>
    <b v="0"/>
    <n v="18"/>
    <b v="1"/>
    <s v="technology/makerspaces"/>
    <n v="160"/>
    <n v="92.222222222222229"/>
    <x v="2"/>
  </r>
  <r>
    <x v="0"/>
    <s v="CA"/>
    <s v="CAD"/>
    <n v="1447079520"/>
    <n v="1443449265"/>
    <b v="0"/>
    <n v="28"/>
    <b v="1"/>
    <s v="technology/makerspaces"/>
    <n v="707"/>
    <n v="60.964285714285715"/>
    <x v="2"/>
  </r>
  <r>
    <x v="0"/>
    <s v="US"/>
    <s v="USD"/>
    <n v="1452387096"/>
    <n v="1447203096"/>
    <b v="0"/>
    <n v="11"/>
    <b v="1"/>
    <s v="technology/makerspaces"/>
    <n v="201"/>
    <n v="91"/>
    <x v="2"/>
  </r>
  <r>
    <x v="2"/>
    <s v="AU"/>
    <s v="AUD"/>
    <n v="1406593780"/>
    <n v="1404174580"/>
    <b v="1"/>
    <n v="60"/>
    <b v="0"/>
    <s v="technology/makerspaces"/>
    <n v="-36393"/>
    <n v="41.583333333333336"/>
    <x v="2"/>
  </r>
  <r>
    <x v="2"/>
    <s v="US"/>
    <s v="USD"/>
    <n v="1419017880"/>
    <n v="1416419916"/>
    <b v="1"/>
    <n v="84"/>
    <b v="0"/>
    <s v="technology/makerspaces"/>
    <n v="-22164"/>
    <n v="33.761904761904759"/>
    <x v="2"/>
  </r>
  <r>
    <x v="2"/>
    <s v="US"/>
    <s v="USD"/>
    <n v="1451282400"/>
    <n v="1449436390"/>
    <b v="1"/>
    <n v="47"/>
    <b v="0"/>
    <s v="technology/makerspaces"/>
    <n v="-6681"/>
    <n v="70.61702127659575"/>
    <x v="2"/>
  </r>
  <r>
    <x v="2"/>
    <s v="US"/>
    <s v="USD"/>
    <n v="1414622700"/>
    <n v="1412081999"/>
    <b v="1"/>
    <n v="66"/>
    <b v="0"/>
    <s v="technology/makerspaces"/>
    <n v="-28968"/>
    <n v="167.15151515151516"/>
    <x v="2"/>
  </r>
  <r>
    <x v="2"/>
    <s v="US"/>
    <s v="USD"/>
    <n v="1467694740"/>
    <n v="1465398670"/>
    <b v="1"/>
    <n v="171"/>
    <b v="0"/>
    <s v="technology/makerspaces"/>
    <n v="-13006"/>
    <n v="128.61988304093566"/>
    <x v="2"/>
  </r>
  <r>
    <x v="2"/>
    <s v="US"/>
    <s v="USD"/>
    <n v="1415655289"/>
    <n v="1413059689"/>
    <b v="1"/>
    <n v="29"/>
    <b v="0"/>
    <s v="technology/makerspaces"/>
    <n v="-23103"/>
    <n v="65.41379310344827"/>
    <x v="2"/>
  </r>
  <r>
    <x v="2"/>
    <s v="CA"/>
    <s v="CAD"/>
    <n v="1463929174"/>
    <n v="1461337174"/>
    <b v="0"/>
    <n v="9"/>
    <b v="0"/>
    <s v="technology/makerspaces"/>
    <n v="-1042"/>
    <n v="117.55555555555556"/>
    <x v="2"/>
  </r>
  <r>
    <x v="2"/>
    <s v="US"/>
    <s v="USD"/>
    <n v="1404348143"/>
    <n v="1401756143"/>
    <b v="0"/>
    <n v="27"/>
    <b v="0"/>
    <s v="technology/makerspaces"/>
    <n v="-16085"/>
    <n v="126.48148148148148"/>
    <x v="2"/>
  </r>
  <r>
    <x v="2"/>
    <s v="ES"/>
    <s v="EUR"/>
    <n v="1443121765"/>
    <n v="1440529765"/>
    <b v="0"/>
    <n v="2"/>
    <b v="0"/>
    <s v="technology/makerspaces"/>
    <n v="-7998900"/>
    <n v="550"/>
    <x v="2"/>
  </r>
  <r>
    <x v="2"/>
    <s v="US"/>
    <s v="USD"/>
    <n v="1425081694"/>
    <n v="1422489694"/>
    <b v="0"/>
    <n v="3"/>
    <b v="0"/>
    <s v="technology/makerspaces"/>
    <n v="-39868"/>
    <n v="44"/>
    <x v="2"/>
  </r>
  <r>
    <x v="2"/>
    <s v="ES"/>
    <s v="EUR"/>
    <n v="1459915491"/>
    <n v="1457327091"/>
    <b v="0"/>
    <n v="4"/>
    <b v="0"/>
    <s v="technology/makerspaces"/>
    <n v="-31724"/>
    <n v="69"/>
    <x v="2"/>
  </r>
  <r>
    <x v="2"/>
    <s v="US"/>
    <s v="USD"/>
    <n v="1405027750"/>
    <n v="1402867750"/>
    <b v="0"/>
    <n v="2"/>
    <b v="0"/>
    <s v="food/food trucks"/>
    <n v="-7945"/>
    <n v="27.5"/>
    <x v="7"/>
  </r>
  <r>
    <x v="2"/>
    <s v="US"/>
    <s v="USD"/>
    <n v="1416635940"/>
    <n v="1413838540"/>
    <b v="0"/>
    <n v="20"/>
    <b v="0"/>
    <s v="food/food trucks"/>
    <n v="-4302"/>
    <n v="84.9"/>
    <x v="7"/>
  </r>
  <r>
    <x v="2"/>
    <s v="US"/>
    <s v="USD"/>
    <n v="1425233240"/>
    <n v="1422641240"/>
    <b v="0"/>
    <n v="3"/>
    <b v="0"/>
    <s v="food/food trucks"/>
    <n v="-14964"/>
    <n v="12"/>
    <x v="7"/>
  </r>
  <r>
    <x v="2"/>
    <s v="US"/>
    <s v="USD"/>
    <n v="1407621425"/>
    <n v="1404165425"/>
    <b v="0"/>
    <n v="4"/>
    <b v="0"/>
    <s v="food/food trucks"/>
    <n v="-69200"/>
    <n v="200"/>
    <x v="7"/>
  </r>
  <r>
    <x v="2"/>
    <s v="US"/>
    <s v="USD"/>
    <n v="1430149330"/>
    <n v="1424968930"/>
    <b v="0"/>
    <n v="1"/>
    <b v="0"/>
    <s v="food/food trucks"/>
    <n v="-49990"/>
    <n v="10"/>
    <x v="7"/>
  </r>
  <r>
    <x v="2"/>
    <s v="US"/>
    <s v="USD"/>
    <n v="1412119423"/>
    <n v="1410391423"/>
    <b v="0"/>
    <n v="0"/>
    <b v="0"/>
    <s v="food/food trucks"/>
    <n v="-30000"/>
    <e v="#DIV/0!"/>
    <x v="7"/>
  </r>
  <r>
    <x v="2"/>
    <s v="US"/>
    <s v="USD"/>
    <n v="1435591318"/>
    <n v="1432999318"/>
    <b v="0"/>
    <n v="0"/>
    <b v="0"/>
    <s v="food/food trucks"/>
    <n v="-15000"/>
    <e v="#DIV/0!"/>
    <x v="7"/>
  </r>
  <r>
    <x v="2"/>
    <s v="US"/>
    <s v="USD"/>
    <n v="1424746800"/>
    <n v="1422067870"/>
    <b v="0"/>
    <n v="14"/>
    <b v="0"/>
    <s v="food/food trucks"/>
    <n v="-49926"/>
    <n v="5.2857142857142856"/>
    <x v="7"/>
  </r>
  <r>
    <x v="2"/>
    <s v="US"/>
    <s v="USD"/>
    <n v="1469919890"/>
    <n v="1467327890"/>
    <b v="0"/>
    <n v="1"/>
    <b v="0"/>
    <s v="food/food trucks"/>
    <n v="-34999"/>
    <n v="1"/>
    <x v="7"/>
  </r>
  <r>
    <x v="2"/>
    <s v="US"/>
    <s v="USD"/>
    <n v="1433298676"/>
    <n v="1429410676"/>
    <b v="0"/>
    <n v="118"/>
    <b v="0"/>
    <s v="food/food trucks"/>
    <n v="-71414"/>
    <n v="72.762711864406782"/>
    <x v="7"/>
  </r>
  <r>
    <x v="2"/>
    <s v="CA"/>
    <s v="CAD"/>
    <n v="1431278557"/>
    <n v="1427390557"/>
    <b v="0"/>
    <n v="2"/>
    <b v="0"/>
    <s v="food/food trucks"/>
    <n v="-64965"/>
    <n v="17.5"/>
    <x v="7"/>
  </r>
  <r>
    <x v="2"/>
    <s v="US"/>
    <s v="USD"/>
    <n v="1427266860"/>
    <n v="1424678460"/>
    <b v="0"/>
    <n v="1"/>
    <b v="0"/>
    <s v="food/food trucks"/>
    <n v="-3475"/>
    <n v="25"/>
    <x v="7"/>
  </r>
  <r>
    <x v="2"/>
    <s v="US"/>
    <s v="USD"/>
    <n v="1407899966"/>
    <n v="1405307966"/>
    <b v="0"/>
    <n v="3"/>
    <b v="0"/>
    <s v="food/food trucks"/>
    <n v="-4960"/>
    <n v="13.333333333333334"/>
    <x v="7"/>
  </r>
  <r>
    <x v="2"/>
    <s v="US"/>
    <s v="USD"/>
    <n v="1411701739"/>
    <n v="1409109739"/>
    <b v="0"/>
    <n v="1"/>
    <b v="0"/>
    <s v="food/food trucks"/>
    <n v="-29999"/>
    <n v="1"/>
    <x v="7"/>
  </r>
  <r>
    <x v="2"/>
    <s v="US"/>
    <s v="USD"/>
    <n v="1428981718"/>
    <n v="1423801318"/>
    <b v="0"/>
    <n v="3"/>
    <b v="0"/>
    <s v="food/food trucks"/>
    <n v="-14929"/>
    <n v="23.666666666666668"/>
    <x v="7"/>
  </r>
  <r>
    <x v="2"/>
    <s v="US"/>
    <s v="USD"/>
    <n v="1419538560"/>
    <n v="1416600960"/>
    <b v="0"/>
    <n v="38"/>
    <b v="0"/>
    <s v="food/food trucks"/>
    <n v="-56610"/>
    <n v="89.21052631578948"/>
    <x v="7"/>
  </r>
  <r>
    <x v="2"/>
    <s v="US"/>
    <s v="USD"/>
    <n v="1438552800"/>
    <n v="1435876423"/>
    <b v="0"/>
    <n v="52"/>
    <b v="0"/>
    <s v="food/food trucks"/>
    <n v="-16939"/>
    <n v="116.55769230769231"/>
    <x v="7"/>
  </r>
  <r>
    <x v="2"/>
    <s v="US"/>
    <s v="USD"/>
    <n v="1403904808"/>
    <n v="1401312808"/>
    <b v="0"/>
    <n v="2"/>
    <b v="0"/>
    <s v="food/food trucks"/>
    <n v="-7973.99"/>
    <n v="13.005000000000001"/>
    <x v="7"/>
  </r>
  <r>
    <x v="2"/>
    <s v="CA"/>
    <s v="CAD"/>
    <n v="1407533463"/>
    <n v="1404941463"/>
    <b v="0"/>
    <n v="0"/>
    <b v="0"/>
    <s v="food/food trucks"/>
    <n v="-2"/>
    <e v="#DIV/0!"/>
    <x v="7"/>
  </r>
  <r>
    <x v="2"/>
    <s v="US"/>
    <s v="USD"/>
    <n v="1411073972"/>
    <n v="1408481972"/>
    <b v="0"/>
    <n v="4"/>
    <b v="0"/>
    <s v="food/food trucks"/>
    <n v="-9929"/>
    <n v="17.5"/>
    <x v="7"/>
  </r>
  <r>
    <x v="3"/>
    <s v="IE"/>
    <s v="EUR"/>
    <n v="1491586534"/>
    <n v="1488911734"/>
    <b v="0"/>
    <n v="46"/>
    <b v="0"/>
    <s v="theater/spaces"/>
    <n v="-1830"/>
    <n v="34.130434782608695"/>
    <x v="1"/>
  </r>
  <r>
    <x v="3"/>
    <s v="US"/>
    <s v="USD"/>
    <n v="1491416077"/>
    <n v="1488827677"/>
    <b v="1"/>
    <n v="26"/>
    <b v="0"/>
    <s v="theater/spaces"/>
    <n v="-6559"/>
    <n v="132.34615384615384"/>
    <x v="1"/>
  </r>
  <r>
    <x v="3"/>
    <s v="MX"/>
    <s v="MXN"/>
    <n v="1490196830"/>
    <n v="1485016430"/>
    <b v="0"/>
    <n v="45"/>
    <b v="0"/>
    <s v="theater/spaces"/>
    <n v="1500"/>
    <n v="922.22222222222217"/>
    <x v="1"/>
  </r>
  <r>
    <x v="3"/>
    <s v="US"/>
    <s v="USD"/>
    <n v="1491421314"/>
    <n v="1487709714"/>
    <b v="0"/>
    <n v="7"/>
    <b v="0"/>
    <s v="theater/spaces"/>
    <n v="-17855"/>
    <n v="163.57142857142858"/>
    <x v="1"/>
  </r>
  <r>
    <x v="3"/>
    <s v="US"/>
    <s v="USD"/>
    <n v="1490389158"/>
    <n v="1486504758"/>
    <b v="0"/>
    <n v="8"/>
    <b v="0"/>
    <s v="theater/spaces"/>
    <n v="-14761"/>
    <n v="217.375"/>
    <x v="1"/>
  </r>
  <r>
    <x v="0"/>
    <s v="US"/>
    <s v="USD"/>
    <n v="1413442740"/>
    <n v="1410937483"/>
    <b v="1"/>
    <n v="263"/>
    <b v="1"/>
    <s v="theater/spaces"/>
    <n v="4304"/>
    <n v="149.44486692015209"/>
    <x v="1"/>
  </r>
  <r>
    <x v="0"/>
    <s v="US"/>
    <s v="USD"/>
    <n v="1369637940"/>
    <n v="1367088443"/>
    <b v="1"/>
    <n v="394"/>
    <b v="1"/>
    <s v="theater/spaces"/>
    <n v="20067.57"/>
    <n v="71.237487309644663"/>
    <x v="1"/>
  </r>
  <r>
    <x v="0"/>
    <s v="GB"/>
    <s v="GBP"/>
    <n v="1469119526"/>
    <n v="1463935526"/>
    <b v="1"/>
    <n v="1049"/>
    <b v="1"/>
    <s v="theater/spaces"/>
    <n v="26643.07"/>
    <n v="44.464318398474738"/>
    <x v="1"/>
  </r>
  <r>
    <x v="0"/>
    <s v="US"/>
    <s v="USD"/>
    <n v="1475553540"/>
    <n v="1472528141"/>
    <b v="1"/>
    <n v="308"/>
    <b v="1"/>
    <s v="theater/spaces"/>
    <n v="803"/>
    <n v="164.94480519480518"/>
    <x v="1"/>
  </r>
  <r>
    <x v="0"/>
    <s v="US"/>
    <s v="USD"/>
    <n v="1407549600"/>
    <n v="1404797428"/>
    <b v="1"/>
    <n v="1088"/>
    <b v="1"/>
    <s v="theater/spaces"/>
    <n v="32340.210000000006"/>
    <n v="84.871516544117654"/>
    <x v="1"/>
  </r>
  <r>
    <x v="0"/>
    <s v="GB"/>
    <s v="GBP"/>
    <n v="1403301660"/>
    <n v="1400694790"/>
    <b v="1"/>
    <n v="73"/>
    <b v="1"/>
    <s v="theater/spaces"/>
    <n v="28"/>
    <n v="53.945205479452056"/>
    <x v="1"/>
  </r>
  <r>
    <x v="0"/>
    <s v="US"/>
    <s v="USD"/>
    <n v="1373738400"/>
    <n v="1370568560"/>
    <b v="1"/>
    <n v="143"/>
    <b v="1"/>
    <s v="theater/spaces"/>
    <n v="1726"/>
    <n v="50.531468531468533"/>
    <x v="1"/>
  </r>
  <r>
    <x v="0"/>
    <s v="US"/>
    <s v="USD"/>
    <n v="1450971684"/>
    <n v="1447515684"/>
    <b v="1"/>
    <n v="1420"/>
    <b v="1"/>
    <s v="theater/spaces"/>
    <n v="3362"/>
    <n v="108.00140845070422"/>
    <x v="1"/>
  </r>
  <r>
    <x v="0"/>
    <s v="US"/>
    <s v="USD"/>
    <n v="1476486000"/>
    <n v="1474040596"/>
    <b v="1"/>
    <n v="305"/>
    <b v="1"/>
    <s v="theater/spaces"/>
    <n v="4089"/>
    <n v="95.373770491803285"/>
    <x v="1"/>
  </r>
  <r>
    <x v="0"/>
    <s v="US"/>
    <s v="USD"/>
    <n v="1456047228"/>
    <n v="1453109628"/>
    <b v="1"/>
    <n v="551"/>
    <b v="1"/>
    <s v="theater/spaces"/>
    <n v="19754.689999999999"/>
    <n v="57.631016333938291"/>
    <x v="1"/>
  </r>
  <r>
    <x v="0"/>
    <s v="DE"/>
    <s v="EUR"/>
    <n v="1444291193"/>
    <n v="1441699193"/>
    <b v="1"/>
    <n v="187"/>
    <b v="1"/>
    <s v="theater/spaces"/>
    <n v="1998.0100000000002"/>
    <n v="64.160481283422456"/>
    <x v="1"/>
  </r>
  <r>
    <x v="0"/>
    <s v="US"/>
    <s v="USD"/>
    <n v="1417906649"/>
    <n v="1414015049"/>
    <b v="1"/>
    <n v="325"/>
    <b v="1"/>
    <s v="theater/spaces"/>
    <n v="5026"/>
    <n v="92.387692307692305"/>
    <x v="1"/>
  </r>
  <r>
    <x v="0"/>
    <s v="US"/>
    <s v="USD"/>
    <n v="1462316400"/>
    <n v="1459865945"/>
    <b v="1"/>
    <n v="148"/>
    <b v="1"/>
    <s v="theater/spaces"/>
    <n v="645"/>
    <n v="125.97972972972973"/>
    <x v="1"/>
  </r>
  <r>
    <x v="0"/>
    <s v="US"/>
    <s v="USD"/>
    <n v="1460936694"/>
    <n v="1455756294"/>
    <b v="0"/>
    <n v="69"/>
    <b v="1"/>
    <s v="theater/spaces"/>
    <n v="530"/>
    <n v="94.637681159420296"/>
    <x v="1"/>
  </r>
  <r>
    <x v="0"/>
    <s v="US"/>
    <s v="USD"/>
    <n v="1478866253"/>
    <n v="1476270653"/>
    <b v="0"/>
    <n v="173"/>
    <b v="1"/>
    <s v="theater/spaces"/>
    <n v="4531"/>
    <n v="170.69942196531792"/>
    <x v="1"/>
  </r>
  <r>
    <x v="0"/>
    <s v="GB"/>
    <s v="GBP"/>
    <n v="1378494000"/>
    <n v="1375880598"/>
    <b v="0"/>
    <n v="269"/>
    <b v="1"/>
    <s v="technology/hardware"/>
    <n v="10215"/>
    <n v="40.762081784386616"/>
    <x v="2"/>
  </r>
  <r>
    <x v="0"/>
    <s v="US"/>
    <s v="USD"/>
    <n v="1485722053"/>
    <n v="1480538053"/>
    <b v="0"/>
    <n v="185"/>
    <b v="1"/>
    <s v="technology/hardware"/>
    <n v="7627"/>
    <n v="68.254054054054052"/>
    <x v="2"/>
  </r>
  <r>
    <x v="0"/>
    <s v="US"/>
    <s v="USD"/>
    <n v="1420060088"/>
    <n v="1414872488"/>
    <b v="0"/>
    <n v="176"/>
    <b v="1"/>
    <s v="technology/hardware"/>
    <n v="4806"/>
    <n v="95.48863636363636"/>
    <x v="2"/>
  </r>
  <r>
    <x v="0"/>
    <s v="GB"/>
    <s v="GBP"/>
    <n v="1439625059"/>
    <n v="1436860259"/>
    <b v="0"/>
    <n v="1019"/>
    <b v="1"/>
    <s v="technology/hardware"/>
    <n v="4858.88"/>
    <n v="7.1902649656526005"/>
    <x v="2"/>
  </r>
  <r>
    <x v="0"/>
    <s v="CA"/>
    <s v="CAD"/>
    <n v="1488390735"/>
    <n v="1484070735"/>
    <b v="0"/>
    <n v="113"/>
    <b v="1"/>
    <s v="technology/hardware"/>
    <n v="17817"/>
    <n v="511.65486725663715"/>
    <x v="2"/>
  </r>
  <r>
    <x v="0"/>
    <s v="US"/>
    <s v="USD"/>
    <n v="1461333311"/>
    <n v="1458741311"/>
    <b v="0"/>
    <n v="404"/>
    <b v="1"/>
    <s v="technology/hardware"/>
    <n v="5745"/>
    <n v="261.74504950495049"/>
    <x v="2"/>
  </r>
  <r>
    <x v="0"/>
    <s v="US"/>
    <s v="USD"/>
    <n v="1438964063"/>
    <n v="1436804063"/>
    <b v="0"/>
    <n v="707"/>
    <b v="1"/>
    <s v="technology/hardware"/>
    <n v="39321"/>
    <n v="69.760961810466767"/>
    <x v="2"/>
  </r>
  <r>
    <x v="0"/>
    <s v="US"/>
    <s v="USD"/>
    <n v="1451485434"/>
    <n v="1448461434"/>
    <b v="0"/>
    <n v="392"/>
    <b v="1"/>
    <s v="technology/hardware"/>
    <n v="15274"/>
    <n v="77.229591836734699"/>
    <x v="2"/>
  </r>
  <r>
    <x v="0"/>
    <s v="US"/>
    <s v="USD"/>
    <n v="1430459197"/>
    <n v="1427867197"/>
    <b v="0"/>
    <n v="23"/>
    <b v="1"/>
    <s v="technology/hardware"/>
    <n v="333"/>
    <n v="340.56521739130437"/>
    <x v="2"/>
  </r>
  <r>
    <x v="0"/>
    <s v="US"/>
    <s v="USD"/>
    <n v="1366635575"/>
    <n v="1363611575"/>
    <b v="0"/>
    <n v="682"/>
    <b v="1"/>
    <s v="technology/hardware"/>
    <n v="18979.010000000002"/>
    <n v="67.417903225806455"/>
    <x v="2"/>
  </r>
  <r>
    <x v="0"/>
    <s v="US"/>
    <s v="USD"/>
    <n v="1413604800"/>
    <n v="1408624622"/>
    <b v="0"/>
    <n v="37"/>
    <b v="1"/>
    <s v="technology/hardware"/>
    <n v="1291"/>
    <n v="845.70270270270271"/>
    <x v="2"/>
  </r>
  <r>
    <x v="0"/>
    <s v="US"/>
    <s v="USD"/>
    <n v="1369699200"/>
    <n v="1366917828"/>
    <b v="0"/>
    <n v="146"/>
    <b v="1"/>
    <s v="technology/hardware"/>
    <n v="2190"/>
    <n v="97.191780821917803"/>
    <x v="2"/>
  </r>
  <r>
    <x v="0"/>
    <s v="US"/>
    <s v="USD"/>
    <n v="1428643974"/>
    <n v="1423463574"/>
    <b v="0"/>
    <n v="119"/>
    <b v="1"/>
    <s v="technology/hardware"/>
    <n v="3769"/>
    <n v="451.84033613445376"/>
    <x v="2"/>
  </r>
  <r>
    <x v="0"/>
    <s v="US"/>
    <s v="USD"/>
    <n v="1476395940"/>
    <n v="1473782592"/>
    <b v="0"/>
    <n v="163"/>
    <b v="1"/>
    <s v="technology/hardware"/>
    <n v="22602"/>
    <n v="138.66871165644173"/>
    <x v="2"/>
  </r>
  <r>
    <x v="0"/>
    <s v="GB"/>
    <s v="GBP"/>
    <n v="1363204800"/>
    <n v="1360551250"/>
    <b v="0"/>
    <n v="339"/>
    <b v="1"/>
    <s v="technology/hardware"/>
    <n v="6586.01"/>
    <n v="21.640147492625371"/>
    <x v="2"/>
  </r>
  <r>
    <x v="0"/>
    <s v="CA"/>
    <s v="CAD"/>
    <n v="1398268773"/>
    <n v="1395676773"/>
    <b v="0"/>
    <n v="58"/>
    <b v="1"/>
    <s v="technology/hardware"/>
    <n v="1832"/>
    <n v="169.51724137931035"/>
    <x v="2"/>
  </r>
  <r>
    <x v="0"/>
    <s v="US"/>
    <s v="USD"/>
    <n v="1389812400"/>
    <n v="1386108087"/>
    <b v="0"/>
    <n v="456"/>
    <b v="1"/>
    <s v="technology/hardware"/>
    <n v="43818.240000000005"/>
    <n v="161.88210526315791"/>
    <x v="2"/>
  </r>
  <r>
    <x v="0"/>
    <s v="US"/>
    <s v="USD"/>
    <n v="1478402804"/>
    <n v="1473218804"/>
    <b v="0"/>
    <n v="15"/>
    <b v="1"/>
    <s v="technology/hardware"/>
    <n v="2397"/>
    <n v="493.13333333333333"/>
    <x v="2"/>
  </r>
  <r>
    <x v="0"/>
    <s v="GB"/>
    <s v="GBP"/>
    <n v="1399324717"/>
    <n v="1395436717"/>
    <b v="0"/>
    <n v="191"/>
    <b v="1"/>
    <s v="technology/hardware"/>
    <n v="3125"/>
    <n v="22.120418848167539"/>
    <x v="2"/>
  </r>
  <r>
    <x v="0"/>
    <s v="US"/>
    <s v="USD"/>
    <n v="1426117552"/>
    <n v="1423529152"/>
    <b v="0"/>
    <n v="17"/>
    <b v="1"/>
    <s v="technology/hardware"/>
    <n v="10"/>
    <n v="18.235294117647058"/>
    <x v="2"/>
  </r>
  <r>
    <x v="2"/>
    <s v="US"/>
    <s v="USD"/>
    <n v="1413770820"/>
    <n v="1412005602"/>
    <b v="0"/>
    <n v="4"/>
    <b v="0"/>
    <s v="publishing/children's books"/>
    <n v="-7965"/>
    <n v="8.75"/>
    <x v="3"/>
  </r>
  <r>
    <x v="2"/>
    <s v="US"/>
    <s v="USD"/>
    <n v="1337102187"/>
    <n v="1335892587"/>
    <b v="0"/>
    <n v="18"/>
    <b v="0"/>
    <s v="publishing/children's books"/>
    <n v="-1769"/>
    <n v="40.611111111111114"/>
    <x v="3"/>
  </r>
  <r>
    <x v="2"/>
    <s v="US"/>
    <s v="USD"/>
    <n v="1476863607"/>
    <n v="1474271607"/>
    <b v="0"/>
    <n v="0"/>
    <b v="0"/>
    <s v="publishing/children's books"/>
    <n v="-5999"/>
    <e v="#DIV/0!"/>
    <x v="3"/>
  </r>
  <r>
    <x v="2"/>
    <s v="US"/>
    <s v="USD"/>
    <n v="1330478998"/>
    <n v="1327886998"/>
    <b v="0"/>
    <n v="22"/>
    <b v="0"/>
    <s v="publishing/children's books"/>
    <n v="-15165"/>
    <n v="37.954545454545453"/>
    <x v="3"/>
  </r>
  <r>
    <x v="2"/>
    <s v="US"/>
    <s v="USD"/>
    <n v="1342309368"/>
    <n v="1337125368"/>
    <b v="0"/>
    <n v="49"/>
    <b v="0"/>
    <s v="publishing/children's books"/>
    <n v="-6249"/>
    <n v="35.734693877551024"/>
    <x v="3"/>
  </r>
  <r>
    <x v="2"/>
    <s v="US"/>
    <s v="USD"/>
    <n v="1409337911"/>
    <n v="1406745911"/>
    <b v="0"/>
    <n v="19"/>
    <b v="0"/>
    <s v="publishing/children's books"/>
    <n v="-2199"/>
    <n v="42.157894736842103"/>
    <x v="3"/>
  </r>
  <r>
    <x v="2"/>
    <s v="US"/>
    <s v="USD"/>
    <n v="1339816200"/>
    <n v="1337095997"/>
    <b v="0"/>
    <n v="4"/>
    <b v="0"/>
    <s v="publishing/children's books"/>
    <n v="-360"/>
    <n v="35"/>
    <x v="3"/>
  </r>
  <r>
    <x v="2"/>
    <s v="US"/>
    <s v="USD"/>
    <n v="1472835802"/>
    <n v="1470243802"/>
    <b v="0"/>
    <n v="4"/>
    <b v="0"/>
    <s v="publishing/children's books"/>
    <n v="-4947"/>
    <n v="13.25"/>
    <x v="3"/>
  </r>
  <r>
    <x v="2"/>
    <s v="US"/>
    <s v="USD"/>
    <n v="1428171037"/>
    <n v="1425582637"/>
    <b v="0"/>
    <n v="2"/>
    <b v="0"/>
    <s v="publishing/children's books"/>
    <n v="-9890"/>
    <n v="55"/>
    <x v="3"/>
  </r>
  <r>
    <x v="2"/>
    <s v="US"/>
    <s v="USD"/>
    <n v="1341086400"/>
    <n v="1340055345"/>
    <b v="0"/>
    <n v="0"/>
    <b v="0"/>
    <s v="publishing/children's books"/>
    <n v="-1999"/>
    <e v="#DIV/0!"/>
    <x v="3"/>
  </r>
  <r>
    <x v="2"/>
    <s v="US"/>
    <s v="USD"/>
    <n v="1403039842"/>
    <n v="1397855842"/>
    <b v="0"/>
    <n v="0"/>
    <b v="0"/>
    <s v="publishing/children's books"/>
    <n v="-3274"/>
    <e v="#DIV/0!"/>
    <x v="3"/>
  </r>
  <r>
    <x v="2"/>
    <s v="US"/>
    <s v="USD"/>
    <n v="1324232504"/>
    <n v="1320776504"/>
    <b v="0"/>
    <n v="14"/>
    <b v="0"/>
    <s v="publishing/children's books"/>
    <n v="-4250"/>
    <n v="39.285714285714285"/>
    <x v="3"/>
  </r>
  <r>
    <x v="2"/>
    <s v="US"/>
    <s v="USD"/>
    <n v="1346017023"/>
    <n v="1343425023"/>
    <b v="0"/>
    <n v="8"/>
    <b v="0"/>
    <s v="publishing/children's books"/>
    <n v="-1620"/>
    <n v="47.5"/>
    <x v="3"/>
  </r>
  <r>
    <x v="2"/>
    <s v="US"/>
    <s v="USD"/>
    <n v="1410448551"/>
    <n v="1407856551"/>
    <b v="0"/>
    <n v="0"/>
    <b v="0"/>
    <s v="publishing/children's books"/>
    <n v="-10000"/>
    <e v="#DIV/0!"/>
    <x v="3"/>
  </r>
  <r>
    <x v="2"/>
    <s v="IE"/>
    <s v="EUR"/>
    <n v="1428519527"/>
    <n v="1425927527"/>
    <b v="0"/>
    <n v="15"/>
    <b v="0"/>
    <s v="publishing/children's books"/>
    <n v="-240"/>
    <n v="17.333333333333332"/>
    <x v="3"/>
  </r>
  <r>
    <x v="2"/>
    <s v="US"/>
    <s v="USD"/>
    <n v="1389476201"/>
    <n v="1386884201"/>
    <b v="0"/>
    <n v="33"/>
    <b v="0"/>
    <s v="publishing/children's books"/>
    <n v="-8952"/>
    <n v="31.757575757575758"/>
    <x v="3"/>
  </r>
  <r>
    <x v="2"/>
    <s v="US"/>
    <s v="USD"/>
    <n v="1470498332"/>
    <n v="1469202332"/>
    <b v="0"/>
    <n v="2"/>
    <b v="0"/>
    <s v="publishing/children's books"/>
    <n v="-1490"/>
    <n v="5"/>
    <x v="3"/>
  </r>
  <r>
    <x v="2"/>
    <s v="AU"/>
    <s v="AUD"/>
    <n v="1476095783"/>
    <n v="1474886183"/>
    <b v="0"/>
    <n v="6"/>
    <b v="0"/>
    <s v="publishing/children's books"/>
    <n v="-1766"/>
    <n v="39"/>
    <x v="3"/>
  </r>
  <r>
    <x v="2"/>
    <s v="AU"/>
    <s v="AUD"/>
    <n v="1468658866"/>
    <n v="1464943666"/>
    <b v="0"/>
    <n v="2"/>
    <b v="0"/>
    <s v="publishing/children's books"/>
    <n v="-895"/>
    <n v="52.5"/>
    <x v="3"/>
  </r>
  <r>
    <x v="2"/>
    <s v="GB"/>
    <s v="GBP"/>
    <n v="1371726258"/>
    <n v="1369134258"/>
    <b v="0"/>
    <n v="0"/>
    <b v="0"/>
    <s v="publishing/children's books"/>
    <n v="-5000"/>
    <e v="#DIV/0!"/>
    <x v="3"/>
  </r>
  <r>
    <x v="2"/>
    <s v="US"/>
    <s v="USD"/>
    <n v="1357176693"/>
    <n v="1354584693"/>
    <b v="0"/>
    <n v="4"/>
    <b v="0"/>
    <s v="publishing/children's books"/>
    <n v="-4964"/>
    <n v="9"/>
    <x v="3"/>
  </r>
  <r>
    <x v="2"/>
    <s v="US"/>
    <s v="USD"/>
    <n v="1332114795"/>
    <n v="1326934395"/>
    <b v="0"/>
    <n v="1"/>
    <b v="0"/>
    <s v="publishing/children's books"/>
    <n v="-3225"/>
    <n v="25"/>
    <x v="3"/>
  </r>
  <r>
    <x v="2"/>
    <s v="US"/>
    <s v="USD"/>
    <n v="1369403684"/>
    <n v="1365515684"/>
    <b v="0"/>
    <n v="3"/>
    <b v="0"/>
    <s v="publishing/children's books"/>
    <n v="-39310"/>
    <n v="30"/>
    <x v="3"/>
  </r>
  <r>
    <x v="2"/>
    <s v="US"/>
    <s v="USD"/>
    <n v="1338404400"/>
    <n v="1335855631"/>
    <b v="0"/>
    <n v="4"/>
    <b v="0"/>
    <s v="publishing/children's books"/>
    <n v="-3955"/>
    <n v="11.25"/>
    <x v="3"/>
  </r>
  <r>
    <x v="2"/>
    <s v="US"/>
    <s v="USD"/>
    <n v="1351432428"/>
    <n v="1350050028"/>
    <b v="0"/>
    <n v="0"/>
    <b v="0"/>
    <s v="publishing/children's books"/>
    <n v="-4000"/>
    <e v="#DIV/0!"/>
    <x v="3"/>
  </r>
  <r>
    <x v="2"/>
    <s v="US"/>
    <s v="USD"/>
    <n v="1313078518"/>
    <n v="1310486518"/>
    <b v="0"/>
    <n v="4"/>
    <b v="0"/>
    <s v="publishing/children's books"/>
    <n v="-4900"/>
    <n v="25"/>
    <x v="3"/>
  </r>
  <r>
    <x v="2"/>
    <s v="CA"/>
    <s v="CAD"/>
    <n v="1439766050"/>
    <n v="1434582050"/>
    <b v="0"/>
    <n v="3"/>
    <b v="0"/>
    <s v="publishing/children's books"/>
    <n v="-3966"/>
    <n v="11.333333333333334"/>
    <x v="3"/>
  </r>
  <r>
    <x v="2"/>
    <s v="US"/>
    <s v="USD"/>
    <n v="1333028723"/>
    <n v="1330440323"/>
    <b v="0"/>
    <n v="34"/>
    <b v="0"/>
    <s v="publishing/children's books"/>
    <n v="-5998"/>
    <n v="29.470588235294116"/>
    <x v="3"/>
  </r>
  <r>
    <x v="2"/>
    <s v="GB"/>
    <s v="GBP"/>
    <n v="1401997790"/>
    <n v="1397677790"/>
    <b v="0"/>
    <n v="2"/>
    <b v="0"/>
    <s v="publishing/children's books"/>
    <n v="-798"/>
    <n v="1"/>
    <x v="3"/>
  </r>
  <r>
    <x v="2"/>
    <s v="US"/>
    <s v="USD"/>
    <n v="1395158130"/>
    <n v="1392569730"/>
    <b v="0"/>
    <n v="33"/>
    <b v="0"/>
    <s v="publishing/children's books"/>
    <n v="-17917.75"/>
    <n v="63.098484848484851"/>
    <x v="3"/>
  </r>
  <r>
    <x v="2"/>
    <s v="US"/>
    <s v="USD"/>
    <n v="1359738000"/>
    <n v="1355489140"/>
    <b v="0"/>
    <n v="0"/>
    <b v="0"/>
    <s v="publishing/children's books"/>
    <n v="-19980"/>
    <e v="#DIV/0!"/>
    <x v="3"/>
  </r>
  <r>
    <x v="2"/>
    <s v="US"/>
    <s v="USD"/>
    <n v="1381006294"/>
    <n v="1379710294"/>
    <b v="0"/>
    <n v="0"/>
    <b v="0"/>
    <s v="publishing/children's books"/>
    <n v="-8000"/>
    <e v="#DIV/0!"/>
    <x v="3"/>
  </r>
  <r>
    <x v="2"/>
    <s v="CA"/>
    <s v="CAD"/>
    <n v="1461530721"/>
    <n v="1460666721"/>
    <b v="0"/>
    <n v="1"/>
    <b v="0"/>
    <s v="publishing/children's books"/>
    <n v="-529"/>
    <n v="1"/>
    <x v="3"/>
  </r>
  <r>
    <x v="2"/>
    <s v="US"/>
    <s v="USD"/>
    <n v="1362711728"/>
    <n v="1360119728"/>
    <b v="0"/>
    <n v="13"/>
    <b v="0"/>
    <s v="publishing/children's books"/>
    <n v="-3430"/>
    <n v="43.846153846153847"/>
    <x v="3"/>
  </r>
  <r>
    <x v="2"/>
    <s v="US"/>
    <s v="USD"/>
    <n v="1323994754"/>
    <n v="1321402754"/>
    <b v="0"/>
    <n v="2"/>
    <b v="0"/>
    <s v="publishing/children's books"/>
    <n v="-4850"/>
    <n v="75"/>
    <x v="3"/>
  </r>
  <r>
    <x v="2"/>
    <s v="US"/>
    <s v="USD"/>
    <n v="1434092876"/>
    <n v="1431414476"/>
    <b v="0"/>
    <n v="36"/>
    <b v="0"/>
    <s v="publishing/children's books"/>
    <n v="-19345"/>
    <n v="45.972222222222221"/>
    <x v="3"/>
  </r>
  <r>
    <x v="2"/>
    <s v="US"/>
    <s v="USD"/>
    <n v="1437149004"/>
    <n v="1434557004"/>
    <b v="0"/>
    <n v="1"/>
    <b v="0"/>
    <s v="publishing/children's books"/>
    <n v="-2990"/>
    <n v="10"/>
    <x v="3"/>
  </r>
  <r>
    <x v="2"/>
    <s v="US"/>
    <s v="USD"/>
    <n v="1409009306"/>
    <n v="1406417306"/>
    <b v="0"/>
    <n v="15"/>
    <b v="0"/>
    <s v="publishing/children's books"/>
    <n v="-4095"/>
    <n v="93.666666666666671"/>
    <x v="3"/>
  </r>
  <r>
    <x v="2"/>
    <s v="US"/>
    <s v="USD"/>
    <n v="1448204621"/>
    <n v="1445609021"/>
    <b v="0"/>
    <n v="1"/>
    <b v="0"/>
    <s v="publishing/children's books"/>
    <n v="-2447"/>
    <n v="53"/>
    <x v="3"/>
  </r>
  <r>
    <x v="2"/>
    <s v="IT"/>
    <s v="EUR"/>
    <n v="1489142688"/>
    <n v="1486550688"/>
    <b v="0"/>
    <n v="0"/>
    <b v="0"/>
    <s v="publishing/children's books"/>
    <n v="-100000"/>
    <e v="#DIV/0!"/>
    <x v="3"/>
  </r>
  <r>
    <x v="0"/>
    <s v="US"/>
    <s v="USD"/>
    <n v="1423724400"/>
    <n v="1421274954"/>
    <b v="0"/>
    <n v="28"/>
    <b v="1"/>
    <s v="theater/plays"/>
    <n v="66"/>
    <n v="47"/>
    <x v="1"/>
  </r>
  <r>
    <x v="0"/>
    <s v="US"/>
    <s v="USD"/>
    <n v="1424149140"/>
    <n v="1421964718"/>
    <b v="0"/>
    <n v="18"/>
    <b v="1"/>
    <s v="theater/plays"/>
    <n v="200"/>
    <n v="66.666666666666671"/>
    <x v="1"/>
  </r>
  <r>
    <x v="0"/>
    <s v="GB"/>
    <s v="GBP"/>
    <n v="1429793446"/>
    <n v="1428583846"/>
    <b v="0"/>
    <n v="61"/>
    <b v="1"/>
    <s v="theater/plays"/>
    <n v="145"/>
    <n v="18.770491803278688"/>
    <x v="1"/>
  </r>
  <r>
    <x v="0"/>
    <s v="US"/>
    <s v="USD"/>
    <n v="1414608843"/>
    <n v="1412794443"/>
    <b v="0"/>
    <n v="108"/>
    <b v="1"/>
    <s v="theater/plays"/>
    <n v="1140"/>
    <n v="66.111111111111114"/>
    <x v="1"/>
  </r>
  <r>
    <x v="0"/>
    <s v="US"/>
    <s v="USD"/>
    <n v="1470430800"/>
    <n v="1467865967"/>
    <b v="0"/>
    <n v="142"/>
    <b v="1"/>
    <s v="theater/plays"/>
    <n v="234"/>
    <n v="36.859154929577464"/>
    <x v="1"/>
  </r>
  <r>
    <x v="0"/>
    <s v="GB"/>
    <s v="GBP"/>
    <n v="1404913180"/>
    <n v="1403703580"/>
    <b v="0"/>
    <n v="74"/>
    <b v="1"/>
    <s v="theater/plays"/>
    <n v="446"/>
    <n v="39.810810810810814"/>
    <x v="1"/>
  </r>
  <r>
    <x v="0"/>
    <s v="US"/>
    <s v="USD"/>
    <n v="1405658752"/>
    <n v="1403066752"/>
    <b v="0"/>
    <n v="38"/>
    <b v="1"/>
    <s v="theater/plays"/>
    <n v="197"/>
    <n v="31.5"/>
    <x v="1"/>
  </r>
  <r>
    <x v="0"/>
    <s v="US"/>
    <s v="USD"/>
    <n v="1469811043"/>
    <n v="1467219043"/>
    <b v="0"/>
    <n v="20"/>
    <b v="1"/>
    <s v="theater/plays"/>
    <n v="50"/>
    <n v="102.5"/>
    <x v="1"/>
  </r>
  <r>
    <x v="0"/>
    <s v="US"/>
    <s v="USD"/>
    <n v="1426132800"/>
    <n v="1424477934"/>
    <b v="0"/>
    <n v="24"/>
    <b v="1"/>
    <s v="theater/plays"/>
    <n v="35"/>
    <n v="126.45833333333333"/>
    <x v="1"/>
  </r>
  <r>
    <x v="0"/>
    <s v="US"/>
    <s v="USD"/>
    <n v="1423693903"/>
    <n v="1421101903"/>
    <b v="0"/>
    <n v="66"/>
    <b v="1"/>
    <s v="theater/plays"/>
    <n v="160"/>
    <n v="47.878787878787875"/>
    <x v="1"/>
  </r>
  <r>
    <x v="0"/>
    <s v="US"/>
    <s v="USD"/>
    <n v="1473393600"/>
    <n v="1470778559"/>
    <b v="0"/>
    <n v="28"/>
    <b v="1"/>
    <s v="theater/plays"/>
    <n v="50"/>
    <n v="73.214285714285708"/>
    <x v="1"/>
  </r>
  <r>
    <x v="0"/>
    <s v="US"/>
    <s v="USD"/>
    <n v="1439357559"/>
    <n v="1435469559"/>
    <b v="0"/>
    <n v="24"/>
    <b v="1"/>
    <s v="theater/plays"/>
    <n v="152"/>
    <n v="89.666666666666671"/>
    <x v="1"/>
  </r>
  <r>
    <x v="0"/>
    <s v="AU"/>
    <s v="AUD"/>
    <n v="1437473005"/>
    <n v="1434881005"/>
    <b v="0"/>
    <n v="73"/>
    <b v="1"/>
    <s v="theater/plays"/>
    <n v="1056.75"/>
    <n v="151.4623287671233"/>
    <x v="1"/>
  </r>
  <r>
    <x v="0"/>
    <s v="GB"/>
    <s v="GBP"/>
    <n v="1457031600"/>
    <n v="1455640559"/>
    <b v="0"/>
    <n v="3"/>
    <b v="1"/>
    <s v="theater/plays"/>
    <n v="25"/>
    <n v="25"/>
    <x v="1"/>
  </r>
  <r>
    <x v="0"/>
    <s v="US"/>
    <s v="USD"/>
    <n v="1402095600"/>
    <n v="1400675841"/>
    <b v="0"/>
    <n v="20"/>
    <b v="1"/>
    <s v="theater/plays"/>
    <n v="30"/>
    <n v="36.5"/>
    <x v="1"/>
  </r>
  <r>
    <x v="0"/>
    <s v="GB"/>
    <s v="GBP"/>
    <n v="1404564028"/>
    <n v="1401972028"/>
    <b v="0"/>
    <n v="21"/>
    <b v="1"/>
    <s v="theater/plays"/>
    <n v="124"/>
    <n v="44"/>
    <x v="1"/>
  </r>
  <r>
    <x v="0"/>
    <s v="GB"/>
    <s v="GBP"/>
    <n v="1404858840"/>
    <n v="1402266840"/>
    <b v="0"/>
    <n v="94"/>
    <b v="1"/>
    <s v="theater/plays"/>
    <n v="211.61000000000058"/>
    <n v="87.357553191489373"/>
    <x v="1"/>
  </r>
  <r>
    <x v="0"/>
    <s v="GB"/>
    <s v="GBP"/>
    <n v="1438358400"/>
    <n v="1437063121"/>
    <b v="0"/>
    <n v="139"/>
    <b v="1"/>
    <s v="theater/plays"/>
    <n v="70"/>
    <n v="36.474820143884891"/>
    <x v="1"/>
  </r>
  <r>
    <x v="0"/>
    <s v="GB"/>
    <s v="GBP"/>
    <n v="1466179200"/>
    <n v="1463466070"/>
    <b v="0"/>
    <n v="130"/>
    <b v="1"/>
    <s v="theater/plays"/>
    <n v="831.73999999999978"/>
    <n v="44.859538461538463"/>
    <x v="1"/>
  </r>
  <r>
    <x v="0"/>
    <s v="GB"/>
    <s v="GBP"/>
    <n v="1420377366"/>
    <n v="1415193366"/>
    <b v="0"/>
    <n v="31"/>
    <b v="1"/>
    <s v="theater/plays"/>
    <n v="330"/>
    <n v="42.903225806451616"/>
    <x v="1"/>
  </r>
  <r>
    <x v="0"/>
    <s v="AU"/>
    <s v="AUD"/>
    <n v="1412938800"/>
    <n v="1411019409"/>
    <b v="0"/>
    <n v="13"/>
    <b v="1"/>
    <s v="theater/plays"/>
    <n v="166"/>
    <n v="51.230769230769234"/>
    <x v="1"/>
  </r>
  <r>
    <x v="0"/>
    <s v="GB"/>
    <s v="GBP"/>
    <n v="1438875107"/>
    <n v="1436283107"/>
    <b v="0"/>
    <n v="90"/>
    <b v="1"/>
    <s v="theater/plays"/>
    <n v="55"/>
    <n v="33.944444444444443"/>
    <x v="1"/>
  </r>
  <r>
    <x v="0"/>
    <s v="US"/>
    <s v="USD"/>
    <n v="1437004800"/>
    <n v="1433295276"/>
    <b v="0"/>
    <n v="141"/>
    <b v="1"/>
    <s v="theater/plays"/>
    <n v="2795"/>
    <n v="90.744680851063833"/>
    <x v="1"/>
  </r>
  <r>
    <x v="0"/>
    <s v="GB"/>
    <s v="GBP"/>
    <n v="1411987990"/>
    <n v="1409395990"/>
    <b v="0"/>
    <n v="23"/>
    <b v="1"/>
    <s v="theater/plays"/>
    <n v="150"/>
    <n v="50"/>
    <x v="1"/>
  </r>
  <r>
    <x v="0"/>
    <s v="GB"/>
    <s v="GBP"/>
    <n v="1440245273"/>
    <n v="1438085273"/>
    <b v="0"/>
    <n v="18"/>
    <b v="1"/>
    <s v="theater/plays"/>
    <n v="40"/>
    <n v="24.444444444444443"/>
    <x v="1"/>
  </r>
  <r>
    <x v="0"/>
    <s v="GB"/>
    <s v="GBP"/>
    <n v="1438772400"/>
    <n v="1435645490"/>
    <b v="0"/>
    <n v="76"/>
    <b v="1"/>
    <s v="theater/plays"/>
    <n v="363"/>
    <n v="44.25"/>
    <x v="1"/>
  </r>
  <r>
    <x v="0"/>
    <s v="US"/>
    <s v="USD"/>
    <n v="1435611438"/>
    <n v="1433019438"/>
    <b v="0"/>
    <n v="93"/>
    <b v="1"/>
    <s v="theater/plays"/>
    <n v="1300"/>
    <n v="67.741935483870961"/>
    <x v="1"/>
  </r>
  <r>
    <x v="0"/>
    <s v="US"/>
    <s v="USD"/>
    <n v="1440274735"/>
    <n v="1437682735"/>
    <b v="0"/>
    <n v="69"/>
    <b v="1"/>
    <s v="theater/plays"/>
    <n v="11"/>
    <n v="65.376811594202906"/>
    <x v="1"/>
  </r>
  <r>
    <x v="0"/>
    <s v="US"/>
    <s v="USD"/>
    <n v="1459348740"/>
    <n v="1458647725"/>
    <b v="0"/>
    <n v="21"/>
    <b v="1"/>
    <s v="theater/plays"/>
    <n v="60"/>
    <n v="121.9047619047619"/>
    <x v="1"/>
  </r>
  <r>
    <x v="0"/>
    <s v="US"/>
    <s v="USD"/>
    <n v="1401595140"/>
    <n v="1398828064"/>
    <b v="0"/>
    <n v="57"/>
    <b v="1"/>
    <s v="theater/plays"/>
    <n v="205"/>
    <n v="47.456140350877192"/>
    <x v="1"/>
  </r>
  <r>
    <x v="0"/>
    <s v="GB"/>
    <s v="GBP"/>
    <n v="1424692503"/>
    <n v="1422100503"/>
    <b v="0"/>
    <n v="108"/>
    <b v="1"/>
    <s v="theater/plays"/>
    <n v="27"/>
    <n v="92.842592592592595"/>
    <x v="1"/>
  </r>
  <r>
    <x v="0"/>
    <s v="CA"/>
    <s v="CAD"/>
    <n v="1428292800"/>
    <n v="1424368298"/>
    <b v="0"/>
    <n v="83"/>
    <b v="1"/>
    <s v="theater/plays"/>
    <n v="665"/>
    <n v="68.253012048192772"/>
    <x v="1"/>
  </r>
  <r>
    <x v="0"/>
    <s v="US"/>
    <s v="USD"/>
    <n v="1481737761"/>
    <n v="1479577761"/>
    <b v="0"/>
    <n v="96"/>
    <b v="1"/>
    <s v="theater/plays"/>
    <n v="772.11999999999989"/>
    <n v="37.209583333333335"/>
    <x v="1"/>
  </r>
  <r>
    <x v="0"/>
    <s v="GB"/>
    <s v="GBP"/>
    <n v="1431164115"/>
    <n v="1428572115"/>
    <b v="0"/>
    <n v="64"/>
    <b v="1"/>
    <s v="theater/plays"/>
    <n v="116"/>
    <n v="25.25"/>
    <x v="1"/>
  </r>
  <r>
    <x v="0"/>
    <s v="CA"/>
    <s v="CAD"/>
    <n v="1470595109"/>
    <n v="1468003109"/>
    <b v="0"/>
    <n v="14"/>
    <b v="1"/>
    <s v="theater/plays"/>
    <n v="355"/>
    <n v="43.214285714285715"/>
    <x v="1"/>
  </r>
  <r>
    <x v="0"/>
    <s v="GB"/>
    <s v="GBP"/>
    <n v="1438531200"/>
    <n v="1435921992"/>
    <b v="0"/>
    <n v="169"/>
    <b v="1"/>
    <s v="theater/plays"/>
    <n v="1247"/>
    <n v="25.130177514792898"/>
    <x v="1"/>
  </r>
  <r>
    <x v="0"/>
    <s v="GB"/>
    <s v="GBP"/>
    <n v="1425136462"/>
    <n v="1421680462"/>
    <b v="0"/>
    <n v="33"/>
    <b v="1"/>
    <s v="theater/plays"/>
    <n v="180"/>
    <n v="23.636363636363637"/>
    <x v="1"/>
  </r>
  <r>
    <x v="0"/>
    <s v="US"/>
    <s v="USD"/>
    <n v="1443018086"/>
    <n v="1441290086"/>
    <b v="0"/>
    <n v="102"/>
    <b v="1"/>
    <s v="theater/plays"/>
    <n v="603"/>
    <n v="103.95098039215686"/>
    <x v="1"/>
  </r>
  <r>
    <x v="0"/>
    <s v="GB"/>
    <s v="GBP"/>
    <n v="1434285409"/>
    <n v="1431693409"/>
    <b v="0"/>
    <n v="104"/>
    <b v="1"/>
    <s v="theater/plays"/>
    <n v="240"/>
    <n v="50.384615384615387"/>
    <x v="1"/>
  </r>
  <r>
    <x v="0"/>
    <s v="GB"/>
    <s v="GBP"/>
    <n v="1456444800"/>
    <n v="1454337589"/>
    <b v="0"/>
    <n v="20"/>
    <b v="1"/>
    <s v="theater/plays"/>
    <n v="72"/>
    <n v="13.6"/>
    <x v="1"/>
  </r>
  <r>
    <x v="0"/>
    <s v="GB"/>
    <s v="GBP"/>
    <n v="1411510135"/>
    <n v="1408918135"/>
    <b v="0"/>
    <n v="35"/>
    <b v="1"/>
    <s v="theater/plays"/>
    <n v="0"/>
    <n v="28.571428571428573"/>
    <x v="1"/>
  </r>
  <r>
    <x v="0"/>
    <s v="US"/>
    <s v="USD"/>
    <n v="1427469892"/>
    <n v="1424881492"/>
    <b v="0"/>
    <n v="94"/>
    <b v="1"/>
    <s v="theater/plays"/>
    <n v="0"/>
    <n v="63.829787234042556"/>
    <x v="1"/>
  </r>
  <r>
    <x v="0"/>
    <s v="GB"/>
    <s v="GBP"/>
    <n v="1427842740"/>
    <n v="1425428206"/>
    <b v="0"/>
    <n v="14"/>
    <b v="1"/>
    <s v="theater/plays"/>
    <n v="24"/>
    <n v="8.8571428571428577"/>
    <x v="1"/>
  </r>
  <r>
    <x v="0"/>
    <s v="US"/>
    <s v="USD"/>
    <n v="1434159780"/>
    <n v="1431412196"/>
    <b v="0"/>
    <n v="15"/>
    <b v="1"/>
    <s v="theater/plays"/>
    <n v="110"/>
    <n v="50.666666666666664"/>
    <x v="1"/>
  </r>
  <r>
    <x v="0"/>
    <s v="GB"/>
    <s v="GBP"/>
    <n v="1449255686"/>
    <n v="1446663686"/>
    <b v="0"/>
    <n v="51"/>
    <b v="1"/>
    <s v="theater/plays"/>
    <n v="100"/>
    <n v="60.784313725490193"/>
    <x v="1"/>
  </r>
  <r>
    <x v="0"/>
    <s v="US"/>
    <s v="USD"/>
    <n v="1436511600"/>
    <n v="1434415812"/>
    <b v="0"/>
    <n v="19"/>
    <b v="1"/>
    <s v="theater/plays"/>
    <n v="155"/>
    <n v="113.42105263157895"/>
    <x v="1"/>
  </r>
  <r>
    <x v="0"/>
    <s v="US"/>
    <s v="USD"/>
    <n v="1464971400"/>
    <n v="1462379066"/>
    <b v="0"/>
    <n v="23"/>
    <b v="1"/>
    <s v="theater/plays"/>
    <n v="405"/>
    <n v="104.56521739130434"/>
    <x v="1"/>
  </r>
  <r>
    <x v="0"/>
    <s v="GB"/>
    <s v="GBP"/>
    <n v="1443826800"/>
    <n v="1441606869"/>
    <b v="0"/>
    <n v="97"/>
    <b v="1"/>
    <s v="theater/plays"/>
    <n v="36"/>
    <n v="98.30927835051547"/>
    <x v="1"/>
  </r>
  <r>
    <x v="0"/>
    <s v="GB"/>
    <s v="GBP"/>
    <n v="1464863118"/>
    <n v="1462443918"/>
    <b v="0"/>
    <n v="76"/>
    <b v="1"/>
    <s v="theater/plays"/>
    <n v="163"/>
    <n v="35.039473684210527"/>
    <x v="1"/>
  </r>
  <r>
    <x v="0"/>
    <s v="US"/>
    <s v="USD"/>
    <n v="1399867140"/>
    <n v="1398802148"/>
    <b v="0"/>
    <n v="11"/>
    <b v="1"/>
    <s v="theater/plays"/>
    <n v="0"/>
    <n v="272.72727272727275"/>
    <x v="1"/>
  </r>
  <r>
    <x v="0"/>
    <s v="US"/>
    <s v="USD"/>
    <n v="1437076070"/>
    <n v="1434484070"/>
    <b v="0"/>
    <n v="52"/>
    <b v="1"/>
    <s v="theater/plays"/>
    <n v="320"/>
    <n v="63.846153846153847"/>
    <x v="1"/>
  </r>
  <r>
    <x v="0"/>
    <s v="GB"/>
    <s v="GBP"/>
    <n v="1416780000"/>
    <n v="1414342894"/>
    <b v="0"/>
    <n v="95"/>
    <b v="1"/>
    <s v="theater/plays"/>
    <n v="367.98999999999978"/>
    <n v="30.189368421052631"/>
    <x v="1"/>
  </r>
  <r>
    <x v="0"/>
    <s v="US"/>
    <s v="USD"/>
    <n v="1444528800"/>
    <n v="1442804633"/>
    <b v="0"/>
    <n v="35"/>
    <b v="1"/>
    <s v="theater/plays"/>
    <n v="223"/>
    <n v="83.51428571428572"/>
    <x v="1"/>
  </r>
  <r>
    <x v="0"/>
    <s v="GB"/>
    <s v="GBP"/>
    <n v="1422658930"/>
    <n v="1421362930"/>
    <b v="0"/>
    <n v="21"/>
    <b v="1"/>
    <s v="theater/plays"/>
    <n v="560"/>
    <n v="64.761904761904759"/>
    <x v="1"/>
  </r>
  <r>
    <x v="0"/>
    <s v="GB"/>
    <s v="GBP"/>
    <n v="1449273600"/>
    <n v="1446742417"/>
    <b v="0"/>
    <n v="93"/>
    <b v="1"/>
    <s v="theater/plays"/>
    <n v="870.99"/>
    <n v="20.118172043010752"/>
    <x v="1"/>
  </r>
  <r>
    <x v="0"/>
    <s v="US"/>
    <s v="USD"/>
    <n v="1487393940"/>
    <n v="1484115418"/>
    <b v="0"/>
    <n v="11"/>
    <b v="1"/>
    <s v="theater/plays"/>
    <n v="35"/>
    <n v="44.090909090909093"/>
    <x v="1"/>
  </r>
  <r>
    <x v="0"/>
    <s v="CA"/>
    <s v="CAD"/>
    <n v="1449701284"/>
    <n v="1446241684"/>
    <b v="0"/>
    <n v="21"/>
    <b v="1"/>
    <s v="theater/plays"/>
    <n v="0"/>
    <n v="40.476190476190474"/>
    <x v="1"/>
  </r>
  <r>
    <x v="0"/>
    <s v="US"/>
    <s v="USD"/>
    <n v="1407967200"/>
    <n v="1406039696"/>
    <b v="0"/>
    <n v="54"/>
    <b v="1"/>
    <s v="theater/plays"/>
    <n v="405"/>
    <n v="44.537037037037038"/>
    <x v="1"/>
  </r>
  <r>
    <x v="0"/>
    <s v="US"/>
    <s v="USD"/>
    <n v="1408942740"/>
    <n v="1406958354"/>
    <b v="0"/>
    <n v="31"/>
    <b v="1"/>
    <s v="theater/plays"/>
    <n v="400"/>
    <n v="125.80645161290323"/>
    <x v="1"/>
  </r>
  <r>
    <x v="0"/>
    <s v="GB"/>
    <s v="GBP"/>
    <n v="1426698000"/>
    <n v="1424825479"/>
    <b v="0"/>
    <n v="132"/>
    <b v="1"/>
    <s v="theater/plays"/>
    <n v="100"/>
    <n v="19.696969696969695"/>
    <x v="1"/>
  </r>
  <r>
    <x v="2"/>
    <s v="GB"/>
    <s v="GBP"/>
    <n v="1450032297"/>
    <n v="1444844697"/>
    <b v="0"/>
    <n v="1"/>
    <b v="0"/>
    <s v="theater/plays"/>
    <n v="-990"/>
    <n v="10"/>
    <x v="1"/>
  </r>
  <r>
    <x v="2"/>
    <s v="GB"/>
    <s v="GBP"/>
    <n v="1403348400"/>
    <n v="1401058295"/>
    <b v="0"/>
    <n v="0"/>
    <b v="0"/>
    <s v="theater/plays"/>
    <n v="-1500"/>
    <e v="#DIV/0!"/>
    <x v="1"/>
  </r>
  <r>
    <x v="2"/>
    <s v="US"/>
    <s v="USD"/>
    <n v="1465790400"/>
    <n v="1462210950"/>
    <b v="0"/>
    <n v="0"/>
    <b v="0"/>
    <s v="theater/plays"/>
    <n v="-1200"/>
    <e v="#DIV/0!"/>
    <x v="1"/>
  </r>
  <r>
    <x v="2"/>
    <s v="AT"/>
    <s v="EUR"/>
    <n v="1483535180"/>
    <n v="1480943180"/>
    <b v="0"/>
    <n v="1"/>
    <b v="0"/>
    <s v="theater/plays"/>
    <n v="-520"/>
    <n v="30"/>
    <x v="1"/>
  </r>
  <r>
    <x v="2"/>
    <s v="US"/>
    <s v="USD"/>
    <n v="1433723033"/>
    <n v="1428539033"/>
    <b v="0"/>
    <n v="39"/>
    <b v="0"/>
    <s v="theater/plays"/>
    <n v="-5134"/>
    <n v="60.666666666666664"/>
    <x v="1"/>
  </r>
  <r>
    <x v="2"/>
    <s v="US"/>
    <s v="USD"/>
    <n v="1432917394"/>
    <n v="1429029394"/>
    <b v="0"/>
    <n v="0"/>
    <b v="0"/>
    <s v="theater/plays"/>
    <n v="-8000"/>
    <e v="#DIV/0!"/>
    <x v="1"/>
  </r>
  <r>
    <x v="2"/>
    <s v="US"/>
    <s v="USD"/>
    <n v="1464031265"/>
    <n v="1458847265"/>
    <b v="0"/>
    <n v="0"/>
    <b v="0"/>
    <s v="theater/plays"/>
    <n v="-2000"/>
    <e v="#DIV/0!"/>
    <x v="1"/>
  </r>
  <r>
    <x v="2"/>
    <s v="US"/>
    <s v="USD"/>
    <n v="1432913659"/>
    <n v="1430321659"/>
    <b v="0"/>
    <n v="3"/>
    <b v="0"/>
    <s v="theater/plays"/>
    <n v="-34930"/>
    <n v="23.333333333333332"/>
    <x v="1"/>
  </r>
  <r>
    <x v="2"/>
    <s v="GB"/>
    <s v="GBP"/>
    <n v="1461406600"/>
    <n v="1458814600"/>
    <b v="0"/>
    <n v="1"/>
    <b v="0"/>
    <s v="theater/plays"/>
    <n v="-495"/>
    <n v="5"/>
    <x v="1"/>
  </r>
  <r>
    <x v="2"/>
    <s v="US"/>
    <s v="USD"/>
    <n v="1409962211"/>
    <n v="1407370211"/>
    <b v="0"/>
    <n v="13"/>
    <b v="0"/>
    <s v="theater/plays"/>
    <n v="-7689"/>
    <n v="23.923076923076923"/>
    <x v="1"/>
  </r>
  <r>
    <x v="2"/>
    <s v="IE"/>
    <s v="EUR"/>
    <n v="1454109420"/>
    <n v="1453334629"/>
    <b v="0"/>
    <n v="0"/>
    <b v="0"/>
    <s v="theater/plays"/>
    <n v="-4500"/>
    <e v="#DIV/0!"/>
    <x v="1"/>
  </r>
  <r>
    <x v="2"/>
    <s v="US"/>
    <s v="USD"/>
    <n v="1403312703"/>
    <n v="1400720703"/>
    <b v="0"/>
    <n v="6"/>
    <b v="0"/>
    <s v="theater/plays"/>
    <n v="-4905"/>
    <n v="15.833333333333334"/>
    <x v="1"/>
  </r>
  <r>
    <x v="2"/>
    <s v="CA"/>
    <s v="CAD"/>
    <n v="1410669297"/>
    <n v="1405485297"/>
    <b v="0"/>
    <n v="0"/>
    <b v="0"/>
    <s v="theater/plays"/>
    <n v="-9500"/>
    <e v="#DIV/0!"/>
    <x v="1"/>
  </r>
  <r>
    <x v="2"/>
    <s v="GB"/>
    <s v="GBP"/>
    <n v="1431018719"/>
    <n v="1429290719"/>
    <b v="0"/>
    <n v="14"/>
    <b v="0"/>
    <s v="theater/plays"/>
    <n v="-583"/>
    <n v="29.785714285714285"/>
    <x v="1"/>
  </r>
  <r>
    <x v="2"/>
    <s v="US"/>
    <s v="USD"/>
    <n v="1454110440"/>
    <n v="1451607071"/>
    <b v="0"/>
    <n v="5"/>
    <b v="0"/>
    <s v="theater/plays"/>
    <n v="-300"/>
    <n v="60"/>
    <x v="1"/>
  </r>
  <r>
    <x v="2"/>
    <s v="US"/>
    <s v="USD"/>
    <n v="1439069640"/>
    <n v="1433897647"/>
    <b v="0"/>
    <n v="6"/>
    <b v="0"/>
    <s v="theater/plays"/>
    <n v="-2854"/>
    <n v="24.333333333333332"/>
    <x v="1"/>
  </r>
  <r>
    <x v="2"/>
    <s v="MX"/>
    <s v="MXN"/>
    <n v="1487613600"/>
    <n v="1482444295"/>
    <b v="0"/>
    <n v="15"/>
    <b v="0"/>
    <s v="theater/plays"/>
    <n v="-30500"/>
    <n v="500"/>
    <x v="1"/>
  </r>
  <r>
    <x v="2"/>
    <s v="NL"/>
    <s v="EUR"/>
    <n v="1417778880"/>
    <n v="1415711095"/>
    <b v="0"/>
    <n v="0"/>
    <b v="0"/>
    <s v="theater/plays"/>
    <n v="-1000"/>
    <e v="#DIV/0!"/>
    <x v="1"/>
  </r>
  <r>
    <x v="2"/>
    <s v="AU"/>
    <s v="AUD"/>
    <n v="1444984904"/>
    <n v="1439800904"/>
    <b v="0"/>
    <n v="1"/>
    <b v="0"/>
    <s v="theater/plays"/>
    <n v="-1965"/>
    <n v="35"/>
    <x v="1"/>
  </r>
  <r>
    <x v="2"/>
    <s v="US"/>
    <s v="USD"/>
    <n v="1466363576"/>
    <n v="1461179576"/>
    <b v="0"/>
    <n v="9"/>
    <b v="0"/>
    <s v="theater/plays"/>
    <n v="-3734"/>
    <n v="29.555555555555557"/>
    <x v="1"/>
  </r>
  <r>
    <x v="2"/>
    <s v="AU"/>
    <s v="AUD"/>
    <n v="1443103848"/>
    <n v="1441894248"/>
    <b v="0"/>
    <n v="3"/>
    <b v="0"/>
    <s v="theater/plays"/>
    <n v="-170"/>
    <n v="26.666666666666668"/>
    <x v="1"/>
  </r>
  <r>
    <x v="2"/>
    <s v="US"/>
    <s v="USD"/>
    <n v="1403636229"/>
    <n v="1401044229"/>
    <b v="0"/>
    <n v="3"/>
    <b v="0"/>
    <s v="theater/plays"/>
    <n v="-12645"/>
    <n v="18.333333333333332"/>
    <x v="1"/>
  </r>
  <r>
    <x v="2"/>
    <s v="US"/>
    <s v="USD"/>
    <n v="1410279123"/>
    <n v="1405095123"/>
    <b v="0"/>
    <n v="1"/>
    <b v="0"/>
    <s v="theater/plays"/>
    <n v="-49980"/>
    <n v="20"/>
    <x v="1"/>
  </r>
  <r>
    <x v="2"/>
    <s v="GB"/>
    <s v="GBP"/>
    <n v="1437139080"/>
    <n v="1434552207"/>
    <b v="0"/>
    <n v="3"/>
    <b v="0"/>
    <s v="theater/plays"/>
    <n v="-2460"/>
    <n v="13.333333333333334"/>
    <x v="1"/>
  </r>
  <r>
    <x v="2"/>
    <s v="US"/>
    <s v="USD"/>
    <n v="1420512259"/>
    <n v="1415328259"/>
    <b v="0"/>
    <n v="0"/>
    <b v="0"/>
    <s v="theater/plays"/>
    <n v="-2888"/>
    <e v="#DIV/0!"/>
    <x v="1"/>
  </r>
  <r>
    <x v="2"/>
    <s v="US"/>
    <s v="USD"/>
    <n v="1476482400"/>
    <n v="1473893721"/>
    <b v="0"/>
    <n v="2"/>
    <b v="0"/>
    <s v="theater/plays"/>
    <n v="-4955"/>
    <n v="22.5"/>
    <x v="1"/>
  </r>
  <r>
    <x v="2"/>
    <s v="US"/>
    <s v="USD"/>
    <n v="1467604800"/>
    <n v="1465533672"/>
    <b v="0"/>
    <n v="10"/>
    <b v="0"/>
    <s v="theater/plays"/>
    <n v="-1996"/>
    <n v="50.4"/>
    <x v="1"/>
  </r>
  <r>
    <x v="2"/>
    <s v="US"/>
    <s v="USD"/>
    <n v="1475697054"/>
    <n v="1473105054"/>
    <b v="0"/>
    <n v="60"/>
    <b v="0"/>
    <s v="theater/plays"/>
    <n v="-8698.24"/>
    <n v="105.02933333333334"/>
    <x v="1"/>
  </r>
  <r>
    <x v="2"/>
    <s v="US"/>
    <s v="USD"/>
    <n v="1468937681"/>
    <n v="1466345681"/>
    <b v="0"/>
    <n v="5"/>
    <b v="0"/>
    <s v="theater/plays"/>
    <n v="-19823"/>
    <n v="35.4"/>
    <x v="1"/>
  </r>
  <r>
    <x v="2"/>
    <s v="US"/>
    <s v="USD"/>
    <n v="1400301165"/>
    <n v="1397709165"/>
    <b v="0"/>
    <n v="9"/>
    <b v="0"/>
    <s v="theater/plays"/>
    <n v="-4250"/>
    <n v="83.333333333333329"/>
    <x v="1"/>
  </r>
  <r>
    <x v="2"/>
    <s v="US"/>
    <s v="USD"/>
    <n v="1419183813"/>
    <n v="1417455813"/>
    <b v="0"/>
    <n v="13"/>
    <b v="0"/>
    <s v="theater/plays"/>
    <n v="-9533"/>
    <n v="35.92307692307692"/>
    <x v="1"/>
  </r>
  <r>
    <x v="2"/>
    <s v="US"/>
    <s v="USD"/>
    <n v="1434768438"/>
    <n v="1429584438"/>
    <b v="0"/>
    <n v="0"/>
    <b v="0"/>
    <s v="theater/plays"/>
    <n v="-3000"/>
    <e v="#DIV/0!"/>
    <x v="1"/>
  </r>
  <r>
    <x v="2"/>
    <s v="US"/>
    <s v="USD"/>
    <n v="1422473831"/>
    <n v="1419881831"/>
    <b v="0"/>
    <n v="8"/>
    <b v="0"/>
    <s v="theater/plays"/>
    <n v="-1547"/>
    <n v="119.125"/>
    <x v="1"/>
  </r>
  <r>
    <x v="2"/>
    <s v="US"/>
    <s v="USD"/>
    <n v="1484684186"/>
    <n v="1482092186"/>
    <b v="0"/>
    <n v="3"/>
    <b v="0"/>
    <s v="theater/plays"/>
    <n v="-4729"/>
    <n v="90.333333333333329"/>
    <x v="1"/>
  </r>
  <r>
    <x v="2"/>
    <s v="US"/>
    <s v="USD"/>
    <n v="1462417493"/>
    <n v="1459825493"/>
    <b v="0"/>
    <n v="3"/>
    <b v="0"/>
    <s v="theater/plays"/>
    <n v="-19993"/>
    <n v="2.3333333333333335"/>
    <x v="1"/>
  </r>
  <r>
    <x v="2"/>
    <s v="US"/>
    <s v="USD"/>
    <n v="1437069079"/>
    <n v="1434477079"/>
    <b v="0"/>
    <n v="0"/>
    <b v="0"/>
    <s v="theater/plays"/>
    <n v="-150000"/>
    <e v="#DIV/0!"/>
    <x v="1"/>
  </r>
  <r>
    <x v="2"/>
    <s v="US"/>
    <s v="USD"/>
    <n v="1480525200"/>
    <n v="1477781724"/>
    <b v="0"/>
    <n v="6"/>
    <b v="0"/>
    <s v="theater/plays"/>
    <n v="-5350"/>
    <n v="108.33333333333333"/>
    <x v="1"/>
  </r>
  <r>
    <x v="2"/>
    <s v="GB"/>
    <s v="GBP"/>
    <n v="1435934795"/>
    <n v="1430750795"/>
    <b v="0"/>
    <n v="4"/>
    <b v="0"/>
    <s v="theater/plays"/>
    <n v="-2937"/>
    <n v="15.75"/>
    <x v="1"/>
  </r>
  <r>
    <x v="2"/>
    <s v="US"/>
    <s v="USD"/>
    <n v="1453310661"/>
    <n v="1450718661"/>
    <b v="0"/>
    <n v="1"/>
    <b v="0"/>
    <s v="theater/plays"/>
    <n v="-11171"/>
    <n v="29"/>
    <x v="1"/>
  </r>
  <r>
    <x v="2"/>
    <s v="US"/>
    <s v="USD"/>
    <n v="1440090300"/>
    <n v="1436305452"/>
    <b v="0"/>
    <n v="29"/>
    <b v="0"/>
    <s v="theater/plays"/>
    <n v="-9200"/>
    <n v="96.551724137931032"/>
    <x v="1"/>
  </r>
  <r>
    <x v="2"/>
    <s v="US"/>
    <s v="USD"/>
    <n v="1417620036"/>
    <n v="1412432436"/>
    <b v="0"/>
    <n v="0"/>
    <b v="0"/>
    <s v="theater/plays"/>
    <n v="-5500"/>
    <e v="#DIV/0!"/>
    <x v="1"/>
  </r>
  <r>
    <x v="2"/>
    <s v="US"/>
    <s v="USD"/>
    <n v="1462112318"/>
    <n v="1459520318"/>
    <b v="0"/>
    <n v="4"/>
    <b v="0"/>
    <s v="theater/plays"/>
    <n v="-498"/>
    <n v="63"/>
    <x v="1"/>
  </r>
  <r>
    <x v="2"/>
    <s v="US"/>
    <s v="USD"/>
    <n v="1454734740"/>
    <n v="1451684437"/>
    <b v="0"/>
    <n v="5"/>
    <b v="0"/>
    <s v="theater/plays"/>
    <n v="-8092"/>
    <n v="381.6"/>
    <x v="1"/>
  </r>
  <r>
    <x v="2"/>
    <s v="US"/>
    <s v="USD"/>
    <n v="1417800435"/>
    <n v="1415208435"/>
    <b v="0"/>
    <n v="4"/>
    <b v="0"/>
    <s v="theater/plays"/>
    <n v="-44815"/>
    <n v="46.25"/>
    <x v="1"/>
  </r>
  <r>
    <x v="2"/>
    <s v="US"/>
    <s v="USD"/>
    <n v="1426294201"/>
    <n v="1423705801"/>
    <b v="0"/>
    <n v="5"/>
    <b v="0"/>
    <s v="theater/plays"/>
    <n v="-270"/>
    <n v="26"/>
    <x v="1"/>
  </r>
  <r>
    <x v="2"/>
    <s v="US"/>
    <s v="USD"/>
    <n v="1442635140"/>
    <n v="1442243484"/>
    <b v="0"/>
    <n v="1"/>
    <b v="0"/>
    <s v="theater/plays"/>
    <n v="-190"/>
    <n v="10"/>
    <x v="1"/>
  </r>
  <r>
    <x v="2"/>
    <s v="US"/>
    <s v="USD"/>
    <n v="1420971324"/>
    <n v="1418379324"/>
    <b v="0"/>
    <n v="1"/>
    <b v="0"/>
    <s v="theater/plays"/>
    <n v="-2995"/>
    <n v="5"/>
    <x v="1"/>
  </r>
  <r>
    <x v="2"/>
    <s v="US"/>
    <s v="USD"/>
    <n v="1413608340"/>
    <n v="1412945440"/>
    <b v="0"/>
    <n v="0"/>
    <b v="0"/>
    <s v="theater/plays"/>
    <n v="-30000"/>
    <e v="#DIV/0!"/>
    <x v="1"/>
  </r>
  <r>
    <x v="2"/>
    <s v="US"/>
    <s v="USD"/>
    <n v="1409344985"/>
    <n v="1406752985"/>
    <b v="0"/>
    <n v="14"/>
    <b v="0"/>
    <s v="theater/plays"/>
    <n v="-1858"/>
    <n v="81.571428571428569"/>
    <x v="1"/>
  </r>
  <r>
    <x v="2"/>
    <s v="US"/>
    <s v="USD"/>
    <n v="1407553200"/>
    <n v="1405100992"/>
    <b v="0"/>
    <n v="3"/>
    <b v="0"/>
    <s v="theater/plays"/>
    <n v="-1979"/>
    <n v="7"/>
    <x v="1"/>
  </r>
  <r>
    <x v="2"/>
    <s v="US"/>
    <s v="USD"/>
    <n v="1460751128"/>
    <n v="1455570728"/>
    <b v="0"/>
    <n v="10"/>
    <b v="0"/>
    <s v="theater/plays"/>
    <n v="-9727"/>
    <n v="27.3"/>
    <x v="1"/>
  </r>
  <r>
    <x v="2"/>
    <s v="US"/>
    <s v="USD"/>
    <n v="1409000400"/>
    <n v="1408381704"/>
    <b v="0"/>
    <n v="17"/>
    <b v="0"/>
    <s v="theater/plays"/>
    <n v="-5000"/>
    <n v="29.411764705882351"/>
    <x v="1"/>
  </r>
  <r>
    <x v="2"/>
    <s v="US"/>
    <s v="USD"/>
    <n v="1420768800"/>
    <n v="1415644395"/>
    <b v="0"/>
    <n v="2"/>
    <b v="0"/>
    <s v="theater/plays"/>
    <n v="-4975"/>
    <n v="12.5"/>
    <x v="1"/>
  </r>
  <r>
    <x v="2"/>
    <s v="US"/>
    <s v="USD"/>
    <n v="1428100815"/>
    <n v="1422920415"/>
    <b v="0"/>
    <n v="0"/>
    <b v="0"/>
    <s v="theater/plays"/>
    <n v="-50000"/>
    <e v="#DIV/0!"/>
    <x v="1"/>
  </r>
  <r>
    <x v="2"/>
    <s v="US"/>
    <s v="USD"/>
    <n v="1403470800"/>
    <n v="1403356792"/>
    <b v="0"/>
    <n v="4"/>
    <b v="0"/>
    <s v="theater/plays"/>
    <n v="-477"/>
    <n v="5.75"/>
    <x v="1"/>
  </r>
  <r>
    <x v="2"/>
    <s v="US"/>
    <s v="USD"/>
    <n v="1481522400"/>
    <n v="1480283321"/>
    <b v="0"/>
    <n v="12"/>
    <b v="0"/>
    <s v="theater/plays"/>
    <n v="-2375"/>
    <n v="52.083333333333336"/>
    <x v="1"/>
  </r>
  <r>
    <x v="2"/>
    <s v="US"/>
    <s v="USD"/>
    <n v="1444577345"/>
    <n v="1441985458"/>
    <b v="0"/>
    <n v="3"/>
    <b v="0"/>
    <s v="theater/plays"/>
    <n v="-11450"/>
    <n v="183.33333333333334"/>
    <x v="1"/>
  </r>
  <r>
    <x v="2"/>
    <s v="US"/>
    <s v="USD"/>
    <n v="1446307053"/>
    <n v="1443715053"/>
    <b v="0"/>
    <n v="12"/>
    <b v="0"/>
    <s v="theater/plays"/>
    <n v="-7184"/>
    <n v="26.333333333333332"/>
    <x v="1"/>
  </r>
  <r>
    <x v="2"/>
    <s v="US"/>
    <s v="USD"/>
    <n v="1469325158"/>
    <n v="1464141158"/>
    <b v="0"/>
    <n v="0"/>
    <b v="0"/>
    <s v="theater/plays"/>
    <n v="-10000"/>
    <e v="#DIV/0!"/>
    <x v="1"/>
  </r>
  <r>
    <x v="2"/>
    <s v="US"/>
    <s v="USD"/>
    <n v="1407562632"/>
    <n v="1404970632"/>
    <b v="0"/>
    <n v="7"/>
    <b v="0"/>
    <s v="theater/plays"/>
    <n v="-2095"/>
    <n v="486.42857142857144"/>
    <x v="1"/>
  </r>
  <r>
    <x v="2"/>
    <s v="US"/>
    <s v="USD"/>
    <n v="1423345339"/>
    <n v="1418161339"/>
    <b v="0"/>
    <n v="2"/>
    <b v="0"/>
    <s v="theater/plays"/>
    <n v="-744"/>
    <n v="3"/>
    <x v="1"/>
  </r>
  <r>
    <x v="2"/>
    <s v="US"/>
    <s v="USD"/>
    <n v="1440412396"/>
    <n v="1437820396"/>
    <b v="0"/>
    <n v="1"/>
    <b v="0"/>
    <s v="theater/plays"/>
    <n v="-149975"/>
    <n v="25"/>
    <x v="1"/>
  </r>
  <r>
    <x v="2"/>
    <s v="US"/>
    <s v="USD"/>
    <n v="1441771218"/>
    <n v="1436587218"/>
    <b v="0"/>
    <n v="4"/>
    <b v="0"/>
    <s v="theater/plays"/>
    <n v="-4961"/>
    <n v="9.75"/>
    <x v="1"/>
  </r>
  <r>
    <x v="2"/>
    <s v="GB"/>
    <s v="GBP"/>
    <n v="1415534400"/>
    <n v="1414538031"/>
    <b v="0"/>
    <n v="4"/>
    <b v="0"/>
    <s v="theater/plays"/>
    <n v="-1425"/>
    <n v="18.75"/>
    <x v="1"/>
  </r>
  <r>
    <x v="2"/>
    <s v="US"/>
    <s v="USD"/>
    <n v="1473211313"/>
    <n v="1472001713"/>
    <b v="0"/>
    <n v="17"/>
    <b v="0"/>
    <s v="theater/plays"/>
    <n v="-2878"/>
    <n v="36.588235294117645"/>
    <x v="1"/>
  </r>
  <r>
    <x v="2"/>
    <s v="US"/>
    <s v="USD"/>
    <n v="1438390800"/>
    <n v="1436888066"/>
    <b v="0"/>
    <n v="7"/>
    <b v="0"/>
    <s v="theater/plays"/>
    <n v="-5435"/>
    <n v="80.714285714285708"/>
    <x v="1"/>
  </r>
  <r>
    <x v="2"/>
    <s v="US"/>
    <s v="USD"/>
    <n v="1463259837"/>
    <n v="1458075837"/>
    <b v="0"/>
    <n v="2"/>
    <b v="0"/>
    <s v="theater/plays"/>
    <n v="-2498"/>
    <n v="1"/>
    <x v="1"/>
  </r>
  <r>
    <x v="2"/>
    <s v="US"/>
    <s v="USD"/>
    <n v="1465407219"/>
    <n v="1462815219"/>
    <b v="0"/>
    <n v="5"/>
    <b v="0"/>
    <s v="theater/plays"/>
    <n v="-9336"/>
    <n v="52.8"/>
    <x v="1"/>
  </r>
  <r>
    <x v="2"/>
    <s v="US"/>
    <s v="USD"/>
    <n v="1416944760"/>
    <n v="1413527001"/>
    <b v="0"/>
    <n v="1"/>
    <b v="0"/>
    <s v="theater/plays"/>
    <n v="-179980"/>
    <n v="20"/>
    <x v="1"/>
  </r>
  <r>
    <x v="2"/>
    <s v="GB"/>
    <s v="GBP"/>
    <n v="1434139887"/>
    <n v="1428955887"/>
    <b v="0"/>
    <n v="1"/>
    <b v="0"/>
    <s v="theater/plays"/>
    <n v="-29999"/>
    <n v="1"/>
    <x v="1"/>
  </r>
  <r>
    <x v="2"/>
    <s v="US"/>
    <s v="USD"/>
    <n v="1435429626"/>
    <n v="1431973626"/>
    <b v="0"/>
    <n v="14"/>
    <b v="0"/>
    <s v="theater/plays"/>
    <n v="-1143"/>
    <n v="46.928571428571431"/>
    <x v="1"/>
  </r>
  <r>
    <x v="2"/>
    <s v="US"/>
    <s v="USD"/>
    <n v="1452827374"/>
    <n v="1450235374"/>
    <b v="0"/>
    <n v="26"/>
    <b v="0"/>
    <s v="theater/plays"/>
    <n v="-12410"/>
    <n v="78.07692307692308"/>
    <x v="1"/>
  </r>
  <r>
    <x v="2"/>
    <s v="US"/>
    <s v="USD"/>
    <n v="1410041339"/>
    <n v="1404857339"/>
    <b v="0"/>
    <n v="2"/>
    <b v="0"/>
    <s v="theater/plays"/>
    <n v="-9998"/>
    <n v="1"/>
    <x v="1"/>
  </r>
  <r>
    <x v="2"/>
    <s v="GB"/>
    <s v="GBP"/>
    <n v="1426365994"/>
    <n v="1421185594"/>
    <b v="0"/>
    <n v="1"/>
    <b v="0"/>
    <s v="theater/plays"/>
    <n v="-24999"/>
    <n v="1"/>
    <x v="1"/>
  </r>
  <r>
    <x v="2"/>
    <s v="GB"/>
    <s v="GBP"/>
    <n v="1458117190"/>
    <n v="1455528790"/>
    <b v="0"/>
    <n v="3"/>
    <b v="0"/>
    <s v="theater/plays"/>
    <n v="-389"/>
    <n v="203.66666666666666"/>
    <x v="1"/>
  </r>
  <r>
    <x v="2"/>
    <s v="GB"/>
    <s v="GBP"/>
    <n v="1400498789"/>
    <n v="1398511589"/>
    <b v="0"/>
    <n v="7"/>
    <b v="0"/>
    <s v="theater/plays"/>
    <n v="-1705"/>
    <n v="20.714285714285715"/>
    <x v="1"/>
  </r>
  <r>
    <x v="2"/>
    <s v="US"/>
    <s v="USD"/>
    <n v="1442381847"/>
    <n v="1440826647"/>
    <b v="0"/>
    <n v="9"/>
    <b v="0"/>
    <s v="theater/plays"/>
    <n v="-1563"/>
    <n v="48.555555555555557"/>
    <x v="1"/>
  </r>
  <r>
    <x v="2"/>
    <s v="US"/>
    <s v="USD"/>
    <n v="1446131207"/>
    <n v="1443712007"/>
    <b v="0"/>
    <n v="20"/>
    <b v="0"/>
    <s v="theater/plays"/>
    <n v="-3638"/>
    <n v="68.099999999999994"/>
    <x v="1"/>
  </r>
  <r>
    <x v="2"/>
    <s v="US"/>
    <s v="USD"/>
    <n v="1407250329"/>
    <n v="1404658329"/>
    <b v="0"/>
    <n v="6"/>
    <b v="0"/>
    <s v="theater/plays"/>
    <n v="-549"/>
    <n v="8.5"/>
    <x v="1"/>
  </r>
  <r>
    <x v="2"/>
    <s v="CA"/>
    <s v="CAD"/>
    <n v="1427306470"/>
    <n v="1424718070"/>
    <b v="0"/>
    <n v="13"/>
    <b v="0"/>
    <s v="theater/plays"/>
    <n v="-1829"/>
    <n v="51.615384615384613"/>
    <x v="1"/>
  </r>
  <r>
    <x v="0"/>
    <s v="US"/>
    <s v="USD"/>
    <n v="1411679804"/>
    <n v="1409087804"/>
    <b v="0"/>
    <n v="3"/>
    <b v="1"/>
    <s v="theater/musical"/>
    <n v="29"/>
    <n v="43"/>
    <x v="1"/>
  </r>
  <r>
    <x v="0"/>
    <s v="GB"/>
    <s v="GBP"/>
    <n v="1431982727"/>
    <n v="1428094727"/>
    <b v="0"/>
    <n v="6"/>
    <b v="1"/>
    <s v="theater/musical"/>
    <n v="0"/>
    <n v="83.333333333333329"/>
    <x v="1"/>
  </r>
  <r>
    <x v="0"/>
    <s v="US"/>
    <s v="USD"/>
    <n v="1422068400"/>
    <n v="1420774779"/>
    <b v="0"/>
    <n v="10"/>
    <b v="1"/>
    <s v="theater/musical"/>
    <n v="0"/>
    <n v="30"/>
    <x v="1"/>
  </r>
  <r>
    <x v="0"/>
    <s v="US"/>
    <s v="USD"/>
    <n v="1431143940"/>
    <n v="1428585710"/>
    <b v="0"/>
    <n v="147"/>
    <b v="1"/>
    <s v="theater/musical"/>
    <n v="800"/>
    <n v="175.51020408163265"/>
    <x v="1"/>
  </r>
  <r>
    <x v="0"/>
    <s v="US"/>
    <s v="USD"/>
    <n v="1410444068"/>
    <n v="1407852068"/>
    <b v="0"/>
    <n v="199"/>
    <b v="1"/>
    <s v="theater/musical"/>
    <n v="1100.6900000000023"/>
    <n v="231.66175879396985"/>
    <x v="1"/>
  </r>
  <r>
    <x v="0"/>
    <s v="US"/>
    <s v="USD"/>
    <n v="1424715779"/>
    <n v="1423506179"/>
    <b v="0"/>
    <n v="50"/>
    <b v="1"/>
    <s v="theater/musical"/>
    <n v="750"/>
    <n v="75"/>
    <x v="1"/>
  </r>
  <r>
    <x v="0"/>
    <s v="US"/>
    <s v="USD"/>
    <n v="1405400400"/>
    <n v="1402934629"/>
    <b v="0"/>
    <n v="21"/>
    <b v="1"/>
    <s v="theater/musical"/>
    <n v="555"/>
    <n v="112.14285714285714"/>
    <x v="1"/>
  </r>
  <r>
    <x v="0"/>
    <s v="US"/>
    <s v="USD"/>
    <n v="1457135846"/>
    <n v="1454543846"/>
    <b v="0"/>
    <n v="24"/>
    <b v="1"/>
    <s v="theater/musical"/>
    <n v="0"/>
    <n v="41.666666666666664"/>
    <x v="1"/>
  </r>
  <r>
    <x v="0"/>
    <s v="US"/>
    <s v="USD"/>
    <n v="1401024758"/>
    <n v="1398432758"/>
    <b v="0"/>
    <n v="32"/>
    <b v="1"/>
    <s v="theater/musical"/>
    <n v="165.55000000000018"/>
    <n v="255.17343750000001"/>
    <x v="1"/>
  </r>
  <r>
    <x v="0"/>
    <s v="GB"/>
    <s v="GBP"/>
    <n v="1431007264"/>
    <n v="1428415264"/>
    <b v="0"/>
    <n v="62"/>
    <b v="1"/>
    <s v="theater/musical"/>
    <n v="92"/>
    <n v="162.7741935483871"/>
    <x v="1"/>
  </r>
  <r>
    <x v="0"/>
    <s v="CA"/>
    <s v="CAD"/>
    <n v="1410761280"/>
    <n v="1408604363"/>
    <b v="0"/>
    <n v="9"/>
    <b v="1"/>
    <s v="theater/musical"/>
    <n v="45"/>
    <n v="88.333333333333329"/>
    <x v="1"/>
  </r>
  <r>
    <x v="0"/>
    <s v="AU"/>
    <s v="AUD"/>
    <n v="1424516400"/>
    <n v="1421812637"/>
    <b v="0"/>
    <n v="38"/>
    <b v="1"/>
    <s v="theater/musical"/>
    <n v="158"/>
    <n v="85.736842105263165"/>
    <x v="1"/>
  </r>
  <r>
    <x v="0"/>
    <s v="US"/>
    <s v="USD"/>
    <n v="1465081053"/>
    <n v="1462489053"/>
    <b v="0"/>
    <n v="54"/>
    <b v="1"/>
    <s v="theater/musical"/>
    <n v="69"/>
    <n v="47.574074074074076"/>
    <x v="1"/>
  </r>
  <r>
    <x v="0"/>
    <s v="CA"/>
    <s v="CAD"/>
    <n v="1402845364"/>
    <n v="1400253364"/>
    <b v="0"/>
    <n v="37"/>
    <b v="1"/>
    <s v="theater/musical"/>
    <n v="200"/>
    <n v="72.972972972972968"/>
    <x v="1"/>
  </r>
  <r>
    <x v="0"/>
    <s v="US"/>
    <s v="USD"/>
    <n v="1472490000"/>
    <n v="1467468008"/>
    <b v="0"/>
    <n v="39"/>
    <b v="1"/>
    <s v="theater/musical"/>
    <n v="31"/>
    <n v="90.538461538461533"/>
    <x v="1"/>
  </r>
  <r>
    <x v="0"/>
    <s v="US"/>
    <s v="USD"/>
    <n v="1413176340"/>
    <n v="1412091423"/>
    <b v="0"/>
    <n v="34"/>
    <b v="1"/>
    <s v="theater/musical"/>
    <n v="280"/>
    <n v="37.647058823529413"/>
    <x v="1"/>
  </r>
  <r>
    <x v="0"/>
    <s v="GB"/>
    <s v="GBP"/>
    <n v="1405249113"/>
    <n v="1402657113"/>
    <b v="0"/>
    <n v="55"/>
    <b v="1"/>
    <s v="theater/musical"/>
    <n v="500"/>
    <n v="36.363636363636367"/>
    <x v="1"/>
  </r>
  <r>
    <x v="0"/>
    <s v="US"/>
    <s v="USD"/>
    <n v="1422636814"/>
    <n v="1420044814"/>
    <b v="0"/>
    <n v="32"/>
    <b v="1"/>
    <s v="theater/musical"/>
    <n v="55"/>
    <n v="126.71875"/>
    <x v="1"/>
  </r>
  <r>
    <x v="0"/>
    <s v="US"/>
    <s v="USD"/>
    <n v="1409187600"/>
    <n v="1406316312"/>
    <b v="0"/>
    <n v="25"/>
    <b v="1"/>
    <s v="theater/musical"/>
    <n v="230"/>
    <n v="329.2"/>
    <x v="1"/>
  </r>
  <r>
    <x v="0"/>
    <s v="US"/>
    <s v="USD"/>
    <n v="1421606018"/>
    <n v="1418150018"/>
    <b v="0"/>
    <n v="33"/>
    <b v="1"/>
    <s v="theater/musical"/>
    <n v="181"/>
    <n v="81.242424242424249"/>
    <x v="1"/>
  </r>
  <r>
    <x v="2"/>
    <s v="US"/>
    <s v="USD"/>
    <n v="1425250955"/>
    <n v="1422658955"/>
    <b v="0"/>
    <n v="1"/>
    <b v="0"/>
    <s v="theater/spaces"/>
    <n v="-24999"/>
    <n v="1"/>
    <x v="1"/>
  </r>
  <r>
    <x v="2"/>
    <s v="CA"/>
    <s v="CAD"/>
    <n v="1450297080"/>
    <n v="1448565459"/>
    <b v="0"/>
    <n v="202"/>
    <b v="0"/>
    <s v="theater/spaces"/>
    <n v="-159150"/>
    <n v="202.22772277227722"/>
    <x v="1"/>
  </r>
  <r>
    <x v="2"/>
    <s v="US"/>
    <s v="USD"/>
    <n v="1428894380"/>
    <n v="1426302380"/>
    <b v="0"/>
    <n v="0"/>
    <b v="0"/>
    <s v="theater/spaces"/>
    <n v="-3000"/>
    <e v="#DIV/0!"/>
    <x v="1"/>
  </r>
  <r>
    <x v="2"/>
    <s v="US"/>
    <s v="USD"/>
    <n v="1433714198"/>
    <n v="1431122198"/>
    <b v="0"/>
    <n v="1"/>
    <b v="0"/>
    <s v="theater/spaces"/>
    <n v="-9900"/>
    <n v="100"/>
    <x v="1"/>
  </r>
  <r>
    <x v="2"/>
    <s v="US"/>
    <s v="USD"/>
    <n v="1432437660"/>
    <n v="1429845660"/>
    <b v="0"/>
    <n v="0"/>
    <b v="0"/>
    <s v="theater/spaces"/>
    <n v="-50000"/>
    <e v="#DIV/0!"/>
    <x v="1"/>
  </r>
  <r>
    <x v="2"/>
    <s v="GB"/>
    <s v="GBP"/>
    <n v="1471265092"/>
    <n v="1468673092"/>
    <b v="0"/>
    <n v="2"/>
    <b v="0"/>
    <s v="theater/spaces"/>
    <n v="-1998"/>
    <n v="1"/>
    <x v="1"/>
  </r>
  <r>
    <x v="2"/>
    <s v="US"/>
    <s v="USD"/>
    <n v="1480007460"/>
    <n v="1475760567"/>
    <b v="0"/>
    <n v="13"/>
    <b v="0"/>
    <s v="theater/spaces"/>
    <n v="-23928"/>
    <n v="82.461538461538467"/>
    <x v="1"/>
  </r>
  <r>
    <x v="2"/>
    <s v="US"/>
    <s v="USD"/>
    <n v="1433259293"/>
    <n v="1428075293"/>
    <b v="0"/>
    <n v="9"/>
    <b v="0"/>
    <s v="theater/spaces"/>
    <n v="-499976"/>
    <n v="2.6666666666666665"/>
    <x v="1"/>
  </r>
  <r>
    <x v="2"/>
    <s v="US"/>
    <s v="USD"/>
    <n v="1447965917"/>
    <n v="1445370317"/>
    <b v="0"/>
    <n v="2"/>
    <b v="0"/>
    <s v="theater/spaces"/>
    <n v="-975"/>
    <n v="12.5"/>
    <x v="1"/>
  </r>
  <r>
    <x v="2"/>
    <s v="US"/>
    <s v="USD"/>
    <n v="1453538752"/>
    <n v="1450946752"/>
    <b v="0"/>
    <n v="0"/>
    <b v="0"/>
    <s v="theater/spaces"/>
    <n v="-5000000"/>
    <e v="#DIV/0!"/>
    <x v="1"/>
  </r>
  <r>
    <x v="1"/>
    <s v="US"/>
    <s v="USD"/>
    <n v="1412536573"/>
    <n v="1408648573"/>
    <b v="0"/>
    <n v="58"/>
    <b v="0"/>
    <s v="theater/spaces"/>
    <n v="-48904"/>
    <n v="18.896551724137932"/>
    <x v="1"/>
  </r>
  <r>
    <x v="1"/>
    <s v="US"/>
    <s v="USD"/>
    <n v="1476676800"/>
    <n v="1473957239"/>
    <b v="0"/>
    <n v="8"/>
    <b v="0"/>
    <s v="theater/spaces"/>
    <n v="-18395"/>
    <n v="200.625"/>
    <x v="1"/>
  </r>
  <r>
    <x v="1"/>
    <s v="US"/>
    <s v="USD"/>
    <n v="1444330821"/>
    <n v="1441738821"/>
    <b v="0"/>
    <n v="3"/>
    <b v="0"/>
    <s v="theater/spaces"/>
    <n v="-399395"/>
    <n v="201.66666666666666"/>
    <x v="1"/>
  </r>
  <r>
    <x v="1"/>
    <s v="US"/>
    <s v="USD"/>
    <n v="1489669203"/>
    <n v="1487944803"/>
    <b v="0"/>
    <n v="0"/>
    <b v="0"/>
    <s v="theater/spaces"/>
    <n v="-15000"/>
    <e v="#DIV/0!"/>
    <x v="1"/>
  </r>
  <r>
    <x v="1"/>
    <s v="US"/>
    <s v="USD"/>
    <n v="1434476849"/>
    <n v="1431884849"/>
    <b v="0"/>
    <n v="11"/>
    <b v="0"/>
    <s v="theater/spaces"/>
    <n v="-485"/>
    <n v="65"/>
    <x v="1"/>
  </r>
  <r>
    <x v="1"/>
    <s v="US"/>
    <s v="USD"/>
    <n v="1462402850"/>
    <n v="1459810850"/>
    <b v="0"/>
    <n v="20"/>
    <b v="0"/>
    <s v="theater/spaces"/>
    <n v="-6578"/>
    <n v="66.099999999999994"/>
    <x v="1"/>
  </r>
  <r>
    <x v="1"/>
    <s v="US"/>
    <s v="USD"/>
    <n v="1427498172"/>
    <n v="1422317772"/>
    <b v="0"/>
    <n v="3"/>
    <b v="0"/>
    <s v="theater/spaces"/>
    <n v="-14720"/>
    <n v="93.333333333333329"/>
    <x v="1"/>
  </r>
  <r>
    <x v="1"/>
    <s v="US"/>
    <s v="USD"/>
    <n v="1462729317"/>
    <n v="1457548917"/>
    <b v="0"/>
    <n v="0"/>
    <b v="0"/>
    <s v="theater/spaces"/>
    <n v="-80000"/>
    <e v="#DIV/0!"/>
    <x v="1"/>
  </r>
  <r>
    <x v="1"/>
    <s v="GB"/>
    <s v="GBP"/>
    <n v="1465258325"/>
    <n v="1462666325"/>
    <b v="0"/>
    <n v="0"/>
    <b v="0"/>
    <s v="theater/spaces"/>
    <n v="-10000"/>
    <e v="#DIV/0!"/>
    <x v="1"/>
  </r>
  <r>
    <x v="1"/>
    <s v="US"/>
    <s v="USD"/>
    <n v="1410459023"/>
    <n v="1407867023"/>
    <b v="0"/>
    <n v="0"/>
    <b v="0"/>
    <s v="theater/spaces"/>
    <n v="-30000000"/>
    <e v="#DIV/0!"/>
    <x v="1"/>
  </r>
  <r>
    <x v="0"/>
    <s v="US"/>
    <s v="USD"/>
    <n v="1427342400"/>
    <n v="1424927159"/>
    <b v="0"/>
    <n v="108"/>
    <b v="1"/>
    <s v="theater/plays"/>
    <n v="481"/>
    <n v="50.75"/>
    <x v="1"/>
  </r>
  <r>
    <x v="0"/>
    <s v="US"/>
    <s v="USD"/>
    <n v="1425193140"/>
    <n v="1422769906"/>
    <b v="0"/>
    <n v="20"/>
    <b v="1"/>
    <s v="theater/plays"/>
    <n v="218"/>
    <n v="60.9"/>
    <x v="1"/>
  </r>
  <r>
    <x v="0"/>
    <s v="US"/>
    <s v="USD"/>
    <n v="1435835824"/>
    <n v="1433243824"/>
    <b v="0"/>
    <n v="98"/>
    <b v="1"/>
    <s v="theater/plays"/>
    <n v="685"/>
    <n v="109.03061224489795"/>
    <x v="1"/>
  </r>
  <r>
    <x v="0"/>
    <s v="US"/>
    <s v="USD"/>
    <n v="1407360720"/>
    <n v="1404769819"/>
    <b v="0"/>
    <n v="196"/>
    <b v="1"/>
    <s v="theater/plays"/>
    <n v="35.6899999999996"/>
    <n v="25.692295918367346"/>
    <x v="1"/>
  </r>
  <r>
    <x v="0"/>
    <s v="US"/>
    <s v="USD"/>
    <n v="1436290233"/>
    <n v="1433698233"/>
    <b v="0"/>
    <n v="39"/>
    <b v="1"/>
    <s v="theater/plays"/>
    <n v="135"/>
    <n v="41.92307692307692"/>
    <x v="1"/>
  </r>
  <r>
    <x v="0"/>
    <s v="US"/>
    <s v="USD"/>
    <n v="1442425412"/>
    <n v="1439833412"/>
    <b v="0"/>
    <n v="128"/>
    <b v="1"/>
    <s v="theater/plays"/>
    <n v="1363"/>
    <n v="88.7734375"/>
    <x v="1"/>
  </r>
  <r>
    <x v="0"/>
    <s v="US"/>
    <s v="USD"/>
    <n v="1425872692"/>
    <n v="1423284292"/>
    <b v="0"/>
    <n v="71"/>
    <b v="1"/>
    <s v="theater/plays"/>
    <n v="696"/>
    <n v="80.225352112676063"/>
    <x v="1"/>
  </r>
  <r>
    <x v="0"/>
    <s v="US"/>
    <s v="USD"/>
    <n v="1471406340"/>
    <n v="1470227660"/>
    <b v="0"/>
    <n v="47"/>
    <b v="1"/>
    <s v="theater/plays"/>
    <n v="210"/>
    <n v="78.936170212765958"/>
    <x v="1"/>
  </r>
  <r>
    <x v="0"/>
    <s v="CA"/>
    <s v="CAD"/>
    <n v="1430693460"/>
    <n v="1428087153"/>
    <b v="0"/>
    <n v="17"/>
    <b v="1"/>
    <s v="theater/plays"/>
    <n v="625"/>
    <n v="95.588235294117652"/>
    <x v="1"/>
  </r>
  <r>
    <x v="0"/>
    <s v="US"/>
    <s v="USD"/>
    <n v="1405699451"/>
    <n v="1403107451"/>
    <b v="0"/>
    <n v="91"/>
    <b v="1"/>
    <s v="theater/plays"/>
    <n v="360"/>
    <n v="69.890109890109883"/>
    <x v="1"/>
  </r>
  <r>
    <x v="0"/>
    <s v="US"/>
    <s v="USD"/>
    <n v="1409500078"/>
    <n v="1406908078"/>
    <b v="0"/>
    <n v="43"/>
    <b v="1"/>
    <s v="theater/plays"/>
    <n v="5"/>
    <n v="74.534883720930239"/>
    <x v="1"/>
  </r>
  <r>
    <x v="0"/>
    <s v="US"/>
    <s v="USD"/>
    <n v="1480899600"/>
    <n v="1479609520"/>
    <b v="0"/>
    <n v="17"/>
    <b v="1"/>
    <s v="theater/plays"/>
    <n v="107"/>
    <n v="123.94117647058823"/>
    <x v="1"/>
  </r>
  <r>
    <x v="0"/>
    <s v="US"/>
    <s v="USD"/>
    <n v="1451620800"/>
    <n v="1449171508"/>
    <b v="0"/>
    <n v="33"/>
    <b v="1"/>
    <s v="theater/plays"/>
    <n v="3740"/>
    <n v="264.84848484848487"/>
    <x v="1"/>
  </r>
  <r>
    <x v="0"/>
    <s v="US"/>
    <s v="USD"/>
    <n v="1411695300"/>
    <n v="1409275671"/>
    <b v="0"/>
    <n v="87"/>
    <b v="1"/>
    <s v="theater/plays"/>
    <n v="100"/>
    <n v="58.620689655172413"/>
    <x v="1"/>
  </r>
  <r>
    <x v="0"/>
    <s v="US"/>
    <s v="USD"/>
    <n v="1417057200"/>
    <n v="1414599886"/>
    <b v="0"/>
    <n v="113"/>
    <b v="1"/>
    <s v="theater/plays"/>
    <n v="10"/>
    <n v="70.884955752212392"/>
    <x v="1"/>
  </r>
  <r>
    <x v="0"/>
    <s v="GB"/>
    <s v="GBP"/>
    <n v="1457870400"/>
    <n v="1456421530"/>
    <b v="0"/>
    <n v="14"/>
    <b v="1"/>
    <s v="theater/plays"/>
    <n v="50"/>
    <n v="8.5714285714285712"/>
    <x v="1"/>
  </r>
  <r>
    <x v="0"/>
    <s v="US"/>
    <s v="USD"/>
    <n v="1427076840"/>
    <n v="1421960934"/>
    <b v="0"/>
    <n v="30"/>
    <b v="1"/>
    <s v="theater/plays"/>
    <n v="407"/>
    <n v="113.56666666666666"/>
    <x v="1"/>
  </r>
  <r>
    <x v="0"/>
    <s v="US"/>
    <s v="USD"/>
    <n v="1413784740"/>
    <n v="1412954547"/>
    <b v="0"/>
    <n v="16"/>
    <b v="1"/>
    <s v="theater/plays"/>
    <n v="221"/>
    <n v="60.6875"/>
    <x v="1"/>
  </r>
  <r>
    <x v="0"/>
    <s v="US"/>
    <s v="USD"/>
    <n v="1420524000"/>
    <n v="1419104823"/>
    <b v="0"/>
    <n v="46"/>
    <b v="1"/>
    <s v="theater/plays"/>
    <n v="70"/>
    <n v="110.21739130434783"/>
    <x v="1"/>
  </r>
  <r>
    <x v="0"/>
    <s v="US"/>
    <s v="USD"/>
    <n v="1440381600"/>
    <n v="1438639130"/>
    <b v="0"/>
    <n v="24"/>
    <b v="1"/>
    <s v="theater/plays"/>
    <n v="275"/>
    <n v="136.45833333333334"/>
    <x v="1"/>
  </r>
  <r>
    <x v="0"/>
    <s v="IE"/>
    <s v="EUR"/>
    <n v="1443014756"/>
    <n v="1439126756"/>
    <b v="1"/>
    <n v="97"/>
    <b v="1"/>
    <s v="theater/spaces"/>
    <n v="1157"/>
    <n v="53.164948453608247"/>
    <x v="1"/>
  </r>
  <r>
    <x v="0"/>
    <s v="GB"/>
    <s v="GBP"/>
    <n v="1455208143"/>
    <n v="1452616143"/>
    <b v="1"/>
    <n v="59"/>
    <b v="1"/>
    <s v="theater/spaces"/>
    <n v="103"/>
    <n v="86.491525423728817"/>
    <x v="1"/>
  </r>
  <r>
    <x v="0"/>
    <s v="US"/>
    <s v="USD"/>
    <n v="1415722236"/>
    <n v="1410534636"/>
    <b v="1"/>
    <n v="1095"/>
    <b v="1"/>
    <s v="theater/spaces"/>
    <n v="53985.91"/>
    <n v="155.23827397260274"/>
    <x v="1"/>
  </r>
  <r>
    <x v="0"/>
    <s v="US"/>
    <s v="USD"/>
    <n v="1472020881"/>
    <n v="1469428881"/>
    <b v="1"/>
    <n v="218"/>
    <b v="1"/>
    <s v="theater/spaces"/>
    <n v="88"/>
    <n v="115.08256880733946"/>
    <x v="1"/>
  </r>
  <r>
    <x v="0"/>
    <s v="NZ"/>
    <s v="NZD"/>
    <n v="1477886400"/>
    <n v="1476228128"/>
    <b v="0"/>
    <n v="111"/>
    <b v="1"/>
    <s v="theater/spaces"/>
    <n v="2165"/>
    <n v="109.5945945945946"/>
    <x v="1"/>
  </r>
  <r>
    <x v="0"/>
    <s v="GB"/>
    <s v="GBP"/>
    <n v="1462100406"/>
    <n v="1456920006"/>
    <b v="0"/>
    <n v="56"/>
    <b v="1"/>
    <s v="theater/spaces"/>
    <n v="132"/>
    <n v="45.214285714285715"/>
    <x v="1"/>
  </r>
  <r>
    <x v="0"/>
    <s v="US"/>
    <s v="USD"/>
    <n v="1476316800"/>
    <n v="1473837751"/>
    <b v="0"/>
    <n v="265"/>
    <b v="1"/>
    <s v="theater/spaces"/>
    <n v="2600.2000000000007"/>
    <n v="104.15169811320754"/>
    <x v="1"/>
  </r>
  <r>
    <x v="0"/>
    <s v="GB"/>
    <s v="GBP"/>
    <n v="1466412081"/>
    <n v="1463820081"/>
    <b v="0"/>
    <n v="28"/>
    <b v="1"/>
    <s v="theater/spaces"/>
    <n v="0"/>
    <n v="35.714285714285715"/>
    <x v="1"/>
  </r>
  <r>
    <x v="0"/>
    <s v="US"/>
    <s v="USD"/>
    <n v="1450673940"/>
    <n v="1448756962"/>
    <b v="0"/>
    <n v="364"/>
    <b v="1"/>
    <s v="theater/spaces"/>
    <n v="15307"/>
    <n v="96.997252747252745"/>
    <x v="1"/>
  </r>
  <r>
    <x v="0"/>
    <s v="US"/>
    <s v="USD"/>
    <n v="1452174420"/>
    <n v="1449150420"/>
    <b v="0"/>
    <n v="27"/>
    <b v="1"/>
    <s v="theater/spaces"/>
    <n v="0"/>
    <n v="370.37037037037038"/>
    <x v="1"/>
  </r>
  <r>
    <x v="0"/>
    <s v="US"/>
    <s v="USD"/>
    <n v="1485547530"/>
    <n v="1483646730"/>
    <b v="0"/>
    <n v="93"/>
    <b v="1"/>
    <s v="theater/spaces"/>
    <n v="280"/>
    <n v="94.408602150537632"/>
    <x v="1"/>
  </r>
  <r>
    <x v="0"/>
    <s v="US"/>
    <s v="USD"/>
    <n v="1476037510"/>
    <n v="1473445510"/>
    <b v="0"/>
    <n v="64"/>
    <b v="1"/>
    <s v="theater/spaces"/>
    <n v="135"/>
    <n v="48.984375"/>
    <x v="1"/>
  </r>
  <r>
    <x v="0"/>
    <s v="US"/>
    <s v="USD"/>
    <n v="1455998867"/>
    <n v="1453406867"/>
    <b v="0"/>
    <n v="22"/>
    <b v="1"/>
    <s v="theater/spaces"/>
    <n v="3"/>
    <n v="45.590909090909093"/>
    <x v="1"/>
  </r>
  <r>
    <x v="0"/>
    <s v="GB"/>
    <s v="GBP"/>
    <n v="1412335772"/>
    <n v="1409743772"/>
    <b v="0"/>
    <n v="59"/>
    <b v="1"/>
    <s v="theater/spaces"/>
    <n v="1073.24"/>
    <n v="23.275254237288134"/>
    <x v="1"/>
  </r>
  <r>
    <x v="0"/>
    <s v="US"/>
    <s v="USD"/>
    <n v="1484841471"/>
    <n v="1482249471"/>
    <b v="0"/>
    <n v="249"/>
    <b v="1"/>
    <s v="theater/spaces"/>
    <n v="744"/>
    <n v="63.2289156626506"/>
    <x v="1"/>
  </r>
  <r>
    <x v="0"/>
    <s v="US"/>
    <s v="USD"/>
    <n v="1432677240"/>
    <n v="1427493240"/>
    <b v="0"/>
    <n v="392"/>
    <b v="1"/>
    <s v="theater/spaces"/>
    <n v="25180"/>
    <n v="153.5204081632653"/>
    <x v="1"/>
  </r>
  <r>
    <x v="0"/>
    <s v="US"/>
    <s v="USD"/>
    <n v="1488171540"/>
    <n v="1486661793"/>
    <b v="0"/>
    <n v="115"/>
    <b v="1"/>
    <s v="theater/spaces"/>
    <n v="373"/>
    <n v="90.2"/>
    <x v="1"/>
  </r>
  <r>
    <x v="0"/>
    <s v="US"/>
    <s v="USD"/>
    <n v="1402892700"/>
    <n v="1400474329"/>
    <b v="0"/>
    <n v="433"/>
    <b v="1"/>
    <s v="theater/spaces"/>
    <n v="1514.5"/>
    <n v="118.97113163972287"/>
    <x v="1"/>
  </r>
  <r>
    <x v="0"/>
    <s v="US"/>
    <s v="USD"/>
    <n v="1488333600"/>
    <n v="1487094360"/>
    <b v="0"/>
    <n v="20"/>
    <b v="1"/>
    <s v="theater/spaces"/>
    <n v="255"/>
    <n v="80.25"/>
    <x v="1"/>
  </r>
  <r>
    <x v="0"/>
    <s v="US"/>
    <s v="USD"/>
    <n v="1485885600"/>
    <n v="1484682670"/>
    <b v="0"/>
    <n v="8"/>
    <b v="1"/>
    <s v="theater/spaces"/>
    <n v="0"/>
    <n v="62.5"/>
    <x v="1"/>
  </r>
  <r>
    <x v="0"/>
    <s v="US"/>
    <s v="USD"/>
    <n v="1468445382"/>
    <n v="1465853382"/>
    <b v="0"/>
    <n v="175"/>
    <b v="1"/>
    <s v="theater/spaces"/>
    <n v="15777.009999999998"/>
    <n v="131.37719999999999"/>
    <x v="1"/>
  </r>
  <r>
    <x v="0"/>
    <s v="US"/>
    <s v="USD"/>
    <n v="1356552252"/>
    <n v="1353960252"/>
    <b v="0"/>
    <n v="104"/>
    <b v="1"/>
    <s v="theater/spaces"/>
    <n v="595.43000000000029"/>
    <n v="73.032980769230775"/>
    <x v="1"/>
  </r>
  <r>
    <x v="0"/>
    <s v="US"/>
    <s v="USD"/>
    <n v="1456811940"/>
    <n v="1454098976"/>
    <b v="0"/>
    <n v="17"/>
    <b v="1"/>
    <s v="theater/spaces"/>
    <n v="35"/>
    <n v="178.52941176470588"/>
    <x v="1"/>
  </r>
  <r>
    <x v="0"/>
    <s v="US"/>
    <s v="USD"/>
    <n v="1416089324"/>
    <n v="1413493724"/>
    <b v="0"/>
    <n v="277"/>
    <b v="1"/>
    <s v="theater/spaces"/>
    <n v="5126"/>
    <n v="162.90974729241879"/>
    <x v="1"/>
  </r>
  <r>
    <x v="0"/>
    <s v="US"/>
    <s v="USD"/>
    <n v="1412611905"/>
    <n v="1410019905"/>
    <b v="0"/>
    <n v="118"/>
    <b v="1"/>
    <s v="theater/spaces"/>
    <n v="2172.6000000000004"/>
    <n v="108.24237288135593"/>
    <x v="1"/>
  </r>
  <r>
    <x v="0"/>
    <s v="CA"/>
    <s v="CAD"/>
    <n v="1418580591"/>
    <n v="1415988591"/>
    <b v="0"/>
    <n v="97"/>
    <b v="1"/>
    <s v="theater/spaces"/>
    <n v="620"/>
    <n v="88.865979381443296"/>
    <x v="1"/>
  </r>
  <r>
    <x v="0"/>
    <s v="US"/>
    <s v="USD"/>
    <n v="1429938683"/>
    <n v="1428124283"/>
    <b v="0"/>
    <n v="20"/>
    <b v="1"/>
    <s v="theater/spaces"/>
    <n v="480"/>
    <n v="54"/>
    <x v="1"/>
  </r>
  <r>
    <x v="0"/>
    <s v="US"/>
    <s v="USD"/>
    <n v="1453352719"/>
    <n v="1450760719"/>
    <b v="0"/>
    <n v="26"/>
    <b v="1"/>
    <s v="theater/spaces"/>
    <n v="35"/>
    <n v="116.73076923076923"/>
    <x v="1"/>
  </r>
  <r>
    <x v="0"/>
    <s v="US"/>
    <s v="USD"/>
    <n v="1417012840"/>
    <n v="1414417240"/>
    <b v="0"/>
    <n v="128"/>
    <b v="1"/>
    <s v="theater/spaces"/>
    <n v="4939"/>
    <n v="233.8984375"/>
    <x v="1"/>
  </r>
  <r>
    <x v="0"/>
    <s v="US"/>
    <s v="USD"/>
    <n v="1424548719"/>
    <n v="1419364719"/>
    <b v="0"/>
    <n v="15"/>
    <b v="1"/>
    <s v="theater/spaces"/>
    <n v="870"/>
    <n v="158"/>
    <x v="1"/>
  </r>
  <r>
    <x v="0"/>
    <s v="ES"/>
    <s v="EUR"/>
    <n v="1450911540"/>
    <n v="1448536516"/>
    <b v="0"/>
    <n v="25"/>
    <b v="1"/>
    <s v="theater/spaces"/>
    <n v="71"/>
    <n v="14.84"/>
    <x v="1"/>
  </r>
  <r>
    <x v="0"/>
    <s v="US"/>
    <s v="USD"/>
    <n v="1423587130"/>
    <n v="1421772730"/>
    <b v="0"/>
    <n v="55"/>
    <b v="1"/>
    <s v="theater/spaces"/>
    <n v="685"/>
    <n v="85.181818181818187"/>
    <x v="1"/>
  </r>
  <r>
    <x v="0"/>
    <s v="US"/>
    <s v="USD"/>
    <n v="1434917049"/>
    <n v="1432325049"/>
    <b v="0"/>
    <n v="107"/>
    <b v="1"/>
    <s v="theater/spaces"/>
    <n v="5696"/>
    <n v="146.69158878504672"/>
    <x v="1"/>
  </r>
  <r>
    <x v="0"/>
    <s v="US"/>
    <s v="USD"/>
    <n v="1415163600"/>
    <n v="1412737080"/>
    <b v="0"/>
    <n v="557"/>
    <b v="1"/>
    <s v="theater/spaces"/>
    <n v="3276"/>
    <n v="50.764811490125673"/>
    <x v="1"/>
  </r>
  <r>
    <x v="0"/>
    <s v="US"/>
    <s v="USD"/>
    <n v="1402459200"/>
    <n v="1401125238"/>
    <b v="0"/>
    <n v="40"/>
    <b v="1"/>
    <s v="theater/spaces"/>
    <n v="108"/>
    <n v="87.7"/>
    <x v="1"/>
  </r>
  <r>
    <x v="0"/>
    <s v="US"/>
    <s v="USD"/>
    <n v="1405688952"/>
    <n v="1400504952"/>
    <b v="0"/>
    <n v="36"/>
    <b v="1"/>
    <s v="theater/spaces"/>
    <n v="222"/>
    <n v="242.27777777777777"/>
    <x v="1"/>
  </r>
  <r>
    <x v="0"/>
    <s v="US"/>
    <s v="USD"/>
    <n v="1408566243"/>
    <n v="1405974243"/>
    <b v="0"/>
    <n v="159"/>
    <b v="1"/>
    <s v="theater/spaces"/>
    <n v="1285"/>
    <n v="146.44654088050314"/>
    <x v="1"/>
  </r>
  <r>
    <x v="0"/>
    <s v="FR"/>
    <s v="EUR"/>
    <n v="1437429600"/>
    <n v="1433747376"/>
    <b v="0"/>
    <n v="41"/>
    <b v="1"/>
    <s v="theater/spaces"/>
    <n v="30"/>
    <n v="103.17073170731707"/>
    <x v="1"/>
  </r>
  <r>
    <x v="0"/>
    <s v="US"/>
    <s v="USD"/>
    <n v="1401159600"/>
    <n v="1398801620"/>
    <b v="0"/>
    <n v="226"/>
    <b v="1"/>
    <s v="theater/spaces"/>
    <n v="3185"/>
    <n v="80.464601769911511"/>
    <x v="1"/>
  </r>
  <r>
    <x v="0"/>
    <s v="US"/>
    <s v="USD"/>
    <n v="1439583533"/>
    <n v="1434399533"/>
    <b v="0"/>
    <n v="30"/>
    <b v="1"/>
    <s v="theater/spaces"/>
    <n v="40"/>
    <n v="234.66666666666666"/>
    <x v="1"/>
  </r>
  <r>
    <x v="0"/>
    <s v="US"/>
    <s v="USD"/>
    <n v="1479794340"/>
    <n v="1476715869"/>
    <b v="0"/>
    <n v="103"/>
    <b v="1"/>
    <s v="theater/spaces"/>
    <n v="721"/>
    <n v="50.689320388349515"/>
    <x v="1"/>
  </r>
  <r>
    <x v="0"/>
    <s v="US"/>
    <s v="USD"/>
    <n v="1472338409"/>
    <n v="1468450409"/>
    <b v="0"/>
    <n v="62"/>
    <b v="1"/>
    <s v="theater/spaces"/>
    <n v="88"/>
    <n v="162.70967741935485"/>
    <x v="1"/>
  </r>
  <r>
    <x v="0"/>
    <s v="GB"/>
    <s v="GBP"/>
    <n v="1434039186"/>
    <n v="1430151186"/>
    <b v="0"/>
    <n v="6"/>
    <b v="1"/>
    <s v="theater/spaces"/>
    <n v="21"/>
    <n v="120.16666666666667"/>
    <x v="1"/>
  </r>
  <r>
    <x v="0"/>
    <s v="US"/>
    <s v="USD"/>
    <n v="1349567475"/>
    <n v="1346975475"/>
    <b v="0"/>
    <n v="182"/>
    <b v="1"/>
    <s v="theater/spaces"/>
    <n v="7321"/>
    <n v="67.697802197802204"/>
    <x v="1"/>
  </r>
  <r>
    <x v="0"/>
    <s v="GB"/>
    <s v="GBP"/>
    <n v="1401465600"/>
    <n v="1399032813"/>
    <b v="0"/>
    <n v="145"/>
    <b v="1"/>
    <s v="theater/spaces"/>
    <n v="5055"/>
    <n v="52.103448275862071"/>
    <x v="1"/>
  </r>
  <r>
    <x v="0"/>
    <s v="GB"/>
    <s v="GBP"/>
    <n v="1488538892"/>
    <n v="1487329292"/>
    <b v="0"/>
    <n v="25"/>
    <b v="1"/>
    <s v="theater/spaces"/>
    <n v="390"/>
    <n v="51.6"/>
    <x v="1"/>
  </r>
  <r>
    <x v="0"/>
    <s v="US"/>
    <s v="USD"/>
    <n v="1426866851"/>
    <n v="1424278451"/>
    <b v="0"/>
    <n v="320"/>
    <b v="1"/>
    <s v="theater/spaces"/>
    <n v="12576"/>
    <n v="164.3"/>
    <x v="1"/>
  </r>
  <r>
    <x v="0"/>
    <s v="US"/>
    <s v="USD"/>
    <n v="1471242025"/>
    <n v="1468650025"/>
    <b v="0"/>
    <n v="99"/>
    <b v="1"/>
    <s v="theater/spaces"/>
    <n v="3401"/>
    <n v="84.858585858585855"/>
    <x v="1"/>
  </r>
  <r>
    <x v="0"/>
    <s v="US"/>
    <s v="USD"/>
    <n v="1416285300"/>
    <n v="1413824447"/>
    <b v="0"/>
    <n v="348"/>
    <b v="1"/>
    <s v="theater/spaces"/>
    <n v="2903"/>
    <n v="94.548850574712645"/>
    <x v="1"/>
  </r>
  <r>
    <x v="0"/>
    <s v="US"/>
    <s v="USD"/>
    <n v="1442426171"/>
    <n v="1439834171"/>
    <b v="0"/>
    <n v="41"/>
    <b v="1"/>
    <s v="theater/spaces"/>
    <n v="117"/>
    <n v="45.536585365853661"/>
    <x v="1"/>
  </r>
  <r>
    <x v="0"/>
    <s v="US"/>
    <s v="USD"/>
    <n v="1476479447"/>
    <n v="1471295447"/>
    <b v="0"/>
    <n v="29"/>
    <b v="1"/>
    <s v="theater/spaces"/>
    <n v="0"/>
    <n v="51.724137931034484"/>
    <x v="1"/>
  </r>
  <r>
    <x v="0"/>
    <s v="US"/>
    <s v="USD"/>
    <n v="1441933459"/>
    <n v="1439341459"/>
    <b v="0"/>
    <n v="25"/>
    <b v="1"/>
    <s v="theater/spaces"/>
    <n v="272"/>
    <n v="50.88"/>
    <x v="1"/>
  </r>
  <r>
    <x v="0"/>
    <s v="US"/>
    <s v="USD"/>
    <n v="1471487925"/>
    <n v="1468895925"/>
    <b v="0"/>
    <n v="23"/>
    <b v="1"/>
    <s v="theater/spaces"/>
    <n v="1396"/>
    <n v="191.13043478260869"/>
    <x v="1"/>
  </r>
  <r>
    <x v="0"/>
    <s v="US"/>
    <s v="USD"/>
    <n v="1477972740"/>
    <n v="1475326255"/>
    <b v="0"/>
    <n v="1260"/>
    <b v="1"/>
    <s v="theater/spaces"/>
    <n v="12536"/>
    <n v="89.314285714285717"/>
    <x v="1"/>
  </r>
  <r>
    <x v="0"/>
    <s v="US"/>
    <s v="USD"/>
    <n v="1367674009"/>
    <n v="1365082009"/>
    <b v="0"/>
    <n v="307"/>
    <b v="1"/>
    <s v="theater/spaces"/>
    <n v="2196.7099999999991"/>
    <n v="88.588631921824103"/>
    <x v="1"/>
  </r>
  <r>
    <x v="0"/>
    <s v="US"/>
    <s v="USD"/>
    <n v="1376654340"/>
    <n v="1373568644"/>
    <b v="0"/>
    <n v="329"/>
    <b v="1"/>
    <s v="theater/spaces"/>
    <n v="6683"/>
    <n v="96.300911854103347"/>
    <x v="1"/>
  </r>
  <r>
    <x v="0"/>
    <s v="US"/>
    <s v="USD"/>
    <n v="1285995540"/>
    <n v="1279574773"/>
    <b v="0"/>
    <n v="32"/>
    <b v="1"/>
    <s v="theater/spaces"/>
    <n v="566"/>
    <n v="33.3125"/>
    <x v="1"/>
  </r>
  <r>
    <x v="0"/>
    <s v="US"/>
    <s v="USD"/>
    <n v="1457071397"/>
    <n v="1451887397"/>
    <b v="0"/>
    <n v="27"/>
    <b v="1"/>
    <s v="theater/spaces"/>
    <n v="5"/>
    <n v="37.222222222222221"/>
    <x v="1"/>
  </r>
  <r>
    <x v="0"/>
    <s v="US"/>
    <s v="USD"/>
    <n v="1388303940"/>
    <n v="1386011038"/>
    <b v="0"/>
    <n v="236"/>
    <b v="1"/>
    <s v="theater/spaces"/>
    <n v="1742.7799999999988"/>
    <n v="92.130423728813554"/>
    <x v="1"/>
  </r>
  <r>
    <x v="0"/>
    <s v="US"/>
    <s v="USD"/>
    <n v="1435359600"/>
    <n v="1434999621"/>
    <b v="0"/>
    <n v="42"/>
    <b v="1"/>
    <s v="theater/spaces"/>
    <n v="225"/>
    <n v="76.785714285714292"/>
    <x v="1"/>
  </r>
  <r>
    <x v="0"/>
    <s v="US"/>
    <s v="USD"/>
    <n v="1453323048"/>
    <n v="1450731048"/>
    <b v="0"/>
    <n v="95"/>
    <b v="1"/>
    <s v="theater/spaces"/>
    <n v="870"/>
    <n v="96.526315789473685"/>
    <x v="1"/>
  </r>
  <r>
    <x v="0"/>
    <s v="GB"/>
    <s v="GBP"/>
    <n v="1444149047"/>
    <n v="1441557047"/>
    <b v="0"/>
    <n v="37"/>
    <b v="1"/>
    <s v="theater/spaces"/>
    <n v="420"/>
    <n v="51.891891891891895"/>
    <x v="1"/>
  </r>
  <r>
    <x v="0"/>
    <s v="CA"/>
    <s v="CAD"/>
    <n v="1429152600"/>
    <n v="1426815699"/>
    <b v="0"/>
    <n v="128"/>
    <b v="1"/>
    <s v="theater/spaces"/>
    <n v="1501"/>
    <n v="128.9140625"/>
    <x v="1"/>
  </r>
  <r>
    <x v="0"/>
    <s v="US"/>
    <s v="USD"/>
    <n v="1454433998"/>
    <n v="1453137998"/>
    <b v="0"/>
    <n v="156"/>
    <b v="1"/>
    <s v="theater/spaces"/>
    <n v="1121"/>
    <n v="84.108974358974365"/>
    <x v="1"/>
  </r>
  <r>
    <x v="0"/>
    <s v="US"/>
    <s v="USD"/>
    <n v="1408679055"/>
    <n v="1406087055"/>
    <b v="0"/>
    <n v="64"/>
    <b v="1"/>
    <s v="theater/spaces"/>
    <n v="1308.2600000000002"/>
    <n v="82.941562500000003"/>
    <x v="1"/>
  </r>
  <r>
    <x v="0"/>
    <s v="US"/>
    <s v="USD"/>
    <n v="1410324720"/>
    <n v="1407784586"/>
    <b v="0"/>
    <n v="58"/>
    <b v="1"/>
    <s v="theater/spaces"/>
    <n v="7177"/>
    <n v="259.94827586206895"/>
    <x v="1"/>
  </r>
  <r>
    <x v="0"/>
    <s v="US"/>
    <s v="USD"/>
    <n v="1461762960"/>
    <n v="1457999054"/>
    <b v="0"/>
    <n v="20"/>
    <b v="1"/>
    <s v="theater/spaces"/>
    <n v="245"/>
    <n v="37.25"/>
    <x v="1"/>
  </r>
  <r>
    <x v="0"/>
    <s v="US"/>
    <s v="USD"/>
    <n v="1420060920"/>
    <n v="1417556262"/>
    <b v="0"/>
    <n v="47"/>
    <b v="1"/>
    <s v="theater/spaces"/>
    <n v="3320"/>
    <n v="177.02127659574469"/>
    <x v="1"/>
  </r>
  <r>
    <x v="0"/>
    <s v="US"/>
    <s v="USD"/>
    <n v="1434241255"/>
    <n v="1431649255"/>
    <b v="0"/>
    <n v="54"/>
    <b v="1"/>
    <s v="theater/spaces"/>
    <n v="250"/>
    <n v="74.074074074074076"/>
    <x v="1"/>
  </r>
  <r>
    <x v="0"/>
    <s v="US"/>
    <s v="USD"/>
    <n v="1462420960"/>
    <n v="1459828960"/>
    <b v="0"/>
    <n v="9"/>
    <b v="1"/>
    <s v="theater/spaces"/>
    <n v="36"/>
    <n v="70.666666666666671"/>
    <x v="1"/>
  </r>
  <r>
    <x v="2"/>
    <s v="GB"/>
    <s v="GBP"/>
    <n v="1486547945"/>
    <n v="1483955945"/>
    <b v="1"/>
    <n v="35"/>
    <b v="0"/>
    <s v="theater/spaces"/>
    <n v="-2673"/>
    <n v="23.62857142857143"/>
    <x v="1"/>
  </r>
  <r>
    <x v="2"/>
    <s v="US"/>
    <s v="USD"/>
    <n v="1432828740"/>
    <n v="1430237094"/>
    <b v="0"/>
    <n v="2"/>
    <b v="0"/>
    <s v="theater/spaces"/>
    <n v="-49925"/>
    <n v="37.5"/>
    <x v="1"/>
  </r>
  <r>
    <x v="2"/>
    <s v="US"/>
    <s v="USD"/>
    <n v="1412222340"/>
    <n v="1407781013"/>
    <b v="0"/>
    <n v="3"/>
    <b v="0"/>
    <s v="theater/spaces"/>
    <n v="-9960"/>
    <n v="13.333333333333334"/>
    <x v="1"/>
  </r>
  <r>
    <x v="2"/>
    <s v="US"/>
    <s v="USD"/>
    <n v="1425258240"/>
    <n v="1422043154"/>
    <b v="0"/>
    <n v="0"/>
    <b v="0"/>
    <s v="theater/spaces"/>
    <n v="-300"/>
    <e v="#DIV/0!"/>
    <x v="1"/>
  </r>
  <r>
    <x v="2"/>
    <s v="US"/>
    <s v="USD"/>
    <n v="1420844390"/>
    <n v="1415660390"/>
    <b v="0"/>
    <n v="1"/>
    <b v="0"/>
    <s v="theater/spaces"/>
    <n v="-19999"/>
    <n v="1"/>
    <x v="1"/>
  </r>
  <r>
    <x v="2"/>
    <s v="US"/>
    <s v="USD"/>
    <n v="1412003784"/>
    <n v="1406819784"/>
    <b v="0"/>
    <n v="0"/>
    <b v="0"/>
    <s v="theater/spaces"/>
    <n v="-25000"/>
    <e v="#DIV/0!"/>
    <x v="1"/>
  </r>
  <r>
    <x v="2"/>
    <s v="GB"/>
    <s v="GBP"/>
    <n v="1459694211"/>
    <n v="1457105811"/>
    <b v="0"/>
    <n v="0"/>
    <b v="0"/>
    <s v="theater/spaces"/>
    <n v="-50000"/>
    <e v="#DIV/0!"/>
    <x v="1"/>
  </r>
  <r>
    <x v="2"/>
    <s v="IT"/>
    <s v="EUR"/>
    <n v="1463734740"/>
    <n v="1459414740"/>
    <b v="0"/>
    <n v="3"/>
    <b v="0"/>
    <s v="theater/spaces"/>
    <n v="-17997"/>
    <n v="1"/>
    <x v="1"/>
  </r>
  <r>
    <x v="2"/>
    <s v="US"/>
    <s v="USD"/>
    <n v="1407536846"/>
    <n v="1404944846"/>
    <b v="0"/>
    <n v="11"/>
    <b v="0"/>
    <s v="theater/spaces"/>
    <n v="-14549"/>
    <n v="41"/>
    <x v="1"/>
  </r>
  <r>
    <x v="2"/>
    <s v="US"/>
    <s v="USD"/>
    <n v="1443422134"/>
    <n v="1440830134"/>
    <b v="0"/>
    <n v="6"/>
    <b v="0"/>
    <s v="theater/spaces"/>
    <n v="-219665"/>
    <n v="55.833333333333336"/>
    <x v="1"/>
  </r>
  <r>
    <x v="2"/>
    <s v="US"/>
    <s v="USD"/>
    <n v="1407955748"/>
    <n v="1405363748"/>
    <b v="0"/>
    <n v="0"/>
    <b v="0"/>
    <s v="theater/spaces"/>
    <n v="-1000000"/>
    <e v="#DIV/0!"/>
    <x v="1"/>
  </r>
  <r>
    <x v="2"/>
    <s v="US"/>
    <s v="USD"/>
    <n v="1443636000"/>
    <n v="1441111892"/>
    <b v="0"/>
    <n v="67"/>
    <b v="0"/>
    <s v="theater/spaces"/>
    <n v="-3316"/>
    <n v="99.761194029850742"/>
    <x v="1"/>
  </r>
  <r>
    <x v="2"/>
    <s v="US"/>
    <s v="USD"/>
    <n v="1477174138"/>
    <n v="1474150138"/>
    <b v="0"/>
    <n v="23"/>
    <b v="0"/>
    <s v="theater/spaces"/>
    <n v="-2413"/>
    <n v="25.521739130434781"/>
    <x v="1"/>
  </r>
  <r>
    <x v="2"/>
    <s v="US"/>
    <s v="USD"/>
    <n v="1448175540"/>
    <n v="1445483246"/>
    <b v="0"/>
    <n v="72"/>
    <b v="0"/>
    <s v="theater/spaces"/>
    <n v="-66529"/>
    <n v="117.65277777777777"/>
    <x v="1"/>
  </r>
  <r>
    <x v="2"/>
    <s v="US"/>
    <s v="USD"/>
    <n v="1406683172"/>
    <n v="1404523172"/>
    <b v="0"/>
    <n v="2"/>
    <b v="0"/>
    <s v="theater/spaces"/>
    <n v="-24990"/>
    <n v="5"/>
    <x v="1"/>
  </r>
  <r>
    <x v="2"/>
    <s v="AU"/>
    <s v="AUD"/>
    <n v="1468128537"/>
    <n v="1465536537"/>
    <b v="0"/>
    <n v="15"/>
    <b v="0"/>
    <s v="theater/spaces"/>
    <n v="-308050"/>
    <n v="2796.6666666666665"/>
    <x v="1"/>
  </r>
  <r>
    <x v="2"/>
    <s v="NZ"/>
    <s v="NZD"/>
    <n v="1441837879"/>
    <n v="1439245879"/>
    <b v="0"/>
    <n v="1"/>
    <b v="0"/>
    <s v="theater/spaces"/>
    <n v="-7800"/>
    <n v="200"/>
    <x v="1"/>
  </r>
  <r>
    <x v="2"/>
    <s v="US"/>
    <s v="USD"/>
    <n v="1445013352"/>
    <n v="1442421352"/>
    <b v="0"/>
    <n v="2"/>
    <b v="0"/>
    <s v="theater/spaces"/>
    <n v="-249825"/>
    <n v="87.5"/>
    <x v="1"/>
  </r>
  <r>
    <x v="2"/>
    <s v="US"/>
    <s v="USD"/>
    <n v="1418587234"/>
    <n v="1415995234"/>
    <b v="0"/>
    <n v="7"/>
    <b v="0"/>
    <s v="theater/spaces"/>
    <n v="-859"/>
    <n v="20.142857142857142"/>
    <x v="1"/>
  </r>
  <r>
    <x v="2"/>
    <s v="GB"/>
    <s v="GBP"/>
    <n v="1481132169"/>
    <n v="1479317769"/>
    <b v="0"/>
    <n v="16"/>
    <b v="0"/>
    <s v="theater/spaces"/>
    <n v="-9666"/>
    <n v="20.875"/>
    <x v="1"/>
  </r>
  <r>
    <x v="2"/>
    <s v="US"/>
    <s v="USD"/>
    <n v="1429595940"/>
    <n v="1428082481"/>
    <b v="0"/>
    <n v="117"/>
    <b v="0"/>
    <s v="theater/spaces"/>
    <n v="-4827"/>
    <n v="61.307692307692307"/>
    <x v="1"/>
  </r>
  <r>
    <x v="2"/>
    <s v="US"/>
    <s v="USD"/>
    <n v="1477791960"/>
    <n v="1476549262"/>
    <b v="0"/>
    <n v="2"/>
    <b v="0"/>
    <s v="theater/spaces"/>
    <n v="-11998"/>
    <n v="1"/>
    <x v="1"/>
  </r>
  <r>
    <x v="2"/>
    <s v="US"/>
    <s v="USD"/>
    <n v="1434309540"/>
    <n v="1429287900"/>
    <b v="0"/>
    <n v="7"/>
    <b v="0"/>
    <s v="theater/spaces"/>
    <n v="-2799355"/>
    <n v="92.142857142857139"/>
    <x v="1"/>
  </r>
  <r>
    <x v="2"/>
    <s v="FR"/>
    <s v="EUR"/>
    <n v="1457617359"/>
    <n v="1455025359"/>
    <b v="0"/>
    <n v="3"/>
    <b v="0"/>
    <s v="theater/spaces"/>
    <n v="-24978"/>
    <n v="7.333333333333333"/>
    <x v="1"/>
  </r>
  <r>
    <x v="2"/>
    <s v="US"/>
    <s v="USD"/>
    <n v="1471573640"/>
    <n v="1467253640"/>
    <b v="0"/>
    <n v="20"/>
    <b v="0"/>
    <s v="theater/spaces"/>
    <n v="-13704"/>
    <n v="64.8"/>
    <x v="1"/>
  </r>
  <r>
    <x v="2"/>
    <s v="US"/>
    <s v="USD"/>
    <n v="1444405123"/>
    <n v="1439221123"/>
    <b v="0"/>
    <n v="50"/>
    <b v="0"/>
    <s v="theater/spaces"/>
    <n v="-8494"/>
    <n v="30.12"/>
    <x v="1"/>
  </r>
  <r>
    <x v="2"/>
    <s v="CA"/>
    <s v="CAD"/>
    <n v="1488495478"/>
    <n v="1485903478"/>
    <b v="0"/>
    <n v="2"/>
    <b v="0"/>
    <s v="theater/spaces"/>
    <n v="-21895"/>
    <n v="52.5"/>
    <x v="1"/>
  </r>
  <r>
    <x v="2"/>
    <s v="US"/>
    <s v="USD"/>
    <n v="1424920795"/>
    <n v="1422328795"/>
    <b v="0"/>
    <n v="3"/>
    <b v="0"/>
    <s v="theater/spaces"/>
    <n v="-59929"/>
    <n v="23.666666666666668"/>
    <x v="1"/>
  </r>
  <r>
    <x v="2"/>
    <s v="US"/>
    <s v="USD"/>
    <n v="1427040435"/>
    <n v="1424452035"/>
    <b v="0"/>
    <n v="27"/>
    <b v="0"/>
    <s v="theater/spaces"/>
    <n v="-1322440"/>
    <n v="415.77777777777777"/>
    <x v="1"/>
  </r>
  <r>
    <x v="2"/>
    <s v="US"/>
    <s v="USD"/>
    <n v="1419644444"/>
    <n v="1414456844"/>
    <b v="0"/>
    <n v="7"/>
    <b v="0"/>
    <s v="theater/spaces"/>
    <n v="-1999624"/>
    <n v="53.714285714285715"/>
    <x v="1"/>
  </r>
  <r>
    <x v="2"/>
    <s v="US"/>
    <s v="USD"/>
    <n v="1442722891"/>
    <n v="1440130891"/>
    <b v="0"/>
    <n v="5"/>
    <b v="0"/>
    <s v="theater/spaces"/>
    <n v="-997897"/>
    <n v="420.6"/>
    <x v="1"/>
  </r>
  <r>
    <x v="2"/>
    <s v="US"/>
    <s v="USD"/>
    <n v="1447628946"/>
    <n v="1445033346"/>
    <b v="0"/>
    <n v="0"/>
    <b v="0"/>
    <s v="theater/spaces"/>
    <n v="-9000"/>
    <e v="#DIV/0!"/>
    <x v="1"/>
  </r>
  <r>
    <x v="2"/>
    <s v="US"/>
    <s v="USD"/>
    <n v="1409547600"/>
    <n v="1406986278"/>
    <b v="0"/>
    <n v="3"/>
    <b v="0"/>
    <s v="theater/spaces"/>
    <n v="-19944"/>
    <n v="18.666666666666668"/>
    <x v="1"/>
  </r>
  <r>
    <x v="2"/>
    <s v="US"/>
    <s v="USD"/>
    <n v="1430851680"/>
    <n v="1428340931"/>
    <b v="0"/>
    <n v="6"/>
    <b v="0"/>
    <s v="theater/spaces"/>
    <n v="-3589"/>
    <n v="78.333333333333329"/>
    <x v="1"/>
  </r>
  <r>
    <x v="2"/>
    <s v="US"/>
    <s v="USD"/>
    <n v="1443561159"/>
    <n v="1440969159"/>
    <b v="0"/>
    <n v="9"/>
    <b v="0"/>
    <s v="theater/spaces"/>
    <n v="-24390"/>
    <n v="67.777777777777771"/>
    <x v="1"/>
  </r>
  <r>
    <x v="2"/>
    <s v="IT"/>
    <s v="EUR"/>
    <n v="1439827559"/>
    <n v="1434643559"/>
    <b v="0"/>
    <n v="3"/>
    <b v="0"/>
    <s v="theater/spaces"/>
    <n v="-19950"/>
    <n v="16.666666666666668"/>
    <x v="1"/>
  </r>
  <r>
    <x v="2"/>
    <s v="US"/>
    <s v="USD"/>
    <n v="1482294990"/>
    <n v="1477107390"/>
    <b v="0"/>
    <n v="2"/>
    <b v="0"/>
    <s v="theater/spaces"/>
    <n v="-19875"/>
    <n v="62.5"/>
    <x v="1"/>
  </r>
  <r>
    <x v="2"/>
    <s v="US"/>
    <s v="USD"/>
    <n v="1420724460"/>
    <n v="1418046247"/>
    <b v="0"/>
    <n v="3"/>
    <b v="0"/>
    <s v="theater/spaces"/>
    <n v="-64874"/>
    <n v="42"/>
    <x v="1"/>
  </r>
  <r>
    <x v="2"/>
    <s v="US"/>
    <s v="USD"/>
    <n v="1468029540"/>
    <n v="1465304483"/>
    <b v="0"/>
    <n v="45"/>
    <b v="0"/>
    <s v="theater/spaces"/>
    <n v="-19146"/>
    <n v="130.0888888888889"/>
    <x v="1"/>
  </r>
  <r>
    <x v="2"/>
    <s v="US"/>
    <s v="USD"/>
    <n v="1430505545"/>
    <n v="1425325145"/>
    <b v="0"/>
    <n v="9"/>
    <b v="0"/>
    <s v="theater/spaces"/>
    <n v="-213568"/>
    <n v="1270.2222222222222"/>
    <x v="1"/>
  </r>
  <r>
    <x v="2"/>
    <s v="US"/>
    <s v="USD"/>
    <n v="1471214743"/>
    <n v="1468622743"/>
    <b v="0"/>
    <n v="9"/>
    <b v="0"/>
    <s v="theater/spaces"/>
    <n v="-4204"/>
    <n v="88.444444444444443"/>
    <x v="1"/>
  </r>
  <r>
    <x v="2"/>
    <s v="US"/>
    <s v="USD"/>
    <n v="1444946400"/>
    <n v="1441723912"/>
    <b v="0"/>
    <n v="21"/>
    <b v="0"/>
    <s v="theater/spaces"/>
    <n v="-98816.81"/>
    <n v="56.342380952380957"/>
    <x v="1"/>
  </r>
  <r>
    <x v="2"/>
    <s v="CA"/>
    <s v="CAD"/>
    <n v="1401595140"/>
    <n v="1398980941"/>
    <b v="0"/>
    <n v="17"/>
    <b v="0"/>
    <s v="theater/spaces"/>
    <n v="-3090"/>
    <n v="53.529411764705884"/>
    <x v="1"/>
  </r>
  <r>
    <x v="2"/>
    <s v="US"/>
    <s v="USD"/>
    <n v="1442775956"/>
    <n v="1437591956"/>
    <b v="0"/>
    <n v="1"/>
    <b v="0"/>
    <s v="theater/spaces"/>
    <n v="-99975"/>
    <n v="25"/>
    <x v="1"/>
  </r>
  <r>
    <x v="2"/>
    <s v="US"/>
    <s v="USD"/>
    <n v="1470011780"/>
    <n v="1464827780"/>
    <b v="0"/>
    <n v="1"/>
    <b v="0"/>
    <s v="theater/spaces"/>
    <n v="-14870"/>
    <n v="50"/>
    <x v="1"/>
  </r>
  <r>
    <x v="2"/>
    <s v="US"/>
    <s v="USD"/>
    <n v="1432151326"/>
    <n v="1429559326"/>
    <b v="0"/>
    <n v="14"/>
    <b v="0"/>
    <s v="theater/spaces"/>
    <n v="-19205"/>
    <n v="56.785714285714285"/>
    <x v="1"/>
  </r>
  <r>
    <x v="2"/>
    <s v="GB"/>
    <s v="GBP"/>
    <n v="1475848800"/>
    <n v="1474027501"/>
    <b v="0"/>
    <n v="42"/>
    <b v="0"/>
    <s v="theater/spaces"/>
    <n v="-8285"/>
    <n v="40.833333333333336"/>
    <x v="1"/>
  </r>
  <r>
    <x v="2"/>
    <s v="US"/>
    <s v="USD"/>
    <n v="1454890620"/>
    <n v="1450724449"/>
    <b v="0"/>
    <n v="27"/>
    <b v="0"/>
    <s v="theater/spaces"/>
    <n v="-46967"/>
    <n v="65.111111111111114"/>
    <x v="1"/>
  </r>
  <r>
    <x v="2"/>
    <s v="US"/>
    <s v="USD"/>
    <n v="1455251591"/>
    <n v="1452659591"/>
    <b v="0"/>
    <n v="5"/>
    <b v="0"/>
    <s v="theater/spaces"/>
    <n v="-1722"/>
    <n v="55.6"/>
    <x v="1"/>
  </r>
  <r>
    <x v="2"/>
    <s v="US"/>
    <s v="USD"/>
    <n v="1413816975"/>
    <n v="1411224975"/>
    <b v="0"/>
    <n v="13"/>
    <b v="0"/>
    <s v="theater/spaces"/>
    <n v="-10173"/>
    <n v="140.53846153846155"/>
    <x v="1"/>
  </r>
  <r>
    <x v="2"/>
    <s v="FR"/>
    <s v="EUR"/>
    <n v="1437033360"/>
    <n v="1434445937"/>
    <b v="0"/>
    <n v="12"/>
    <b v="0"/>
    <s v="theater/spaces"/>
    <n v="-2200"/>
    <n v="25"/>
    <x v="1"/>
  </r>
  <r>
    <x v="2"/>
    <s v="GB"/>
    <s v="GBP"/>
    <n v="1471939818"/>
    <n v="1467619818"/>
    <b v="0"/>
    <n v="90"/>
    <b v="0"/>
    <s v="theater/spaces"/>
    <n v="-9742"/>
    <n v="69.533333333333331"/>
    <x v="1"/>
  </r>
  <r>
    <x v="2"/>
    <s v="US"/>
    <s v="USD"/>
    <n v="1434080706"/>
    <n v="1428896706"/>
    <b v="0"/>
    <n v="2"/>
    <b v="0"/>
    <s v="theater/spaces"/>
    <n v="-4089"/>
    <n v="5.5"/>
    <x v="1"/>
  </r>
  <r>
    <x v="2"/>
    <s v="AU"/>
    <s v="AUD"/>
    <n v="1422928800"/>
    <n v="1420235311"/>
    <b v="0"/>
    <n v="5"/>
    <b v="0"/>
    <s v="theater/spaces"/>
    <n v="-2815"/>
    <n v="237"/>
    <x v="1"/>
  </r>
  <r>
    <x v="2"/>
    <s v="US"/>
    <s v="USD"/>
    <n v="1413694800"/>
    <n v="1408986916"/>
    <b v="0"/>
    <n v="31"/>
    <b v="0"/>
    <s v="theater/spaces"/>
    <n v="-3369"/>
    <n v="79.870967741935488"/>
    <x v="1"/>
  </r>
  <r>
    <x v="2"/>
    <s v="GB"/>
    <s v="GBP"/>
    <n v="1442440800"/>
    <n v="1440497876"/>
    <b v="0"/>
    <n v="4"/>
    <b v="0"/>
    <s v="theater/spaces"/>
    <n v="-959"/>
    <n v="10.25"/>
    <x v="1"/>
  </r>
  <r>
    <x v="2"/>
    <s v="US"/>
    <s v="USD"/>
    <n v="1431372751"/>
    <n v="1430767951"/>
    <b v="0"/>
    <n v="29"/>
    <b v="0"/>
    <s v="theater/spaces"/>
    <n v="-32095"/>
    <n v="272.58620689655174"/>
    <x v="1"/>
  </r>
  <r>
    <x v="2"/>
    <s v="US"/>
    <s v="USD"/>
    <n v="1430234394"/>
    <n v="1425053994"/>
    <b v="0"/>
    <n v="2"/>
    <b v="0"/>
    <s v="theater/spaces"/>
    <n v="-49974"/>
    <n v="13"/>
    <x v="1"/>
  </r>
  <r>
    <x v="2"/>
    <s v="US"/>
    <s v="USD"/>
    <n v="1409194810"/>
    <n v="1406170810"/>
    <b v="0"/>
    <n v="114"/>
    <b v="0"/>
    <s v="theater/spaces"/>
    <n v="-19867"/>
    <n v="58.184210526315788"/>
    <x v="1"/>
  </r>
  <r>
    <x v="2"/>
    <s v="US"/>
    <s v="USD"/>
    <n v="1487465119"/>
    <n v="1484009119"/>
    <b v="0"/>
    <n v="1"/>
    <b v="0"/>
    <s v="theater/spaces"/>
    <n v="-24990"/>
    <n v="10"/>
    <x v="1"/>
  </r>
  <r>
    <x v="2"/>
    <s v="US"/>
    <s v="USD"/>
    <n v="1412432220"/>
    <n v="1409753820"/>
    <b v="0"/>
    <n v="76"/>
    <b v="0"/>
    <s v="theater/spaces"/>
    <n v="-14672"/>
    <n v="70.10526315789474"/>
    <x v="1"/>
  </r>
  <r>
    <x v="2"/>
    <s v="US"/>
    <s v="USD"/>
    <n v="1477968934"/>
    <n v="1472784934"/>
    <b v="0"/>
    <n v="9"/>
    <b v="0"/>
    <s v="theater/spaces"/>
    <n v="-10479"/>
    <n v="57.888888888888886"/>
    <x v="1"/>
  </r>
  <r>
    <x v="2"/>
    <s v="US"/>
    <s v="USD"/>
    <n v="1429291982"/>
    <n v="1426699982"/>
    <b v="0"/>
    <n v="37"/>
    <b v="0"/>
    <s v="theater/spaces"/>
    <n v="-104590"/>
    <n v="125.27027027027027"/>
    <x v="1"/>
  </r>
  <r>
    <x v="2"/>
    <s v="US"/>
    <s v="USD"/>
    <n v="1411312250"/>
    <n v="1406128250"/>
    <b v="0"/>
    <n v="0"/>
    <b v="0"/>
    <s v="theater/spaces"/>
    <n v="-75000"/>
    <e v="#DIV/0!"/>
    <x v="1"/>
  </r>
  <r>
    <x v="2"/>
    <s v="SE"/>
    <s v="SEK"/>
    <n v="1465123427"/>
    <n v="1462531427"/>
    <b v="0"/>
    <n v="1"/>
    <b v="0"/>
    <s v="theater/spaces"/>
    <n v="-9700"/>
    <n v="300"/>
    <x v="1"/>
  </r>
  <r>
    <x v="2"/>
    <s v="US"/>
    <s v="USD"/>
    <n v="1427890925"/>
    <n v="1426681325"/>
    <b v="0"/>
    <n v="10"/>
    <b v="0"/>
    <s v="theater/spaces"/>
    <n v="-320"/>
    <n v="43"/>
    <x v="1"/>
  </r>
  <r>
    <x v="2"/>
    <s v="GB"/>
    <s v="GBP"/>
    <n v="1464354720"/>
    <n v="1463648360"/>
    <b v="0"/>
    <n v="1"/>
    <b v="0"/>
    <s v="theater/spaces"/>
    <n v="-999"/>
    <n v="1"/>
    <x v="1"/>
  </r>
  <r>
    <x v="2"/>
    <s v="SE"/>
    <s v="SEK"/>
    <n v="1467473723"/>
    <n v="1465832123"/>
    <b v="0"/>
    <n v="2"/>
    <b v="0"/>
    <s v="theater/spaces"/>
    <n v="-498450"/>
    <n v="775"/>
    <x v="1"/>
  </r>
  <r>
    <x v="2"/>
    <s v="US"/>
    <s v="USD"/>
    <n v="1427414732"/>
    <n v="1424826332"/>
    <b v="0"/>
    <n v="1"/>
    <b v="0"/>
    <s v="theater/spaces"/>
    <n v="-9995"/>
    <n v="5"/>
    <x v="1"/>
  </r>
  <r>
    <x v="2"/>
    <s v="NL"/>
    <s v="EUR"/>
    <n v="1462484196"/>
    <n v="1457303796"/>
    <b v="0"/>
    <n v="10"/>
    <b v="0"/>
    <s v="theater/spaces"/>
    <n v="-1299872"/>
    <n v="12.8"/>
    <x v="1"/>
  </r>
  <r>
    <x v="1"/>
    <s v="CA"/>
    <s v="CAD"/>
    <n v="1411748335"/>
    <n v="1406564335"/>
    <b v="0"/>
    <n v="1"/>
    <b v="0"/>
    <s v="theater/spaces"/>
    <n v="-1490"/>
    <n v="10"/>
    <x v="1"/>
  </r>
  <r>
    <x v="1"/>
    <s v="US"/>
    <s v="USD"/>
    <n v="1478733732"/>
    <n v="1478298132"/>
    <b v="0"/>
    <n v="2"/>
    <b v="0"/>
    <s v="theater/spaces"/>
    <n v="-83"/>
    <n v="58"/>
    <x v="1"/>
  </r>
  <r>
    <x v="1"/>
    <s v="US"/>
    <s v="USD"/>
    <n v="1468108198"/>
    <n v="1465516198"/>
    <b v="0"/>
    <n v="348"/>
    <b v="0"/>
    <s v="theater/spaces"/>
    <n v="-39808"/>
    <n v="244.80459770114942"/>
    <x v="1"/>
  </r>
  <r>
    <x v="1"/>
    <s v="US"/>
    <s v="USD"/>
    <n v="1422902601"/>
    <n v="1417718601"/>
    <b v="0"/>
    <n v="4"/>
    <b v="0"/>
    <s v="theater/spaces"/>
    <n v="-799974"/>
    <n v="6.5"/>
    <x v="1"/>
  </r>
  <r>
    <x v="1"/>
    <s v="US"/>
    <s v="USD"/>
    <n v="1452142672"/>
    <n v="1449550672"/>
    <b v="0"/>
    <n v="0"/>
    <b v="0"/>
    <s v="theater/spaces"/>
    <n v="-1500000"/>
    <e v="#DIV/0!"/>
    <x v="1"/>
  </r>
  <r>
    <x v="1"/>
    <s v="US"/>
    <s v="USD"/>
    <n v="1459121162"/>
    <n v="1456532762"/>
    <b v="0"/>
    <n v="17"/>
    <b v="0"/>
    <s v="theater/spaces"/>
    <n v="-23960"/>
    <n v="61.176470588235297"/>
    <x v="1"/>
  </r>
  <r>
    <x v="1"/>
    <s v="US"/>
    <s v="USD"/>
    <n v="1425242029"/>
    <n v="1422650029"/>
    <b v="0"/>
    <n v="0"/>
    <b v="0"/>
    <s v="theater/spaces"/>
    <n v="-100000"/>
    <e v="#DIV/0!"/>
    <x v="1"/>
  </r>
  <r>
    <x v="3"/>
    <s v="US"/>
    <s v="USD"/>
    <n v="1489690141"/>
    <n v="1487101741"/>
    <b v="0"/>
    <n v="117"/>
    <b v="0"/>
    <s v="theater/plays"/>
    <n v="1291"/>
    <n v="139.23931623931625"/>
    <x v="1"/>
  </r>
  <r>
    <x v="3"/>
    <s v="US"/>
    <s v="USD"/>
    <n v="1492542819"/>
    <n v="1489090419"/>
    <b v="0"/>
    <n v="1"/>
    <b v="0"/>
    <s v="theater/plays"/>
    <n v="-1240"/>
    <n v="10"/>
    <x v="1"/>
  </r>
  <r>
    <x v="3"/>
    <s v="US"/>
    <s v="USD"/>
    <n v="1492145940"/>
    <n v="1489504916"/>
    <b v="0"/>
    <n v="4"/>
    <b v="0"/>
    <s v="theater/plays"/>
    <n v="-9625"/>
    <n v="93.75"/>
    <x v="1"/>
  </r>
  <r>
    <x v="3"/>
    <s v="US"/>
    <s v="USD"/>
    <n v="1491656045"/>
    <n v="1489067645"/>
    <b v="0"/>
    <n v="12"/>
    <b v="0"/>
    <s v="theater/plays"/>
    <n v="-3455"/>
    <n v="53.75"/>
    <x v="1"/>
  </r>
  <r>
    <x v="3"/>
    <s v="US"/>
    <s v="USD"/>
    <n v="1492759460"/>
    <n v="1487579060"/>
    <b v="0"/>
    <n v="1"/>
    <b v="0"/>
    <s v="theater/plays"/>
    <n v="-29990"/>
    <n v="10"/>
    <x v="1"/>
  </r>
  <r>
    <x v="3"/>
    <s v="GB"/>
    <s v="GBP"/>
    <n v="1490358834"/>
    <n v="1487770434"/>
    <b v="0"/>
    <n v="16"/>
    <b v="0"/>
    <s v="theater/plays"/>
    <n v="40"/>
    <n v="33.75"/>
    <x v="1"/>
  </r>
  <r>
    <x v="3"/>
    <s v="GB"/>
    <s v="GBP"/>
    <n v="1490631419"/>
    <n v="1488820619"/>
    <b v="0"/>
    <n v="12"/>
    <b v="0"/>
    <s v="theater/plays"/>
    <n v="-775"/>
    <n v="18.75"/>
    <x v="1"/>
  </r>
  <r>
    <x v="3"/>
    <s v="US"/>
    <s v="USD"/>
    <n v="1491277121"/>
    <n v="1489376321"/>
    <b v="0"/>
    <n v="7"/>
    <b v="0"/>
    <s v="theater/plays"/>
    <n v="-615"/>
    <n v="23.142857142857142"/>
    <x v="1"/>
  </r>
  <r>
    <x v="3"/>
    <s v="GB"/>
    <s v="GBP"/>
    <n v="1491001140"/>
    <n v="1487847954"/>
    <b v="0"/>
    <n v="22"/>
    <b v="0"/>
    <s v="theater/plays"/>
    <n v="139"/>
    <n v="29.045454545454547"/>
    <x v="1"/>
  </r>
  <r>
    <x v="3"/>
    <s v="US"/>
    <s v="USD"/>
    <n v="1493838720"/>
    <n v="1489439669"/>
    <b v="0"/>
    <n v="1"/>
    <b v="0"/>
    <s v="theater/plays"/>
    <n v="-1450"/>
    <n v="50"/>
    <x v="1"/>
  </r>
  <r>
    <x v="3"/>
    <s v="GB"/>
    <s v="GBP"/>
    <n v="1491233407"/>
    <n v="1489591807"/>
    <b v="0"/>
    <n v="0"/>
    <b v="0"/>
    <s v="theater/plays"/>
    <n v="-200"/>
    <e v="#DIV/0!"/>
    <x v="1"/>
  </r>
  <r>
    <x v="3"/>
    <s v="MX"/>
    <s v="MXN"/>
    <n v="1490416380"/>
    <n v="1487485760"/>
    <b v="0"/>
    <n v="6"/>
    <b v="0"/>
    <s v="theater/plays"/>
    <n v="-47300"/>
    <n v="450"/>
    <x v="1"/>
  </r>
  <r>
    <x v="3"/>
    <s v="FR"/>
    <s v="EUR"/>
    <n v="1491581703"/>
    <n v="1488993303"/>
    <b v="0"/>
    <n v="4"/>
    <b v="0"/>
    <s v="theater/plays"/>
    <n v="-9904"/>
    <n v="24"/>
    <x v="1"/>
  </r>
  <r>
    <x v="3"/>
    <s v="NL"/>
    <s v="EUR"/>
    <n v="1492372800"/>
    <n v="1488823488"/>
    <b v="0"/>
    <n v="8"/>
    <b v="0"/>
    <s v="theater/plays"/>
    <n v="-242"/>
    <n v="32.25"/>
    <x v="1"/>
  </r>
  <r>
    <x v="3"/>
    <s v="GB"/>
    <s v="GBP"/>
    <n v="1489922339"/>
    <n v="1487333939"/>
    <b v="0"/>
    <n v="3"/>
    <b v="0"/>
    <s v="theater/plays"/>
    <n v="-2705"/>
    <n v="15"/>
    <x v="1"/>
  </r>
  <r>
    <x v="3"/>
    <s v="GB"/>
    <s v="GBP"/>
    <n v="1491726956"/>
    <n v="1489480556"/>
    <b v="0"/>
    <n v="0"/>
    <b v="0"/>
    <s v="theater/plays"/>
    <n v="-700"/>
    <e v="#DIV/0!"/>
    <x v="1"/>
  </r>
  <r>
    <x v="3"/>
    <s v="US"/>
    <s v="USD"/>
    <n v="1489903200"/>
    <n v="1488459307"/>
    <b v="0"/>
    <n v="30"/>
    <b v="0"/>
    <s v="theater/plays"/>
    <n v="-2460"/>
    <n v="251.33333333333334"/>
    <x v="1"/>
  </r>
  <r>
    <x v="3"/>
    <s v="US"/>
    <s v="USD"/>
    <n v="1490659134"/>
    <n v="1485478734"/>
    <b v="0"/>
    <n v="0"/>
    <b v="0"/>
    <s v="theater/plays"/>
    <n v="-25000"/>
    <e v="#DIV/0!"/>
    <x v="1"/>
  </r>
  <r>
    <x v="3"/>
    <s v="MX"/>
    <s v="MXN"/>
    <n v="1492356166"/>
    <n v="1488471766"/>
    <b v="0"/>
    <n v="12"/>
    <b v="0"/>
    <s v="theater/plays"/>
    <n v="-44750"/>
    <n v="437.5"/>
    <x v="1"/>
  </r>
  <r>
    <x v="0"/>
    <s v="US"/>
    <s v="USD"/>
    <n v="1415319355"/>
    <n v="1411859755"/>
    <b v="1"/>
    <n v="213"/>
    <b v="1"/>
    <s v="theater/plays"/>
    <n v="3505"/>
    <n v="110.35211267605634"/>
    <x v="1"/>
  </r>
  <r>
    <x v="0"/>
    <s v="US"/>
    <s v="USD"/>
    <n v="1412136000"/>
    <n v="1410278284"/>
    <b v="1"/>
    <n v="57"/>
    <b v="1"/>
    <s v="theater/plays"/>
    <n v="561"/>
    <n v="41.421052631578945"/>
    <x v="1"/>
  </r>
  <r>
    <x v="0"/>
    <s v="US"/>
    <s v="USD"/>
    <n v="1354845600"/>
    <n v="1352766300"/>
    <b v="1"/>
    <n v="25"/>
    <b v="1"/>
    <s v="theater/plays"/>
    <n v="50"/>
    <n v="52"/>
    <x v="1"/>
  </r>
  <r>
    <x v="0"/>
    <s v="US"/>
    <s v="USD"/>
    <n v="1295928000"/>
    <n v="1288160403"/>
    <b v="1"/>
    <n v="104"/>
    <b v="1"/>
    <s v="theater/plays"/>
    <n v="35"/>
    <n v="33.990384615384613"/>
    <x v="1"/>
  </r>
  <r>
    <x v="0"/>
    <s v="US"/>
    <s v="USD"/>
    <n v="1410379774"/>
    <n v="1407787774"/>
    <b v="1"/>
    <n v="34"/>
    <b v="1"/>
    <s v="theater/plays"/>
    <n v="14"/>
    <n v="103.35294117647059"/>
    <x v="1"/>
  </r>
  <r>
    <x v="0"/>
    <s v="GB"/>
    <s v="GBP"/>
    <n v="1383425367"/>
    <n v="1380833367"/>
    <b v="1"/>
    <n v="67"/>
    <b v="1"/>
    <s v="theater/plays"/>
    <n v="131"/>
    <n v="34.791044776119406"/>
    <x v="1"/>
  </r>
  <r>
    <x v="0"/>
    <s v="US"/>
    <s v="USD"/>
    <n v="1304225940"/>
    <n v="1301542937"/>
    <b v="1"/>
    <n v="241"/>
    <b v="1"/>
    <s v="theater/plays"/>
    <n v="7067.5"/>
    <n v="41.773858921161825"/>
    <x v="1"/>
  </r>
  <r>
    <x v="0"/>
    <s v="US"/>
    <s v="USD"/>
    <n v="1333310458"/>
    <n v="1330722058"/>
    <b v="1"/>
    <n v="123"/>
    <b v="1"/>
    <s v="theater/plays"/>
    <n v="905"/>
    <n v="64.268292682926827"/>
    <x v="1"/>
  </r>
  <r>
    <x v="0"/>
    <s v="GB"/>
    <s v="GBP"/>
    <n v="1356004725"/>
    <n v="1353412725"/>
    <b v="1"/>
    <n v="302"/>
    <b v="1"/>
    <s v="theater/plays"/>
    <n v="4425.2299999999996"/>
    <n v="31.209370860927152"/>
    <x v="1"/>
  </r>
  <r>
    <x v="0"/>
    <s v="US"/>
    <s v="USD"/>
    <n v="1338591144"/>
    <n v="1335567144"/>
    <b v="1"/>
    <n v="89"/>
    <b v="1"/>
    <s v="theater/plays"/>
    <n v="100"/>
    <n v="62.921348314606739"/>
    <x v="1"/>
  </r>
  <r>
    <x v="0"/>
    <s v="US"/>
    <s v="USD"/>
    <n v="1405746000"/>
    <n v="1404932105"/>
    <b v="1"/>
    <n v="41"/>
    <b v="1"/>
    <s v="theater/plays"/>
    <n v="40"/>
    <n v="98.536585365853654"/>
    <x v="1"/>
  </r>
  <r>
    <x v="0"/>
    <s v="US"/>
    <s v="USD"/>
    <n v="1374523752"/>
    <n v="1371931752"/>
    <b v="1"/>
    <n v="69"/>
    <b v="1"/>
    <s v="theater/plays"/>
    <n v="700"/>
    <n v="82.608695652173907"/>
    <x v="1"/>
  </r>
  <r>
    <x v="0"/>
    <s v="US"/>
    <s v="USD"/>
    <n v="1326927600"/>
    <n v="1323221761"/>
    <b v="1"/>
    <n v="52"/>
    <b v="1"/>
    <s v="theater/plays"/>
    <n v="502.22"/>
    <n v="38.504230769230773"/>
    <x v="1"/>
  </r>
  <r>
    <x v="0"/>
    <s v="US"/>
    <s v="USD"/>
    <n v="1407905940"/>
    <n v="1405923687"/>
    <b v="1"/>
    <n v="57"/>
    <b v="1"/>
    <s v="theater/plays"/>
    <n v="69"/>
    <n v="80.15789473684211"/>
    <x v="1"/>
  </r>
  <r>
    <x v="0"/>
    <s v="GB"/>
    <s v="GBP"/>
    <n v="1413377522"/>
    <n v="1410785522"/>
    <b v="1"/>
    <n v="74"/>
    <b v="1"/>
    <s v="theater/plays"/>
    <n v="102"/>
    <n v="28.405405405405407"/>
    <x v="1"/>
  </r>
  <r>
    <x v="0"/>
    <s v="US"/>
    <s v="USD"/>
    <n v="1404698400"/>
    <n v="1402331262"/>
    <b v="1"/>
    <n v="63"/>
    <b v="1"/>
    <s v="theater/plays"/>
    <n v="1086"/>
    <n v="80.730158730158735"/>
    <x v="1"/>
  </r>
  <r>
    <x v="0"/>
    <s v="US"/>
    <s v="USD"/>
    <n v="1402855525"/>
    <n v="1400263525"/>
    <b v="1"/>
    <n v="72"/>
    <b v="1"/>
    <s v="theater/plays"/>
    <n v="1450"/>
    <n v="200.69444444444446"/>
    <x v="1"/>
  </r>
  <r>
    <x v="0"/>
    <s v="US"/>
    <s v="USD"/>
    <n v="1402341615"/>
    <n v="1399490415"/>
    <b v="1"/>
    <n v="71"/>
    <b v="1"/>
    <s v="theater/plays"/>
    <n v="169"/>
    <n v="37.591549295774648"/>
    <x v="1"/>
  </r>
  <r>
    <x v="0"/>
    <s v="US"/>
    <s v="USD"/>
    <n v="1304395140"/>
    <n v="1302493760"/>
    <b v="1"/>
    <n v="21"/>
    <b v="1"/>
    <s v="theater/plays"/>
    <n v="470"/>
    <n v="58.095238095238095"/>
    <x v="1"/>
  </r>
  <r>
    <x v="0"/>
    <s v="US"/>
    <s v="USD"/>
    <n v="1416988740"/>
    <n v="1414514153"/>
    <b v="1"/>
    <n v="930"/>
    <b v="1"/>
    <s v="theater/plays"/>
    <n v="21079.83"/>
    <n v="60.300892473118282"/>
    <x v="1"/>
  </r>
  <r>
    <x v="0"/>
    <s v="US"/>
    <s v="USD"/>
    <n v="1406952781"/>
    <n v="1405743181"/>
    <b v="1"/>
    <n v="55"/>
    <b v="1"/>
    <s v="theater/plays"/>
    <n v="485"/>
    <n v="63.363636363636367"/>
    <x v="1"/>
  </r>
  <r>
    <x v="0"/>
    <s v="US"/>
    <s v="USD"/>
    <n v="1402696800"/>
    <n v="1399948353"/>
    <b v="1"/>
    <n v="61"/>
    <b v="1"/>
    <s v="theater/plays"/>
    <n v="605"/>
    <n v="50.901639344262293"/>
    <x v="1"/>
  </r>
  <r>
    <x v="0"/>
    <s v="US"/>
    <s v="USD"/>
    <n v="1386910740"/>
    <n v="1384364561"/>
    <b v="1"/>
    <n v="82"/>
    <b v="1"/>
    <s v="theater/plays"/>
    <n v="241"/>
    <n v="100.5"/>
    <x v="1"/>
  </r>
  <r>
    <x v="0"/>
    <s v="US"/>
    <s v="USD"/>
    <n v="1404273600"/>
    <n v="1401414944"/>
    <b v="1"/>
    <n v="71"/>
    <b v="1"/>
    <s v="theater/plays"/>
    <n v="245"/>
    <n v="31.619718309859156"/>
    <x v="1"/>
  </r>
  <r>
    <x v="0"/>
    <s v="GB"/>
    <s v="GBP"/>
    <n v="1462545358"/>
    <n v="1459953358"/>
    <b v="1"/>
    <n v="117"/>
    <b v="1"/>
    <s v="theater/plays"/>
    <n v="617"/>
    <n v="65.102564102564102"/>
    <x v="1"/>
  </r>
  <r>
    <x v="0"/>
    <s v="US"/>
    <s v="USD"/>
    <n v="1329240668"/>
    <n v="1326648668"/>
    <b v="1"/>
    <n v="29"/>
    <b v="1"/>
    <s v="theater/plays"/>
    <n v="300"/>
    <n v="79.310344827586206"/>
    <x v="1"/>
  </r>
  <r>
    <x v="0"/>
    <s v="US"/>
    <s v="USD"/>
    <n v="1411765492"/>
    <n v="1409173492"/>
    <b v="1"/>
    <n v="74"/>
    <b v="1"/>
    <s v="theater/plays"/>
    <n v="300"/>
    <n v="139.18918918918919"/>
    <x v="1"/>
  </r>
  <r>
    <x v="0"/>
    <s v="US"/>
    <s v="USD"/>
    <n v="1408999508"/>
    <n v="1407789908"/>
    <b v="1"/>
    <n v="23"/>
    <b v="1"/>
    <s v="theater/plays"/>
    <n v="34"/>
    <n v="131.91304347826087"/>
    <x v="1"/>
  </r>
  <r>
    <x v="0"/>
    <s v="US"/>
    <s v="USD"/>
    <n v="1297977427"/>
    <n v="1292793427"/>
    <b v="1"/>
    <n v="60"/>
    <b v="1"/>
    <s v="theater/plays"/>
    <n v="478"/>
    <n v="91.3"/>
    <x v="1"/>
  </r>
  <r>
    <x v="0"/>
    <s v="US"/>
    <s v="USD"/>
    <n v="1376838000"/>
    <n v="1374531631"/>
    <b v="1"/>
    <n v="55"/>
    <b v="1"/>
    <s v="theater/plays"/>
    <n v="282"/>
    <n v="39.672727272727272"/>
    <x v="1"/>
  </r>
  <r>
    <x v="0"/>
    <s v="US"/>
    <s v="USD"/>
    <n v="1403366409"/>
    <n v="1400774409"/>
    <b v="1"/>
    <n v="51"/>
    <b v="1"/>
    <s v="theater/plays"/>
    <n v="435"/>
    <n v="57.549019607843135"/>
    <x v="1"/>
  </r>
  <r>
    <x v="0"/>
    <s v="GB"/>
    <s v="GBP"/>
    <n v="1405521075"/>
    <n v="1402929075"/>
    <b v="1"/>
    <n v="78"/>
    <b v="1"/>
    <s v="theater/plays"/>
    <n v="1076"/>
    <n v="33.025641025641029"/>
    <x v="1"/>
  </r>
  <r>
    <x v="0"/>
    <s v="US"/>
    <s v="USD"/>
    <n v="1367859071"/>
    <n v="1365699071"/>
    <b v="1"/>
    <n v="62"/>
    <b v="1"/>
    <s v="theater/plays"/>
    <n v="594.81999999999971"/>
    <n v="77.335806451612896"/>
    <x v="1"/>
  </r>
  <r>
    <x v="0"/>
    <s v="GB"/>
    <s v="GBP"/>
    <n v="1403258049"/>
    <n v="1400666049"/>
    <b v="1"/>
    <n v="45"/>
    <b v="1"/>
    <s v="theater/plays"/>
    <n v="237"/>
    <n v="31.933333333333334"/>
    <x v="1"/>
  </r>
  <r>
    <x v="0"/>
    <s v="GB"/>
    <s v="GBP"/>
    <n v="1402848000"/>
    <n v="1400570787"/>
    <b v="1"/>
    <n v="15"/>
    <b v="1"/>
    <s v="theater/plays"/>
    <n v="45"/>
    <n v="36.333333333333336"/>
    <x v="1"/>
  </r>
  <r>
    <x v="0"/>
    <s v="US"/>
    <s v="USD"/>
    <n v="1328029200"/>
    <n v="1323211621"/>
    <b v="1"/>
    <n v="151"/>
    <b v="1"/>
    <s v="theater/plays"/>
    <n v="62"/>
    <n v="46.768211920529801"/>
    <x v="1"/>
  </r>
  <r>
    <x v="0"/>
    <s v="US"/>
    <s v="USD"/>
    <n v="1377284669"/>
    <n v="1375729469"/>
    <b v="1"/>
    <n v="68"/>
    <b v="1"/>
    <s v="theater/plays"/>
    <n v="225"/>
    <n v="40.073529411764703"/>
    <x v="1"/>
  </r>
  <r>
    <x v="0"/>
    <s v="US"/>
    <s v="USD"/>
    <n v="1404258631"/>
    <n v="1401666631"/>
    <b v="1"/>
    <n v="46"/>
    <b v="1"/>
    <s v="theater/plays"/>
    <n v="310"/>
    <n v="100.21739130434783"/>
    <x v="1"/>
  </r>
  <r>
    <x v="0"/>
    <s v="GB"/>
    <s v="GBP"/>
    <n v="1405553241"/>
    <n v="1404948441"/>
    <b v="1"/>
    <n v="24"/>
    <b v="1"/>
    <s v="theater/plays"/>
    <n v="0"/>
    <n v="41.666666666666664"/>
    <x v="1"/>
  </r>
  <r>
    <x v="0"/>
    <s v="GB"/>
    <s v="GBP"/>
    <n v="1410901200"/>
    <n v="1408313438"/>
    <b v="1"/>
    <n v="70"/>
    <b v="1"/>
    <s v="theater/plays"/>
    <n v="70"/>
    <n v="46.714285714285715"/>
    <x v="1"/>
  </r>
  <r>
    <x v="0"/>
    <s v="US"/>
    <s v="USD"/>
    <n v="1407167973"/>
    <n v="1405439973"/>
    <b v="1"/>
    <n v="244"/>
    <b v="1"/>
    <s v="theater/plays"/>
    <n v="2444"/>
    <n v="71.491803278688522"/>
    <x v="1"/>
  </r>
  <r>
    <x v="2"/>
    <s v="GB"/>
    <s v="GBP"/>
    <n v="1433930302"/>
    <n v="1432115902"/>
    <b v="0"/>
    <n v="9"/>
    <b v="0"/>
    <s v="theater/musical"/>
    <n v="-70"/>
    <n v="14.444444444444445"/>
    <x v="1"/>
  </r>
  <r>
    <x v="2"/>
    <s v="SE"/>
    <s v="SEK"/>
    <n v="1432455532"/>
    <n v="1429863532"/>
    <b v="0"/>
    <n v="19"/>
    <b v="0"/>
    <s v="theater/musical"/>
    <n v="-48220"/>
    <n v="356.84210526315792"/>
    <x v="1"/>
  </r>
  <r>
    <x v="2"/>
    <s v="CA"/>
    <s v="CAD"/>
    <n v="1481258275"/>
    <n v="1478662675"/>
    <b v="0"/>
    <n v="0"/>
    <b v="0"/>
    <s v="theater/musical"/>
    <n v="-4000"/>
    <e v="#DIV/0!"/>
    <x v="1"/>
  </r>
  <r>
    <x v="2"/>
    <s v="US"/>
    <s v="USD"/>
    <n v="1471370869"/>
    <n v="1466186869"/>
    <b v="0"/>
    <n v="4"/>
    <b v="0"/>
    <s v="theater/musical"/>
    <n v="-3599"/>
    <n v="37.75"/>
    <x v="1"/>
  </r>
  <r>
    <x v="2"/>
    <s v="GB"/>
    <s v="GBP"/>
    <n v="1425160800"/>
    <n v="1421274859"/>
    <b v="0"/>
    <n v="8"/>
    <b v="0"/>
    <s v="theater/musical"/>
    <n v="-9898"/>
    <n v="12.75"/>
    <x v="1"/>
  </r>
  <r>
    <x v="2"/>
    <s v="GB"/>
    <s v="GBP"/>
    <n v="1424474056"/>
    <n v="1420586056"/>
    <b v="0"/>
    <n v="24"/>
    <b v="0"/>
    <s v="theater/musical"/>
    <n v="-4413"/>
    <n v="24.458333333333332"/>
    <x v="1"/>
  </r>
  <r>
    <x v="2"/>
    <s v="US"/>
    <s v="USD"/>
    <n v="1437960598"/>
    <n v="1435368598"/>
    <b v="0"/>
    <n v="0"/>
    <b v="0"/>
    <s v="theater/musical"/>
    <n v="-11000"/>
    <e v="#DIV/0!"/>
    <x v="1"/>
  </r>
  <r>
    <x v="2"/>
    <s v="US"/>
    <s v="USD"/>
    <n v="1423750542"/>
    <n v="1421158542"/>
    <b v="0"/>
    <n v="39"/>
    <b v="0"/>
    <s v="theater/musical"/>
    <n v="-1430"/>
    <n v="53.07692307692308"/>
    <x v="1"/>
  </r>
  <r>
    <x v="2"/>
    <s v="US"/>
    <s v="USD"/>
    <n v="1438437600"/>
    <n v="1433254875"/>
    <b v="0"/>
    <n v="6"/>
    <b v="0"/>
    <s v="theater/musical"/>
    <n v="-2998200"/>
    <n v="300"/>
    <x v="1"/>
  </r>
  <r>
    <x v="2"/>
    <s v="NO"/>
    <s v="NOK"/>
    <n v="1423050618"/>
    <n v="1420458618"/>
    <b v="0"/>
    <n v="4"/>
    <b v="0"/>
    <s v="theater/musical"/>
    <n v="-8855"/>
    <n v="286.25"/>
    <x v="1"/>
  </r>
  <r>
    <x v="2"/>
    <s v="DK"/>
    <s v="DKK"/>
    <n v="1424081477"/>
    <n v="1420798277"/>
    <b v="0"/>
    <n v="3"/>
    <b v="0"/>
    <s v="theater/musical"/>
    <n v="-29890"/>
    <n v="36.666666666666664"/>
    <x v="1"/>
  </r>
  <r>
    <x v="2"/>
    <s v="US"/>
    <s v="USD"/>
    <n v="1410037200"/>
    <n v="1407435418"/>
    <b v="0"/>
    <n v="53"/>
    <b v="0"/>
    <s v="theater/musical"/>
    <n v="-2392"/>
    <n v="49.20754716981132"/>
    <x v="1"/>
  </r>
  <r>
    <x v="2"/>
    <s v="US"/>
    <s v="USD"/>
    <n v="1461994440"/>
    <n v="1459410101"/>
    <b v="0"/>
    <n v="1"/>
    <b v="0"/>
    <s v="theater/musical"/>
    <n v="-49999"/>
    <n v="1"/>
    <x v="1"/>
  </r>
  <r>
    <x v="2"/>
    <s v="GB"/>
    <s v="GBP"/>
    <n v="1409509477"/>
    <n v="1407695077"/>
    <b v="0"/>
    <n v="2"/>
    <b v="0"/>
    <s v="theater/musical"/>
    <n v="-1975"/>
    <n v="12.5"/>
    <x v="1"/>
  </r>
  <r>
    <x v="2"/>
    <s v="US"/>
    <s v="USD"/>
    <n v="1450072740"/>
    <n v="1445027346"/>
    <b v="0"/>
    <n v="25"/>
    <b v="0"/>
    <s v="theater/musical"/>
    <n v="-2274"/>
    <n v="109.04"/>
    <x v="1"/>
  </r>
  <r>
    <x v="2"/>
    <s v="US"/>
    <s v="USD"/>
    <n v="1443224622"/>
    <n v="1440632622"/>
    <b v="0"/>
    <n v="6"/>
    <b v="0"/>
    <s v="theater/musical"/>
    <n v="-750"/>
    <n v="41.666666666666664"/>
    <x v="1"/>
  </r>
  <r>
    <x v="2"/>
    <s v="US"/>
    <s v="USD"/>
    <n v="1437149640"/>
    <n v="1434558479"/>
    <b v="0"/>
    <n v="0"/>
    <b v="0"/>
    <s v="theater/musical"/>
    <n v="-500"/>
    <e v="#DIV/0!"/>
    <x v="1"/>
  </r>
  <r>
    <x v="2"/>
    <s v="GB"/>
    <s v="GBP"/>
    <n v="1430470772"/>
    <n v="1427878772"/>
    <b v="0"/>
    <n v="12"/>
    <b v="0"/>
    <s v="theater/musical"/>
    <n v="-7727"/>
    <n v="22.75"/>
    <x v="1"/>
  </r>
  <r>
    <x v="2"/>
    <s v="US"/>
    <s v="USD"/>
    <n v="1442644651"/>
    <n v="1440052651"/>
    <b v="0"/>
    <n v="0"/>
    <b v="0"/>
    <s v="theater/musical"/>
    <n v="-5000"/>
    <e v="#DIV/0!"/>
    <x v="1"/>
  </r>
  <r>
    <x v="2"/>
    <s v="US"/>
    <s v="USD"/>
    <n v="1429767607"/>
    <n v="1424587207"/>
    <b v="0"/>
    <n v="36"/>
    <b v="0"/>
    <s v="theater/musical"/>
    <n v="-2950"/>
    <n v="70.833333333333329"/>
    <x v="1"/>
  </r>
  <r>
    <x v="0"/>
    <s v="US"/>
    <s v="USD"/>
    <n v="1406557877"/>
    <n v="1404743477"/>
    <b v="1"/>
    <n v="82"/>
    <b v="1"/>
    <s v="theater/plays"/>
    <n v="175"/>
    <n v="63.109756097560975"/>
    <x v="1"/>
  </r>
  <r>
    <x v="0"/>
    <s v="US"/>
    <s v="USD"/>
    <n v="1403305200"/>
    <n v="1400512658"/>
    <b v="1"/>
    <n v="226"/>
    <b v="1"/>
    <s v="theater/plays"/>
    <n v="1835.7000000000007"/>
    <n v="50.157964601769912"/>
    <x v="1"/>
  </r>
  <r>
    <x v="0"/>
    <s v="US"/>
    <s v="USD"/>
    <n v="1338523140"/>
    <n v="1334442519"/>
    <b v="1"/>
    <n v="60"/>
    <b v="1"/>
    <s v="theater/plays"/>
    <n v="773"/>
    <n v="62.883333333333333"/>
    <x v="1"/>
  </r>
  <r>
    <x v="0"/>
    <s v="US"/>
    <s v="USD"/>
    <n v="1408068000"/>
    <n v="1405346680"/>
    <b v="1"/>
    <n v="322"/>
    <b v="1"/>
    <s v="theater/plays"/>
    <n v="4541"/>
    <n v="85.531055900621112"/>
    <x v="1"/>
  </r>
  <r>
    <x v="0"/>
    <s v="US"/>
    <s v="USD"/>
    <n v="1407524751"/>
    <n v="1404932751"/>
    <b v="1"/>
    <n v="94"/>
    <b v="1"/>
    <s v="theater/plays"/>
    <n v="1050"/>
    <n v="53.723404255319146"/>
    <x v="1"/>
  </r>
  <r>
    <x v="0"/>
    <s v="GB"/>
    <s v="GBP"/>
    <n v="1437934759"/>
    <n v="1434478759"/>
    <b v="1"/>
    <n v="47"/>
    <b v="1"/>
    <s v="theater/plays"/>
    <n v="7"/>
    <n v="127.80851063829788"/>
    <x v="1"/>
  </r>
  <r>
    <x v="0"/>
    <s v="GB"/>
    <s v="GBP"/>
    <n v="1452038100"/>
    <n v="1448823673"/>
    <b v="1"/>
    <n v="115"/>
    <b v="1"/>
    <s v="theater/plays"/>
    <n v="256"/>
    <n v="106.57391304347826"/>
    <x v="1"/>
  </r>
  <r>
    <x v="0"/>
    <s v="US"/>
    <s v="USD"/>
    <n v="1441857540"/>
    <n v="1438617471"/>
    <b v="1"/>
    <n v="134"/>
    <b v="1"/>
    <s v="theater/plays"/>
    <n v="123"/>
    <n v="262.11194029850748"/>
    <x v="1"/>
  </r>
  <r>
    <x v="0"/>
    <s v="GB"/>
    <s v="GBP"/>
    <n v="1436625000"/>
    <n v="1433934371"/>
    <b v="1"/>
    <n v="35"/>
    <b v="1"/>
    <s v="theater/plays"/>
    <n v="1"/>
    <n v="57.171428571428571"/>
    <x v="1"/>
  </r>
  <r>
    <x v="0"/>
    <s v="US"/>
    <s v="USD"/>
    <n v="1478264784"/>
    <n v="1475672784"/>
    <b v="1"/>
    <n v="104"/>
    <b v="1"/>
    <s v="theater/plays"/>
    <n v="721"/>
    <n v="50.20192307692308"/>
    <x v="1"/>
  </r>
  <r>
    <x v="0"/>
    <s v="GB"/>
    <s v="GBP"/>
    <n v="1419984000"/>
    <n v="1417132986"/>
    <b v="1"/>
    <n v="184"/>
    <b v="1"/>
    <s v="theater/plays"/>
    <n v="252"/>
    <n v="66.586956521739125"/>
    <x v="1"/>
  </r>
  <r>
    <x v="0"/>
    <s v="US"/>
    <s v="USD"/>
    <n v="1427063747"/>
    <n v="1424043347"/>
    <b v="1"/>
    <n v="119"/>
    <b v="1"/>
    <s v="theater/plays"/>
    <n v="22"/>
    <n v="168.25210084033614"/>
    <x v="1"/>
  </r>
  <r>
    <x v="0"/>
    <s v="US"/>
    <s v="USD"/>
    <n v="1489352400"/>
    <n v="1486411204"/>
    <b v="1"/>
    <n v="59"/>
    <b v="1"/>
    <s v="theater/plays"/>
    <n v="126"/>
    <n v="256.37288135593218"/>
    <x v="1"/>
  </r>
  <r>
    <x v="0"/>
    <s v="GB"/>
    <s v="GBP"/>
    <n v="1436114603"/>
    <n v="1433090603"/>
    <b v="1"/>
    <n v="113"/>
    <b v="1"/>
    <s v="theater/plays"/>
    <n v="137"/>
    <n v="36.610619469026545"/>
    <x v="1"/>
  </r>
  <r>
    <x v="0"/>
    <s v="US"/>
    <s v="USD"/>
    <n v="1445722140"/>
    <n v="1443016697"/>
    <b v="1"/>
    <n v="84"/>
    <b v="1"/>
    <s v="theater/plays"/>
    <n v="620"/>
    <n v="37.142857142857146"/>
    <x v="1"/>
  </r>
  <r>
    <x v="0"/>
    <s v="US"/>
    <s v="USD"/>
    <n v="1440100976"/>
    <n v="1437508976"/>
    <b v="1"/>
    <n v="74"/>
    <b v="1"/>
    <s v="theater/plays"/>
    <n v="295"/>
    <n v="45.878378378378379"/>
    <x v="1"/>
  </r>
  <r>
    <x v="0"/>
    <s v="US"/>
    <s v="USD"/>
    <n v="1484024400"/>
    <n v="1479932713"/>
    <b v="1"/>
    <n v="216"/>
    <b v="1"/>
    <s v="theater/plays"/>
    <n v="610"/>
    <n v="141.71296296296296"/>
    <x v="1"/>
  </r>
  <r>
    <x v="0"/>
    <s v="US"/>
    <s v="USD"/>
    <n v="1464987600"/>
    <n v="1463145938"/>
    <b v="1"/>
    <n v="39"/>
    <b v="1"/>
    <s v="theater/plays"/>
    <n v="47"/>
    <n v="52.487179487179489"/>
    <x v="1"/>
  </r>
  <r>
    <x v="0"/>
    <s v="GB"/>
    <s v="GBP"/>
    <n v="1446213612"/>
    <n v="1443621612"/>
    <b v="1"/>
    <n v="21"/>
    <b v="1"/>
    <s v="theater/plays"/>
    <n v="50"/>
    <n v="59.523809523809526"/>
    <x v="1"/>
  </r>
  <r>
    <x v="0"/>
    <s v="GB"/>
    <s v="GBP"/>
    <n v="1484687436"/>
    <n v="1482095436"/>
    <b v="0"/>
    <n v="30"/>
    <b v="1"/>
    <s v="theater/plays"/>
    <n v="300"/>
    <n v="50"/>
    <x v="1"/>
  </r>
  <r>
    <x v="0"/>
    <s v="US"/>
    <s v="USD"/>
    <n v="1450328340"/>
    <n v="1447606884"/>
    <b v="1"/>
    <n v="37"/>
    <b v="1"/>
    <s v="theater/plays"/>
    <n v="164"/>
    <n v="193.62162162162161"/>
    <x v="1"/>
  </r>
  <r>
    <x v="0"/>
    <s v="US"/>
    <s v="USD"/>
    <n v="1416470398"/>
    <n v="1413874798"/>
    <b v="1"/>
    <n v="202"/>
    <b v="1"/>
    <s v="theater/plays"/>
    <n v="1573"/>
    <n v="106.79702970297029"/>
    <x v="1"/>
  </r>
  <r>
    <x v="0"/>
    <s v="US"/>
    <s v="USD"/>
    <n v="1412135940"/>
    <n v="1410840126"/>
    <b v="1"/>
    <n v="37"/>
    <b v="1"/>
    <s v="theater/plays"/>
    <n v="257"/>
    <n v="77.21621621621621"/>
    <x v="1"/>
  </r>
  <r>
    <x v="0"/>
    <s v="US"/>
    <s v="USD"/>
    <n v="1460846347"/>
    <n v="1458254347"/>
    <b v="0"/>
    <n v="28"/>
    <b v="1"/>
    <s v="theater/plays"/>
    <n v="610"/>
    <n v="57.5"/>
    <x v="1"/>
  </r>
  <r>
    <x v="0"/>
    <s v="US"/>
    <s v="USD"/>
    <n v="1462334340"/>
    <n v="1459711917"/>
    <b v="1"/>
    <n v="26"/>
    <b v="1"/>
    <s v="theater/plays"/>
    <n v="312"/>
    <n v="50.46153846153846"/>
    <x v="1"/>
  </r>
  <r>
    <x v="0"/>
    <s v="US"/>
    <s v="USD"/>
    <n v="1488482355"/>
    <n v="1485890355"/>
    <b v="0"/>
    <n v="61"/>
    <b v="1"/>
    <s v="theater/plays"/>
    <n v="940"/>
    <n v="97.377049180327873"/>
    <x v="1"/>
  </r>
  <r>
    <x v="0"/>
    <s v="GB"/>
    <s v="GBP"/>
    <n v="1485991860"/>
    <n v="1483124208"/>
    <b v="0"/>
    <n v="115"/>
    <b v="1"/>
    <s v="theater/plays"/>
    <n v="15.710000000000036"/>
    <n v="34.91921739130435"/>
    <x v="1"/>
  </r>
  <r>
    <x v="0"/>
    <s v="US"/>
    <s v="USD"/>
    <n v="1467361251"/>
    <n v="1464769251"/>
    <b v="1"/>
    <n v="181"/>
    <b v="1"/>
    <s v="theater/plays"/>
    <n v="481"/>
    <n v="85.530386740331494"/>
    <x v="1"/>
  </r>
  <r>
    <x v="0"/>
    <s v="US"/>
    <s v="USD"/>
    <n v="1482962433"/>
    <n v="1480370433"/>
    <b v="0"/>
    <n v="110"/>
    <b v="1"/>
    <s v="theater/plays"/>
    <n v="120"/>
    <n v="182.90909090909091"/>
    <x v="1"/>
  </r>
  <r>
    <x v="0"/>
    <s v="US"/>
    <s v="USD"/>
    <n v="1443499140"/>
    <n v="1441452184"/>
    <b v="1"/>
    <n v="269"/>
    <b v="1"/>
    <s v="theater/plays"/>
    <n v="275.63999999999942"/>
    <n v="131.13620817843866"/>
    <x v="1"/>
  </r>
  <r>
    <x v="0"/>
    <s v="GB"/>
    <s v="GBP"/>
    <n v="1435752898"/>
    <n v="1433160898"/>
    <b v="1"/>
    <n v="79"/>
    <b v="1"/>
    <s v="theater/plays"/>
    <n v="345"/>
    <n v="39.810126582278478"/>
    <x v="1"/>
  </r>
  <r>
    <x v="0"/>
    <s v="GB"/>
    <s v="GBP"/>
    <n v="1445817540"/>
    <n v="1443665293"/>
    <b v="1"/>
    <n v="104"/>
    <b v="1"/>
    <s v="theater/plays"/>
    <n v="346.97999999999956"/>
    <n v="59.701730769230764"/>
    <x v="1"/>
  </r>
  <r>
    <x v="0"/>
    <s v="GB"/>
    <s v="GBP"/>
    <n v="1487286000"/>
    <n v="1484843948"/>
    <b v="0"/>
    <n v="34"/>
    <b v="1"/>
    <s v="theater/plays"/>
    <n v="17"/>
    <n v="88.735294117647058"/>
    <x v="1"/>
  </r>
  <r>
    <x v="0"/>
    <s v="US"/>
    <s v="USD"/>
    <n v="1413269940"/>
    <n v="1410421670"/>
    <b v="1"/>
    <n v="167"/>
    <b v="1"/>
    <s v="theater/plays"/>
    <n v="1301"/>
    <n v="58.688622754491021"/>
    <x v="1"/>
  </r>
  <r>
    <x v="0"/>
    <s v="US"/>
    <s v="USD"/>
    <n v="1411150092"/>
    <n v="1408558092"/>
    <b v="1"/>
    <n v="183"/>
    <b v="1"/>
    <s v="theater/plays"/>
    <n v="2730.42"/>
    <n v="69.56513661202186"/>
    <x v="1"/>
  </r>
  <r>
    <x v="0"/>
    <s v="US"/>
    <s v="USD"/>
    <n v="1444348800"/>
    <n v="1442283562"/>
    <b v="1"/>
    <n v="71"/>
    <b v="1"/>
    <s v="theater/plays"/>
    <n v="227"/>
    <n v="115.87323943661971"/>
    <x v="1"/>
  </r>
  <r>
    <x v="0"/>
    <s v="GB"/>
    <s v="GBP"/>
    <n v="1480613982"/>
    <n v="1478018382"/>
    <b v="0"/>
    <n v="69"/>
    <b v="1"/>
    <s v="theater/plays"/>
    <n v="47"/>
    <n v="23.869565217391305"/>
    <x v="1"/>
  </r>
  <r>
    <x v="0"/>
    <s v="US"/>
    <s v="USD"/>
    <n v="1434074400"/>
    <n v="1431354258"/>
    <b v="0"/>
    <n v="270"/>
    <b v="1"/>
    <s v="theater/plays"/>
    <n v="904"/>
    <n v="81.125925925925927"/>
    <x v="1"/>
  </r>
  <r>
    <x v="0"/>
    <s v="US"/>
    <s v="USD"/>
    <n v="1442030340"/>
    <n v="1439551200"/>
    <b v="1"/>
    <n v="193"/>
    <b v="1"/>
    <s v="theater/plays"/>
    <n v="1122"/>
    <n v="57.626943005181346"/>
    <x v="1"/>
  </r>
  <r>
    <x v="0"/>
    <s v="GB"/>
    <s v="GBP"/>
    <n v="1436696712"/>
    <n v="1434104712"/>
    <b v="1"/>
    <n v="57"/>
    <b v="1"/>
    <s v="theater/plays"/>
    <n v="146.5"/>
    <n v="46.429824561403507"/>
    <x v="1"/>
  </r>
  <r>
    <x v="0"/>
    <s v="US"/>
    <s v="USD"/>
    <n v="1428178757"/>
    <n v="1425590357"/>
    <b v="1"/>
    <n v="200"/>
    <b v="1"/>
    <s v="theater/plays"/>
    <n v="95"/>
    <n v="60.475000000000001"/>
    <x v="1"/>
  </r>
  <r>
    <x v="0"/>
    <s v="US"/>
    <s v="USD"/>
    <n v="1434822914"/>
    <n v="1432230914"/>
    <b v="1"/>
    <n v="88"/>
    <b v="1"/>
    <s v="theater/plays"/>
    <n v="271"/>
    <n v="65.579545454545453"/>
    <x v="1"/>
  </r>
  <r>
    <x v="0"/>
    <s v="US"/>
    <s v="USD"/>
    <n v="1415213324"/>
    <n v="1412617724"/>
    <b v="1"/>
    <n v="213"/>
    <b v="1"/>
    <s v="theater/plays"/>
    <n v="388"/>
    <n v="119.1924882629108"/>
    <x v="1"/>
  </r>
  <r>
    <x v="0"/>
    <s v="US"/>
    <s v="USD"/>
    <n v="1434907966"/>
    <n v="1432315966"/>
    <b v="1"/>
    <n v="20"/>
    <b v="1"/>
    <s v="theater/plays"/>
    <n v="161"/>
    <n v="83.05"/>
    <x v="1"/>
  </r>
  <r>
    <x v="0"/>
    <s v="GB"/>
    <s v="GBP"/>
    <n v="1473247240"/>
    <n v="1470655240"/>
    <b v="1"/>
    <n v="50"/>
    <b v="1"/>
    <s v="theater/plays"/>
    <n v="626"/>
    <n v="57.52"/>
    <x v="1"/>
  </r>
  <r>
    <x v="0"/>
    <s v="US"/>
    <s v="USD"/>
    <n v="1473306300"/>
    <n v="1471701028"/>
    <b v="1"/>
    <n v="115"/>
    <b v="1"/>
    <s v="theater/plays"/>
    <n v="365"/>
    <n v="177.08695652173913"/>
    <x v="1"/>
  </r>
  <r>
    <x v="0"/>
    <s v="GB"/>
    <s v="GBP"/>
    <n v="1427331809"/>
    <n v="1424743409"/>
    <b v="1"/>
    <n v="186"/>
    <b v="1"/>
    <s v="theater/plays"/>
    <n v="163.5"/>
    <n v="70.771505376344081"/>
    <x v="1"/>
  </r>
  <r>
    <x v="0"/>
    <s v="GB"/>
    <s v="GBP"/>
    <n v="1412706375"/>
    <n v="1410114375"/>
    <b v="1"/>
    <n v="18"/>
    <b v="1"/>
    <s v="theater/plays"/>
    <n v="225"/>
    <n v="29.166666666666668"/>
    <x v="1"/>
  </r>
  <r>
    <x v="0"/>
    <s v="US"/>
    <s v="USD"/>
    <n v="1433995140"/>
    <n v="1432129577"/>
    <b v="1"/>
    <n v="176"/>
    <b v="1"/>
    <s v="theater/plays"/>
    <n v="2806"/>
    <n v="72.76136363636364"/>
    <x v="1"/>
  </r>
  <r>
    <x v="0"/>
    <s v="GB"/>
    <s v="GBP"/>
    <n v="1487769952"/>
    <n v="1485177952"/>
    <b v="0"/>
    <n v="41"/>
    <b v="1"/>
    <s v="theater/plays"/>
    <n v="125.98999999999978"/>
    <n v="51.853414634146333"/>
    <x v="1"/>
  </r>
  <r>
    <x v="0"/>
    <s v="US"/>
    <s v="USD"/>
    <n v="1420751861"/>
    <n v="1418159861"/>
    <b v="1"/>
    <n v="75"/>
    <b v="1"/>
    <s v="theater/plays"/>
    <n v="365"/>
    <n v="98.2"/>
    <x v="1"/>
  </r>
  <r>
    <x v="0"/>
    <s v="US"/>
    <s v="USD"/>
    <n v="1475294340"/>
    <n v="1472753745"/>
    <b v="1"/>
    <n v="97"/>
    <b v="1"/>
    <s v="theater/plays"/>
    <n v="1418.5999999999985"/>
    <n v="251.7381443298969"/>
    <x v="1"/>
  </r>
  <r>
    <x v="0"/>
    <s v="US"/>
    <s v="USD"/>
    <n v="1448903318"/>
    <n v="1445875718"/>
    <b v="1"/>
    <n v="73"/>
    <b v="1"/>
    <s v="theater/plays"/>
    <n v="462"/>
    <n v="74.821917808219183"/>
    <x v="1"/>
  </r>
  <r>
    <x v="0"/>
    <s v="US"/>
    <s v="USD"/>
    <n v="1437067476"/>
    <n v="1434475476"/>
    <b v="1"/>
    <n v="49"/>
    <b v="1"/>
    <s v="theater/plays"/>
    <n v="15"/>
    <n v="67.65306122448979"/>
    <x v="1"/>
  </r>
  <r>
    <x v="0"/>
    <s v="US"/>
    <s v="USD"/>
    <n v="1419220800"/>
    <n v="1416555262"/>
    <b v="1"/>
    <n v="134"/>
    <b v="1"/>
    <s v="theater/plays"/>
    <n v="371"/>
    <n v="93.81343283582089"/>
    <x v="1"/>
  </r>
  <r>
    <x v="0"/>
    <s v="US"/>
    <s v="USD"/>
    <n v="1446238800"/>
    <n v="1444220588"/>
    <b v="1"/>
    <n v="68"/>
    <b v="1"/>
    <s v="theater/plays"/>
    <n v="304.15999999999985"/>
    <n v="41.237647058823526"/>
    <x v="1"/>
  </r>
  <r>
    <x v="0"/>
    <s v="US"/>
    <s v="USD"/>
    <n v="1422482400"/>
    <n v="1421089938"/>
    <b v="1"/>
    <n v="49"/>
    <b v="1"/>
    <s v="theater/plays"/>
    <n v="75"/>
    <n v="52.551020408163268"/>
    <x v="1"/>
  </r>
  <r>
    <x v="0"/>
    <s v="IE"/>
    <s v="EUR"/>
    <n v="1449162000"/>
    <n v="1446570315"/>
    <b v="1"/>
    <n v="63"/>
    <b v="1"/>
    <s v="theater/plays"/>
    <n v="1728"/>
    <n v="70.285714285714292"/>
    <x v="1"/>
  </r>
  <r>
    <x v="0"/>
    <s v="US"/>
    <s v="USD"/>
    <n v="1434142800"/>
    <n v="1431435122"/>
    <b v="1"/>
    <n v="163"/>
    <b v="1"/>
    <s v="theater/plays"/>
    <n v="1877"/>
    <n v="48.325153374233132"/>
    <x v="1"/>
  </r>
  <r>
    <x v="0"/>
    <s v="US"/>
    <s v="USD"/>
    <n v="1437156660"/>
    <n v="1434564660"/>
    <b v="1"/>
    <n v="288"/>
    <b v="1"/>
    <s v="theater/plays"/>
    <n v="315"/>
    <n v="53.177083333333336"/>
    <x v="1"/>
  </r>
  <r>
    <x v="0"/>
    <s v="US"/>
    <s v="USD"/>
    <n v="1472074928"/>
    <n v="1470692528"/>
    <b v="1"/>
    <n v="42"/>
    <b v="1"/>
    <s v="theater/plays"/>
    <n v="560"/>
    <n v="60.952380952380949"/>
    <x v="1"/>
  </r>
  <r>
    <x v="0"/>
    <s v="GB"/>
    <s v="GBP"/>
    <n v="1434452400"/>
    <n v="1431509397"/>
    <b v="1"/>
    <n v="70"/>
    <b v="1"/>
    <s v="theater/plays"/>
    <n v="120"/>
    <n v="116"/>
    <x v="1"/>
  </r>
  <r>
    <x v="0"/>
    <s v="GB"/>
    <s v="GBP"/>
    <n v="1436705265"/>
    <n v="1434113265"/>
    <b v="1"/>
    <n v="30"/>
    <b v="1"/>
    <s v="theater/plays"/>
    <n v="30"/>
    <n v="61"/>
    <x v="1"/>
  </r>
  <r>
    <x v="0"/>
    <s v="GB"/>
    <s v="GBP"/>
    <n v="1414927775"/>
    <n v="1412332175"/>
    <b v="1"/>
    <n v="51"/>
    <b v="1"/>
    <s v="theater/plays"/>
    <n v="450"/>
    <n v="38.235294117647058"/>
    <x v="1"/>
  </r>
  <r>
    <x v="0"/>
    <s v="US"/>
    <s v="USD"/>
    <n v="1446814809"/>
    <n v="1444219209"/>
    <b v="1"/>
    <n v="145"/>
    <b v="1"/>
    <s v="theater/plays"/>
    <n v="5443"/>
    <n v="106.50344827586207"/>
    <x v="1"/>
  </r>
  <r>
    <x v="0"/>
    <s v="US"/>
    <s v="USD"/>
    <n v="1473879600"/>
    <n v="1472498042"/>
    <b v="1"/>
    <n v="21"/>
    <b v="1"/>
    <s v="theater/plays"/>
    <n v="296"/>
    <n v="204.57142857142858"/>
    <x v="1"/>
  </r>
  <r>
    <x v="0"/>
    <s v="US"/>
    <s v="USD"/>
    <n v="1458075600"/>
    <n v="1454259272"/>
    <b v="1"/>
    <n v="286"/>
    <b v="1"/>
    <s v="theater/plays"/>
    <n v="205"/>
    <n v="54.912587412587413"/>
    <x v="1"/>
  </r>
  <r>
    <x v="0"/>
    <s v="US"/>
    <s v="USD"/>
    <n v="1423456200"/>
    <n v="1421183271"/>
    <b v="1"/>
    <n v="12"/>
    <b v="1"/>
    <s v="theater/plays"/>
    <n v="5"/>
    <n v="150.41666666666666"/>
    <x v="1"/>
  </r>
  <r>
    <x v="0"/>
    <s v="CA"/>
    <s v="CAD"/>
    <n v="1459483140"/>
    <n v="1456526879"/>
    <b v="1"/>
    <n v="100"/>
    <b v="1"/>
    <s v="theater/plays"/>
    <n v="758"/>
    <n v="52.58"/>
    <x v="1"/>
  </r>
  <r>
    <x v="0"/>
    <s v="GB"/>
    <s v="GBP"/>
    <n v="1416331406"/>
    <n v="1413735806"/>
    <b v="1"/>
    <n v="100"/>
    <b v="1"/>
    <s v="theater/plays"/>
    <n v="430"/>
    <n v="54.3"/>
    <x v="1"/>
  </r>
  <r>
    <x v="0"/>
    <s v="GB"/>
    <s v="GBP"/>
    <n v="1433017303"/>
    <n v="1430425303"/>
    <b v="1"/>
    <n v="34"/>
    <b v="1"/>
    <s v="theater/plays"/>
    <n v="85"/>
    <n v="76.029411764705884"/>
    <x v="1"/>
  </r>
  <r>
    <x v="0"/>
    <s v="US"/>
    <s v="USD"/>
    <n v="1459474059"/>
    <n v="1456885659"/>
    <b v="0"/>
    <n v="63"/>
    <b v="1"/>
    <s v="theater/plays"/>
    <n v="828"/>
    <n v="105.2063492063492"/>
    <x v="1"/>
  </r>
  <r>
    <x v="0"/>
    <s v="US"/>
    <s v="USD"/>
    <n v="1433134800"/>
    <n v="1430158198"/>
    <b v="0"/>
    <n v="30"/>
    <b v="1"/>
    <s v="theater/plays"/>
    <n v="60"/>
    <n v="68.666666666666671"/>
    <x v="1"/>
  </r>
  <r>
    <x v="0"/>
    <s v="US"/>
    <s v="USD"/>
    <n v="1441153705"/>
    <n v="1438561705"/>
    <b v="0"/>
    <n v="47"/>
    <b v="1"/>
    <s v="theater/plays"/>
    <n v="1080"/>
    <n v="129.36170212765958"/>
    <x v="1"/>
  </r>
  <r>
    <x v="0"/>
    <s v="US"/>
    <s v="USD"/>
    <n v="1461904788"/>
    <n v="1458103188"/>
    <b v="0"/>
    <n v="237"/>
    <b v="1"/>
    <s v="theater/plays"/>
    <n v="820.5"/>
    <n v="134.26371308016877"/>
    <x v="1"/>
  </r>
  <r>
    <x v="0"/>
    <s v="GB"/>
    <s v="GBP"/>
    <n v="1455138000"/>
    <n v="1452448298"/>
    <b v="0"/>
    <n v="47"/>
    <b v="1"/>
    <s v="theater/plays"/>
    <n v="38"/>
    <n v="17.829787234042552"/>
    <x v="1"/>
  </r>
  <r>
    <x v="0"/>
    <s v="US"/>
    <s v="USD"/>
    <n v="1454047140"/>
    <n v="1452546853"/>
    <b v="0"/>
    <n v="15"/>
    <b v="1"/>
    <s v="theater/plays"/>
    <n v="48"/>
    <n v="203.2"/>
    <x v="1"/>
  </r>
  <r>
    <x v="0"/>
    <s v="US"/>
    <s v="USD"/>
    <n v="1488258000"/>
    <n v="1485556626"/>
    <b v="0"/>
    <n v="81"/>
    <b v="1"/>
    <s v="theater/plays"/>
    <n v="605"/>
    <n v="69.18518518518519"/>
    <x v="1"/>
  </r>
  <r>
    <x v="0"/>
    <s v="US"/>
    <s v="USD"/>
    <n v="1471291782"/>
    <n v="1468699782"/>
    <b v="0"/>
    <n v="122"/>
    <b v="1"/>
    <s v="theater/plays"/>
    <n v="265"/>
    <n v="125.12295081967213"/>
    <x v="1"/>
  </r>
  <r>
    <x v="0"/>
    <s v="CA"/>
    <s v="CAD"/>
    <n v="1448733628"/>
    <n v="1446573628"/>
    <b v="0"/>
    <n v="34"/>
    <b v="1"/>
    <s v="theater/plays"/>
    <n v="0"/>
    <n v="73.529411764705884"/>
    <x v="1"/>
  </r>
  <r>
    <x v="0"/>
    <s v="GB"/>
    <s v="GBP"/>
    <n v="1466463600"/>
    <n v="1463337315"/>
    <b v="0"/>
    <n v="207"/>
    <b v="1"/>
    <s v="theater/plays"/>
    <n v="26.489999999999782"/>
    <n v="48.437149758454105"/>
    <x v="1"/>
  </r>
  <r>
    <x v="0"/>
    <s v="GB"/>
    <s v="GBP"/>
    <n v="1487580602"/>
    <n v="1485161402"/>
    <b v="0"/>
    <n v="25"/>
    <b v="1"/>
    <s v="theater/plays"/>
    <n v="165.21000000000004"/>
    <n v="26.608400000000003"/>
    <x v="1"/>
  </r>
  <r>
    <x v="0"/>
    <s v="GB"/>
    <s v="GBP"/>
    <n v="1489234891"/>
    <n v="1486642891"/>
    <b v="0"/>
    <n v="72"/>
    <b v="1"/>
    <s v="theater/plays"/>
    <n v="424"/>
    <n v="33.666666666666664"/>
    <x v="1"/>
  </r>
  <r>
    <x v="0"/>
    <s v="US"/>
    <s v="USD"/>
    <n v="1442462340"/>
    <n v="1439743900"/>
    <b v="0"/>
    <n v="14"/>
    <b v="1"/>
    <s v="theater/plays"/>
    <n v="70"/>
    <n v="40.714285714285715"/>
    <x v="1"/>
  </r>
  <r>
    <x v="0"/>
    <s v="GB"/>
    <s v="GBP"/>
    <n v="1449257348"/>
    <n v="1444069748"/>
    <b v="0"/>
    <n v="15"/>
    <b v="1"/>
    <s v="theater/plays"/>
    <n v="188"/>
    <n v="19.266666666666666"/>
    <x v="1"/>
  </r>
  <r>
    <x v="0"/>
    <s v="NZ"/>
    <s v="NZD"/>
    <n v="1488622352"/>
    <n v="1486030352"/>
    <b v="0"/>
    <n v="91"/>
    <b v="1"/>
    <s v="theater/plays"/>
    <n v="3170"/>
    <n v="84.285714285714292"/>
    <x v="1"/>
  </r>
  <r>
    <x v="0"/>
    <s v="GB"/>
    <s v="GBP"/>
    <n v="1434459554"/>
    <n v="1431867554"/>
    <b v="0"/>
    <n v="24"/>
    <b v="1"/>
    <s v="theater/plays"/>
    <n v="110"/>
    <n v="29.583333333333332"/>
    <x v="1"/>
  </r>
  <r>
    <x v="0"/>
    <s v="GB"/>
    <s v="GBP"/>
    <n v="1474886229"/>
    <n v="1472294229"/>
    <b v="0"/>
    <n v="27"/>
    <b v="1"/>
    <s v="theater/plays"/>
    <n v="20.009999999999991"/>
    <n v="26.667037037037037"/>
    <x v="1"/>
  </r>
  <r>
    <x v="0"/>
    <s v="GB"/>
    <s v="GBP"/>
    <n v="1448229600"/>
    <n v="1446401372"/>
    <b v="0"/>
    <n v="47"/>
    <b v="1"/>
    <s v="theater/plays"/>
    <n v="661"/>
    <n v="45.978723404255319"/>
    <x v="1"/>
  </r>
  <r>
    <x v="0"/>
    <s v="GB"/>
    <s v="GBP"/>
    <n v="1438037940"/>
    <n v="1436380256"/>
    <b v="0"/>
    <n v="44"/>
    <b v="1"/>
    <s v="theater/plays"/>
    <n v="4"/>
    <n v="125.09090909090909"/>
    <x v="1"/>
  </r>
  <r>
    <x v="0"/>
    <s v="US"/>
    <s v="USD"/>
    <n v="1442102400"/>
    <n v="1440370768"/>
    <b v="0"/>
    <n v="72"/>
    <b v="1"/>
    <s v="theater/plays"/>
    <n v="173"/>
    <n v="141.29166666666666"/>
    <x v="1"/>
  </r>
  <r>
    <x v="0"/>
    <s v="US"/>
    <s v="USD"/>
    <n v="1444860063"/>
    <n v="1442268063"/>
    <b v="0"/>
    <n v="63"/>
    <b v="1"/>
    <s v="theater/plays"/>
    <n v="486"/>
    <n v="55.333333333333336"/>
    <x v="1"/>
  </r>
  <r>
    <x v="0"/>
    <s v="US"/>
    <s v="USD"/>
    <n v="1430329862"/>
    <n v="1428515462"/>
    <b v="0"/>
    <n v="88"/>
    <b v="1"/>
    <s v="theater/plays"/>
    <n v="1085"/>
    <n v="46.420454545454547"/>
    <x v="1"/>
  </r>
  <r>
    <x v="0"/>
    <s v="US"/>
    <s v="USD"/>
    <n v="1470034740"/>
    <n v="1466185176"/>
    <b v="0"/>
    <n v="70"/>
    <b v="1"/>
    <s v="theater/plays"/>
    <n v="1004"/>
    <n v="57.2"/>
    <x v="1"/>
  </r>
  <r>
    <x v="0"/>
    <s v="ES"/>
    <s v="EUR"/>
    <n v="1481099176"/>
    <n v="1478507176"/>
    <b v="0"/>
    <n v="50"/>
    <b v="1"/>
    <s v="theater/plays"/>
    <n v="285"/>
    <n v="173.7"/>
    <x v="1"/>
  </r>
  <r>
    <x v="0"/>
    <s v="US"/>
    <s v="USD"/>
    <n v="1427553484"/>
    <n v="1424533084"/>
    <b v="0"/>
    <n v="35"/>
    <b v="1"/>
    <s v="theater/plays"/>
    <n v="286"/>
    <n v="59.6"/>
    <x v="1"/>
  </r>
  <r>
    <x v="0"/>
    <s v="US"/>
    <s v="USD"/>
    <n v="1482418752"/>
    <n v="1479826752"/>
    <b v="0"/>
    <n v="175"/>
    <b v="1"/>
    <s v="theater/plays"/>
    <n v="677.5"/>
    <n v="89.585714285714289"/>
    <x v="1"/>
  </r>
  <r>
    <x v="0"/>
    <s v="US"/>
    <s v="USD"/>
    <n v="1438374748"/>
    <n v="1435782748"/>
    <b v="0"/>
    <n v="20"/>
    <b v="1"/>
    <s v="theater/plays"/>
    <n v="81"/>
    <n v="204.05"/>
    <x v="1"/>
  </r>
  <r>
    <x v="0"/>
    <s v="US"/>
    <s v="USD"/>
    <n v="1465527600"/>
    <n v="1462252542"/>
    <b v="0"/>
    <n v="54"/>
    <b v="1"/>
    <s v="theater/plays"/>
    <n v="1130"/>
    <n v="48.703703703703702"/>
    <x v="1"/>
  </r>
  <r>
    <x v="0"/>
    <s v="US"/>
    <s v="USD"/>
    <n v="1463275339"/>
    <n v="1460683339"/>
    <b v="0"/>
    <n v="20"/>
    <b v="1"/>
    <s v="theater/plays"/>
    <n v="66.799999999999955"/>
    <n v="53.339999999999996"/>
    <x v="1"/>
  </r>
  <r>
    <x v="0"/>
    <s v="US"/>
    <s v="USD"/>
    <n v="1460581365"/>
    <n v="1458766965"/>
    <b v="0"/>
    <n v="57"/>
    <b v="1"/>
    <s v="theater/plays"/>
    <n v="780"/>
    <n v="75.087719298245617"/>
    <x v="1"/>
  </r>
  <r>
    <x v="0"/>
    <s v="GB"/>
    <s v="GBP"/>
    <n v="1476632178"/>
    <n v="1473953778"/>
    <b v="0"/>
    <n v="31"/>
    <b v="1"/>
    <s v="theater/plays"/>
    <n v="208"/>
    <n v="18"/>
    <x v="1"/>
  </r>
  <r>
    <x v="0"/>
    <s v="US"/>
    <s v="USD"/>
    <n v="1444169825"/>
    <n v="1441577825"/>
    <b v="0"/>
    <n v="31"/>
    <b v="1"/>
    <s v="theater/plays"/>
    <n v="5"/>
    <n v="209.83870967741936"/>
    <x v="1"/>
  </r>
  <r>
    <x v="0"/>
    <s v="US"/>
    <s v="USD"/>
    <n v="1445065210"/>
    <n v="1442473210"/>
    <b v="0"/>
    <n v="45"/>
    <b v="1"/>
    <s v="theater/plays"/>
    <n v="246"/>
    <n v="61.022222222222226"/>
    <x v="1"/>
  </r>
  <r>
    <x v="0"/>
    <s v="US"/>
    <s v="USD"/>
    <n v="1478901600"/>
    <n v="1477077946"/>
    <b v="0"/>
    <n v="41"/>
    <b v="1"/>
    <s v="theater/plays"/>
    <n v="1"/>
    <n v="61"/>
    <x v="1"/>
  </r>
  <r>
    <x v="0"/>
    <s v="US"/>
    <s v="USD"/>
    <n v="1453856400"/>
    <n v="1452664317"/>
    <b v="0"/>
    <n v="29"/>
    <b v="1"/>
    <s v="theater/plays"/>
    <n v="321"/>
    <n v="80.034482758620683"/>
    <x v="1"/>
  </r>
  <r>
    <x v="0"/>
    <s v="GB"/>
    <s v="GBP"/>
    <n v="1431115500"/>
    <n v="1428733511"/>
    <b v="0"/>
    <n v="58"/>
    <b v="1"/>
    <s v="theater/plays"/>
    <n v="886"/>
    <n v="29.068965517241381"/>
    <x v="1"/>
  </r>
  <r>
    <x v="0"/>
    <s v="GB"/>
    <s v="GBP"/>
    <n v="1462519041"/>
    <n v="1459927041"/>
    <b v="0"/>
    <n v="89"/>
    <b v="1"/>
    <s v="theater/plays"/>
    <n v="400"/>
    <n v="49.438202247191015"/>
    <x v="1"/>
  </r>
  <r>
    <x v="0"/>
    <s v="US"/>
    <s v="USD"/>
    <n v="1407506040"/>
    <n v="1404680075"/>
    <b v="0"/>
    <n v="125"/>
    <b v="1"/>
    <s v="theater/plays"/>
    <n v="10.180000000000291"/>
    <n v="93.977440000000001"/>
    <x v="1"/>
  </r>
  <r>
    <x v="0"/>
    <s v="US"/>
    <s v="USD"/>
    <n v="1465347424"/>
    <n v="1462755424"/>
    <b v="0"/>
    <n v="18"/>
    <b v="1"/>
    <s v="theater/plays"/>
    <n v="65"/>
    <n v="61.944444444444443"/>
    <x v="1"/>
  </r>
  <r>
    <x v="0"/>
    <s v="CA"/>
    <s v="CAD"/>
    <n v="1460341800"/>
    <n v="1456902893"/>
    <b v="0"/>
    <n v="32"/>
    <b v="1"/>
    <s v="theater/plays"/>
    <n v="512"/>
    <n v="78.5"/>
    <x v="1"/>
  </r>
  <r>
    <x v="0"/>
    <s v="GB"/>
    <s v="GBP"/>
    <n v="1422712986"/>
    <n v="1418824986"/>
    <b v="0"/>
    <n v="16"/>
    <b v="1"/>
    <s v="theater/plays"/>
    <n v="40"/>
    <n v="33.75"/>
    <x v="1"/>
  </r>
  <r>
    <x v="0"/>
    <s v="US"/>
    <s v="USD"/>
    <n v="1466557557"/>
    <n v="1463965557"/>
    <b v="0"/>
    <n v="38"/>
    <b v="1"/>
    <s v="theater/plays"/>
    <n v="25"/>
    <n v="66.44736842105263"/>
    <x v="1"/>
  </r>
  <r>
    <x v="0"/>
    <s v="US"/>
    <s v="USD"/>
    <n v="1413431940"/>
    <n v="1412216665"/>
    <b v="0"/>
    <n v="15"/>
    <b v="1"/>
    <s v="theater/plays"/>
    <n v="37"/>
    <n v="35.799999999999997"/>
    <x v="1"/>
  </r>
  <r>
    <x v="0"/>
    <s v="US"/>
    <s v="USD"/>
    <n v="1466567700"/>
    <n v="1464653696"/>
    <b v="0"/>
    <n v="23"/>
    <b v="1"/>
    <s v="theater/plays"/>
    <n v="50"/>
    <n v="145.65217391304347"/>
    <x v="1"/>
  </r>
  <r>
    <x v="0"/>
    <s v="GB"/>
    <s v="GBP"/>
    <n v="1474793208"/>
    <n v="1472201208"/>
    <b v="0"/>
    <n v="49"/>
    <b v="1"/>
    <s v="theater/plays"/>
    <n v="259"/>
    <n v="25.693877551020407"/>
    <x v="1"/>
  </r>
  <r>
    <x v="0"/>
    <s v="IE"/>
    <s v="EUR"/>
    <n v="1465135190"/>
    <n v="1463925590"/>
    <b v="0"/>
    <n v="10"/>
    <b v="1"/>
    <s v="theater/plays"/>
    <n v="25"/>
    <n v="152.5"/>
    <x v="1"/>
  </r>
  <r>
    <x v="0"/>
    <s v="GB"/>
    <s v="GBP"/>
    <n v="1428256277"/>
    <n v="1425235877"/>
    <b v="0"/>
    <n v="15"/>
    <b v="1"/>
    <s v="theater/plays"/>
    <n v="50"/>
    <n v="30"/>
    <x v="1"/>
  </r>
  <r>
    <x v="0"/>
    <s v="US"/>
    <s v="USD"/>
    <n v="1425830905"/>
    <n v="1423242505"/>
    <b v="0"/>
    <n v="57"/>
    <b v="1"/>
    <s v="theater/plays"/>
    <n v="110"/>
    <n v="142.28070175438597"/>
    <x v="1"/>
  </r>
  <r>
    <x v="0"/>
    <s v="GB"/>
    <s v="GBP"/>
    <n v="1462697966"/>
    <n v="1460105966"/>
    <b v="0"/>
    <n v="33"/>
    <b v="1"/>
    <s v="theater/plays"/>
    <n v="10"/>
    <n v="24.545454545454547"/>
    <x v="1"/>
  </r>
  <r>
    <x v="0"/>
    <s v="US"/>
    <s v="USD"/>
    <n v="1404522000"/>
    <n v="1404308883"/>
    <b v="0"/>
    <n v="9"/>
    <b v="1"/>
    <s v="theater/plays"/>
    <n v="835"/>
    <n v="292.77777777777777"/>
    <x v="1"/>
  </r>
  <r>
    <x v="0"/>
    <s v="GB"/>
    <s v="GBP"/>
    <n v="1406502000"/>
    <n v="1405583108"/>
    <b v="0"/>
    <n v="26"/>
    <b v="1"/>
    <s v="theater/plays"/>
    <n v="168"/>
    <n v="44.92307692307692"/>
    <x v="1"/>
  </r>
  <r>
    <x v="0"/>
    <s v="GB"/>
    <s v="GBP"/>
    <n v="1427919468"/>
    <n v="1425331068"/>
    <b v="0"/>
    <n v="69"/>
    <b v="1"/>
    <s v="theater/plays"/>
    <n v="94"/>
    <n v="23.10144927536232"/>
    <x v="1"/>
  </r>
  <r>
    <x v="0"/>
    <s v="US"/>
    <s v="USD"/>
    <n v="1444149886"/>
    <n v="1441125886"/>
    <b v="0"/>
    <n v="65"/>
    <b v="1"/>
    <s v="theater/plays"/>
    <n v="226"/>
    <n v="80.400000000000006"/>
    <x v="1"/>
  </r>
  <r>
    <x v="0"/>
    <s v="US"/>
    <s v="USD"/>
    <n v="1405802330"/>
    <n v="1403210330"/>
    <b v="0"/>
    <n v="83"/>
    <b v="1"/>
    <s v="theater/plays"/>
    <n v="0"/>
    <n v="72.289156626506028"/>
    <x v="1"/>
  </r>
  <r>
    <x v="0"/>
    <s v="US"/>
    <s v="USD"/>
    <n v="1434384880"/>
    <n v="1432484080"/>
    <b v="0"/>
    <n v="111"/>
    <b v="1"/>
    <s v="theater/plays"/>
    <n v="160"/>
    <n v="32.972972972972975"/>
    <x v="1"/>
  </r>
  <r>
    <x v="0"/>
    <s v="US"/>
    <s v="USD"/>
    <n v="1438259422"/>
    <n v="1435667422"/>
    <b v="0"/>
    <n v="46"/>
    <b v="1"/>
    <s v="theater/plays"/>
    <n v="1495"/>
    <n v="116.65217391304348"/>
    <x v="1"/>
  </r>
  <r>
    <x v="0"/>
    <s v="GB"/>
    <s v="GBP"/>
    <n v="1407106800"/>
    <n v="1404749446"/>
    <b v="0"/>
    <n v="63"/>
    <b v="1"/>
    <s v="theater/plays"/>
    <n v="16"/>
    <n v="79.61904761904762"/>
    <x v="1"/>
  </r>
  <r>
    <x v="0"/>
    <s v="GB"/>
    <s v="GBP"/>
    <n v="1459845246"/>
    <n v="1457429646"/>
    <b v="0"/>
    <n v="9"/>
    <b v="1"/>
    <s v="theater/plays"/>
    <n v="0"/>
    <n v="27.777777777777779"/>
    <x v="1"/>
  </r>
  <r>
    <x v="0"/>
    <s v="GB"/>
    <s v="GBP"/>
    <n v="1412974800"/>
    <n v="1411109167"/>
    <b v="0"/>
    <n v="34"/>
    <b v="1"/>
    <s v="theater/plays"/>
    <n v="255"/>
    <n v="81.029411764705884"/>
    <x v="1"/>
  </r>
  <r>
    <x v="0"/>
    <s v="US"/>
    <s v="USD"/>
    <n v="1487944080"/>
    <n v="1486129680"/>
    <b v="0"/>
    <n v="112"/>
    <b v="1"/>
    <s v="theater/plays"/>
    <n v="327"/>
    <n v="136.84821428571428"/>
    <x v="1"/>
  </r>
  <r>
    <x v="0"/>
    <s v="US"/>
    <s v="USD"/>
    <n v="1469721518"/>
    <n v="1467129518"/>
    <b v="0"/>
    <n v="47"/>
    <b v="1"/>
    <s v="theater/plays"/>
    <n v="348"/>
    <n v="177.61702127659575"/>
    <x v="1"/>
  </r>
  <r>
    <x v="0"/>
    <s v="US"/>
    <s v="USD"/>
    <n v="1481066554"/>
    <n v="1478906554"/>
    <b v="0"/>
    <n v="38"/>
    <b v="1"/>
    <s v="theater/plays"/>
    <n v="1145"/>
    <n v="109.07894736842105"/>
    <x v="1"/>
  </r>
  <r>
    <x v="0"/>
    <s v="GB"/>
    <s v="GBP"/>
    <n v="1465750800"/>
    <n v="1463771421"/>
    <b v="0"/>
    <n v="28"/>
    <b v="1"/>
    <s v="theater/plays"/>
    <n v="0"/>
    <n v="119.64285714285714"/>
    <x v="1"/>
  </r>
  <r>
    <x v="0"/>
    <s v="US"/>
    <s v="USD"/>
    <n v="1427864340"/>
    <n v="1425020810"/>
    <b v="0"/>
    <n v="78"/>
    <b v="1"/>
    <s v="theater/plays"/>
    <n v="100"/>
    <n v="78.205128205128204"/>
    <x v="1"/>
  </r>
  <r>
    <x v="0"/>
    <s v="GB"/>
    <s v="GBP"/>
    <n v="1460553480"/>
    <n v="1458770384"/>
    <b v="0"/>
    <n v="23"/>
    <b v="1"/>
    <s v="theater/plays"/>
    <n v="500"/>
    <n v="52.173913043478258"/>
    <x v="1"/>
  </r>
  <r>
    <x v="0"/>
    <s v="US"/>
    <s v="USD"/>
    <n v="1409374093"/>
    <n v="1406782093"/>
    <b v="0"/>
    <n v="40"/>
    <b v="1"/>
    <s v="theater/plays"/>
    <n v="65"/>
    <n v="114.125"/>
    <x v="1"/>
  </r>
  <r>
    <x v="0"/>
    <s v="US"/>
    <s v="USD"/>
    <n v="1429317420"/>
    <n v="1424226768"/>
    <b v="0"/>
    <n v="13"/>
    <b v="1"/>
    <s v="theater/plays"/>
    <n v="150"/>
    <n v="50"/>
    <x v="1"/>
  </r>
  <r>
    <x v="0"/>
    <s v="US"/>
    <s v="USD"/>
    <n v="1424910910"/>
    <n v="1424306110"/>
    <b v="0"/>
    <n v="18"/>
    <b v="1"/>
    <s v="theater/plays"/>
    <n v="150"/>
    <n v="91.666666666666671"/>
    <x v="1"/>
  </r>
  <r>
    <x v="0"/>
    <s v="GB"/>
    <s v="GBP"/>
    <n v="1462741200"/>
    <n v="1461503654"/>
    <b v="0"/>
    <n v="22"/>
    <b v="1"/>
    <s v="theater/plays"/>
    <n v="389"/>
    <n v="108.59090909090909"/>
    <x v="1"/>
  </r>
  <r>
    <x v="0"/>
    <s v="US"/>
    <s v="USD"/>
    <n v="1461988740"/>
    <n v="1459949080"/>
    <b v="0"/>
    <n v="79"/>
    <b v="1"/>
    <s v="theater/plays"/>
    <n v="16"/>
    <n v="69.822784810126578"/>
    <x v="1"/>
  </r>
  <r>
    <x v="0"/>
    <s v="US"/>
    <s v="USD"/>
    <n v="1465837200"/>
    <n v="1463971172"/>
    <b v="0"/>
    <n v="14"/>
    <b v="1"/>
    <s v="theater/plays"/>
    <n v="534"/>
    <n v="109.57142857142857"/>
    <x v="1"/>
  </r>
  <r>
    <x v="0"/>
    <s v="LU"/>
    <s v="EUR"/>
    <n v="1448838000"/>
    <n v="1445791811"/>
    <b v="0"/>
    <n v="51"/>
    <b v="1"/>
    <s v="theater/plays"/>
    <n v="155"/>
    <n v="71.666666666666671"/>
    <x v="1"/>
  </r>
  <r>
    <x v="0"/>
    <s v="GB"/>
    <s v="GBP"/>
    <n v="1406113200"/>
    <n v="1402910965"/>
    <b v="0"/>
    <n v="54"/>
    <b v="1"/>
    <s v="theater/plays"/>
    <n v="55"/>
    <n v="93.611111111111114"/>
    <x v="1"/>
  </r>
  <r>
    <x v="0"/>
    <s v="GB"/>
    <s v="GBP"/>
    <n v="1467414000"/>
    <n v="1462492178"/>
    <b v="0"/>
    <n v="70"/>
    <b v="1"/>
    <s v="theater/plays"/>
    <n v="376"/>
    <n v="76.8"/>
    <x v="1"/>
  </r>
  <r>
    <x v="0"/>
    <s v="GB"/>
    <s v="GBP"/>
    <n v="1462230000"/>
    <n v="1461061350"/>
    <b v="0"/>
    <n v="44"/>
    <b v="1"/>
    <s v="theater/plays"/>
    <n v="1075"/>
    <n v="35.795454545454547"/>
    <x v="1"/>
  </r>
  <r>
    <x v="0"/>
    <s v="US"/>
    <s v="USD"/>
    <n v="1446091260"/>
    <n v="1443029206"/>
    <b v="0"/>
    <n v="55"/>
    <b v="1"/>
    <s v="theater/plays"/>
    <n v="58"/>
    <n v="55.6"/>
    <x v="1"/>
  </r>
  <r>
    <x v="0"/>
    <s v="GB"/>
    <s v="GBP"/>
    <n v="1462879020"/>
    <n v="1461941527"/>
    <b v="0"/>
    <n v="15"/>
    <b v="1"/>
    <s v="theater/plays"/>
    <n v="460"/>
    <n v="147.33333333333334"/>
    <x v="1"/>
  </r>
  <r>
    <x v="0"/>
    <s v="GB"/>
    <s v="GBP"/>
    <n v="1468611272"/>
    <n v="1466019272"/>
    <b v="0"/>
    <n v="27"/>
    <b v="1"/>
    <s v="theater/plays"/>
    <n v="21"/>
    <n v="56.333333333333336"/>
    <x v="1"/>
  </r>
  <r>
    <x v="0"/>
    <s v="GB"/>
    <s v="GBP"/>
    <n v="1406887310"/>
    <n v="1404295310"/>
    <b v="0"/>
    <n v="21"/>
    <b v="1"/>
    <s v="theater/plays"/>
    <n v="20"/>
    <n v="96.19047619047619"/>
    <x v="1"/>
  </r>
  <r>
    <x v="0"/>
    <s v="US"/>
    <s v="USD"/>
    <n v="1416385679"/>
    <n v="1413790079"/>
    <b v="0"/>
    <n v="162"/>
    <b v="1"/>
    <s v="theater/plays"/>
    <n v="299"/>
    <n v="63.574074074074076"/>
    <x v="1"/>
  </r>
  <r>
    <x v="0"/>
    <s v="US"/>
    <s v="USD"/>
    <n v="1487985734"/>
    <n v="1484097734"/>
    <b v="0"/>
    <n v="23"/>
    <b v="1"/>
    <s v="theater/plays"/>
    <n v="250"/>
    <n v="184.78260869565219"/>
    <x v="1"/>
  </r>
  <r>
    <x v="0"/>
    <s v="SG"/>
    <s v="SGD"/>
    <n v="1481731140"/>
    <n v="1479866343"/>
    <b v="0"/>
    <n v="72"/>
    <b v="1"/>
    <s v="theater/plays"/>
    <n v="124"/>
    <n v="126.72222222222223"/>
    <x v="1"/>
  </r>
  <r>
    <x v="0"/>
    <s v="US"/>
    <s v="USD"/>
    <n v="1409587140"/>
    <n v="1408062990"/>
    <b v="0"/>
    <n v="68"/>
    <b v="1"/>
    <s v="theater/plays"/>
    <n v="673"/>
    <n v="83.42647058823529"/>
    <x v="1"/>
  </r>
  <r>
    <x v="0"/>
    <s v="US"/>
    <s v="USD"/>
    <n v="1425704100"/>
    <n v="1424484717"/>
    <b v="0"/>
    <n v="20"/>
    <b v="1"/>
    <s v="theater/plays"/>
    <n v="590"/>
    <n v="54.5"/>
    <x v="1"/>
  </r>
  <r>
    <x v="0"/>
    <s v="US"/>
    <s v="USD"/>
    <n v="1408464000"/>
    <n v="1406831445"/>
    <b v="0"/>
    <n v="26"/>
    <b v="1"/>
    <s v="theater/plays"/>
    <n v="110"/>
    <n v="302.30769230769232"/>
    <x v="1"/>
  </r>
  <r>
    <x v="0"/>
    <s v="GB"/>
    <s v="GBP"/>
    <n v="1458075600"/>
    <n v="1456183649"/>
    <b v="0"/>
    <n v="72"/>
    <b v="1"/>
    <s v="theater/plays"/>
    <n v="178"/>
    <n v="44.138888888888886"/>
    <x v="1"/>
  </r>
  <r>
    <x v="0"/>
    <s v="US"/>
    <s v="USD"/>
    <n v="1449973592"/>
    <n v="1447381592"/>
    <b v="0"/>
    <n v="3"/>
    <b v="1"/>
    <s v="theater/plays"/>
    <n v="100"/>
    <n v="866.66666666666663"/>
    <x v="1"/>
  </r>
  <r>
    <x v="0"/>
    <s v="US"/>
    <s v="USD"/>
    <n v="1431481037"/>
    <n v="1428889037"/>
    <b v="0"/>
    <n v="18"/>
    <b v="1"/>
    <s v="theater/plays"/>
    <n v="605"/>
    <n v="61.388888888888886"/>
    <x v="1"/>
  </r>
  <r>
    <x v="0"/>
    <s v="GB"/>
    <s v="GBP"/>
    <n v="1438467894"/>
    <n v="1436307894"/>
    <b v="0"/>
    <n v="30"/>
    <b v="1"/>
    <s v="theater/plays"/>
    <n v="140"/>
    <n v="29.666666666666668"/>
    <x v="1"/>
  </r>
  <r>
    <x v="0"/>
    <s v="US"/>
    <s v="USD"/>
    <n v="1420088400"/>
    <n v="1416977259"/>
    <b v="0"/>
    <n v="23"/>
    <b v="1"/>
    <s v="theater/plays"/>
    <n v="46"/>
    <n v="45.478260869565219"/>
    <x v="1"/>
  </r>
  <r>
    <x v="0"/>
    <s v="IE"/>
    <s v="EUR"/>
    <n v="1484441980"/>
    <n v="1479257980"/>
    <b v="0"/>
    <n v="54"/>
    <b v="1"/>
    <s v="theater/plays"/>
    <n v="195"/>
    <n v="96.203703703703709"/>
    <x v="1"/>
  </r>
  <r>
    <x v="0"/>
    <s v="US"/>
    <s v="USD"/>
    <n v="1481961600"/>
    <n v="1479283285"/>
    <b v="0"/>
    <n v="26"/>
    <b v="1"/>
    <s v="theater/plays"/>
    <n v="266"/>
    <n v="67.92307692307692"/>
    <x v="1"/>
  </r>
  <r>
    <x v="0"/>
    <s v="US"/>
    <s v="USD"/>
    <n v="1449089965"/>
    <n v="1446670765"/>
    <b v="0"/>
    <n v="9"/>
    <b v="1"/>
    <s v="theater/plays"/>
    <n v="77"/>
    <n v="30.777777777777779"/>
    <x v="1"/>
  </r>
  <r>
    <x v="0"/>
    <s v="US"/>
    <s v="USD"/>
    <n v="1408942740"/>
    <n v="1407157756"/>
    <b v="0"/>
    <n v="27"/>
    <b v="1"/>
    <s v="theater/plays"/>
    <n v="35"/>
    <n v="38.333333333333336"/>
    <x v="1"/>
  </r>
  <r>
    <x v="0"/>
    <s v="GB"/>
    <s v="GBP"/>
    <n v="1437235200"/>
    <n v="1435177840"/>
    <b v="0"/>
    <n v="30"/>
    <b v="1"/>
    <s v="theater/plays"/>
    <n v="5"/>
    <n v="66.833333333333329"/>
    <x v="1"/>
  </r>
  <r>
    <x v="0"/>
    <s v="CA"/>
    <s v="CAD"/>
    <n v="1446053616"/>
    <n v="1443461616"/>
    <b v="0"/>
    <n v="52"/>
    <b v="1"/>
    <s v="theater/plays"/>
    <n v="230"/>
    <n v="71.730769230769226"/>
    <x v="1"/>
  </r>
  <r>
    <x v="0"/>
    <s v="GB"/>
    <s v="GBP"/>
    <n v="1400423973"/>
    <n v="1399387173"/>
    <b v="0"/>
    <n v="17"/>
    <b v="1"/>
    <s v="theater/plays"/>
    <n v="0"/>
    <n v="176.47058823529412"/>
    <x v="1"/>
  </r>
  <r>
    <x v="0"/>
    <s v="US"/>
    <s v="USD"/>
    <n v="1429976994"/>
    <n v="1424796594"/>
    <b v="0"/>
    <n v="19"/>
    <b v="1"/>
    <s v="theater/plays"/>
    <n v="1"/>
    <n v="421.10526315789474"/>
    <x v="1"/>
  </r>
  <r>
    <x v="0"/>
    <s v="GB"/>
    <s v="GBP"/>
    <n v="1426870560"/>
    <n v="1424280899"/>
    <b v="0"/>
    <n v="77"/>
    <b v="1"/>
    <s v="theater/plays"/>
    <n v="84"/>
    <n v="104.98701298701299"/>
    <x v="1"/>
  </r>
  <r>
    <x v="0"/>
    <s v="GB"/>
    <s v="GBP"/>
    <n v="1409490480"/>
    <n v="1407400306"/>
    <b v="0"/>
    <n v="21"/>
    <b v="1"/>
    <s v="theater/plays"/>
    <n v="42"/>
    <n v="28.19047619047619"/>
    <x v="1"/>
  </r>
  <r>
    <x v="0"/>
    <s v="GB"/>
    <s v="GBP"/>
    <n v="1440630000"/>
    <n v="1439122800"/>
    <b v="0"/>
    <n v="38"/>
    <b v="1"/>
    <s v="theater/plays"/>
    <n v="73"/>
    <n v="54.55263157894737"/>
    <x v="1"/>
  </r>
  <r>
    <x v="0"/>
    <s v="US"/>
    <s v="USD"/>
    <n v="1417305178"/>
    <n v="1414277578"/>
    <b v="0"/>
    <n v="28"/>
    <b v="1"/>
    <s v="theater/plays"/>
    <n v="133"/>
    <n v="111.89285714285714"/>
    <x v="1"/>
  </r>
  <r>
    <x v="0"/>
    <s v="US"/>
    <s v="USD"/>
    <n v="1426044383"/>
    <n v="1423455983"/>
    <b v="0"/>
    <n v="48"/>
    <b v="1"/>
    <s v="theater/plays"/>
    <n v="90"/>
    <n v="85.208333333333329"/>
    <x v="1"/>
  </r>
  <r>
    <x v="0"/>
    <s v="GB"/>
    <s v="GBP"/>
    <n v="1470092340"/>
    <n v="1467973256"/>
    <b v="0"/>
    <n v="46"/>
    <b v="1"/>
    <s v="theater/plays"/>
    <n v="26"/>
    <n v="76.652173913043484"/>
    <x v="1"/>
  </r>
  <r>
    <x v="0"/>
    <s v="US"/>
    <s v="USD"/>
    <n v="1466707620"/>
    <n v="1464979620"/>
    <b v="0"/>
    <n v="30"/>
    <b v="1"/>
    <s v="theater/plays"/>
    <n v="205"/>
    <n v="65.166666666666671"/>
    <x v="1"/>
  </r>
  <r>
    <x v="0"/>
    <s v="US"/>
    <s v="USD"/>
    <n v="1448074800"/>
    <n v="1444874768"/>
    <b v="0"/>
    <n v="64"/>
    <b v="1"/>
    <s v="theater/plays"/>
    <n v="0.65999999999985448"/>
    <n v="93.760312499999998"/>
    <x v="1"/>
  </r>
  <r>
    <x v="0"/>
    <s v="US"/>
    <s v="USD"/>
    <n v="1418244552"/>
    <n v="1415652552"/>
    <b v="0"/>
    <n v="15"/>
    <b v="1"/>
    <s v="theater/plays"/>
    <n v="0"/>
    <n v="133.33333333333334"/>
    <x v="1"/>
  </r>
  <r>
    <x v="0"/>
    <s v="US"/>
    <s v="USD"/>
    <n v="1417620506"/>
    <n v="1415028506"/>
    <b v="0"/>
    <n v="41"/>
    <b v="1"/>
    <s v="theater/plays"/>
    <n v="100"/>
    <n v="51.219512195121951"/>
    <x v="1"/>
  </r>
  <r>
    <x v="0"/>
    <s v="US"/>
    <s v="USD"/>
    <n v="1418581088"/>
    <n v="1415125088"/>
    <b v="0"/>
    <n v="35"/>
    <b v="1"/>
    <s v="theater/plays"/>
    <n v="506"/>
    <n v="100.17142857142858"/>
    <x v="1"/>
  </r>
  <r>
    <x v="0"/>
    <s v="GB"/>
    <s v="GBP"/>
    <n v="1434625441"/>
    <n v="1432033441"/>
    <b v="0"/>
    <n v="45"/>
    <b v="1"/>
    <s v="theater/plays"/>
    <n v="57"/>
    <n v="34.6"/>
    <x v="1"/>
  </r>
  <r>
    <x v="0"/>
    <s v="US"/>
    <s v="USD"/>
    <n v="1464960682"/>
    <n v="1462368682"/>
    <b v="0"/>
    <n v="62"/>
    <b v="1"/>
    <s v="theater/plays"/>
    <n v="1450"/>
    <n v="184.67741935483872"/>
    <x v="1"/>
  </r>
  <r>
    <x v="0"/>
    <s v="US"/>
    <s v="USD"/>
    <n v="1405017345"/>
    <n v="1403721345"/>
    <b v="0"/>
    <n v="22"/>
    <b v="1"/>
    <s v="theater/plays"/>
    <n v="36"/>
    <n v="69.818181818181813"/>
    <x v="1"/>
  </r>
  <r>
    <x v="0"/>
    <s v="US"/>
    <s v="USD"/>
    <n v="1407536880"/>
    <n v="1404997548"/>
    <b v="0"/>
    <n v="18"/>
    <b v="1"/>
    <s v="theater/plays"/>
    <n v="615"/>
    <n v="61.944444444444443"/>
    <x v="1"/>
  </r>
  <r>
    <x v="0"/>
    <s v="GB"/>
    <s v="GBP"/>
    <n v="1462565855"/>
    <n v="1458245855"/>
    <b v="0"/>
    <n v="12"/>
    <b v="1"/>
    <s v="theater/plays"/>
    <n v="0"/>
    <n v="41.666666666666664"/>
    <x v="1"/>
  </r>
  <r>
    <x v="0"/>
    <s v="US"/>
    <s v="USD"/>
    <n v="1415234760"/>
    <n v="1413065230"/>
    <b v="0"/>
    <n v="44"/>
    <b v="1"/>
    <s v="theater/plays"/>
    <n v="87"/>
    <n v="36.06818181818182"/>
    <x v="1"/>
  </r>
  <r>
    <x v="0"/>
    <s v="GB"/>
    <s v="GBP"/>
    <n v="1406470645"/>
    <n v="1403878645"/>
    <b v="0"/>
    <n v="27"/>
    <b v="1"/>
    <s v="theater/plays"/>
    <n v="233"/>
    <n v="29"/>
    <x v="1"/>
  </r>
  <r>
    <x v="0"/>
    <s v="GB"/>
    <s v="GBP"/>
    <n v="1433009400"/>
    <n v="1431795944"/>
    <b v="0"/>
    <n v="38"/>
    <b v="1"/>
    <s v="theater/plays"/>
    <n v="420"/>
    <n v="24.210526315789473"/>
    <x v="1"/>
  </r>
  <r>
    <x v="0"/>
    <s v="US"/>
    <s v="USD"/>
    <n v="1401595140"/>
    <n v="1399286589"/>
    <b v="0"/>
    <n v="28"/>
    <b v="1"/>
    <s v="theater/plays"/>
    <n v="65"/>
    <n v="55.892857142857146"/>
    <x v="1"/>
  </r>
  <r>
    <x v="0"/>
    <s v="GB"/>
    <s v="GBP"/>
    <n v="1455832800"/>
    <n v="1452338929"/>
    <b v="0"/>
    <n v="24"/>
    <b v="1"/>
    <s v="theater/plays"/>
    <n v="30"/>
    <n v="11.666666666666666"/>
    <x v="1"/>
  </r>
  <r>
    <x v="0"/>
    <s v="US"/>
    <s v="USD"/>
    <n v="1416589200"/>
    <n v="1414605776"/>
    <b v="0"/>
    <n v="65"/>
    <b v="1"/>
    <s v="theater/plays"/>
    <n v="443"/>
    <n v="68.353846153846149"/>
    <x v="1"/>
  </r>
  <r>
    <x v="0"/>
    <s v="GB"/>
    <s v="GBP"/>
    <n v="1424556325"/>
    <n v="1421964325"/>
    <b v="0"/>
    <n v="46"/>
    <b v="1"/>
    <s v="theater/plays"/>
    <n v="45"/>
    <n v="27.065217391304348"/>
    <x v="1"/>
  </r>
  <r>
    <x v="0"/>
    <s v="US"/>
    <s v="USD"/>
    <n v="1409266414"/>
    <n v="1405378414"/>
    <b v="0"/>
    <n v="85"/>
    <b v="1"/>
    <s v="theater/plays"/>
    <n v="41"/>
    <n v="118.12941176470588"/>
    <x v="1"/>
  </r>
  <r>
    <x v="0"/>
    <s v="GB"/>
    <s v="GBP"/>
    <n v="1438968146"/>
    <n v="1436376146"/>
    <b v="0"/>
    <n v="66"/>
    <b v="1"/>
    <s v="theater/plays"/>
    <n v="54"/>
    <n v="44.757575757575758"/>
    <x v="1"/>
  </r>
  <r>
    <x v="0"/>
    <s v="US"/>
    <s v="USD"/>
    <n v="1447295460"/>
    <n v="1444747843"/>
    <b v="0"/>
    <n v="165"/>
    <b v="1"/>
    <s v="theater/plays"/>
    <n v="1465"/>
    <n v="99.787878787878782"/>
    <x v="1"/>
  </r>
  <r>
    <x v="0"/>
    <s v="GB"/>
    <s v="GBP"/>
    <n v="1435230324"/>
    <n v="1432638324"/>
    <b v="0"/>
    <n v="17"/>
    <b v="1"/>
    <s v="theater/plays"/>
    <n v="0"/>
    <n v="117.64705882352941"/>
    <x v="1"/>
  </r>
  <r>
    <x v="0"/>
    <s v="US"/>
    <s v="USD"/>
    <n v="1434542702"/>
    <n v="1432814702"/>
    <b v="0"/>
    <n v="3"/>
    <b v="1"/>
    <s v="theater/plays"/>
    <n v="110"/>
    <n v="203.33333333333334"/>
    <x v="1"/>
  </r>
  <r>
    <x v="0"/>
    <s v="GB"/>
    <s v="GBP"/>
    <n v="1456876740"/>
    <n v="1455063886"/>
    <b v="0"/>
    <n v="17"/>
    <b v="1"/>
    <s v="theater/plays"/>
    <n v="131.5"/>
    <n v="28.323529411764707"/>
    <x v="1"/>
  </r>
  <r>
    <x v="0"/>
    <s v="US"/>
    <s v="USD"/>
    <n v="1405511376"/>
    <n v="1401623376"/>
    <b v="0"/>
    <n v="91"/>
    <b v="1"/>
    <s v="theater/plays"/>
    <n v="31"/>
    <n v="110.23076923076923"/>
    <x v="1"/>
  </r>
  <r>
    <x v="0"/>
    <s v="GB"/>
    <s v="GBP"/>
    <n v="1404641289"/>
    <n v="1402049289"/>
    <b v="0"/>
    <n v="67"/>
    <b v="1"/>
    <s v="theater/plays"/>
    <n v="142"/>
    <n v="31.970149253731343"/>
    <x v="1"/>
  </r>
  <r>
    <x v="0"/>
    <s v="US"/>
    <s v="USD"/>
    <n v="1405727304"/>
    <n v="1403135304"/>
    <b v="0"/>
    <n v="18"/>
    <b v="1"/>
    <s v="theater/plays"/>
    <n v="555"/>
    <n v="58.611111111111114"/>
    <x v="1"/>
  </r>
  <r>
    <x v="0"/>
    <s v="GB"/>
    <s v="GBP"/>
    <n v="1469998680"/>
    <n v="1466710358"/>
    <b v="0"/>
    <n v="21"/>
    <b v="1"/>
    <s v="theater/plays"/>
    <n v="118"/>
    <n v="29.428571428571427"/>
    <x v="1"/>
  </r>
  <r>
    <x v="0"/>
    <s v="US"/>
    <s v="USD"/>
    <n v="1465196400"/>
    <n v="1462841990"/>
    <b v="0"/>
    <n v="40"/>
    <b v="1"/>
    <s v="theater/plays"/>
    <n v="255"/>
    <n v="81.375"/>
    <x v="1"/>
  </r>
  <r>
    <x v="0"/>
    <s v="US"/>
    <s v="USD"/>
    <n v="1444264372"/>
    <n v="1442536372"/>
    <b v="0"/>
    <n v="78"/>
    <b v="1"/>
    <s v="theater/plays"/>
    <n v="535"/>
    <n v="199.16666666666666"/>
    <x v="1"/>
  </r>
  <r>
    <x v="0"/>
    <s v="GB"/>
    <s v="GBP"/>
    <n v="1411858862"/>
    <n v="1409266862"/>
    <b v="0"/>
    <n v="26"/>
    <b v="1"/>
    <s v="theater/plays"/>
    <n v="0"/>
    <n v="115.38461538461539"/>
    <x v="1"/>
  </r>
  <r>
    <x v="0"/>
    <s v="US"/>
    <s v="USD"/>
    <n v="1425099540"/>
    <n v="1424280938"/>
    <b v="0"/>
    <n v="14"/>
    <b v="1"/>
    <s v="theater/plays"/>
    <n v="150"/>
    <n v="46.428571428571431"/>
    <x v="1"/>
  </r>
  <r>
    <x v="0"/>
    <s v="US"/>
    <s v="USD"/>
    <n v="1480579140"/>
    <n v="1478030325"/>
    <b v="0"/>
    <n v="44"/>
    <b v="1"/>
    <s v="theater/plays"/>
    <n v="105"/>
    <n v="70.568181818181813"/>
    <x v="1"/>
  </r>
  <r>
    <x v="0"/>
    <s v="US"/>
    <s v="USD"/>
    <n v="1460935800"/>
    <n v="1459999656"/>
    <b v="0"/>
    <n v="9"/>
    <b v="1"/>
    <s v="theater/plays"/>
    <n v="0"/>
    <n v="22.222222222222221"/>
    <x v="1"/>
  </r>
  <r>
    <x v="0"/>
    <s v="GB"/>
    <s v="GBP"/>
    <n v="1429813800"/>
    <n v="1427363645"/>
    <b v="0"/>
    <n v="30"/>
    <b v="1"/>
    <s v="theater/plays"/>
    <n v="784"/>
    <n v="159.46666666666667"/>
    <x v="1"/>
  </r>
  <r>
    <x v="0"/>
    <s v="US"/>
    <s v="USD"/>
    <n v="1414284180"/>
    <n v="1410558948"/>
    <b v="0"/>
    <n v="45"/>
    <b v="1"/>
    <s v="theater/plays"/>
    <n v="9.9999999999909051E-3"/>
    <n v="37.777999999999999"/>
    <x v="1"/>
  </r>
  <r>
    <x v="0"/>
    <s v="US"/>
    <s v="USD"/>
    <n v="1400875307"/>
    <n v="1398283307"/>
    <b v="0"/>
    <n v="56"/>
    <b v="1"/>
    <s v="theater/plays"/>
    <n v="35"/>
    <n v="72.053571428571431"/>
    <x v="1"/>
  </r>
  <r>
    <x v="0"/>
    <s v="IE"/>
    <s v="EUR"/>
    <n v="1459978200"/>
    <n v="1458416585"/>
    <b v="0"/>
    <n v="46"/>
    <b v="1"/>
    <s v="theater/plays"/>
    <n v="180"/>
    <n v="63.695652173913047"/>
    <x v="1"/>
  </r>
  <r>
    <x v="0"/>
    <s v="GB"/>
    <s v="GBP"/>
    <n v="1455408000"/>
    <n v="1454638202"/>
    <b v="0"/>
    <n v="34"/>
    <b v="1"/>
    <s v="theater/plays"/>
    <n v="266"/>
    <n v="28.411764705882351"/>
    <x v="1"/>
  </r>
  <r>
    <x v="0"/>
    <s v="US"/>
    <s v="USD"/>
    <n v="1425495563"/>
    <n v="1422903563"/>
    <b v="0"/>
    <n v="98"/>
    <b v="1"/>
    <s v="theater/plays"/>
    <n v="115"/>
    <n v="103.21428571428571"/>
    <x v="1"/>
  </r>
  <r>
    <x v="0"/>
    <s v="GB"/>
    <s v="GBP"/>
    <n v="1450051200"/>
    <n v="1447594176"/>
    <b v="0"/>
    <n v="46"/>
    <b v="1"/>
    <s v="theater/plays"/>
    <n v="273"/>
    <n v="71.152173913043484"/>
    <x v="1"/>
  </r>
  <r>
    <x v="0"/>
    <s v="US"/>
    <s v="USD"/>
    <n v="1429912341"/>
    <n v="1427320341"/>
    <b v="0"/>
    <n v="10"/>
    <b v="1"/>
    <s v="theater/plays"/>
    <n v="100"/>
    <n v="35"/>
    <x v="1"/>
  </r>
  <r>
    <x v="0"/>
    <s v="US"/>
    <s v="USD"/>
    <n v="1423119540"/>
    <n v="1421252084"/>
    <b v="0"/>
    <n v="76"/>
    <b v="1"/>
    <s v="theater/plays"/>
    <n v="215"/>
    <n v="81.776315789473685"/>
    <x v="1"/>
  </r>
  <r>
    <x v="0"/>
    <s v="US"/>
    <s v="USD"/>
    <n v="1412434136"/>
    <n v="1409669336"/>
    <b v="0"/>
    <n v="104"/>
    <b v="1"/>
    <s v="theater/plays"/>
    <n v="891.09999999999854"/>
    <n v="297.02980769230766"/>
    <x v="1"/>
  </r>
  <r>
    <x v="0"/>
    <s v="US"/>
    <s v="USD"/>
    <n v="1411264800"/>
    <n v="1409620903"/>
    <b v="0"/>
    <n v="87"/>
    <b v="1"/>
    <s v="theater/plays"/>
    <n v="305"/>
    <n v="46.609195402298852"/>
    <x v="1"/>
  </r>
  <r>
    <x v="0"/>
    <s v="GB"/>
    <s v="GBP"/>
    <n v="1404314952"/>
    <n v="1401722952"/>
    <b v="0"/>
    <n v="29"/>
    <b v="1"/>
    <s v="theater/plays"/>
    <n v="0"/>
    <n v="51.724137931034484"/>
    <x v="1"/>
  </r>
  <r>
    <x v="0"/>
    <s v="GB"/>
    <s v="GBP"/>
    <n v="1425142800"/>
    <n v="1422983847"/>
    <b v="0"/>
    <n v="51"/>
    <b v="1"/>
    <s v="theater/plays"/>
    <n v="55"/>
    <n v="40.294117647058826"/>
    <x v="1"/>
  </r>
  <r>
    <x v="0"/>
    <s v="GB"/>
    <s v="GBP"/>
    <n v="1478046661"/>
    <n v="1476837061"/>
    <b v="0"/>
    <n v="12"/>
    <b v="1"/>
    <s v="theater/plays"/>
    <n v="45"/>
    <n v="16.25"/>
    <x v="1"/>
  </r>
  <r>
    <x v="0"/>
    <s v="GB"/>
    <s v="GBP"/>
    <n v="1406760101"/>
    <n v="1404168101"/>
    <b v="0"/>
    <n v="72"/>
    <b v="1"/>
    <s v="theater/plays"/>
    <n v="170.98999999999978"/>
    <n v="30.152638888888887"/>
    <x v="1"/>
  </r>
  <r>
    <x v="0"/>
    <s v="US"/>
    <s v="USD"/>
    <n v="1408383153"/>
    <n v="1405791153"/>
    <b v="0"/>
    <n v="21"/>
    <b v="1"/>
    <s v="theater/plays"/>
    <n v="0"/>
    <n v="95.238095238095241"/>
    <x v="1"/>
  </r>
  <r>
    <x v="0"/>
    <s v="US"/>
    <s v="USD"/>
    <n v="1454709600"/>
    <n v="1452520614"/>
    <b v="0"/>
    <n v="42"/>
    <b v="1"/>
    <s v="theater/plays"/>
    <n v="193"/>
    <n v="52.214285714285715"/>
    <x v="1"/>
  </r>
  <r>
    <x v="0"/>
    <s v="US"/>
    <s v="USD"/>
    <n v="1402974000"/>
    <n v="1400290255"/>
    <b v="0"/>
    <n v="71"/>
    <b v="1"/>
    <s v="theater/plays"/>
    <n v="25"/>
    <n v="134.1549295774648"/>
    <x v="1"/>
  </r>
  <r>
    <x v="0"/>
    <s v="US"/>
    <s v="USD"/>
    <n v="1404983269"/>
    <n v="1402391269"/>
    <b v="0"/>
    <n v="168"/>
    <b v="1"/>
    <s v="theater/plays"/>
    <n v="555"/>
    <n v="62.827380952380949"/>
    <x v="1"/>
  </r>
  <r>
    <x v="0"/>
    <s v="US"/>
    <s v="USD"/>
    <n v="1470538800"/>
    <n v="1469112493"/>
    <b v="0"/>
    <n v="19"/>
    <b v="1"/>
    <s v="theater/plays"/>
    <n v="120"/>
    <n v="58.94736842105263"/>
    <x v="1"/>
  </r>
  <r>
    <x v="0"/>
    <s v="US"/>
    <s v="USD"/>
    <n v="1408638480"/>
    <n v="1406811593"/>
    <b v="0"/>
    <n v="37"/>
    <b v="1"/>
    <s v="theater/plays"/>
    <n v="295"/>
    <n v="143.1081081081081"/>
    <x v="1"/>
  </r>
  <r>
    <x v="0"/>
    <s v="US"/>
    <s v="USD"/>
    <n v="1440003820"/>
    <n v="1437411820"/>
    <b v="0"/>
    <n v="36"/>
    <b v="1"/>
    <s v="theater/plays"/>
    <n v="30"/>
    <n v="84.166666666666671"/>
    <x v="1"/>
  </r>
  <r>
    <x v="0"/>
    <s v="GB"/>
    <s v="GBP"/>
    <n v="1430600400"/>
    <n v="1428358567"/>
    <b v="0"/>
    <n v="14"/>
    <b v="1"/>
    <s v="theater/plays"/>
    <n v="105"/>
    <n v="186.07142857142858"/>
    <x v="1"/>
  </r>
  <r>
    <x v="0"/>
    <s v="US"/>
    <s v="USD"/>
    <n v="1453179540"/>
    <n v="1452030730"/>
    <b v="0"/>
    <n v="18"/>
    <b v="1"/>
    <s v="theater/plays"/>
    <n v="416.1400000000001"/>
    <n v="89.785555555555561"/>
    <x v="1"/>
  </r>
  <r>
    <x v="0"/>
    <s v="US"/>
    <s v="USD"/>
    <n v="1405095300"/>
    <n v="1403146628"/>
    <b v="0"/>
    <n v="82"/>
    <b v="1"/>
    <s v="theater/plays"/>
    <n v="260.92000000000007"/>
    <n v="64.157560975609755"/>
    <x v="1"/>
  </r>
  <r>
    <x v="0"/>
    <s v="US"/>
    <s v="USD"/>
    <n v="1447445820"/>
    <n v="1445077121"/>
    <b v="0"/>
    <n v="43"/>
    <b v="1"/>
    <s v="theater/plays"/>
    <n v="65"/>
    <n v="59.651162790697676"/>
    <x v="1"/>
  </r>
  <r>
    <x v="0"/>
    <s v="US"/>
    <s v="USD"/>
    <n v="1433016672"/>
    <n v="1430424672"/>
    <b v="0"/>
    <n v="8"/>
    <b v="1"/>
    <s v="theater/plays"/>
    <n v="0"/>
    <n v="31.25"/>
    <x v="1"/>
  </r>
  <r>
    <x v="0"/>
    <s v="US"/>
    <s v="USD"/>
    <n v="1410266146"/>
    <n v="1407674146"/>
    <b v="0"/>
    <n v="45"/>
    <b v="1"/>
    <s v="theater/plays"/>
    <n v="855"/>
    <n v="41.222222222222221"/>
    <x v="1"/>
  </r>
  <r>
    <x v="0"/>
    <s v="AU"/>
    <s v="AUD"/>
    <n v="1465394340"/>
    <n v="1464677986"/>
    <b v="0"/>
    <n v="20"/>
    <b v="1"/>
    <s v="theater/plays"/>
    <n v="567"/>
    <n v="43.35"/>
    <x v="1"/>
  </r>
  <r>
    <x v="0"/>
    <s v="GB"/>
    <s v="GBP"/>
    <n v="1445604236"/>
    <n v="1443185036"/>
    <b v="0"/>
    <n v="31"/>
    <b v="1"/>
    <s v="theater/plays"/>
    <n v="0"/>
    <n v="64.516129032258064"/>
    <x v="1"/>
  </r>
  <r>
    <x v="0"/>
    <s v="GB"/>
    <s v="GBP"/>
    <n v="1423138800"/>
    <n v="1421092725"/>
    <b v="0"/>
    <n v="25"/>
    <b v="1"/>
    <s v="theater/plays"/>
    <n v="82"/>
    <n v="43.28"/>
    <x v="1"/>
  </r>
  <r>
    <x v="0"/>
    <s v="US"/>
    <s v="USD"/>
    <n v="1458332412"/>
    <n v="1454448012"/>
    <b v="0"/>
    <n v="14"/>
    <b v="1"/>
    <s v="theater/plays"/>
    <n v="78"/>
    <n v="77"/>
    <x v="1"/>
  </r>
  <r>
    <x v="0"/>
    <s v="US"/>
    <s v="USD"/>
    <n v="1418784689"/>
    <n v="1416192689"/>
    <b v="0"/>
    <n v="45"/>
    <b v="1"/>
    <s v="theater/plays"/>
    <n v="205"/>
    <n v="51.222222222222221"/>
    <x v="1"/>
  </r>
  <r>
    <x v="0"/>
    <s v="US"/>
    <s v="USD"/>
    <n v="1468036800"/>
    <n v="1465607738"/>
    <b v="0"/>
    <n v="20"/>
    <b v="1"/>
    <s v="theater/plays"/>
    <n v="565"/>
    <n v="68.25"/>
    <x v="1"/>
  </r>
  <r>
    <x v="0"/>
    <s v="GB"/>
    <s v="GBP"/>
    <n v="1427990071"/>
    <n v="1422809671"/>
    <b v="0"/>
    <n v="39"/>
    <b v="1"/>
    <s v="theater/plays"/>
    <n v="260"/>
    <n v="19.487179487179485"/>
    <x v="1"/>
  </r>
  <r>
    <x v="0"/>
    <s v="US"/>
    <s v="USD"/>
    <n v="1429636927"/>
    <n v="1427304127"/>
    <b v="0"/>
    <n v="16"/>
    <b v="1"/>
    <s v="theater/plays"/>
    <n v="8"/>
    <n v="41.125"/>
    <x v="1"/>
  </r>
  <r>
    <x v="0"/>
    <s v="US"/>
    <s v="USD"/>
    <n v="1406087940"/>
    <n v="1404141626"/>
    <b v="0"/>
    <n v="37"/>
    <b v="1"/>
    <s v="theater/plays"/>
    <n v="532"/>
    <n v="41.405405405405403"/>
    <x v="1"/>
  </r>
  <r>
    <x v="0"/>
    <s v="GB"/>
    <s v="GBP"/>
    <n v="1471130956"/>
    <n v="1465946956"/>
    <b v="0"/>
    <n v="14"/>
    <b v="1"/>
    <s v="theater/plays"/>
    <n v="85"/>
    <n v="27.5"/>
    <x v="1"/>
  </r>
  <r>
    <x v="0"/>
    <s v="GB"/>
    <s v="GBP"/>
    <n v="1406825159"/>
    <n v="1404233159"/>
    <b v="0"/>
    <n v="21"/>
    <b v="1"/>
    <s v="theater/plays"/>
    <n v="5"/>
    <n v="33.571428571428569"/>
    <x v="1"/>
  </r>
  <r>
    <x v="0"/>
    <s v="US"/>
    <s v="USD"/>
    <n v="1476381627"/>
    <n v="1473789627"/>
    <b v="0"/>
    <n v="69"/>
    <b v="1"/>
    <s v="theater/plays"/>
    <n v="65"/>
    <n v="145.86956521739131"/>
    <x v="1"/>
  </r>
  <r>
    <x v="0"/>
    <s v="US"/>
    <s v="USD"/>
    <n v="1406876340"/>
    <n v="1404190567"/>
    <b v="0"/>
    <n v="16"/>
    <b v="1"/>
    <s v="theater/plays"/>
    <n v="2739"/>
    <n v="358.6875"/>
    <x v="1"/>
  </r>
  <r>
    <x v="0"/>
    <s v="US"/>
    <s v="USD"/>
    <n v="1423720740"/>
    <n v="1421081857"/>
    <b v="0"/>
    <n v="55"/>
    <b v="1"/>
    <s v="theater/plays"/>
    <n v="804"/>
    <n v="50.981818181818184"/>
    <x v="1"/>
  </r>
  <r>
    <x v="0"/>
    <s v="US"/>
    <s v="USD"/>
    <n v="1422937620"/>
    <n v="1420606303"/>
    <b v="0"/>
    <n v="27"/>
    <b v="1"/>
    <s v="theater/plays"/>
    <n v="238"/>
    <n v="45.037037037037038"/>
    <x v="1"/>
  </r>
  <r>
    <x v="0"/>
    <s v="GB"/>
    <s v="GBP"/>
    <n v="1463743860"/>
    <n v="1461151860"/>
    <b v="0"/>
    <n v="36"/>
    <b v="1"/>
    <s v="theater/plays"/>
    <n v="131"/>
    <n v="17.527777777777779"/>
    <x v="1"/>
  </r>
  <r>
    <x v="0"/>
    <s v="GB"/>
    <s v="GBP"/>
    <n v="1408106352"/>
    <n v="1406896752"/>
    <b v="0"/>
    <n v="19"/>
    <b v="1"/>
    <s v="theater/plays"/>
    <n v="450"/>
    <n v="50"/>
    <x v="1"/>
  </r>
  <r>
    <x v="0"/>
    <s v="US"/>
    <s v="USD"/>
    <n v="1477710000"/>
    <n v="1475248279"/>
    <b v="0"/>
    <n v="12"/>
    <b v="1"/>
    <s v="theater/plays"/>
    <n v="195"/>
    <n v="57.916666666666664"/>
    <x v="1"/>
  </r>
  <r>
    <x v="0"/>
    <s v="US"/>
    <s v="USD"/>
    <n v="1436551200"/>
    <n v="1435181628"/>
    <b v="0"/>
    <n v="17"/>
    <b v="1"/>
    <s v="theater/plays"/>
    <n v="255"/>
    <n v="29.705882352941178"/>
    <x v="1"/>
  </r>
  <r>
    <x v="0"/>
    <s v="CA"/>
    <s v="CAD"/>
    <n v="1476158340"/>
    <n v="1472594585"/>
    <b v="0"/>
    <n v="114"/>
    <b v="1"/>
    <s v="theater/plays"/>
    <n v="338"/>
    <n v="90.684210526315795"/>
    <x v="1"/>
  </r>
  <r>
    <x v="0"/>
    <s v="US"/>
    <s v="USD"/>
    <n v="1471921637"/>
    <n v="1469329637"/>
    <b v="0"/>
    <n v="93"/>
    <b v="1"/>
    <s v="theater/plays"/>
    <n v="116.18000000000029"/>
    <n v="55.012688172043013"/>
    <x v="1"/>
  </r>
  <r>
    <x v="0"/>
    <s v="GB"/>
    <s v="GBP"/>
    <n v="1439136000"/>
    <n v="1436972472"/>
    <b v="0"/>
    <n v="36"/>
    <b v="1"/>
    <s v="theater/plays"/>
    <n v="60"/>
    <n v="57.222222222222221"/>
    <x v="1"/>
  </r>
  <r>
    <x v="0"/>
    <s v="US"/>
    <s v="USD"/>
    <n v="1461108450"/>
    <n v="1455928050"/>
    <b v="0"/>
    <n v="61"/>
    <b v="1"/>
    <s v="theater/plays"/>
    <n v="950"/>
    <n v="72.950819672131146"/>
    <x v="1"/>
  </r>
  <r>
    <x v="0"/>
    <s v="US"/>
    <s v="USD"/>
    <n v="1426864032"/>
    <n v="1424275632"/>
    <b v="0"/>
    <n v="47"/>
    <b v="1"/>
    <s v="theater/plays"/>
    <n v="30"/>
    <n v="64.468085106382972"/>
    <x v="1"/>
  </r>
  <r>
    <x v="0"/>
    <s v="US"/>
    <s v="USD"/>
    <n v="1474426800"/>
    <n v="1471976529"/>
    <b v="0"/>
    <n v="17"/>
    <b v="1"/>
    <s v="theater/plays"/>
    <n v="2178"/>
    <n v="716.35294117647061"/>
    <x v="1"/>
  </r>
  <r>
    <x v="0"/>
    <s v="US"/>
    <s v="USD"/>
    <n v="1461857045"/>
    <n v="1459265045"/>
    <b v="0"/>
    <n v="63"/>
    <b v="1"/>
    <s v="theater/plays"/>
    <n v="375"/>
    <n v="50.396825396825399"/>
    <x v="1"/>
  </r>
  <r>
    <x v="0"/>
    <s v="US"/>
    <s v="USD"/>
    <n v="1468618680"/>
    <n v="1465345902"/>
    <b v="0"/>
    <n v="9"/>
    <b v="1"/>
    <s v="theater/plays"/>
    <n v="125"/>
    <n v="41.666666666666664"/>
    <x v="1"/>
  </r>
  <r>
    <x v="0"/>
    <s v="GB"/>
    <s v="GBP"/>
    <n v="1409515200"/>
    <n v="1405971690"/>
    <b v="0"/>
    <n v="30"/>
    <b v="1"/>
    <s v="theater/plays"/>
    <n v="573"/>
    <n v="35.766666666666666"/>
    <x v="1"/>
  </r>
  <r>
    <x v="0"/>
    <s v="US"/>
    <s v="USD"/>
    <n v="1415253540"/>
    <n v="1413432331"/>
    <b v="0"/>
    <n v="23"/>
    <b v="1"/>
    <s v="theater/plays"/>
    <n v="41"/>
    <n v="88.739130434782609"/>
    <x v="1"/>
  </r>
  <r>
    <x v="0"/>
    <s v="US"/>
    <s v="USD"/>
    <n v="1426883220"/>
    <n v="1425067296"/>
    <b v="0"/>
    <n v="33"/>
    <b v="1"/>
    <s v="theater/plays"/>
    <n v="0"/>
    <n v="148.4848484848485"/>
    <x v="1"/>
  </r>
  <r>
    <x v="0"/>
    <s v="GB"/>
    <s v="GBP"/>
    <n v="1469016131"/>
    <n v="1466424131"/>
    <b v="0"/>
    <n v="39"/>
    <b v="1"/>
    <s v="theater/plays"/>
    <n v="20"/>
    <n v="51.794871794871796"/>
    <x v="1"/>
  </r>
  <r>
    <x v="0"/>
    <s v="GB"/>
    <s v="GBP"/>
    <n v="1414972800"/>
    <n v="1412629704"/>
    <b v="0"/>
    <n v="17"/>
    <b v="1"/>
    <s v="theater/plays"/>
    <n v="40"/>
    <n v="20"/>
    <x v="1"/>
  </r>
  <r>
    <x v="0"/>
    <s v="US"/>
    <s v="USD"/>
    <n v="1414378800"/>
    <n v="1412836990"/>
    <b v="0"/>
    <n v="6"/>
    <b v="1"/>
    <s v="theater/plays"/>
    <n v="12"/>
    <n v="52"/>
    <x v="1"/>
  </r>
  <r>
    <x v="0"/>
    <s v="US"/>
    <s v="USD"/>
    <n v="1431831600"/>
    <n v="1430761243"/>
    <b v="0"/>
    <n v="39"/>
    <b v="1"/>
    <s v="theater/plays"/>
    <n v="276"/>
    <n v="53.230769230769234"/>
    <x v="1"/>
  </r>
  <r>
    <x v="0"/>
    <s v="US"/>
    <s v="USD"/>
    <n v="1426539600"/>
    <n v="1424296822"/>
    <b v="0"/>
    <n v="57"/>
    <b v="1"/>
    <s v="theater/plays"/>
    <n v="257"/>
    <n v="39.596491228070178"/>
    <x v="1"/>
  </r>
  <r>
    <x v="0"/>
    <s v="GB"/>
    <s v="GBP"/>
    <n v="1403382680"/>
    <n v="1400790680"/>
    <b v="0"/>
    <n v="56"/>
    <b v="1"/>
    <s v="theater/plays"/>
    <n v="418"/>
    <n v="34.25"/>
    <x v="1"/>
  </r>
  <r>
    <x v="0"/>
    <s v="US"/>
    <s v="USD"/>
    <n v="1436562000"/>
    <n v="1434440227"/>
    <b v="0"/>
    <n v="13"/>
    <b v="1"/>
    <s v="theater/plays"/>
    <n v="640"/>
    <n v="164.61538461538461"/>
    <x v="1"/>
  </r>
  <r>
    <x v="0"/>
    <s v="AU"/>
    <s v="AUD"/>
    <n v="1420178188"/>
    <n v="1418709388"/>
    <b v="0"/>
    <n v="95"/>
    <b v="1"/>
    <s v="theater/plays"/>
    <n v="1880"/>
    <n v="125.05263157894737"/>
    <x v="1"/>
  </r>
  <r>
    <x v="0"/>
    <s v="GB"/>
    <s v="GBP"/>
    <n v="1404671466"/>
    <n v="1402079466"/>
    <b v="0"/>
    <n v="80"/>
    <b v="1"/>
    <s v="theater/plays"/>
    <n v="1150"/>
    <n v="51.875"/>
    <x v="1"/>
  </r>
  <r>
    <x v="0"/>
    <s v="US"/>
    <s v="USD"/>
    <n v="1404403381"/>
    <n v="1401811381"/>
    <b v="0"/>
    <n v="133"/>
    <b v="1"/>
    <s v="theater/plays"/>
    <n v="2008"/>
    <n v="40.285714285714285"/>
    <x v="1"/>
  </r>
  <r>
    <x v="0"/>
    <s v="US"/>
    <s v="USD"/>
    <n v="1466014499"/>
    <n v="1463422499"/>
    <b v="0"/>
    <n v="44"/>
    <b v="1"/>
    <s v="theater/plays"/>
    <n v="356"/>
    <n v="64.909090909090907"/>
    <x v="1"/>
  </r>
  <r>
    <x v="0"/>
    <s v="US"/>
    <s v="USD"/>
    <n v="1454431080"/>
    <n v="1451839080"/>
    <b v="0"/>
    <n v="30"/>
    <b v="1"/>
    <s v="theater/plays"/>
    <n v="10"/>
    <n v="55.333333333333336"/>
    <x v="1"/>
  </r>
  <r>
    <x v="0"/>
    <s v="US"/>
    <s v="USD"/>
    <n v="1433314740"/>
    <n v="1430600401"/>
    <b v="0"/>
    <n v="56"/>
    <b v="1"/>
    <s v="theater/plays"/>
    <n v="1656"/>
    <n v="83.142857142857139"/>
    <x v="1"/>
  </r>
  <r>
    <x v="0"/>
    <s v="GB"/>
    <s v="GBP"/>
    <n v="1435185252"/>
    <n v="1432593252"/>
    <b v="0"/>
    <n v="66"/>
    <b v="1"/>
    <s v="theater/plays"/>
    <n v="555"/>
    <n v="38.712121212121211"/>
    <x v="1"/>
  </r>
  <r>
    <x v="0"/>
    <s v="US"/>
    <s v="USD"/>
    <n v="1429286400"/>
    <n v="1427221560"/>
    <b v="0"/>
    <n v="29"/>
    <b v="1"/>
    <s v="theater/plays"/>
    <n v="636"/>
    <n v="125.37931034482759"/>
    <x v="1"/>
  </r>
  <r>
    <x v="0"/>
    <s v="GB"/>
    <s v="GBP"/>
    <n v="1400965200"/>
    <n v="1398352531"/>
    <b v="0"/>
    <n v="72"/>
    <b v="1"/>
    <s v="theater/plays"/>
    <n v="635"/>
    <n v="78.263888888888886"/>
    <x v="1"/>
  </r>
  <r>
    <x v="0"/>
    <s v="US"/>
    <s v="USD"/>
    <n v="1460574924"/>
    <n v="1457982924"/>
    <b v="0"/>
    <n v="27"/>
    <b v="1"/>
    <s v="theater/plays"/>
    <n v="275"/>
    <n v="47.222222222222221"/>
    <x v="1"/>
  </r>
  <r>
    <x v="0"/>
    <s v="US"/>
    <s v="USD"/>
    <n v="1431928784"/>
    <n v="1430114384"/>
    <b v="0"/>
    <n v="10"/>
    <b v="1"/>
    <s v="theater/plays"/>
    <n v="291"/>
    <n v="79.099999999999994"/>
    <x v="1"/>
  </r>
  <r>
    <x v="0"/>
    <s v="US"/>
    <s v="USD"/>
    <n v="1445818397"/>
    <n v="1442794397"/>
    <b v="0"/>
    <n v="35"/>
    <b v="1"/>
    <s v="theater/plays"/>
    <n v="200.2199999999998"/>
    <n v="114.29199999999999"/>
    <x v="1"/>
  </r>
  <r>
    <x v="0"/>
    <s v="US"/>
    <s v="USD"/>
    <n v="1408252260"/>
    <n v="1406580436"/>
    <b v="0"/>
    <n v="29"/>
    <b v="1"/>
    <s v="theater/plays"/>
    <n v="0"/>
    <n v="51.724137931034484"/>
    <x v="1"/>
  </r>
  <r>
    <x v="0"/>
    <s v="US"/>
    <s v="USD"/>
    <n v="1480140000"/>
    <n v="1479186575"/>
    <b v="0"/>
    <n v="13"/>
    <b v="1"/>
    <s v="theater/plays"/>
    <n v="0"/>
    <n v="30.76923076923077"/>
    <x v="1"/>
  </r>
  <r>
    <x v="0"/>
    <s v="CA"/>
    <s v="CAD"/>
    <n v="1414862280"/>
    <n v="1412360309"/>
    <b v="0"/>
    <n v="72"/>
    <b v="1"/>
    <s v="theater/plays"/>
    <n v="343"/>
    <n v="74.208333333333329"/>
    <x v="1"/>
  </r>
  <r>
    <x v="0"/>
    <s v="US"/>
    <s v="USD"/>
    <n v="1473625166"/>
    <n v="1470169166"/>
    <b v="0"/>
    <n v="78"/>
    <b v="1"/>
    <s v="theater/plays"/>
    <n v="732"/>
    <n v="47.846153846153847"/>
    <x v="1"/>
  </r>
  <r>
    <x v="0"/>
    <s v="US"/>
    <s v="USD"/>
    <n v="1464904800"/>
    <n v="1463852904"/>
    <b v="0"/>
    <n v="49"/>
    <b v="1"/>
    <s v="theater/plays"/>
    <n v="135"/>
    <n v="34.408163265306122"/>
    <x v="1"/>
  </r>
  <r>
    <x v="0"/>
    <s v="CA"/>
    <s v="CAD"/>
    <n v="1464471840"/>
    <n v="1459309704"/>
    <b v="0"/>
    <n v="42"/>
    <b v="1"/>
    <s v="theater/plays"/>
    <n v="40"/>
    <n v="40.238095238095241"/>
    <x v="1"/>
  </r>
  <r>
    <x v="0"/>
    <s v="US"/>
    <s v="USD"/>
    <n v="1435733940"/>
    <n v="1431046325"/>
    <b v="0"/>
    <n v="35"/>
    <b v="1"/>
    <s v="theater/plays"/>
    <n v="110"/>
    <n v="60.285714285714285"/>
    <x v="1"/>
  </r>
  <r>
    <x v="0"/>
    <s v="US"/>
    <s v="USD"/>
    <n v="1457326740"/>
    <n v="1455919438"/>
    <b v="0"/>
    <n v="42"/>
    <b v="1"/>
    <s v="theater/plays"/>
    <n v="63"/>
    <n v="25.30952380952381"/>
    <x v="1"/>
  </r>
  <r>
    <x v="0"/>
    <s v="GB"/>
    <s v="GBP"/>
    <n v="1441995595"/>
    <n v="1439835595"/>
    <b v="0"/>
    <n v="42"/>
    <b v="1"/>
    <s v="theater/plays"/>
    <n v="10"/>
    <n v="35.952380952380949"/>
    <x v="1"/>
  </r>
  <r>
    <x v="0"/>
    <s v="US"/>
    <s v="USD"/>
    <n v="1458100740"/>
    <n v="1456862924"/>
    <b v="0"/>
    <n v="31"/>
    <b v="1"/>
    <s v="theater/plays"/>
    <n v="216"/>
    <n v="136"/>
    <x v="1"/>
  </r>
  <r>
    <x v="0"/>
    <s v="GB"/>
    <s v="GBP"/>
    <n v="1469359728"/>
    <n v="1466767728"/>
    <b v="0"/>
    <n v="38"/>
    <b v="1"/>
    <s v="theater/plays"/>
    <n v="189"/>
    <n v="70.763157894736835"/>
    <x v="1"/>
  </r>
  <r>
    <x v="0"/>
    <s v="US"/>
    <s v="USD"/>
    <n v="1447959491"/>
    <n v="1445363891"/>
    <b v="0"/>
    <n v="8"/>
    <b v="1"/>
    <s v="theater/plays"/>
    <n v="0"/>
    <n v="125"/>
    <x v="1"/>
  </r>
  <r>
    <x v="0"/>
    <s v="US"/>
    <s v="USD"/>
    <n v="1399953600"/>
    <n v="1398983245"/>
    <b v="0"/>
    <n v="39"/>
    <b v="1"/>
    <s v="theater/plays"/>
    <n v="94"/>
    <n v="66.512820512820511"/>
    <x v="1"/>
  </r>
  <r>
    <x v="0"/>
    <s v="US"/>
    <s v="USD"/>
    <n v="1408815440"/>
    <n v="1404927440"/>
    <b v="0"/>
    <n v="29"/>
    <b v="1"/>
    <s v="theater/plays"/>
    <n v="45"/>
    <n v="105"/>
    <x v="1"/>
  </r>
  <r>
    <x v="0"/>
    <s v="US"/>
    <s v="USD"/>
    <n v="1464732537"/>
    <n v="1462140537"/>
    <b v="0"/>
    <n v="72"/>
    <b v="1"/>
    <s v="theater/plays"/>
    <n v="440"/>
    <n v="145"/>
    <x v="1"/>
  </r>
  <r>
    <x v="0"/>
    <s v="GB"/>
    <s v="GBP"/>
    <n v="1462914000"/>
    <n v="1460914253"/>
    <b v="0"/>
    <n v="15"/>
    <b v="1"/>
    <s v="theater/plays"/>
    <n v="80"/>
    <n v="12"/>
    <x v="1"/>
  </r>
  <r>
    <x v="0"/>
    <s v="US"/>
    <s v="USD"/>
    <n v="1416545700"/>
    <n v="1415392666"/>
    <b v="0"/>
    <n v="33"/>
    <b v="1"/>
    <s v="theater/plays"/>
    <n v="190"/>
    <n v="96.666666666666671"/>
    <x v="1"/>
  </r>
  <r>
    <x v="0"/>
    <s v="US"/>
    <s v="USD"/>
    <n v="1404312846"/>
    <n v="1402584846"/>
    <b v="0"/>
    <n v="15"/>
    <b v="1"/>
    <s v="theater/plays"/>
    <n v="5"/>
    <n v="60.333333333333336"/>
    <x v="1"/>
  </r>
  <r>
    <x v="0"/>
    <s v="GB"/>
    <s v="GBP"/>
    <n v="1415385000"/>
    <n v="1413406695"/>
    <b v="0"/>
    <n v="19"/>
    <b v="1"/>
    <s v="theater/plays"/>
    <n v="18"/>
    <n v="79.89473684210526"/>
    <x v="1"/>
  </r>
  <r>
    <x v="0"/>
    <s v="GB"/>
    <s v="GBP"/>
    <n v="1429789992"/>
    <n v="1424609592"/>
    <b v="0"/>
    <n v="17"/>
    <b v="1"/>
    <s v="theater/plays"/>
    <n v="0"/>
    <n v="58.823529411764703"/>
    <x v="1"/>
  </r>
  <r>
    <x v="0"/>
    <s v="US"/>
    <s v="USD"/>
    <n v="1401857940"/>
    <n v="1400725112"/>
    <b v="0"/>
    <n v="44"/>
    <b v="1"/>
    <s v="theater/plays"/>
    <n v="515"/>
    <n v="75.340909090909093"/>
    <x v="1"/>
  </r>
  <r>
    <x v="0"/>
    <s v="US"/>
    <s v="USD"/>
    <n v="1422853140"/>
    <n v="1421439552"/>
    <b v="0"/>
    <n v="10"/>
    <b v="1"/>
    <s v="theater/plays"/>
    <n v="50"/>
    <n v="55"/>
    <x v="1"/>
  </r>
  <r>
    <x v="0"/>
    <s v="US"/>
    <s v="USD"/>
    <n v="1433097171"/>
    <n v="1430505171"/>
    <b v="0"/>
    <n v="46"/>
    <b v="1"/>
    <s v="theater/plays"/>
    <n v="80"/>
    <n v="66.956521739130437"/>
    <x v="1"/>
  </r>
  <r>
    <x v="0"/>
    <s v="US"/>
    <s v="USD"/>
    <n v="1410145200"/>
    <n v="1407197670"/>
    <b v="0"/>
    <n v="11"/>
    <b v="1"/>
    <s v="theater/plays"/>
    <n v="0"/>
    <n v="227.27272727272728"/>
    <x v="1"/>
  </r>
  <r>
    <x v="0"/>
    <s v="GB"/>
    <s v="GBP"/>
    <n v="1404471600"/>
    <n v="1401910634"/>
    <b v="0"/>
    <n v="13"/>
    <b v="1"/>
    <s v="theater/plays"/>
    <n v="0"/>
    <n v="307.69230769230768"/>
    <x v="1"/>
  </r>
  <r>
    <x v="0"/>
    <s v="US"/>
    <s v="USD"/>
    <n v="1412259660"/>
    <n v="1410461299"/>
    <b v="0"/>
    <n v="33"/>
    <b v="1"/>
    <s v="theater/plays"/>
    <n v="150.69000000000005"/>
    <n v="50.020909090909093"/>
    <x v="1"/>
  </r>
  <r>
    <x v="0"/>
    <s v="GB"/>
    <s v="GBP"/>
    <n v="1425478950"/>
    <n v="1422886950"/>
    <b v="0"/>
    <n v="28"/>
    <b v="1"/>
    <s v="theater/plays"/>
    <n v="27"/>
    <n v="72.392857142857139"/>
    <x v="1"/>
  </r>
  <r>
    <x v="0"/>
    <s v="GB"/>
    <s v="GBP"/>
    <n v="1441547220"/>
    <n v="1439322412"/>
    <b v="0"/>
    <n v="21"/>
    <b v="1"/>
    <s v="theater/plays"/>
    <n v="15"/>
    <n v="95.952380952380949"/>
    <x v="1"/>
  </r>
  <r>
    <x v="0"/>
    <s v="US"/>
    <s v="USD"/>
    <n v="1411980020"/>
    <n v="1409388020"/>
    <b v="0"/>
    <n v="13"/>
    <b v="1"/>
    <s v="theater/plays"/>
    <n v="243"/>
    <n v="45.615384615384613"/>
    <x v="1"/>
  </r>
  <r>
    <x v="0"/>
    <s v="GB"/>
    <s v="GBP"/>
    <n v="1442311560"/>
    <n v="1439924246"/>
    <b v="0"/>
    <n v="34"/>
    <b v="1"/>
    <s v="theater/plays"/>
    <n v="0"/>
    <n v="41.029411764705884"/>
    <x v="1"/>
  </r>
  <r>
    <x v="0"/>
    <s v="GB"/>
    <s v="GBP"/>
    <n v="1474844400"/>
    <n v="1469871148"/>
    <b v="0"/>
    <n v="80"/>
    <b v="1"/>
    <s v="theater/plays"/>
    <n v="546"/>
    <n v="56.825000000000003"/>
    <x v="1"/>
  </r>
  <r>
    <x v="0"/>
    <s v="US"/>
    <s v="USD"/>
    <n v="1410580800"/>
    <n v="1409336373"/>
    <b v="0"/>
    <n v="74"/>
    <b v="1"/>
    <s v="theater/plays"/>
    <n v="156"/>
    <n v="137.24324324324326"/>
    <x v="1"/>
  </r>
  <r>
    <x v="0"/>
    <s v="US"/>
    <s v="USD"/>
    <n v="1439136000"/>
    <n v="1438188106"/>
    <b v="0"/>
    <n v="7"/>
    <b v="1"/>
    <s v="theater/plays"/>
    <n v="30"/>
    <n v="75.714285714285708"/>
    <x v="1"/>
  </r>
  <r>
    <x v="0"/>
    <s v="US"/>
    <s v="USD"/>
    <n v="1461823140"/>
    <n v="1459411371"/>
    <b v="0"/>
    <n v="34"/>
    <b v="1"/>
    <s v="theater/plays"/>
    <n v="66"/>
    <n v="99"/>
    <x v="1"/>
  </r>
  <r>
    <x v="0"/>
    <s v="US"/>
    <s v="USD"/>
    <n v="1436587140"/>
    <n v="1434069205"/>
    <b v="0"/>
    <n v="86"/>
    <b v="1"/>
    <s v="theater/plays"/>
    <n v="1015"/>
    <n v="81.569767441860463"/>
    <x v="1"/>
  </r>
  <r>
    <x v="0"/>
    <s v="GB"/>
    <s v="GBP"/>
    <n v="1484740918"/>
    <n v="1483012918"/>
    <b v="0"/>
    <n v="37"/>
    <b v="1"/>
    <s v="theater/plays"/>
    <n v="19"/>
    <n v="45.108108108108105"/>
    <x v="1"/>
  </r>
  <r>
    <x v="0"/>
    <s v="US"/>
    <s v="USD"/>
    <n v="1436749200"/>
    <n v="1434997018"/>
    <b v="0"/>
    <n v="18"/>
    <b v="1"/>
    <s v="theater/plays"/>
    <n v="160"/>
    <n v="36.666666666666664"/>
    <x v="1"/>
  </r>
  <r>
    <x v="0"/>
    <s v="GB"/>
    <s v="GBP"/>
    <n v="1460318400"/>
    <n v="1457881057"/>
    <b v="0"/>
    <n v="22"/>
    <b v="1"/>
    <s v="theater/plays"/>
    <n v="0"/>
    <n v="125"/>
    <x v="1"/>
  </r>
  <r>
    <x v="0"/>
    <s v="US"/>
    <s v="USD"/>
    <n v="1467301334"/>
    <n v="1464709334"/>
    <b v="0"/>
    <n v="26"/>
    <b v="1"/>
    <s v="theater/plays"/>
    <n v="280"/>
    <n v="49.230769230769234"/>
    <x v="1"/>
  </r>
  <r>
    <x v="0"/>
    <s v="US"/>
    <s v="USD"/>
    <n v="1411012740"/>
    <n v="1409667827"/>
    <b v="0"/>
    <n v="27"/>
    <b v="1"/>
    <s v="theater/plays"/>
    <n v="182"/>
    <n v="42.296296296296298"/>
    <x v="1"/>
  </r>
  <r>
    <x v="0"/>
    <s v="US"/>
    <s v="USD"/>
    <n v="1447269367"/>
    <n v="1444673767"/>
    <b v="0"/>
    <n v="8"/>
    <b v="1"/>
    <s v="theater/plays"/>
    <n v="131"/>
    <n v="78.875"/>
    <x v="1"/>
  </r>
  <r>
    <x v="0"/>
    <s v="US"/>
    <s v="USD"/>
    <n v="1443711623"/>
    <n v="1440687623"/>
    <b v="0"/>
    <n v="204"/>
    <b v="1"/>
    <s v="theater/plays"/>
    <n v="2810"/>
    <n v="38.284313725490193"/>
    <x v="1"/>
  </r>
  <r>
    <x v="0"/>
    <s v="GB"/>
    <s v="GBP"/>
    <n v="1443808800"/>
    <n v="1441120910"/>
    <b v="0"/>
    <n v="46"/>
    <b v="1"/>
    <s v="theater/plays"/>
    <n v="63"/>
    <n v="44.847826086956523"/>
    <x v="1"/>
  </r>
  <r>
    <x v="0"/>
    <s v="GB"/>
    <s v="GBP"/>
    <n v="1450612740"/>
    <n v="1448040425"/>
    <b v="0"/>
    <n v="17"/>
    <b v="1"/>
    <s v="theater/plays"/>
    <n v="80"/>
    <n v="13.529411764705882"/>
    <x v="1"/>
  </r>
  <r>
    <x v="0"/>
    <s v="CA"/>
    <s v="CAD"/>
    <n v="1416211140"/>
    <n v="1413016216"/>
    <b v="0"/>
    <n v="28"/>
    <b v="1"/>
    <s v="theater/plays"/>
    <n v="543"/>
    <n v="43.5"/>
    <x v="1"/>
  </r>
  <r>
    <x v="0"/>
    <s v="GB"/>
    <s v="GBP"/>
    <n v="1471428340"/>
    <n v="1469009140"/>
    <b v="0"/>
    <n v="83"/>
    <b v="1"/>
    <s v="theater/plays"/>
    <n v="569"/>
    <n v="30.951807228915662"/>
    <x v="1"/>
  </r>
  <r>
    <x v="0"/>
    <s v="US"/>
    <s v="USD"/>
    <n v="1473358122"/>
    <n v="1471543722"/>
    <b v="0"/>
    <n v="13"/>
    <b v="1"/>
    <s v="theater/plays"/>
    <n v="118"/>
    <n v="55.230769230769234"/>
    <x v="1"/>
  </r>
  <r>
    <x v="0"/>
    <s v="GB"/>
    <s v="GBP"/>
    <n v="1466899491"/>
    <n v="1464307491"/>
    <b v="0"/>
    <n v="8"/>
    <b v="1"/>
    <s v="theater/plays"/>
    <n v="69"/>
    <n v="46.125"/>
    <x v="1"/>
  </r>
  <r>
    <x v="0"/>
    <s v="GB"/>
    <s v="GBP"/>
    <n v="1441042275"/>
    <n v="1438882275"/>
    <b v="0"/>
    <n v="32"/>
    <b v="1"/>
    <s v="theater/plays"/>
    <n v="60"/>
    <n v="39.375"/>
    <x v="1"/>
  </r>
  <r>
    <x v="0"/>
    <s v="US"/>
    <s v="USD"/>
    <n v="1410099822"/>
    <n v="1404915822"/>
    <b v="0"/>
    <n v="85"/>
    <b v="1"/>
    <s v="theater/plays"/>
    <n v="123"/>
    <n v="66.152941176470591"/>
    <x v="1"/>
  </r>
  <r>
    <x v="0"/>
    <s v="DE"/>
    <s v="EUR"/>
    <n v="1435255659"/>
    <n v="1432663659"/>
    <b v="0"/>
    <n v="29"/>
    <b v="1"/>
    <s v="theater/plays"/>
    <n v="70"/>
    <n v="54.137931034482762"/>
    <x v="1"/>
  </r>
  <r>
    <x v="0"/>
    <s v="US"/>
    <s v="USD"/>
    <n v="1425758257"/>
    <n v="1423166257"/>
    <b v="0"/>
    <n v="24"/>
    <b v="1"/>
    <s v="theater/plays"/>
    <n v="0"/>
    <n v="104.16666666666667"/>
    <x v="1"/>
  </r>
  <r>
    <x v="0"/>
    <s v="US"/>
    <s v="USD"/>
    <n v="1428780159"/>
    <n v="1426188159"/>
    <b v="0"/>
    <n v="8"/>
    <b v="1"/>
    <s v="theater/plays"/>
    <n v="1"/>
    <n v="31.375"/>
    <x v="1"/>
  </r>
  <r>
    <x v="0"/>
    <s v="US"/>
    <s v="USD"/>
    <n v="1427860740"/>
    <n v="1426002684"/>
    <b v="0"/>
    <n v="19"/>
    <b v="1"/>
    <s v="theater/plays"/>
    <n v="25"/>
    <n v="59.210526315789473"/>
    <x v="1"/>
  </r>
  <r>
    <x v="0"/>
    <s v="US"/>
    <s v="USD"/>
    <n v="1463198340"/>
    <n v="1461117201"/>
    <b v="0"/>
    <n v="336"/>
    <b v="1"/>
    <s v="theater/plays"/>
    <n v="5043.25"/>
    <n v="119.17633928571429"/>
    <x v="1"/>
  </r>
  <r>
    <x v="0"/>
    <s v="US"/>
    <s v="USD"/>
    <n v="1457139600"/>
    <n v="1455230214"/>
    <b v="0"/>
    <n v="13"/>
    <b v="1"/>
    <s v="theater/plays"/>
    <n v="40"/>
    <n v="164.61538461538461"/>
    <x v="1"/>
  </r>
  <r>
    <x v="0"/>
    <s v="GB"/>
    <s v="GBP"/>
    <n v="1441358873"/>
    <n v="1438939673"/>
    <b v="0"/>
    <n v="42"/>
    <b v="1"/>
    <s v="theater/plays"/>
    <n v="20"/>
    <n v="24.285714285714285"/>
    <x v="1"/>
  </r>
  <r>
    <x v="0"/>
    <s v="GB"/>
    <s v="GBP"/>
    <n v="1462224398"/>
    <n v="1459632398"/>
    <b v="0"/>
    <n v="64"/>
    <b v="1"/>
    <s v="theater/plays"/>
    <n v="120"/>
    <n v="40.9375"/>
    <x v="1"/>
  </r>
  <r>
    <x v="0"/>
    <s v="US"/>
    <s v="USD"/>
    <n v="1400796420"/>
    <n v="1398342170"/>
    <b v="0"/>
    <n v="25"/>
    <b v="1"/>
    <s v="theater/plays"/>
    <n v="27.5"/>
    <n v="61.1"/>
    <x v="1"/>
  </r>
  <r>
    <x v="0"/>
    <s v="GB"/>
    <s v="GBP"/>
    <n v="1403964324"/>
    <n v="1401372324"/>
    <b v="0"/>
    <n v="20"/>
    <b v="1"/>
    <s v="theater/plays"/>
    <n v="0"/>
    <n v="38.65"/>
    <x v="1"/>
  </r>
  <r>
    <x v="0"/>
    <s v="US"/>
    <s v="USD"/>
    <n v="1439337600"/>
    <n v="1436575280"/>
    <b v="0"/>
    <n v="104"/>
    <b v="1"/>
    <s v="theater/plays"/>
    <n v="345"/>
    <n v="56.20192307692308"/>
    <x v="1"/>
  </r>
  <r>
    <x v="0"/>
    <s v="US"/>
    <s v="USD"/>
    <n v="1423674000"/>
    <n v="1421025159"/>
    <b v="0"/>
    <n v="53"/>
    <b v="1"/>
    <s v="theater/plays"/>
    <n v="671.10999999999967"/>
    <n v="107.00207547169811"/>
    <x v="1"/>
  </r>
  <r>
    <x v="0"/>
    <s v="IT"/>
    <s v="EUR"/>
    <n v="1479382594"/>
    <n v="1476786994"/>
    <b v="0"/>
    <n v="14"/>
    <b v="1"/>
    <s v="theater/plays"/>
    <n v="0"/>
    <n v="171.42857142857142"/>
    <x v="1"/>
  </r>
  <r>
    <x v="0"/>
    <s v="GB"/>
    <s v="GBP"/>
    <n v="1408289724"/>
    <n v="1403105724"/>
    <b v="0"/>
    <n v="20"/>
    <b v="1"/>
    <s v="theater/plays"/>
    <n v="10"/>
    <n v="110.5"/>
    <x v="1"/>
  </r>
  <r>
    <x v="0"/>
    <s v="US"/>
    <s v="USD"/>
    <n v="1399271911"/>
    <n v="1396334311"/>
    <b v="0"/>
    <n v="558"/>
    <b v="1"/>
    <s v="theater/plays"/>
    <n v="36"/>
    <n v="179.27598566308242"/>
    <x v="1"/>
  </r>
  <r>
    <x v="0"/>
    <s v="GB"/>
    <s v="GBP"/>
    <n v="1435352400"/>
    <n v="1431718575"/>
    <b v="0"/>
    <n v="22"/>
    <b v="1"/>
    <s v="theater/plays"/>
    <n v="154"/>
    <n v="22.90909090909091"/>
    <x v="1"/>
  </r>
  <r>
    <x v="0"/>
    <s v="AU"/>
    <s v="AUD"/>
    <n v="1438333080"/>
    <n v="1436408308"/>
    <b v="0"/>
    <n v="24"/>
    <b v="1"/>
    <s v="theater/plays"/>
    <n v="35"/>
    <n v="43.125"/>
    <x v="1"/>
  </r>
  <r>
    <x v="0"/>
    <s v="CA"/>
    <s v="CAD"/>
    <n v="1432694700"/>
    <n v="1429651266"/>
    <b v="0"/>
    <n v="74"/>
    <b v="1"/>
    <s v="theater/plays"/>
    <n v="270"/>
    <n v="46.891891891891895"/>
    <x v="1"/>
  </r>
  <r>
    <x v="0"/>
    <s v="US"/>
    <s v="USD"/>
    <n v="1438799760"/>
    <n v="1437236378"/>
    <b v="0"/>
    <n v="54"/>
    <b v="1"/>
    <s v="theater/plays"/>
    <n v="60"/>
    <n v="47.407407407407405"/>
    <x v="1"/>
  </r>
  <r>
    <x v="0"/>
    <s v="GB"/>
    <s v="GBP"/>
    <n v="1457906400"/>
    <n v="1457115427"/>
    <b v="0"/>
    <n v="31"/>
    <b v="1"/>
    <s v="theater/plays"/>
    <n v="154"/>
    <n v="15.129032258064516"/>
    <x v="1"/>
  </r>
  <r>
    <x v="0"/>
    <s v="GB"/>
    <s v="GBP"/>
    <n v="1470078000"/>
    <n v="1467648456"/>
    <b v="0"/>
    <n v="25"/>
    <b v="1"/>
    <s v="theater/plays"/>
    <n v="27.450000000000045"/>
    <n v="21.098000000000003"/>
    <x v="1"/>
  </r>
  <r>
    <x v="0"/>
    <s v="GB"/>
    <s v="GBP"/>
    <n v="1444060800"/>
    <n v="1440082649"/>
    <b v="0"/>
    <n v="17"/>
    <b v="1"/>
    <s v="theater/plays"/>
    <n v="5"/>
    <n v="59.117647058823529"/>
    <x v="1"/>
  </r>
  <r>
    <x v="0"/>
    <s v="US"/>
    <s v="USD"/>
    <n v="1420048208"/>
    <n v="1417456208"/>
    <b v="0"/>
    <n v="12"/>
    <b v="1"/>
    <s v="theater/plays"/>
    <n v="275"/>
    <n v="97.916666666666671"/>
    <x v="1"/>
  </r>
  <r>
    <x v="0"/>
    <s v="GB"/>
    <s v="GBP"/>
    <n v="1422015083"/>
    <n v="1419423083"/>
    <b v="0"/>
    <n v="38"/>
    <b v="1"/>
    <s v="theater/plays"/>
    <n v="95"/>
    <n v="55.131578947368418"/>
    <x v="1"/>
  </r>
  <r>
    <x v="0"/>
    <s v="GB"/>
    <s v="GBP"/>
    <n v="1433964444"/>
    <n v="1431372444"/>
    <b v="0"/>
    <n v="41"/>
    <b v="1"/>
    <s v="theater/plays"/>
    <n v="88"/>
    <n v="26.536585365853657"/>
    <x v="1"/>
  </r>
  <r>
    <x v="0"/>
    <s v="US"/>
    <s v="USD"/>
    <n v="1410975994"/>
    <n v="1408383994"/>
    <b v="0"/>
    <n v="19"/>
    <b v="1"/>
    <s v="theater/plays"/>
    <n v="110"/>
    <n v="58.421052631578945"/>
    <x v="1"/>
  </r>
  <r>
    <x v="0"/>
    <s v="US"/>
    <s v="USD"/>
    <n v="1420734696"/>
    <n v="1418142696"/>
    <b v="0"/>
    <n v="41"/>
    <b v="1"/>
    <s v="theater/plays"/>
    <n v="24"/>
    <n v="122.53658536585365"/>
    <x v="1"/>
  </r>
  <r>
    <x v="0"/>
    <s v="US"/>
    <s v="USD"/>
    <n v="1420009200"/>
    <n v="1417593483"/>
    <b v="0"/>
    <n v="26"/>
    <b v="1"/>
    <s v="theater/plays"/>
    <n v="287"/>
    <n v="87.961538461538467"/>
    <x v="1"/>
  </r>
  <r>
    <x v="0"/>
    <s v="GB"/>
    <s v="GBP"/>
    <n v="1414701413"/>
    <n v="1412109413"/>
    <b v="0"/>
    <n v="25"/>
    <b v="1"/>
    <s v="theater/plays"/>
    <n v="331"/>
    <n v="73.239999999999995"/>
    <x v="1"/>
  </r>
  <r>
    <x v="0"/>
    <s v="GB"/>
    <s v="GBP"/>
    <n v="1434894082"/>
    <n v="1432302082"/>
    <b v="0"/>
    <n v="9"/>
    <b v="1"/>
    <s v="theater/plays"/>
    <n v="0"/>
    <n v="55.555555555555557"/>
    <x v="1"/>
  </r>
  <r>
    <x v="0"/>
    <s v="GB"/>
    <s v="GBP"/>
    <n v="1415440846"/>
    <n v="1412845246"/>
    <b v="0"/>
    <n v="78"/>
    <b v="1"/>
    <s v="theater/plays"/>
    <n v="84"/>
    <n v="39.53846153846154"/>
    <x v="1"/>
  </r>
  <r>
    <x v="0"/>
    <s v="US"/>
    <s v="USD"/>
    <n v="1415921848"/>
    <n v="1413326248"/>
    <b v="0"/>
    <n v="45"/>
    <b v="1"/>
    <s v="theater/plays"/>
    <n v="355"/>
    <n v="136.77777777777777"/>
    <x v="1"/>
  </r>
  <r>
    <x v="0"/>
    <s v="US"/>
    <s v="USD"/>
    <n v="1470887940"/>
    <n v="1468176527"/>
    <b v="0"/>
    <n v="102"/>
    <b v="1"/>
    <s v="theater/plays"/>
    <n v="133"/>
    <n v="99.343137254901961"/>
    <x v="1"/>
  </r>
  <r>
    <x v="0"/>
    <s v="US"/>
    <s v="USD"/>
    <n v="1480947054"/>
    <n v="1475759454"/>
    <b v="0"/>
    <n v="5"/>
    <b v="1"/>
    <s v="theater/plays"/>
    <n v="0"/>
    <n v="20"/>
    <x v="1"/>
  </r>
  <r>
    <x v="0"/>
    <s v="US"/>
    <s v="USD"/>
    <n v="1430029680"/>
    <n v="1427741583"/>
    <b v="0"/>
    <n v="27"/>
    <b v="1"/>
    <s v="theater/plays"/>
    <n v="180"/>
    <n v="28.888888888888889"/>
    <x v="1"/>
  </r>
  <r>
    <x v="0"/>
    <s v="GB"/>
    <s v="GBP"/>
    <n v="1462037777"/>
    <n v="1459445777"/>
    <b v="0"/>
    <n v="37"/>
    <b v="1"/>
    <s v="theater/plays"/>
    <n v="0.20000000000004547"/>
    <n v="40.545945945945945"/>
    <x v="1"/>
  </r>
  <r>
    <x v="0"/>
    <s v="GB"/>
    <s v="GBP"/>
    <n v="1459444656"/>
    <n v="1456856256"/>
    <b v="0"/>
    <n v="14"/>
    <b v="1"/>
    <s v="theater/plays"/>
    <n v="0"/>
    <n v="35.714285714285715"/>
    <x v="1"/>
  </r>
  <r>
    <x v="0"/>
    <s v="US"/>
    <s v="USD"/>
    <n v="1425185940"/>
    <n v="1421900022"/>
    <b v="0"/>
    <n v="27"/>
    <b v="1"/>
    <s v="theater/plays"/>
    <n v="125"/>
    <n v="37.962962962962962"/>
    <x v="1"/>
  </r>
  <r>
    <x v="0"/>
    <s v="GB"/>
    <s v="GBP"/>
    <n v="1406719110"/>
    <n v="1405509510"/>
    <b v="0"/>
    <n v="45"/>
    <b v="1"/>
    <s v="theater/plays"/>
    <n v="0"/>
    <n v="33.333333333333336"/>
    <x v="1"/>
  </r>
  <r>
    <x v="0"/>
    <s v="US"/>
    <s v="USD"/>
    <n v="1459822682"/>
    <n v="1458613082"/>
    <b v="0"/>
    <n v="49"/>
    <b v="1"/>
    <s v="theater/plays"/>
    <n v="1870"/>
    <n v="58.571428571428569"/>
    <x v="1"/>
  </r>
  <r>
    <x v="0"/>
    <s v="US"/>
    <s v="USD"/>
    <n v="1460970805"/>
    <n v="1455790405"/>
    <b v="0"/>
    <n v="24"/>
    <b v="1"/>
    <s v="theater/plays"/>
    <n v="255"/>
    <n v="135.625"/>
    <x v="1"/>
  </r>
  <r>
    <x v="0"/>
    <s v="GB"/>
    <s v="GBP"/>
    <n v="1436772944"/>
    <n v="1434180944"/>
    <b v="0"/>
    <n v="112"/>
    <b v="1"/>
    <s v="theater/plays"/>
    <n v="465"/>
    <n v="30.9375"/>
    <x v="1"/>
  </r>
  <r>
    <x v="0"/>
    <s v="US"/>
    <s v="USD"/>
    <n v="1419181890"/>
    <n v="1416589890"/>
    <b v="0"/>
    <n v="23"/>
    <b v="1"/>
    <s v="theater/plays"/>
    <n v="650"/>
    <n v="176.08695652173913"/>
    <x v="1"/>
  </r>
  <r>
    <x v="0"/>
    <s v="US"/>
    <s v="USD"/>
    <n v="1474649070"/>
    <n v="1469465070"/>
    <b v="0"/>
    <n v="54"/>
    <b v="1"/>
    <s v="theater/plays"/>
    <n v="707"/>
    <n v="151.9814814814815"/>
    <x v="1"/>
  </r>
  <r>
    <x v="0"/>
    <s v="GB"/>
    <s v="GBP"/>
    <n v="1467054000"/>
    <n v="1463144254"/>
    <b v="0"/>
    <n v="28"/>
    <b v="1"/>
    <s v="theater/plays"/>
    <n v="133"/>
    <n v="22.607142857142858"/>
    <x v="1"/>
  </r>
  <r>
    <x v="0"/>
    <s v="GB"/>
    <s v="GBP"/>
    <n v="1430348400"/>
    <n v="1428436410"/>
    <b v="0"/>
    <n v="11"/>
    <b v="1"/>
    <s v="theater/plays"/>
    <n v="1"/>
    <n v="18.272727272727273"/>
    <x v="1"/>
  </r>
  <r>
    <x v="0"/>
    <s v="US"/>
    <s v="USD"/>
    <n v="1432654347"/>
    <n v="1430494347"/>
    <b v="0"/>
    <n v="62"/>
    <b v="1"/>
    <s v="theater/plays"/>
    <n v="1100"/>
    <n v="82.258064516129039"/>
    <x v="1"/>
  </r>
  <r>
    <x v="0"/>
    <s v="GB"/>
    <s v="GBP"/>
    <n v="1413792034"/>
    <n v="1411200034"/>
    <b v="0"/>
    <n v="73"/>
    <b v="1"/>
    <s v="theater/plays"/>
    <n v="3"/>
    <n v="68.534246575342465"/>
    <x v="1"/>
  </r>
  <r>
    <x v="0"/>
    <s v="US"/>
    <s v="USD"/>
    <n v="1422075540"/>
    <n v="1419979544"/>
    <b v="0"/>
    <n v="18"/>
    <b v="1"/>
    <s v="theater/plays"/>
    <n v="525"/>
    <n v="68.055555555555557"/>
    <x v="1"/>
  </r>
  <r>
    <x v="0"/>
    <s v="US"/>
    <s v="USD"/>
    <n v="1423630740"/>
    <n v="1418673307"/>
    <b v="0"/>
    <n v="35"/>
    <b v="1"/>
    <s v="theater/plays"/>
    <n v="545"/>
    <n v="72.714285714285708"/>
    <x v="1"/>
  </r>
  <r>
    <x v="0"/>
    <s v="US"/>
    <s v="USD"/>
    <n v="1420489560"/>
    <n v="1417469639"/>
    <b v="0"/>
    <n v="43"/>
    <b v="1"/>
    <s v="theater/plays"/>
    <n v="319"/>
    <n v="77.186046511627907"/>
    <x v="1"/>
  </r>
  <r>
    <x v="0"/>
    <s v="US"/>
    <s v="USD"/>
    <n v="1472952982"/>
    <n v="1470792982"/>
    <b v="0"/>
    <n v="36"/>
    <b v="1"/>
    <s v="theater/plays"/>
    <n v="415"/>
    <n v="55.972222222222221"/>
    <x v="1"/>
  </r>
  <r>
    <x v="0"/>
    <s v="US"/>
    <s v="USD"/>
    <n v="1426229940"/>
    <n v="1423959123"/>
    <b v="0"/>
    <n v="62"/>
    <b v="1"/>
    <s v="theater/plays"/>
    <n v="481"/>
    <n v="49.693548387096776"/>
    <x v="1"/>
  </r>
  <r>
    <x v="0"/>
    <s v="CA"/>
    <s v="CAD"/>
    <n v="1409072982"/>
    <n v="1407258582"/>
    <b v="0"/>
    <n v="15"/>
    <b v="1"/>
    <s v="theater/plays"/>
    <n v="85"/>
    <n v="79"/>
    <x v="1"/>
  </r>
  <r>
    <x v="0"/>
    <s v="US"/>
    <s v="USD"/>
    <n v="1456984740"/>
    <n v="1455717790"/>
    <b v="0"/>
    <n v="33"/>
    <b v="1"/>
    <s v="theater/plays"/>
    <n v="65"/>
    <n v="77.727272727272734"/>
    <x v="1"/>
  </r>
  <r>
    <x v="0"/>
    <s v="US"/>
    <s v="USD"/>
    <n v="1409720340"/>
    <n v="1408129822"/>
    <b v="0"/>
    <n v="27"/>
    <b v="1"/>
    <s v="theater/plays"/>
    <n v="101"/>
    <n v="40.777777777777779"/>
    <x v="1"/>
  </r>
  <r>
    <x v="0"/>
    <s v="US"/>
    <s v="USD"/>
    <n v="1440892800"/>
    <n v="1438715077"/>
    <b v="0"/>
    <n v="17"/>
    <b v="1"/>
    <s v="theater/plays"/>
    <n v="510"/>
    <n v="59.411764705882355"/>
    <x v="1"/>
  </r>
  <r>
    <x v="0"/>
    <s v="US"/>
    <s v="USD"/>
    <n v="1476390164"/>
    <n v="1473970964"/>
    <b v="0"/>
    <n v="4"/>
    <b v="1"/>
    <s v="theater/plays"/>
    <n v="3"/>
    <n v="3.25"/>
    <x v="1"/>
  </r>
  <r>
    <x v="0"/>
    <s v="GB"/>
    <s v="GBP"/>
    <n v="1421452682"/>
    <n v="1418860682"/>
    <b v="0"/>
    <n v="53"/>
    <b v="1"/>
    <s v="theater/plays"/>
    <n v="87"/>
    <n v="39.377358490566039"/>
    <x v="1"/>
  </r>
  <r>
    <x v="0"/>
    <s v="US"/>
    <s v="USD"/>
    <n v="1463520479"/>
    <n v="1458336479"/>
    <b v="0"/>
    <n v="49"/>
    <b v="1"/>
    <s v="theater/plays"/>
    <n v="2"/>
    <n v="81.673469387755105"/>
    <x v="1"/>
  </r>
  <r>
    <x v="0"/>
    <s v="US"/>
    <s v="USD"/>
    <n v="1446759880"/>
    <n v="1444164280"/>
    <b v="0"/>
    <n v="57"/>
    <b v="1"/>
    <s v="theater/plays"/>
    <n v="1060"/>
    <n v="44.912280701754383"/>
    <x v="1"/>
  </r>
  <r>
    <x v="0"/>
    <s v="US"/>
    <s v="USD"/>
    <n v="1461913140"/>
    <n v="1461370956"/>
    <b v="0"/>
    <n v="69"/>
    <b v="1"/>
    <s v="theater/plays"/>
    <n v="385"/>
    <n v="49.05797101449275"/>
    <x v="1"/>
  </r>
  <r>
    <x v="0"/>
    <s v="GB"/>
    <s v="GBP"/>
    <n v="1455390126"/>
    <n v="1452798126"/>
    <b v="0"/>
    <n v="15"/>
    <b v="1"/>
    <s v="theater/plays"/>
    <n v="210"/>
    <n v="30.666666666666668"/>
    <x v="1"/>
  </r>
  <r>
    <x v="0"/>
    <s v="GB"/>
    <s v="GBP"/>
    <n v="1471185057"/>
    <n v="1468593057"/>
    <b v="0"/>
    <n v="64"/>
    <b v="1"/>
    <s v="theater/plays"/>
    <n v="908"/>
    <n v="61.0625"/>
    <x v="1"/>
  </r>
  <r>
    <x v="0"/>
    <s v="GB"/>
    <s v="GBP"/>
    <n v="1450137600"/>
    <n v="1448924882"/>
    <b v="0"/>
    <n v="20"/>
    <b v="1"/>
    <s v="theater/plays"/>
    <n v="30"/>
    <n v="29"/>
    <x v="1"/>
  </r>
  <r>
    <x v="0"/>
    <s v="GB"/>
    <s v="GBP"/>
    <n v="1466172000"/>
    <n v="1463418090"/>
    <b v="0"/>
    <n v="27"/>
    <b v="1"/>
    <s v="theater/plays"/>
    <n v="0"/>
    <n v="29.62962962962963"/>
    <x v="1"/>
  </r>
  <r>
    <x v="0"/>
    <s v="GB"/>
    <s v="GBP"/>
    <n v="1459378085"/>
    <n v="1456789685"/>
    <b v="0"/>
    <n v="21"/>
    <b v="1"/>
    <s v="theater/plays"/>
    <n v="1045"/>
    <n v="143.0952380952381"/>
    <x v="1"/>
  </r>
  <r>
    <x v="0"/>
    <s v="GB"/>
    <s v="GBP"/>
    <n v="1439806936"/>
    <n v="1437214936"/>
    <b v="0"/>
    <n v="31"/>
    <b v="1"/>
    <s v="theater/plays"/>
    <n v="623"/>
    <n v="52.354838709677416"/>
    <x v="1"/>
  </r>
  <r>
    <x v="0"/>
    <s v="GB"/>
    <s v="GBP"/>
    <n v="1428483201"/>
    <n v="1425891201"/>
    <b v="0"/>
    <n v="51"/>
    <b v="1"/>
    <s v="theater/plays"/>
    <n v="900"/>
    <n v="66.666666666666671"/>
    <x v="1"/>
  </r>
  <r>
    <x v="0"/>
    <s v="CA"/>
    <s v="CAD"/>
    <n v="1402334811"/>
    <n v="1401470811"/>
    <b v="0"/>
    <n v="57"/>
    <b v="1"/>
    <s v="theater/plays"/>
    <n v="2220"/>
    <n v="126.66666666666667"/>
    <x v="1"/>
  </r>
  <r>
    <x v="0"/>
    <s v="US"/>
    <s v="USD"/>
    <n v="1403964574"/>
    <n v="1401372574"/>
    <b v="0"/>
    <n v="20"/>
    <b v="1"/>
    <s v="theater/plays"/>
    <n v="0"/>
    <n v="62.5"/>
    <x v="1"/>
  </r>
  <r>
    <x v="0"/>
    <s v="US"/>
    <s v="USD"/>
    <n v="1434675616"/>
    <n v="1432083616"/>
    <b v="0"/>
    <n v="71"/>
    <b v="1"/>
    <s v="theater/plays"/>
    <n v="20"/>
    <n v="35.492957746478872"/>
    <x v="1"/>
  </r>
  <r>
    <x v="0"/>
    <s v="GB"/>
    <s v="GBP"/>
    <n v="1449756896"/>
    <n v="1447164896"/>
    <b v="0"/>
    <n v="72"/>
    <b v="1"/>
    <s v="theater/plays"/>
    <n v="170"/>
    <n v="37.083333333333336"/>
    <x v="1"/>
  </r>
  <r>
    <x v="0"/>
    <s v="GB"/>
    <s v="GBP"/>
    <n v="1426801664"/>
    <n v="1424213264"/>
    <b v="0"/>
    <n v="45"/>
    <b v="1"/>
    <s v="theater/plays"/>
    <n v="620"/>
    <n v="69.333333333333329"/>
    <x v="1"/>
  </r>
  <r>
    <x v="0"/>
    <s v="GB"/>
    <s v="GBP"/>
    <n v="1488240000"/>
    <n v="1486996729"/>
    <b v="0"/>
    <n v="51"/>
    <b v="1"/>
    <s v="theater/plays"/>
    <n v="140"/>
    <n v="17.254901960784313"/>
    <x v="1"/>
  </r>
  <r>
    <x v="0"/>
    <s v="GB"/>
    <s v="GBP"/>
    <n v="1433343850"/>
    <n v="1430751850"/>
    <b v="0"/>
    <n v="56"/>
    <b v="1"/>
    <s v="theater/plays"/>
    <n v="20"/>
    <n v="36.071428571428569"/>
    <x v="1"/>
  </r>
  <r>
    <x v="0"/>
    <s v="US"/>
    <s v="USD"/>
    <n v="1479592800"/>
    <n v="1476760226"/>
    <b v="0"/>
    <n v="17"/>
    <b v="1"/>
    <s v="theater/plays"/>
    <n v="130"/>
    <n v="66.470588235294116"/>
    <x v="1"/>
  </r>
  <r>
    <x v="0"/>
    <s v="US"/>
    <s v="USD"/>
    <n v="1425528000"/>
    <n v="1422916261"/>
    <b v="0"/>
    <n v="197"/>
    <b v="1"/>
    <s v="theater/plays"/>
    <n v="545"/>
    <n v="56.065989847715734"/>
    <x v="1"/>
  </r>
  <r>
    <x v="0"/>
    <s v="US"/>
    <s v="USD"/>
    <n v="1475269200"/>
    <n v="1473200844"/>
    <b v="0"/>
    <n v="70"/>
    <b v="1"/>
    <s v="theater/plays"/>
    <n v="292"/>
    <n v="47.028571428571432"/>
    <x v="1"/>
  </r>
  <r>
    <x v="0"/>
    <s v="US"/>
    <s v="USD"/>
    <n v="1411874580"/>
    <n v="1409030371"/>
    <b v="0"/>
    <n v="21"/>
    <b v="1"/>
    <s v="theater/plays"/>
    <n v="0.99000000000000909"/>
    <n v="47.666190476190479"/>
    <x v="1"/>
  </r>
  <r>
    <x v="0"/>
    <s v="US"/>
    <s v="USD"/>
    <n v="1406358000"/>
    <n v="1404841270"/>
    <b v="0"/>
    <n v="34"/>
    <b v="1"/>
    <s v="theater/plays"/>
    <n v="500"/>
    <n v="88.235294117647058"/>
    <x v="1"/>
  </r>
  <r>
    <x v="0"/>
    <s v="US"/>
    <s v="USD"/>
    <n v="1471977290"/>
    <n v="1466793290"/>
    <b v="0"/>
    <n v="39"/>
    <b v="1"/>
    <s v="theater/plays"/>
    <n v="148"/>
    <n v="80.717948717948715"/>
    <x v="1"/>
  </r>
  <r>
    <x v="0"/>
    <s v="GB"/>
    <s v="GBP"/>
    <n v="1435851577"/>
    <n v="1433259577"/>
    <b v="0"/>
    <n v="78"/>
    <b v="1"/>
    <s v="theater/plays"/>
    <n v="80"/>
    <n v="39.487179487179489"/>
    <x v="1"/>
  </r>
  <r>
    <x v="0"/>
    <s v="GB"/>
    <s v="GBP"/>
    <n v="1408204857"/>
    <n v="1406390457"/>
    <b v="0"/>
    <n v="48"/>
    <b v="1"/>
    <s v="theater/plays"/>
    <n v="73"/>
    <n v="84.854166666666671"/>
    <x v="1"/>
  </r>
  <r>
    <x v="0"/>
    <s v="US"/>
    <s v="USD"/>
    <n v="1463803140"/>
    <n v="1459446487"/>
    <b v="0"/>
    <n v="29"/>
    <b v="1"/>
    <s v="theater/plays"/>
    <n v="0"/>
    <n v="68.965517241379317"/>
    <x v="1"/>
  </r>
  <r>
    <x v="2"/>
    <s v="US"/>
    <s v="USD"/>
    <n v="1450040396"/>
    <n v="1444852796"/>
    <b v="0"/>
    <n v="0"/>
    <b v="0"/>
    <s v="theater/musical"/>
    <n v="-100000"/>
    <e v="#DIV/0!"/>
    <x v="1"/>
  </r>
  <r>
    <x v="2"/>
    <s v="US"/>
    <s v="USD"/>
    <n v="1462467600"/>
    <n v="1457403364"/>
    <b v="0"/>
    <n v="2"/>
    <b v="0"/>
    <s v="theater/musical"/>
    <n v="-999998"/>
    <n v="1"/>
    <x v="1"/>
  </r>
  <r>
    <x v="2"/>
    <s v="GB"/>
    <s v="GBP"/>
    <n v="1417295990"/>
    <n v="1414700390"/>
    <b v="0"/>
    <n v="1"/>
    <b v="0"/>
    <s v="theater/musical"/>
    <n v="-2999"/>
    <n v="1"/>
    <x v="1"/>
  </r>
  <r>
    <x v="2"/>
    <s v="US"/>
    <s v="USD"/>
    <n v="1411444740"/>
    <n v="1409335497"/>
    <b v="0"/>
    <n v="59"/>
    <b v="0"/>
    <s v="theater/musical"/>
    <n v="-8375"/>
    <n v="147.88135593220338"/>
    <x v="1"/>
  </r>
  <r>
    <x v="2"/>
    <s v="GB"/>
    <s v="GBP"/>
    <n v="1416781749"/>
    <n v="1415053749"/>
    <b v="0"/>
    <n v="1"/>
    <b v="0"/>
    <s v="theater/musical"/>
    <n v="-400"/>
    <n v="100"/>
    <x v="1"/>
  </r>
  <r>
    <x v="2"/>
    <s v="US"/>
    <s v="USD"/>
    <n v="1479517200"/>
    <n v="1475765867"/>
    <b v="0"/>
    <n v="31"/>
    <b v="0"/>
    <s v="theater/musical"/>
    <n v="-3238"/>
    <n v="56.838709677419352"/>
    <x v="1"/>
  </r>
  <r>
    <x v="2"/>
    <s v="CA"/>
    <s v="CAD"/>
    <n v="1484366340"/>
    <n v="1480219174"/>
    <b v="0"/>
    <n v="18"/>
    <b v="0"/>
    <s v="theater/musical"/>
    <n v="-71815"/>
    <n v="176.94444444444446"/>
    <x v="1"/>
  </r>
  <r>
    <x v="2"/>
    <s v="US"/>
    <s v="USD"/>
    <n v="1461186676"/>
    <n v="1458594676"/>
    <b v="0"/>
    <n v="10"/>
    <b v="0"/>
    <s v="theater/musical"/>
    <n v="-2224"/>
    <n v="127.6"/>
    <x v="1"/>
  </r>
  <r>
    <x v="2"/>
    <s v="US"/>
    <s v="USD"/>
    <n v="1442248829"/>
    <n v="1439224829"/>
    <b v="0"/>
    <n v="0"/>
    <b v="0"/>
    <s v="theater/musical"/>
    <n v="-150000"/>
    <e v="#DIV/0!"/>
    <x v="1"/>
  </r>
  <r>
    <x v="2"/>
    <s v="US"/>
    <s v="USD"/>
    <n v="1420130935"/>
    <n v="1417538935"/>
    <b v="0"/>
    <n v="14"/>
    <b v="0"/>
    <s v="theater/musical"/>
    <n v="-2074"/>
    <n v="66.142857142857139"/>
    <x v="1"/>
  </r>
  <r>
    <x v="2"/>
    <s v="CA"/>
    <s v="CAD"/>
    <n v="1429456132"/>
    <n v="1424275732"/>
    <b v="0"/>
    <n v="2"/>
    <b v="0"/>
    <s v="theater/musical"/>
    <n v="-3084"/>
    <n v="108"/>
    <x v="1"/>
  </r>
  <r>
    <x v="2"/>
    <s v="US"/>
    <s v="USD"/>
    <n v="1475853060"/>
    <n v="1470672906"/>
    <b v="0"/>
    <n v="1"/>
    <b v="0"/>
    <s v="theater/musical"/>
    <n v="-24999"/>
    <n v="1"/>
    <x v="1"/>
  </r>
  <r>
    <x v="2"/>
    <s v="US"/>
    <s v="USD"/>
    <n v="1431283530"/>
    <n v="1428691530"/>
    <b v="0"/>
    <n v="3"/>
    <b v="0"/>
    <s v="theater/musical"/>
    <n v="-945"/>
    <n v="18.333333333333332"/>
    <x v="1"/>
  </r>
  <r>
    <x v="2"/>
    <s v="US"/>
    <s v="USD"/>
    <n v="1412485200"/>
    <n v="1410966179"/>
    <b v="0"/>
    <n v="0"/>
    <b v="0"/>
    <s v="theater/musical"/>
    <n v="-3000"/>
    <e v="#DIV/0!"/>
    <x v="1"/>
  </r>
  <r>
    <x v="2"/>
    <s v="DE"/>
    <s v="EUR"/>
    <n v="1448902800"/>
    <n v="1445369727"/>
    <b v="0"/>
    <n v="2"/>
    <b v="0"/>
    <s v="theater/musical"/>
    <n v="-685"/>
    <n v="7.5"/>
    <x v="1"/>
  </r>
  <r>
    <x v="2"/>
    <s v="US"/>
    <s v="USD"/>
    <n v="1447734439"/>
    <n v="1444274839"/>
    <b v="0"/>
    <n v="0"/>
    <b v="0"/>
    <s v="theater/musical"/>
    <n v="-25000"/>
    <e v="#DIV/0!"/>
    <x v="1"/>
  </r>
  <r>
    <x v="2"/>
    <s v="US"/>
    <s v="USD"/>
    <n v="1457413140"/>
    <n v="1454996887"/>
    <b v="0"/>
    <n v="12"/>
    <b v="0"/>
    <s v="theater/musical"/>
    <n v="-4179"/>
    <n v="68.416666666666671"/>
    <x v="1"/>
  </r>
  <r>
    <x v="2"/>
    <s v="CA"/>
    <s v="CAD"/>
    <n v="1479773838"/>
    <n v="1477178238"/>
    <b v="0"/>
    <n v="1"/>
    <b v="0"/>
    <s v="theater/musical"/>
    <n v="-999"/>
    <n v="1"/>
    <x v="1"/>
  </r>
  <r>
    <x v="2"/>
    <s v="US"/>
    <s v="USD"/>
    <n v="1434497400"/>
    <n v="1431770802"/>
    <b v="0"/>
    <n v="8"/>
    <b v="0"/>
    <s v="theater/musical"/>
    <n v="-9519"/>
    <n v="60.125"/>
    <x v="1"/>
  </r>
  <r>
    <x v="2"/>
    <s v="GB"/>
    <s v="GBP"/>
    <n v="1475258327"/>
    <n v="1471370327"/>
    <b v="0"/>
    <n v="2"/>
    <b v="0"/>
    <s v="theater/musical"/>
    <n v="-470"/>
    <n v="15"/>
    <x v="1"/>
  </r>
  <r>
    <x v="0"/>
    <s v="US"/>
    <s v="USD"/>
    <n v="1412492445"/>
    <n v="1409900445"/>
    <b v="0"/>
    <n v="73"/>
    <b v="1"/>
    <s v="theater/plays"/>
    <n v="153"/>
    <n v="550.04109589041093"/>
    <x v="1"/>
  </r>
  <r>
    <x v="0"/>
    <s v="CA"/>
    <s v="CAD"/>
    <n v="1402938394"/>
    <n v="1400691994"/>
    <b v="0"/>
    <n v="8"/>
    <b v="1"/>
    <s v="theater/plays"/>
    <n v="30"/>
    <n v="97.5"/>
    <x v="1"/>
  </r>
  <r>
    <x v="0"/>
    <s v="GB"/>
    <s v="GBP"/>
    <n v="1454412584"/>
    <n v="1452598184"/>
    <b v="0"/>
    <n v="17"/>
    <b v="1"/>
    <s v="theater/plays"/>
    <n v="0"/>
    <n v="29.411764705882351"/>
    <x v="1"/>
  </r>
  <r>
    <x v="0"/>
    <s v="US"/>
    <s v="USD"/>
    <n v="1407686340"/>
    <n v="1404833442"/>
    <b v="0"/>
    <n v="9"/>
    <b v="1"/>
    <s v="theater/plays"/>
    <n v="20"/>
    <n v="57.777777777777779"/>
    <x v="1"/>
  </r>
  <r>
    <x v="0"/>
    <s v="CA"/>
    <s v="CAD"/>
    <n v="1472097540"/>
    <n v="1471188502"/>
    <b v="0"/>
    <n v="17"/>
    <b v="1"/>
    <s v="theater/plays"/>
    <n v="452"/>
    <n v="44.235294117647058"/>
    <x v="1"/>
  </r>
  <r>
    <x v="0"/>
    <s v="GB"/>
    <s v="GBP"/>
    <n v="1438764207"/>
    <n v="1436172207"/>
    <b v="0"/>
    <n v="33"/>
    <b v="1"/>
    <s v="theater/plays"/>
    <n v="10"/>
    <n v="60.909090909090907"/>
    <x v="1"/>
  </r>
  <r>
    <x v="0"/>
    <s v="GB"/>
    <s v="GBP"/>
    <n v="1459702800"/>
    <n v="1457690386"/>
    <b v="0"/>
    <n v="38"/>
    <b v="1"/>
    <s v="theater/plays"/>
    <n v="1116"/>
    <n v="68.84210526315789"/>
    <x v="1"/>
  </r>
  <r>
    <x v="0"/>
    <s v="US"/>
    <s v="USD"/>
    <n v="1437202740"/>
    <n v="1434654998"/>
    <b v="0"/>
    <n v="79"/>
    <b v="1"/>
    <s v="theater/plays"/>
    <n v="813"/>
    <n v="73.582278481012665"/>
    <x v="1"/>
  </r>
  <r>
    <x v="0"/>
    <s v="CH"/>
    <s v="CHF"/>
    <n v="1485989940"/>
    <n v="1483393836"/>
    <b v="0"/>
    <n v="46"/>
    <b v="1"/>
    <s v="theater/plays"/>
    <n v="291"/>
    <n v="115.02173913043478"/>
    <x v="1"/>
  </r>
  <r>
    <x v="0"/>
    <s v="DK"/>
    <s v="DKK"/>
    <n v="1464817320"/>
    <n v="1462806419"/>
    <b v="0"/>
    <n v="20"/>
    <b v="1"/>
    <s v="theater/plays"/>
    <n v="215"/>
    <n v="110.75"/>
    <x v="1"/>
  </r>
  <r>
    <x v="0"/>
    <s v="US"/>
    <s v="USD"/>
    <n v="1404273540"/>
    <n v="1400272580"/>
    <b v="0"/>
    <n v="20"/>
    <b v="1"/>
    <s v="theater/plays"/>
    <n v="10"/>
    <n v="75.5"/>
    <x v="1"/>
  </r>
  <r>
    <x v="0"/>
    <s v="US"/>
    <s v="USD"/>
    <n v="1426775940"/>
    <n v="1424414350"/>
    <b v="0"/>
    <n v="13"/>
    <b v="1"/>
    <s v="theater/plays"/>
    <n v="61"/>
    <n v="235.46153846153845"/>
    <x v="1"/>
  </r>
  <r>
    <x v="0"/>
    <s v="GB"/>
    <s v="GBP"/>
    <n v="1419368925"/>
    <n v="1417208925"/>
    <b v="0"/>
    <n v="22"/>
    <b v="1"/>
    <s v="theater/plays"/>
    <n v="0"/>
    <n v="11.363636363636363"/>
    <x v="1"/>
  </r>
  <r>
    <x v="0"/>
    <s v="US"/>
    <s v="USD"/>
    <n v="1460260800"/>
    <n v="1458336672"/>
    <b v="0"/>
    <n v="36"/>
    <b v="1"/>
    <s v="theater/plays"/>
    <n v="330"/>
    <n v="92.5"/>
    <x v="1"/>
  </r>
  <r>
    <x v="0"/>
    <s v="CA"/>
    <s v="CAD"/>
    <n v="1427775414"/>
    <n v="1425187014"/>
    <b v="0"/>
    <n v="40"/>
    <b v="1"/>
    <s v="theater/plays"/>
    <n v="114"/>
    <n v="202.85"/>
    <x v="1"/>
  </r>
  <r>
    <x v="0"/>
    <s v="GB"/>
    <s v="GBP"/>
    <n v="1482321030"/>
    <n v="1477133430"/>
    <b v="0"/>
    <n v="9"/>
    <b v="1"/>
    <s v="theater/plays"/>
    <n v="9"/>
    <n v="26"/>
    <x v="1"/>
  </r>
  <r>
    <x v="0"/>
    <s v="US"/>
    <s v="USD"/>
    <n v="1466056689"/>
    <n v="1464847089"/>
    <b v="0"/>
    <n v="19"/>
    <b v="1"/>
    <s v="theater/plays"/>
    <n v="75"/>
    <n v="46.05263157894737"/>
    <x v="1"/>
  </r>
  <r>
    <x v="0"/>
    <s v="FR"/>
    <s v="EUR"/>
    <n v="1446062040"/>
    <n v="1445109822"/>
    <b v="0"/>
    <n v="14"/>
    <b v="1"/>
    <s v="theater/plays"/>
    <n v="94"/>
    <n v="51"/>
    <x v="1"/>
  </r>
  <r>
    <x v="0"/>
    <s v="US"/>
    <s v="USD"/>
    <n v="1406185200"/>
    <n v="1404337382"/>
    <b v="0"/>
    <n v="38"/>
    <b v="1"/>
    <s v="theater/plays"/>
    <n v="0"/>
    <n v="31.578947368421051"/>
    <x v="1"/>
  </r>
  <r>
    <x v="0"/>
    <s v="GB"/>
    <s v="GBP"/>
    <n v="1437261419"/>
    <n v="1434669419"/>
    <b v="0"/>
    <n v="58"/>
    <b v="1"/>
    <s v="theater/plays"/>
    <n v="95.110000000000127"/>
    <n v="53.363965517241382"/>
    <x v="1"/>
  </r>
  <r>
    <x v="0"/>
    <s v="US"/>
    <s v="USD"/>
    <n v="1437676380"/>
    <n v="1435670452"/>
    <b v="0"/>
    <n v="28"/>
    <b v="1"/>
    <s v="theater/plays"/>
    <n v="35"/>
    <n v="36.964285714285715"/>
    <x v="1"/>
  </r>
  <r>
    <x v="0"/>
    <s v="GB"/>
    <s v="GBP"/>
    <n v="1434039137"/>
    <n v="1431447137"/>
    <b v="0"/>
    <n v="17"/>
    <b v="1"/>
    <s v="theater/plays"/>
    <n v="382"/>
    <n v="81.294117647058826"/>
    <x v="1"/>
  </r>
  <r>
    <x v="0"/>
    <s v="GB"/>
    <s v="GBP"/>
    <n v="1433113200"/>
    <n v="1431951611"/>
    <b v="0"/>
    <n v="12"/>
    <b v="1"/>
    <s v="theater/plays"/>
    <n v="21"/>
    <n v="20.083333333333332"/>
    <x v="1"/>
  </r>
  <r>
    <x v="0"/>
    <s v="US"/>
    <s v="USD"/>
    <n v="1405915140"/>
    <n v="1404140667"/>
    <b v="0"/>
    <n v="40"/>
    <b v="1"/>
    <s v="theater/plays"/>
    <n v="30"/>
    <n v="88.25"/>
    <x v="1"/>
  </r>
  <r>
    <x v="0"/>
    <s v="GB"/>
    <s v="GBP"/>
    <n v="1411771384"/>
    <n v="1409179384"/>
    <b v="0"/>
    <n v="57"/>
    <b v="1"/>
    <s v="theater/plays"/>
    <n v="46"/>
    <n v="53.438596491228068"/>
    <x v="1"/>
  </r>
  <r>
    <x v="0"/>
    <s v="GB"/>
    <s v="GBP"/>
    <n v="1415191920"/>
    <n v="1412233497"/>
    <b v="0"/>
    <n v="114"/>
    <b v="1"/>
    <s v="theater/plays"/>
    <n v="545"/>
    <n v="39.868421052631582"/>
    <x v="1"/>
  </r>
  <r>
    <x v="0"/>
    <s v="DE"/>
    <s v="EUR"/>
    <n v="1472936229"/>
    <n v="1467752229"/>
    <b v="0"/>
    <n v="31"/>
    <b v="1"/>
    <s v="theater/plays"/>
    <n v="0"/>
    <n v="145.16129032258064"/>
    <x v="1"/>
  </r>
  <r>
    <x v="0"/>
    <s v="GB"/>
    <s v="GBP"/>
    <n v="1463353200"/>
    <n v="1462285182"/>
    <b v="0"/>
    <n v="3"/>
    <b v="1"/>
    <s v="theater/plays"/>
    <n v="20"/>
    <n v="23.333333333333332"/>
    <x v="1"/>
  </r>
  <r>
    <x v="0"/>
    <s v="US"/>
    <s v="USD"/>
    <n v="1410550484"/>
    <n v="1408995284"/>
    <b v="0"/>
    <n v="16"/>
    <b v="1"/>
    <s v="theater/plays"/>
    <n v="230"/>
    <n v="64.375"/>
    <x v="1"/>
  </r>
  <r>
    <x v="0"/>
    <s v="US"/>
    <s v="USD"/>
    <n v="1404359940"/>
    <n v="1402580818"/>
    <b v="0"/>
    <n v="199"/>
    <b v="1"/>
    <s v="theater/plays"/>
    <n v="348.5"/>
    <n v="62.052763819095475"/>
    <x v="1"/>
  </r>
  <r>
    <x v="0"/>
    <s v="GB"/>
    <s v="GBP"/>
    <n v="1433076298"/>
    <n v="1430052298"/>
    <b v="0"/>
    <n v="31"/>
    <b v="1"/>
    <s v="theater/plays"/>
    <n v="50"/>
    <n v="66.129032258064512"/>
    <x v="1"/>
  </r>
  <r>
    <x v="0"/>
    <s v="US"/>
    <s v="USD"/>
    <n v="1404190740"/>
    <n v="1401214581"/>
    <b v="0"/>
    <n v="30"/>
    <b v="1"/>
    <s v="theater/plays"/>
    <n v="202"/>
    <n v="73.400000000000006"/>
    <x v="1"/>
  </r>
  <r>
    <x v="0"/>
    <s v="US"/>
    <s v="USD"/>
    <n v="1475664834"/>
    <n v="1473850434"/>
    <b v="0"/>
    <n v="34"/>
    <b v="1"/>
    <s v="theater/plays"/>
    <n v="383"/>
    <n v="99.5"/>
    <x v="1"/>
  </r>
  <r>
    <x v="0"/>
    <s v="US"/>
    <s v="USD"/>
    <n v="1452872290"/>
    <n v="1452008290"/>
    <b v="0"/>
    <n v="18"/>
    <b v="1"/>
    <s v="theater/plays"/>
    <n v="119"/>
    <n v="62.166666666666664"/>
    <x v="1"/>
  </r>
  <r>
    <x v="0"/>
    <s v="US"/>
    <s v="USD"/>
    <n v="1402901940"/>
    <n v="1399998418"/>
    <b v="0"/>
    <n v="67"/>
    <b v="1"/>
    <s v="theater/plays"/>
    <n v="1176"/>
    <n v="62.328358208955223"/>
    <x v="1"/>
  </r>
  <r>
    <x v="0"/>
    <s v="US"/>
    <s v="USD"/>
    <n v="1476931696"/>
    <n v="1474339696"/>
    <b v="0"/>
    <n v="66"/>
    <b v="1"/>
    <s v="theater/plays"/>
    <n v="380"/>
    <n v="58.787878787878789"/>
    <x v="1"/>
  </r>
  <r>
    <x v="0"/>
    <s v="US"/>
    <s v="USD"/>
    <n v="1441167586"/>
    <n v="1438575586"/>
    <b v="0"/>
    <n v="23"/>
    <b v="1"/>
    <s v="theater/plays"/>
    <n v="293"/>
    <n v="45.347826086956523"/>
    <x v="1"/>
  </r>
  <r>
    <x v="0"/>
    <s v="US"/>
    <s v="USD"/>
    <n v="1400533200"/>
    <n v="1398348859"/>
    <b v="0"/>
    <n v="126"/>
    <b v="1"/>
    <s v="theater/plays"/>
    <n v="285"/>
    <n v="41.944444444444443"/>
    <x v="1"/>
  </r>
  <r>
    <x v="0"/>
    <s v="US"/>
    <s v="USD"/>
    <n v="1440820740"/>
    <n v="1439567660"/>
    <b v="0"/>
    <n v="6"/>
    <b v="1"/>
    <s v="theater/plays"/>
    <n v="5"/>
    <n v="59.166666666666664"/>
    <x v="1"/>
  </r>
  <r>
    <x v="0"/>
    <s v="US"/>
    <s v="USD"/>
    <n v="1403846055"/>
    <n v="1401254055"/>
    <b v="0"/>
    <n v="25"/>
    <b v="1"/>
    <s v="theater/plays"/>
    <n v="12.25"/>
    <n v="200.49"/>
    <x v="1"/>
  </r>
  <r>
    <x v="0"/>
    <s v="GB"/>
    <s v="GBP"/>
    <n v="1407524004"/>
    <n v="1404932004"/>
    <b v="0"/>
    <n v="39"/>
    <b v="1"/>
    <s v="theater/plays"/>
    <n v="275"/>
    <n v="83.974358974358978"/>
    <x v="1"/>
  </r>
  <r>
    <x v="0"/>
    <s v="US"/>
    <s v="USD"/>
    <n v="1434925500"/>
    <n v="1432410639"/>
    <b v="0"/>
    <n v="62"/>
    <b v="1"/>
    <s v="theater/plays"/>
    <n v="550"/>
    <n v="57.258064516129032"/>
    <x v="1"/>
  </r>
  <r>
    <x v="0"/>
    <s v="US"/>
    <s v="USD"/>
    <n v="1417101683"/>
    <n v="1414506083"/>
    <b v="0"/>
    <n v="31"/>
    <b v="1"/>
    <s v="theater/plays"/>
    <n v="300"/>
    <n v="58.064516129032256"/>
    <x v="1"/>
  </r>
  <r>
    <x v="0"/>
    <s v="US"/>
    <s v="USD"/>
    <n v="1425272340"/>
    <n v="1421426929"/>
    <b v="0"/>
    <n v="274"/>
    <b v="1"/>
    <s v="theater/plays"/>
    <n v="11184"/>
    <n v="186.80291970802921"/>
    <x v="1"/>
  </r>
  <r>
    <x v="0"/>
    <s v="US"/>
    <s v="USD"/>
    <n v="1411084800"/>
    <n v="1410304179"/>
    <b v="0"/>
    <n v="17"/>
    <b v="1"/>
    <s v="theater/plays"/>
    <n v="260"/>
    <n v="74.117647058823536"/>
    <x v="1"/>
  </r>
  <r>
    <x v="0"/>
    <s v="GB"/>
    <s v="GBP"/>
    <n v="1448922600"/>
    <n v="1446352529"/>
    <b v="0"/>
    <n v="14"/>
    <b v="1"/>
    <s v="theater/plays"/>
    <n v="97"/>
    <n v="30.714285714285715"/>
    <x v="1"/>
  </r>
  <r>
    <x v="0"/>
    <s v="US"/>
    <s v="USD"/>
    <n v="1465178400"/>
    <n v="1461985967"/>
    <b v="0"/>
    <n v="60"/>
    <b v="1"/>
    <s v="theater/plays"/>
    <n v="260"/>
    <n v="62.666666666666664"/>
    <x v="1"/>
  </r>
  <r>
    <x v="0"/>
    <s v="US"/>
    <s v="USD"/>
    <n v="1421009610"/>
    <n v="1419281610"/>
    <b v="0"/>
    <n v="33"/>
    <b v="1"/>
    <s v="theater/plays"/>
    <n v="5"/>
    <n v="121.36363636363636"/>
    <x v="1"/>
  </r>
  <r>
    <x v="0"/>
    <s v="GB"/>
    <s v="GBP"/>
    <n v="1423838916"/>
    <n v="1418654916"/>
    <b v="0"/>
    <n v="78"/>
    <b v="1"/>
    <s v="theater/plays"/>
    <n v="1100"/>
    <n v="39.743589743589745"/>
    <x v="1"/>
  </r>
  <r>
    <x v="0"/>
    <s v="GB"/>
    <s v="GBP"/>
    <n v="1462878648"/>
    <n v="1461064248"/>
    <b v="0"/>
    <n v="30"/>
    <b v="1"/>
    <s v="theater/plays"/>
    <n v="160"/>
    <n v="72"/>
    <x v="1"/>
  </r>
  <r>
    <x v="0"/>
    <s v="US"/>
    <s v="USD"/>
    <n v="1456946487"/>
    <n v="1454354487"/>
    <b v="0"/>
    <n v="136"/>
    <b v="1"/>
    <s v="theater/plays"/>
    <n v="526"/>
    <n v="40.632352941176471"/>
    <x v="1"/>
  </r>
  <r>
    <x v="0"/>
    <s v="US"/>
    <s v="USD"/>
    <n v="1413383216"/>
    <n v="1410791216"/>
    <b v="0"/>
    <n v="40"/>
    <b v="1"/>
    <s v="theater/plays"/>
    <n v="20"/>
    <n v="63"/>
    <x v="1"/>
  </r>
  <r>
    <x v="0"/>
    <s v="US"/>
    <s v="USD"/>
    <n v="1412092800"/>
    <n v="1409493800"/>
    <b v="0"/>
    <n v="18"/>
    <b v="1"/>
    <s v="theater/plays"/>
    <n v="106"/>
    <n v="33.666666666666664"/>
    <x v="1"/>
  </r>
  <r>
    <x v="0"/>
    <s v="GB"/>
    <s v="GBP"/>
    <n v="1433422793"/>
    <n v="1430830793"/>
    <b v="0"/>
    <n v="39"/>
    <b v="1"/>
    <s v="theater/plays"/>
    <n v="5"/>
    <n v="38.589743589743591"/>
    <x v="1"/>
  </r>
  <r>
    <x v="0"/>
    <s v="GB"/>
    <s v="GBP"/>
    <n v="1468191540"/>
    <n v="1464958484"/>
    <b v="0"/>
    <n v="21"/>
    <b v="1"/>
    <s v="theater/plays"/>
    <n v="275"/>
    <n v="155.95238095238096"/>
    <x v="1"/>
  </r>
  <r>
    <x v="0"/>
    <s v="US"/>
    <s v="USD"/>
    <n v="1471071540"/>
    <n v="1467720388"/>
    <b v="0"/>
    <n v="30"/>
    <b v="1"/>
    <s v="theater/plays"/>
    <n v="246"/>
    <n v="43.2"/>
    <x v="1"/>
  </r>
  <r>
    <x v="0"/>
    <s v="GB"/>
    <s v="GBP"/>
    <n v="1464712394"/>
    <n v="1459528394"/>
    <b v="0"/>
    <n v="27"/>
    <b v="1"/>
    <s v="theater/plays"/>
    <n v="109.00999999999999"/>
    <n v="15.148518518518518"/>
    <x v="1"/>
  </r>
  <r>
    <x v="0"/>
    <s v="US"/>
    <s v="USD"/>
    <n v="1403546400"/>
    <n v="1401714114"/>
    <b v="0"/>
    <n v="35"/>
    <b v="1"/>
    <s v="theater/plays"/>
    <n v="98"/>
    <n v="83.571428571428569"/>
    <x v="1"/>
  </r>
  <r>
    <x v="0"/>
    <s v="US"/>
    <s v="USD"/>
    <n v="1410558949"/>
    <n v="1409262949"/>
    <b v="0"/>
    <n v="13"/>
    <b v="1"/>
    <s v="theater/plays"/>
    <n v="320"/>
    <n v="140"/>
    <x v="1"/>
  </r>
  <r>
    <x v="0"/>
    <s v="US"/>
    <s v="USD"/>
    <n v="1469165160"/>
    <n v="1467335378"/>
    <b v="0"/>
    <n v="23"/>
    <b v="1"/>
    <s v="theater/plays"/>
    <n v="860"/>
    <n v="80.869565217391298"/>
    <x v="1"/>
  </r>
  <r>
    <x v="0"/>
    <s v="US"/>
    <s v="USD"/>
    <n v="1404444286"/>
    <n v="1403234686"/>
    <b v="0"/>
    <n v="39"/>
    <b v="1"/>
    <s v="theater/plays"/>
    <n v="1400"/>
    <n v="53.846153846153847"/>
    <x v="1"/>
  </r>
  <r>
    <x v="0"/>
    <s v="GB"/>
    <s v="GBP"/>
    <n v="1403715546"/>
    <n v="1401123546"/>
    <b v="0"/>
    <n v="35"/>
    <b v="1"/>
    <s v="theater/plays"/>
    <n v="82.5"/>
    <n v="30.928571428571427"/>
    <x v="1"/>
  </r>
  <r>
    <x v="0"/>
    <s v="US"/>
    <s v="USD"/>
    <n v="1428068988"/>
    <n v="1425908988"/>
    <b v="0"/>
    <n v="27"/>
    <b v="1"/>
    <s v="theater/plays"/>
    <n v="535"/>
    <n v="67.962962962962962"/>
    <x v="1"/>
  </r>
  <r>
    <x v="0"/>
    <s v="US"/>
    <s v="USD"/>
    <n v="1402848000"/>
    <n v="1400606573"/>
    <b v="0"/>
    <n v="21"/>
    <b v="1"/>
    <s v="theater/plays"/>
    <n v="70"/>
    <n v="27.142857142857142"/>
    <x v="1"/>
  </r>
  <r>
    <x v="0"/>
    <s v="US"/>
    <s v="USD"/>
    <n v="1433055540"/>
    <n v="1431230867"/>
    <b v="0"/>
    <n v="104"/>
    <b v="1"/>
    <s v="theater/plays"/>
    <n v="4030"/>
    <n v="110.86538461538461"/>
    <x v="1"/>
  </r>
  <r>
    <x v="0"/>
    <s v="US"/>
    <s v="USD"/>
    <n v="1465062166"/>
    <n v="1463334166"/>
    <b v="0"/>
    <n v="19"/>
    <b v="1"/>
    <s v="theater/plays"/>
    <n v="30"/>
    <n v="106.84210526315789"/>
    <x v="1"/>
  </r>
  <r>
    <x v="0"/>
    <s v="US"/>
    <s v="USD"/>
    <n v="1432612740"/>
    <n v="1429881667"/>
    <b v="0"/>
    <n v="97"/>
    <b v="1"/>
    <s v="theater/plays"/>
    <n v="235"/>
    <n v="105.51546391752578"/>
    <x v="1"/>
  </r>
  <r>
    <x v="0"/>
    <s v="GB"/>
    <s v="GBP"/>
    <n v="1427806320"/>
    <n v="1422834819"/>
    <b v="0"/>
    <n v="27"/>
    <b v="1"/>
    <s v="theater/plays"/>
    <n v="90"/>
    <n v="132.96296296296296"/>
    <x v="1"/>
  </r>
  <r>
    <x v="0"/>
    <s v="US"/>
    <s v="USD"/>
    <n v="1453411109"/>
    <n v="1450819109"/>
    <b v="0"/>
    <n v="24"/>
    <b v="1"/>
    <s v="theater/plays"/>
    <n v="446"/>
    <n v="51.916666666666664"/>
    <x v="1"/>
  </r>
  <r>
    <x v="0"/>
    <s v="GB"/>
    <s v="GBP"/>
    <n v="1431204449"/>
    <n v="1428526049"/>
    <b v="0"/>
    <n v="13"/>
    <b v="1"/>
    <s v="theater/plays"/>
    <n v="30"/>
    <n v="310"/>
    <x v="1"/>
  </r>
  <r>
    <x v="0"/>
    <s v="GB"/>
    <s v="GBP"/>
    <n v="1425057075"/>
    <n v="1422465075"/>
    <b v="0"/>
    <n v="46"/>
    <b v="1"/>
    <s v="theater/plays"/>
    <n v="697"/>
    <n v="26.021739130434781"/>
    <x v="1"/>
  </r>
  <r>
    <x v="0"/>
    <s v="GB"/>
    <s v="GBP"/>
    <n v="1434994266"/>
    <n v="1432402266"/>
    <b v="0"/>
    <n v="4"/>
    <b v="1"/>
    <s v="theater/plays"/>
    <n v="220"/>
    <n v="105"/>
    <x v="1"/>
  </r>
  <r>
    <x v="0"/>
    <s v="US"/>
    <s v="USD"/>
    <n v="1435881006"/>
    <n v="1433980206"/>
    <b v="0"/>
    <n v="40"/>
    <b v="1"/>
    <s v="theater/plays"/>
    <n v="149"/>
    <n v="86.224999999999994"/>
    <x v="1"/>
  </r>
  <r>
    <x v="0"/>
    <s v="US"/>
    <s v="USD"/>
    <n v="1415230084"/>
    <n v="1413412084"/>
    <b v="0"/>
    <n v="44"/>
    <b v="1"/>
    <s v="theater/plays"/>
    <n v="40"/>
    <n v="114.54545454545455"/>
    <x v="1"/>
  </r>
  <r>
    <x v="0"/>
    <s v="CA"/>
    <s v="CAD"/>
    <n v="1455231540"/>
    <n v="1452614847"/>
    <b v="0"/>
    <n v="35"/>
    <b v="1"/>
    <s v="theater/plays"/>
    <n v="168"/>
    <n v="47.657142857142858"/>
    <x v="1"/>
  </r>
  <r>
    <x v="0"/>
    <s v="GB"/>
    <s v="GBP"/>
    <n v="1417374262"/>
    <n v="1414778662"/>
    <b v="0"/>
    <n v="63"/>
    <b v="1"/>
    <s v="theater/plays"/>
    <n v="92"/>
    <n v="72.888888888888886"/>
    <x v="1"/>
  </r>
  <r>
    <x v="0"/>
    <s v="GB"/>
    <s v="GBP"/>
    <n v="1462402800"/>
    <n v="1459856860"/>
    <b v="0"/>
    <n v="89"/>
    <b v="1"/>
    <s v="theater/plays"/>
    <n v="109.55000000000018"/>
    <n v="49.545505617977533"/>
    <x v="1"/>
  </r>
  <r>
    <x v="0"/>
    <s v="GB"/>
    <s v="GBP"/>
    <n v="1455831000"/>
    <n v="1454366467"/>
    <b v="0"/>
    <n v="15"/>
    <b v="1"/>
    <s v="theater/plays"/>
    <n v="81"/>
    <n v="25.4"/>
    <x v="1"/>
  </r>
  <r>
    <x v="0"/>
    <s v="US"/>
    <s v="USD"/>
    <n v="1461963600"/>
    <n v="1459567371"/>
    <b v="0"/>
    <n v="46"/>
    <b v="1"/>
    <s v="theater/plays"/>
    <n v="2029"/>
    <n v="62.586956521739133"/>
    <x v="1"/>
  </r>
  <r>
    <x v="0"/>
    <s v="US"/>
    <s v="USD"/>
    <n v="1476939300"/>
    <n v="1474273294"/>
    <b v="0"/>
    <n v="33"/>
    <b v="1"/>
    <s v="theater/plays"/>
    <n v="15"/>
    <n v="61.060606060606062"/>
    <x v="1"/>
  </r>
  <r>
    <x v="2"/>
    <s v="US"/>
    <s v="USD"/>
    <n v="1439957176"/>
    <n v="1437365176"/>
    <b v="0"/>
    <n v="31"/>
    <b v="0"/>
    <s v="theater/plays"/>
    <n v="-18138"/>
    <n v="60.064516129032256"/>
    <x v="1"/>
  </r>
  <r>
    <x v="2"/>
    <s v="US"/>
    <s v="USD"/>
    <n v="1427082912"/>
    <n v="1423198512"/>
    <b v="0"/>
    <n v="5"/>
    <b v="0"/>
    <s v="theater/plays"/>
    <n v="-4638"/>
    <n v="72.400000000000006"/>
    <x v="1"/>
  </r>
  <r>
    <x v="2"/>
    <s v="US"/>
    <s v="USD"/>
    <n v="1439828159"/>
    <n v="1437236159"/>
    <b v="0"/>
    <n v="1"/>
    <b v="0"/>
    <s v="theater/plays"/>
    <n v="-900"/>
    <n v="100"/>
    <x v="1"/>
  </r>
  <r>
    <x v="2"/>
    <s v="US"/>
    <s v="USD"/>
    <n v="1420860180"/>
    <n v="1418234646"/>
    <b v="0"/>
    <n v="12"/>
    <b v="0"/>
    <s v="theater/plays"/>
    <n v="-4880"/>
    <n v="51.666666666666664"/>
    <x v="1"/>
  </r>
  <r>
    <x v="2"/>
    <s v="NL"/>
    <s v="EUR"/>
    <n v="1422100800"/>
    <n v="1416932133"/>
    <b v="0"/>
    <n v="4"/>
    <b v="0"/>
    <s v="theater/plays"/>
    <n v="-719"/>
    <n v="32.75"/>
    <x v="1"/>
  </r>
  <r>
    <x v="2"/>
    <s v="US"/>
    <s v="USD"/>
    <n v="1429396200"/>
    <n v="1428539708"/>
    <b v="0"/>
    <n v="0"/>
    <b v="0"/>
    <s v="theater/plays"/>
    <n v="-1500"/>
    <e v="#DIV/0!"/>
    <x v="1"/>
  </r>
  <r>
    <x v="2"/>
    <s v="US"/>
    <s v="USD"/>
    <n v="1432589896"/>
    <n v="1427405896"/>
    <b v="0"/>
    <n v="7"/>
    <b v="0"/>
    <s v="theater/plays"/>
    <n v="-1073"/>
    <n v="61"/>
    <x v="1"/>
  </r>
  <r>
    <x v="2"/>
    <s v="GB"/>
    <s v="GBP"/>
    <n v="1432831089"/>
    <n v="1430239089"/>
    <b v="0"/>
    <n v="2"/>
    <b v="0"/>
    <s v="theater/plays"/>
    <n v="-130"/>
    <n v="10"/>
    <x v="1"/>
  </r>
  <r>
    <x v="2"/>
    <s v="GB"/>
    <s v="GBP"/>
    <n v="1427133600"/>
    <n v="1423847093"/>
    <b v="0"/>
    <n v="1"/>
    <b v="0"/>
    <s v="theater/plays"/>
    <n v="-1490"/>
    <n v="10"/>
    <x v="1"/>
  </r>
  <r>
    <x v="2"/>
    <s v="US"/>
    <s v="USD"/>
    <n v="1447311540"/>
    <n v="1445358903"/>
    <b v="0"/>
    <n v="4"/>
    <b v="0"/>
    <s v="theater/plays"/>
    <n v="-550"/>
    <n v="37.5"/>
    <x v="1"/>
  </r>
  <r>
    <x v="2"/>
    <s v="GB"/>
    <s v="GBP"/>
    <n v="1405461600"/>
    <n v="1403562705"/>
    <b v="0"/>
    <n v="6"/>
    <b v="0"/>
    <s v="theater/plays"/>
    <n v="-1230"/>
    <n v="45"/>
    <x v="1"/>
  </r>
  <r>
    <x v="2"/>
    <s v="GB"/>
    <s v="GBP"/>
    <n v="1468752468"/>
    <n v="1467024468"/>
    <b v="0"/>
    <n v="8"/>
    <b v="0"/>
    <s v="theater/plays"/>
    <n v="-3195"/>
    <n v="100.625"/>
    <x v="1"/>
  </r>
  <r>
    <x v="2"/>
    <s v="US"/>
    <s v="USD"/>
    <n v="1407808438"/>
    <n v="1405217355"/>
    <b v="0"/>
    <n v="14"/>
    <b v="0"/>
    <s v="theater/plays"/>
    <n v="-1642"/>
    <n v="25.571428571428573"/>
    <x v="1"/>
  </r>
  <r>
    <x v="2"/>
    <s v="US"/>
    <s v="USD"/>
    <n v="1450389950"/>
    <n v="1447797950"/>
    <b v="0"/>
    <n v="0"/>
    <b v="0"/>
    <s v="theater/plays"/>
    <n v="-20000"/>
    <e v="#DIV/0!"/>
    <x v="1"/>
  </r>
  <r>
    <x v="2"/>
    <s v="US"/>
    <s v="USD"/>
    <n v="1409980144"/>
    <n v="1407388144"/>
    <b v="0"/>
    <n v="4"/>
    <b v="0"/>
    <s v="theater/plays"/>
    <n v="-4900"/>
    <n v="25"/>
    <x v="1"/>
  </r>
  <r>
    <x v="2"/>
    <s v="US"/>
    <s v="USD"/>
    <n v="1404406964"/>
    <n v="1401814964"/>
    <b v="0"/>
    <n v="0"/>
    <b v="0"/>
    <s v="theater/plays"/>
    <n v="-2200"/>
    <e v="#DIV/0!"/>
    <x v="1"/>
  </r>
  <r>
    <x v="2"/>
    <s v="US"/>
    <s v="USD"/>
    <n v="1404532740"/>
    <n v="1401823952"/>
    <b v="0"/>
    <n v="0"/>
    <b v="0"/>
    <s v="theater/plays"/>
    <n v="-1200"/>
    <e v="#DIV/0!"/>
    <x v="1"/>
  </r>
  <r>
    <x v="2"/>
    <s v="US"/>
    <s v="USD"/>
    <n v="1407689102"/>
    <n v="1405097102"/>
    <b v="0"/>
    <n v="1"/>
    <b v="0"/>
    <s v="theater/plays"/>
    <n v="-90"/>
    <n v="10"/>
    <x v="1"/>
  </r>
  <r>
    <x v="2"/>
    <s v="US"/>
    <s v="USD"/>
    <n v="1475918439"/>
    <n v="1473326439"/>
    <b v="0"/>
    <n v="1"/>
    <b v="0"/>
    <s v="theater/plays"/>
    <n v="-8298"/>
    <n v="202"/>
    <x v="1"/>
  </r>
  <r>
    <x v="2"/>
    <s v="GB"/>
    <s v="GBP"/>
    <n v="1436137140"/>
    <n v="1433833896"/>
    <b v="0"/>
    <n v="1"/>
    <b v="0"/>
    <s v="theater/plays"/>
    <n v="-2475"/>
    <n v="25"/>
    <x v="1"/>
  </r>
  <r>
    <x v="0"/>
    <s v="US"/>
    <s v="USD"/>
    <n v="1455602340"/>
    <n v="1453827436"/>
    <b v="0"/>
    <n v="52"/>
    <b v="1"/>
    <s v="theater/musical"/>
    <n v="176"/>
    <n v="99.538461538461533"/>
    <x v="1"/>
  </r>
  <r>
    <x v="0"/>
    <s v="US"/>
    <s v="USD"/>
    <n v="1461902340"/>
    <n v="1459220588"/>
    <b v="0"/>
    <n v="7"/>
    <b v="1"/>
    <s v="theater/musical"/>
    <n v="25"/>
    <n v="75"/>
    <x v="1"/>
  </r>
  <r>
    <x v="0"/>
    <s v="US"/>
    <s v="USD"/>
    <n v="1423555140"/>
    <n v="1421105608"/>
    <b v="0"/>
    <n v="28"/>
    <b v="1"/>
    <s v="theater/musical"/>
    <n v="27"/>
    <n v="215.25"/>
    <x v="1"/>
  </r>
  <r>
    <x v="0"/>
    <s v="US"/>
    <s v="USD"/>
    <n v="1459641073"/>
    <n v="1454460673"/>
    <b v="0"/>
    <n v="11"/>
    <b v="1"/>
    <s v="theater/musical"/>
    <n v="326"/>
    <n v="120.54545454545455"/>
    <x v="1"/>
  </r>
  <r>
    <x v="0"/>
    <s v="GB"/>
    <s v="GBP"/>
    <n v="1476651600"/>
    <n v="1473189335"/>
    <b v="0"/>
    <n v="15"/>
    <b v="1"/>
    <s v="theater/musical"/>
    <n v="65"/>
    <n v="37.666666666666664"/>
    <x v="1"/>
  </r>
  <r>
    <x v="0"/>
    <s v="US"/>
    <s v="USD"/>
    <n v="1433289600"/>
    <n v="1430768800"/>
    <b v="0"/>
    <n v="30"/>
    <b v="1"/>
    <s v="theater/musical"/>
    <n v="167"/>
    <n v="172.23333333333332"/>
    <x v="1"/>
  </r>
  <r>
    <x v="0"/>
    <s v="US"/>
    <s v="USD"/>
    <n v="1406350740"/>
    <n v="1403125737"/>
    <b v="0"/>
    <n v="27"/>
    <b v="1"/>
    <s v="theater/musical"/>
    <n v="500"/>
    <n v="111.11111111111111"/>
    <x v="1"/>
  </r>
  <r>
    <x v="0"/>
    <s v="GB"/>
    <s v="GBP"/>
    <n v="1460753307"/>
    <n v="1458161307"/>
    <b v="0"/>
    <n v="28"/>
    <b v="1"/>
    <s v="theater/musical"/>
    <n v="163"/>
    <n v="25.464285714285715"/>
    <x v="1"/>
  </r>
  <r>
    <x v="0"/>
    <s v="US"/>
    <s v="USD"/>
    <n v="1402515198"/>
    <n v="1399923198"/>
    <b v="0"/>
    <n v="17"/>
    <b v="1"/>
    <s v="theater/musical"/>
    <n v="50"/>
    <n v="267.64705882352939"/>
    <x v="1"/>
  </r>
  <r>
    <x v="0"/>
    <s v="US"/>
    <s v="USD"/>
    <n v="1417465515"/>
    <n v="1415737515"/>
    <b v="0"/>
    <n v="50"/>
    <b v="1"/>
    <s v="theater/musical"/>
    <n v="298"/>
    <n v="75.959999999999994"/>
    <x v="1"/>
  </r>
  <r>
    <x v="0"/>
    <s v="US"/>
    <s v="USD"/>
    <n v="1400475600"/>
    <n v="1397819938"/>
    <b v="0"/>
    <n v="26"/>
    <b v="1"/>
    <s v="theater/musical"/>
    <n v="35"/>
    <n v="59.03846153846154"/>
    <x v="1"/>
  </r>
  <r>
    <x v="0"/>
    <s v="US"/>
    <s v="USD"/>
    <n v="1440556553"/>
    <n v="1435372553"/>
    <b v="0"/>
    <n v="88"/>
    <b v="1"/>
    <s v="theater/musical"/>
    <n v="409.77000000000044"/>
    <n v="50.111022727272733"/>
    <x v="1"/>
  </r>
  <r>
    <x v="0"/>
    <s v="US"/>
    <s v="USD"/>
    <n v="1399293386"/>
    <n v="1397133386"/>
    <b v="0"/>
    <n v="91"/>
    <b v="1"/>
    <s v="theater/musical"/>
    <n v="50.770000000000437"/>
    <n v="55.502967032967035"/>
    <x v="1"/>
  </r>
  <r>
    <x v="0"/>
    <s v="GB"/>
    <s v="GBP"/>
    <n v="1439247600"/>
    <n v="1434625937"/>
    <b v="0"/>
    <n v="3"/>
    <b v="1"/>
    <s v="theater/musical"/>
    <n v="0"/>
    <n v="166.66666666666666"/>
    <x v="1"/>
  </r>
  <r>
    <x v="0"/>
    <s v="GB"/>
    <s v="GBP"/>
    <n v="1438543889"/>
    <n v="1436383889"/>
    <b v="0"/>
    <n v="28"/>
    <b v="1"/>
    <s v="theater/musical"/>
    <n v="78"/>
    <n v="47.428571428571431"/>
    <x v="1"/>
  </r>
  <r>
    <x v="0"/>
    <s v="US"/>
    <s v="USD"/>
    <n v="1427907626"/>
    <n v="1425319226"/>
    <b v="0"/>
    <n v="77"/>
    <b v="1"/>
    <s v="theater/musical"/>
    <n v="0"/>
    <n v="64.935064935064929"/>
    <x v="1"/>
  </r>
  <r>
    <x v="0"/>
    <s v="US"/>
    <s v="USD"/>
    <n v="1464482160"/>
    <n v="1462824832"/>
    <b v="0"/>
    <n v="27"/>
    <b v="1"/>
    <s v="theater/musical"/>
    <n v="0"/>
    <n v="55.555555555555557"/>
    <x v="1"/>
  </r>
  <r>
    <x v="0"/>
    <s v="US"/>
    <s v="USD"/>
    <n v="1406745482"/>
    <n v="1404153482"/>
    <b v="0"/>
    <n v="107"/>
    <b v="1"/>
    <s v="theater/musical"/>
    <n v="942"/>
    <n v="74.224299065420567"/>
    <x v="1"/>
  </r>
  <r>
    <x v="0"/>
    <s v="US"/>
    <s v="USD"/>
    <n v="1404360045"/>
    <n v="1401336045"/>
    <b v="0"/>
    <n v="96"/>
    <b v="1"/>
    <s v="theater/musical"/>
    <n v="265.01000000000022"/>
    <n v="106.9271875"/>
    <x v="1"/>
  </r>
  <r>
    <x v="0"/>
    <s v="US"/>
    <s v="USD"/>
    <n v="1425185940"/>
    <n v="1423960097"/>
    <b v="0"/>
    <n v="56"/>
    <b v="1"/>
    <s v="theater/musical"/>
    <n v="335"/>
    <n v="41.696428571428569"/>
    <x v="1"/>
  </r>
  <r>
    <x v="0"/>
    <s v="US"/>
    <s v="USD"/>
    <n v="1402594090"/>
    <n v="1400002090"/>
    <b v="0"/>
    <n v="58"/>
    <b v="1"/>
    <s v="theater/musical"/>
    <n v="306.10999999999967"/>
    <n v="74.243275862068955"/>
    <x v="1"/>
  </r>
  <r>
    <x v="0"/>
    <s v="US"/>
    <s v="USD"/>
    <n v="1460730079"/>
    <n v="1458138079"/>
    <b v="0"/>
    <n v="15"/>
    <b v="1"/>
    <s v="theater/musical"/>
    <n v="0"/>
    <n v="73.333333333333329"/>
    <x v="1"/>
  </r>
  <r>
    <x v="0"/>
    <s v="GB"/>
    <s v="GBP"/>
    <n v="1434234010"/>
    <n v="1431642010"/>
    <b v="0"/>
    <n v="20"/>
    <b v="1"/>
    <s v="theater/musical"/>
    <n v="0"/>
    <n v="100"/>
    <x v="1"/>
  </r>
  <r>
    <x v="0"/>
    <s v="US"/>
    <s v="USD"/>
    <n v="1463529600"/>
    <n v="1462307652"/>
    <b v="0"/>
    <n v="38"/>
    <b v="1"/>
    <s v="theater/musical"/>
    <n v="460"/>
    <n v="38.421052631578945"/>
    <x v="1"/>
  </r>
  <r>
    <x v="0"/>
    <s v="US"/>
    <s v="USD"/>
    <n v="1480399200"/>
    <n v="1478616506"/>
    <b v="0"/>
    <n v="33"/>
    <b v="1"/>
    <s v="theater/musical"/>
    <n v="510"/>
    <n v="166.96969696969697"/>
    <x v="1"/>
  </r>
  <r>
    <x v="0"/>
    <s v="US"/>
    <s v="USD"/>
    <n v="1479175680"/>
    <n v="1476317247"/>
    <b v="0"/>
    <n v="57"/>
    <b v="1"/>
    <s v="theater/musical"/>
    <n v="410"/>
    <n v="94.912280701754383"/>
    <x v="1"/>
  </r>
  <r>
    <x v="0"/>
    <s v="CA"/>
    <s v="CAD"/>
    <n v="1428606055"/>
    <n v="1427223655"/>
    <b v="0"/>
    <n v="25"/>
    <b v="1"/>
    <s v="theater/musical"/>
    <n v="0"/>
    <n v="100"/>
    <x v="1"/>
  </r>
  <r>
    <x v="0"/>
    <s v="US"/>
    <s v="USD"/>
    <n v="1428552000"/>
    <n v="1426199843"/>
    <b v="0"/>
    <n v="14"/>
    <b v="1"/>
    <s v="theater/musical"/>
    <n v="5"/>
    <n v="143.21428571428572"/>
    <x v="1"/>
  </r>
  <r>
    <x v="0"/>
    <s v="US"/>
    <s v="USD"/>
    <n v="1406854800"/>
    <n v="1403599778"/>
    <b v="0"/>
    <n v="94"/>
    <b v="1"/>
    <s v="theater/musical"/>
    <n v="537"/>
    <n v="90.819148936170208"/>
    <x v="1"/>
  </r>
  <r>
    <x v="0"/>
    <s v="US"/>
    <s v="USD"/>
    <n v="1411790400"/>
    <n v="1409884821"/>
    <b v="0"/>
    <n v="59"/>
    <b v="1"/>
    <s v="theater/musical"/>
    <n v="864"/>
    <n v="48.542372881355931"/>
    <x v="1"/>
  </r>
  <r>
    <x v="0"/>
    <s v="US"/>
    <s v="USD"/>
    <n v="1423942780"/>
    <n v="1418758780"/>
    <b v="0"/>
    <n v="36"/>
    <b v="1"/>
    <s v="theater/musical"/>
    <n v="121"/>
    <n v="70.027777777777771"/>
    <x v="1"/>
  </r>
  <r>
    <x v="0"/>
    <s v="US"/>
    <s v="USD"/>
    <n v="1459010340"/>
    <n v="1456421940"/>
    <b v="0"/>
    <n v="115"/>
    <b v="1"/>
    <s v="theater/musical"/>
    <n v="597"/>
    <n v="135.62608695652173"/>
    <x v="1"/>
  </r>
  <r>
    <x v="0"/>
    <s v="US"/>
    <s v="USD"/>
    <n v="1436817960"/>
    <n v="1433999785"/>
    <b v="0"/>
    <n v="30"/>
    <b v="1"/>
    <s v="theater/musical"/>
    <n v="500"/>
    <n v="100"/>
    <x v="1"/>
  </r>
  <r>
    <x v="0"/>
    <s v="US"/>
    <s v="USD"/>
    <n v="1410210685"/>
    <n v="1408050685"/>
    <b v="0"/>
    <n v="52"/>
    <b v="1"/>
    <s v="theater/musical"/>
    <n v="435"/>
    <n v="94.90384615384616"/>
    <x v="1"/>
  </r>
  <r>
    <x v="0"/>
    <s v="GB"/>
    <s v="GBP"/>
    <n v="1469401200"/>
    <n v="1466887297"/>
    <b v="0"/>
    <n v="27"/>
    <b v="1"/>
    <s v="theater/musical"/>
    <n v="35"/>
    <n v="75.370370370370367"/>
    <x v="1"/>
  </r>
  <r>
    <x v="0"/>
    <s v="US"/>
    <s v="USD"/>
    <n v="1458057600"/>
    <n v="1455938520"/>
    <b v="0"/>
    <n v="24"/>
    <b v="1"/>
    <s v="theater/musical"/>
    <n v="347"/>
    <n v="64.458333333333329"/>
    <x v="1"/>
  </r>
  <r>
    <x v="0"/>
    <s v="CA"/>
    <s v="CAD"/>
    <n v="1468193532"/>
    <n v="1465601532"/>
    <b v="0"/>
    <n v="10"/>
    <b v="1"/>
    <s v="theater/musical"/>
    <n v="150"/>
    <n v="115"/>
    <x v="1"/>
  </r>
  <r>
    <x v="0"/>
    <s v="GB"/>
    <s v="GBP"/>
    <n v="1470132180"/>
    <n v="1467040769"/>
    <b v="0"/>
    <n v="30"/>
    <b v="1"/>
    <s v="theater/musical"/>
    <n v="1015"/>
    <n v="100.5"/>
    <x v="1"/>
  </r>
  <r>
    <x v="0"/>
    <s v="US"/>
    <s v="USD"/>
    <n v="1464310475"/>
    <n v="1461718475"/>
    <b v="0"/>
    <n v="71"/>
    <b v="1"/>
    <s v="theater/musical"/>
    <n v="658"/>
    <n v="93.774647887323937"/>
    <x v="1"/>
  </r>
  <r>
    <x v="0"/>
    <s v="US"/>
    <s v="USD"/>
    <n v="1436587140"/>
    <n v="1434113406"/>
    <b v="0"/>
    <n v="10"/>
    <b v="1"/>
    <s v="theater/musical"/>
    <n v="1"/>
    <n v="35.1"/>
    <x v="1"/>
  </r>
  <r>
    <x v="2"/>
    <s v="US"/>
    <s v="USD"/>
    <n v="1450887480"/>
    <n v="1448469719"/>
    <b v="0"/>
    <n v="1"/>
    <b v="0"/>
    <s v="theater/musical"/>
    <n v="-74500"/>
    <n v="500"/>
    <x v="1"/>
  </r>
  <r>
    <x v="2"/>
    <s v="GB"/>
    <s v="GBP"/>
    <n v="1434395418"/>
    <n v="1431630618"/>
    <b v="0"/>
    <n v="4"/>
    <b v="0"/>
    <s v="theater/musical"/>
    <n v="-3434"/>
    <n v="29"/>
    <x v="1"/>
  </r>
  <r>
    <x v="2"/>
    <s v="US"/>
    <s v="USD"/>
    <n v="1479834023"/>
    <n v="1477238423"/>
    <b v="0"/>
    <n v="0"/>
    <b v="0"/>
    <s v="theater/musical"/>
    <n v="-15000"/>
    <e v="#DIV/0!"/>
    <x v="1"/>
  </r>
  <r>
    <x v="2"/>
    <s v="US"/>
    <s v="USD"/>
    <n v="1404664592"/>
    <n v="1399480592"/>
    <b v="0"/>
    <n v="0"/>
    <b v="0"/>
    <s v="theater/musical"/>
    <n v="-1500"/>
    <e v="#DIV/0!"/>
    <x v="1"/>
  </r>
  <r>
    <x v="2"/>
    <s v="US"/>
    <s v="USD"/>
    <n v="1436957022"/>
    <n v="1434365022"/>
    <b v="0"/>
    <n v="2"/>
    <b v="0"/>
    <s v="theater/musical"/>
    <n v="-12465"/>
    <n v="17.5"/>
    <x v="1"/>
  </r>
  <r>
    <x v="2"/>
    <s v="US"/>
    <s v="USD"/>
    <n v="1418769129"/>
    <n v="1416954729"/>
    <b v="0"/>
    <n v="24"/>
    <b v="0"/>
    <s v="theater/musical"/>
    <n v="-2824"/>
    <n v="174"/>
    <x v="1"/>
  </r>
  <r>
    <x v="2"/>
    <s v="GB"/>
    <s v="GBP"/>
    <n v="1433685354"/>
    <n v="1431093354"/>
    <b v="0"/>
    <n v="1"/>
    <b v="0"/>
    <s v="theater/musical"/>
    <n v="-4950"/>
    <n v="50"/>
    <x v="1"/>
  </r>
  <r>
    <x v="2"/>
    <s v="GB"/>
    <s v="GBP"/>
    <n v="1440801000"/>
    <n v="1437042490"/>
    <b v="0"/>
    <n v="2"/>
    <b v="0"/>
    <s v="theater/musical"/>
    <n v="-590"/>
    <n v="5"/>
    <x v="1"/>
  </r>
  <r>
    <x v="2"/>
    <s v="US"/>
    <s v="USD"/>
    <n v="1484354556"/>
    <n v="1479170556"/>
    <b v="0"/>
    <n v="1"/>
    <b v="0"/>
    <s v="theater/musical"/>
    <n v="-22499"/>
    <n v="1"/>
    <x v="1"/>
  </r>
  <r>
    <x v="2"/>
    <s v="US"/>
    <s v="USD"/>
    <n v="1429564165"/>
    <n v="1426972165"/>
    <b v="0"/>
    <n v="37"/>
    <b v="0"/>
    <s v="theater/musical"/>
    <n v="-620"/>
    <n v="145.40540540540542"/>
    <x v="1"/>
  </r>
  <r>
    <x v="2"/>
    <s v="US"/>
    <s v="USD"/>
    <n v="1407691248"/>
    <n v="1405099248"/>
    <b v="0"/>
    <n v="5"/>
    <b v="0"/>
    <s v="theater/musical"/>
    <n v="-68975"/>
    <n v="205"/>
    <x v="1"/>
  </r>
  <r>
    <x v="2"/>
    <s v="US"/>
    <s v="USD"/>
    <n v="1457734843"/>
    <n v="1455142843"/>
    <b v="0"/>
    <n v="4"/>
    <b v="0"/>
    <s v="theater/musical"/>
    <n v="-9598"/>
    <n v="100.5"/>
    <x v="1"/>
  </r>
  <r>
    <x v="2"/>
    <s v="US"/>
    <s v="USD"/>
    <n v="1420952340"/>
    <n v="1418146883"/>
    <b v="0"/>
    <n v="16"/>
    <b v="0"/>
    <s v="theater/musical"/>
    <n v="-21119"/>
    <n v="55.0625"/>
    <x v="1"/>
  </r>
  <r>
    <x v="2"/>
    <s v="US"/>
    <s v="USD"/>
    <n v="1420215216"/>
    <n v="1417536816"/>
    <b v="0"/>
    <n v="9"/>
    <b v="0"/>
    <s v="theater/musical"/>
    <n v="-4574"/>
    <n v="47.333333333333336"/>
    <x v="1"/>
  </r>
  <r>
    <x v="2"/>
    <s v="US"/>
    <s v="USD"/>
    <n v="1445482906"/>
    <n v="1442890906"/>
    <b v="0"/>
    <n v="0"/>
    <b v="0"/>
    <s v="theater/musical"/>
    <n v="-3000"/>
    <e v="#DIV/0!"/>
    <x v="1"/>
  </r>
  <r>
    <x v="2"/>
    <s v="US"/>
    <s v="USD"/>
    <n v="1457133568"/>
    <n v="1454541568"/>
    <b v="0"/>
    <n v="40"/>
    <b v="0"/>
    <s v="theater/musical"/>
    <n v="-9642"/>
    <n v="58.95"/>
    <x v="1"/>
  </r>
  <r>
    <x v="2"/>
    <s v="US"/>
    <s v="USD"/>
    <n v="1469948400"/>
    <n v="1465172024"/>
    <b v="0"/>
    <n v="0"/>
    <b v="0"/>
    <s v="theater/musical"/>
    <n v="-8000"/>
    <e v="#DIV/0!"/>
    <x v="1"/>
  </r>
  <r>
    <x v="2"/>
    <s v="US"/>
    <s v="USD"/>
    <n v="1411852640"/>
    <n v="1406668640"/>
    <b v="0"/>
    <n v="2"/>
    <b v="0"/>
    <s v="theater/musical"/>
    <n v="-149997"/>
    <n v="1.5"/>
    <x v="1"/>
  </r>
  <r>
    <x v="2"/>
    <s v="AU"/>
    <s v="AUD"/>
    <n v="1404022381"/>
    <n v="1402294381"/>
    <b v="0"/>
    <n v="1"/>
    <b v="0"/>
    <s v="theater/musical"/>
    <n v="-7495"/>
    <n v="5"/>
    <x v="1"/>
  </r>
  <r>
    <x v="2"/>
    <s v="US"/>
    <s v="USD"/>
    <n v="1428097739"/>
    <n v="1427492939"/>
    <b v="0"/>
    <n v="9"/>
    <b v="0"/>
    <s v="theater/musical"/>
    <n v="-1045"/>
    <n v="50.555555555555557"/>
    <x v="1"/>
  </r>
  <r>
    <x v="0"/>
    <s v="GB"/>
    <s v="GBP"/>
    <n v="1429955619"/>
    <n v="1424775219"/>
    <b v="0"/>
    <n v="24"/>
    <b v="1"/>
    <s v="theater/plays"/>
    <n v="0"/>
    <n v="41.666666666666664"/>
    <x v="1"/>
  </r>
  <r>
    <x v="0"/>
    <s v="GB"/>
    <s v="GBP"/>
    <n v="1406761200"/>
    <n v="1402403907"/>
    <b v="0"/>
    <n v="38"/>
    <b v="1"/>
    <s v="theater/plays"/>
    <n v="25"/>
    <n v="53.289473684210527"/>
    <x v="1"/>
  </r>
  <r>
    <x v="0"/>
    <s v="US"/>
    <s v="USD"/>
    <n v="1426965758"/>
    <n v="1424377358"/>
    <b v="0"/>
    <n v="26"/>
    <b v="1"/>
    <s v="theater/plays"/>
    <n v="326"/>
    <n v="70.230769230769226"/>
    <x v="1"/>
  </r>
  <r>
    <x v="0"/>
    <s v="GB"/>
    <s v="GBP"/>
    <n v="1464692400"/>
    <n v="1461769373"/>
    <b v="0"/>
    <n v="19"/>
    <b v="1"/>
    <s v="theater/plays"/>
    <n v="575"/>
    <n v="43.421052631578945"/>
    <x v="1"/>
  </r>
  <r>
    <x v="0"/>
    <s v="CA"/>
    <s v="CAD"/>
    <n v="1433131140"/>
    <n v="1429120908"/>
    <b v="0"/>
    <n v="11"/>
    <b v="1"/>
    <s v="theater/plays"/>
    <n v="191"/>
    <n v="199.18181818181819"/>
    <x v="1"/>
  </r>
  <r>
    <x v="0"/>
    <s v="US"/>
    <s v="USD"/>
    <n v="1465940580"/>
    <n v="1462603021"/>
    <b v="0"/>
    <n v="27"/>
    <b v="1"/>
    <s v="theater/plays"/>
    <n v="19.989999999999782"/>
    <n v="78.518148148148143"/>
    <x v="1"/>
  </r>
  <r>
    <x v="0"/>
    <s v="US"/>
    <s v="USD"/>
    <n v="1427860740"/>
    <n v="1424727712"/>
    <b v="0"/>
    <n v="34"/>
    <b v="1"/>
    <s v="theater/plays"/>
    <n v="602"/>
    <n v="61.823529411764703"/>
    <x v="1"/>
  </r>
  <r>
    <x v="0"/>
    <s v="GB"/>
    <s v="GBP"/>
    <n v="1440111600"/>
    <n v="1437545657"/>
    <b v="0"/>
    <n v="20"/>
    <b v="1"/>
    <s v="theater/plays"/>
    <n v="9.9999999999909051E-3"/>
    <n v="50.000500000000002"/>
    <x v="1"/>
  </r>
  <r>
    <x v="0"/>
    <s v="US"/>
    <s v="USD"/>
    <n v="1405614823"/>
    <n v="1403022823"/>
    <b v="0"/>
    <n v="37"/>
    <b v="1"/>
    <s v="theater/plays"/>
    <n v="288.56999999999994"/>
    <n v="48.339729729729726"/>
    <x v="1"/>
  </r>
  <r>
    <x v="0"/>
    <s v="US"/>
    <s v="USD"/>
    <n v="1445659140"/>
    <n v="1444236216"/>
    <b v="0"/>
    <n v="20"/>
    <b v="1"/>
    <s v="theater/plays"/>
    <n v="145"/>
    <n v="107.25"/>
    <x v="1"/>
  </r>
  <r>
    <x v="0"/>
    <s v="US"/>
    <s v="USD"/>
    <n v="1426187582"/>
    <n v="1423599182"/>
    <b v="0"/>
    <n v="10"/>
    <b v="1"/>
    <s v="theater/plays"/>
    <n v="320"/>
    <n v="57"/>
    <x v="1"/>
  </r>
  <r>
    <x v="0"/>
    <s v="US"/>
    <s v="USD"/>
    <n v="1437166920"/>
    <n v="1435554104"/>
    <b v="0"/>
    <n v="26"/>
    <b v="1"/>
    <s v="theater/plays"/>
    <n v="64"/>
    <n v="40.92307692307692"/>
    <x v="1"/>
  </r>
  <r>
    <x v="0"/>
    <s v="GB"/>
    <s v="GBP"/>
    <n v="1436110717"/>
    <n v="1433518717"/>
    <b v="0"/>
    <n v="20"/>
    <b v="1"/>
    <s v="theater/plays"/>
    <n v="130"/>
    <n v="21.5"/>
    <x v="1"/>
  </r>
  <r>
    <x v="0"/>
    <s v="US"/>
    <s v="USD"/>
    <n v="1451881207"/>
    <n v="1449116407"/>
    <b v="0"/>
    <n v="46"/>
    <b v="1"/>
    <s v="theater/plays"/>
    <n v="159"/>
    <n v="79.543478260869563"/>
    <x v="1"/>
  </r>
  <r>
    <x v="0"/>
    <s v="DE"/>
    <s v="EUR"/>
    <n v="1453244340"/>
    <n v="1448136417"/>
    <b v="0"/>
    <n v="76"/>
    <b v="1"/>
    <s v="theater/plays"/>
    <n v="501"/>
    <n v="72.381578947368425"/>
    <x v="1"/>
  </r>
  <r>
    <x v="0"/>
    <s v="US"/>
    <s v="USD"/>
    <n v="1437364740"/>
    <n v="1434405044"/>
    <b v="0"/>
    <n v="41"/>
    <b v="1"/>
    <s v="theater/plays"/>
    <n v="150"/>
    <n v="64.634146341463421"/>
    <x v="1"/>
  </r>
  <r>
    <x v="0"/>
    <s v="GB"/>
    <s v="GBP"/>
    <n v="1470058860"/>
    <n v="1469026903"/>
    <b v="0"/>
    <n v="7"/>
    <b v="1"/>
    <s v="theater/plays"/>
    <n v="20"/>
    <n v="38.571428571428569"/>
    <x v="1"/>
  </r>
  <r>
    <x v="0"/>
    <s v="US"/>
    <s v="USD"/>
    <n v="1434505214"/>
    <n v="1432690814"/>
    <b v="0"/>
    <n v="49"/>
    <b v="1"/>
    <s v="theater/plays"/>
    <n v="271"/>
    <n v="107.57142857142857"/>
    <x v="1"/>
  </r>
  <r>
    <x v="0"/>
    <s v="GB"/>
    <s v="GBP"/>
    <n v="1430993394"/>
    <n v="1428401394"/>
    <b v="0"/>
    <n v="26"/>
    <b v="1"/>
    <s v="theater/plays"/>
    <n v="115"/>
    <n v="27.5"/>
    <x v="1"/>
  </r>
  <r>
    <x v="0"/>
    <s v="GB"/>
    <s v="GBP"/>
    <n v="1427414400"/>
    <n v="1422656201"/>
    <b v="0"/>
    <n v="65"/>
    <b v="1"/>
    <s v="theater/plays"/>
    <n v="1580"/>
    <n v="70.461538461538467"/>
    <x v="1"/>
  </r>
  <r>
    <x v="0"/>
    <s v="US"/>
    <s v="USD"/>
    <n v="1420033187"/>
    <n v="1414845587"/>
    <b v="0"/>
    <n v="28"/>
    <b v="1"/>
    <s v="theater/plays"/>
    <n v="0"/>
    <n v="178.57142857142858"/>
    <x v="1"/>
  </r>
  <r>
    <x v="0"/>
    <s v="US"/>
    <s v="USD"/>
    <n v="1472676371"/>
    <n v="1470948371"/>
    <b v="0"/>
    <n v="8"/>
    <b v="1"/>
    <s v="theater/plays"/>
    <n v="1"/>
    <n v="62.625"/>
    <x v="1"/>
  </r>
  <r>
    <x v="0"/>
    <s v="US"/>
    <s v="USD"/>
    <n v="1464371211"/>
    <n v="1463161611"/>
    <b v="0"/>
    <n v="3"/>
    <b v="1"/>
    <s v="theater/plays"/>
    <n v="125"/>
    <n v="75"/>
    <x v="1"/>
  </r>
  <r>
    <x v="0"/>
    <s v="US"/>
    <s v="USD"/>
    <n v="1415222545"/>
    <n v="1413404545"/>
    <b v="0"/>
    <n v="9"/>
    <b v="1"/>
    <s v="theater/plays"/>
    <n v="30.110000000000014"/>
    <n v="58.901111111111113"/>
    <x v="1"/>
  </r>
  <r>
    <x v="0"/>
    <s v="US"/>
    <s v="USD"/>
    <n v="1455936335"/>
    <n v="1452048335"/>
    <b v="0"/>
    <n v="9"/>
    <b v="1"/>
    <s v="theater/plays"/>
    <n v="56"/>
    <n v="139.55555555555554"/>
    <x v="1"/>
  </r>
  <r>
    <x v="0"/>
    <s v="CA"/>
    <s v="CAD"/>
    <n v="1417460940"/>
    <n v="1416516972"/>
    <b v="0"/>
    <n v="20"/>
    <b v="1"/>
    <s v="theater/plays"/>
    <n v="200"/>
    <n v="70"/>
    <x v="1"/>
  </r>
  <r>
    <x v="0"/>
    <s v="GB"/>
    <s v="GBP"/>
    <n v="1434624067"/>
    <n v="1432032067"/>
    <b v="0"/>
    <n v="57"/>
    <b v="1"/>
    <s v="theater/plays"/>
    <n v="271"/>
    <n v="57.385964912280699"/>
    <x v="1"/>
  </r>
  <r>
    <x v="0"/>
    <s v="GB"/>
    <s v="GBP"/>
    <n v="1461278208"/>
    <n v="1459463808"/>
    <b v="0"/>
    <n v="8"/>
    <b v="1"/>
    <s v="theater/plays"/>
    <n v="120"/>
    <n v="40"/>
    <x v="1"/>
  </r>
  <r>
    <x v="0"/>
    <s v="US"/>
    <s v="USD"/>
    <n v="1470197340"/>
    <n v="1467497652"/>
    <b v="0"/>
    <n v="14"/>
    <b v="1"/>
    <s v="theater/plays"/>
    <n v="100"/>
    <n v="64.285714285714292"/>
    <x v="1"/>
  </r>
  <r>
    <x v="0"/>
    <s v="GB"/>
    <s v="GBP"/>
    <n v="1435947758"/>
    <n v="1432837358"/>
    <b v="0"/>
    <n v="17"/>
    <b v="1"/>
    <s v="theater/plays"/>
    <n v="42"/>
    <n v="120.11764705882354"/>
    <x v="1"/>
  </r>
  <r>
    <x v="0"/>
    <s v="SE"/>
    <s v="SEK"/>
    <n v="1432314209"/>
    <n v="1429722209"/>
    <b v="0"/>
    <n v="100"/>
    <b v="1"/>
    <s v="theater/plays"/>
    <n v="824"/>
    <n v="1008.24"/>
    <x v="1"/>
  </r>
  <r>
    <x v="0"/>
    <s v="US"/>
    <s v="USD"/>
    <n v="1438226724"/>
    <n v="1433042724"/>
    <b v="0"/>
    <n v="32"/>
    <b v="1"/>
    <s v="theater/plays"/>
    <n v="25"/>
    <n v="63.28125"/>
    <x v="1"/>
  </r>
  <r>
    <x v="0"/>
    <s v="GB"/>
    <s v="GBP"/>
    <n v="1459180229"/>
    <n v="1457023829"/>
    <b v="0"/>
    <n v="3"/>
    <b v="1"/>
    <s v="theater/plays"/>
    <n v="64"/>
    <n v="21.666666666666668"/>
    <x v="1"/>
  </r>
  <r>
    <x v="2"/>
    <s v="US"/>
    <s v="USD"/>
    <n v="1405882287"/>
    <n v="1400698287"/>
    <b v="1"/>
    <n v="34"/>
    <b v="0"/>
    <s v="theater/plays"/>
    <n v="-9128"/>
    <n v="25.647058823529413"/>
    <x v="1"/>
  </r>
  <r>
    <x v="2"/>
    <s v="GB"/>
    <s v="GBP"/>
    <n v="1399809052"/>
    <n v="1397217052"/>
    <b v="1"/>
    <n v="23"/>
    <b v="0"/>
    <s v="theater/plays"/>
    <n v="-3903"/>
    <n v="47.695652173913047"/>
    <x v="1"/>
  </r>
  <r>
    <x v="2"/>
    <s v="US"/>
    <s v="USD"/>
    <n v="1401587064"/>
    <n v="1399427064"/>
    <b v="1"/>
    <n v="19"/>
    <b v="0"/>
    <s v="theater/plays"/>
    <n v="-3935"/>
    <n v="56.05263157894737"/>
    <x v="1"/>
  </r>
  <r>
    <x v="2"/>
    <s v="US"/>
    <s v="USD"/>
    <n v="1401778740"/>
    <n v="1399474134"/>
    <b v="1"/>
    <n v="50"/>
    <b v="0"/>
    <s v="theater/plays"/>
    <n v="-5734"/>
    <n v="81.319999999999993"/>
    <x v="1"/>
  </r>
  <r>
    <x v="2"/>
    <s v="US"/>
    <s v="USD"/>
    <n v="1443711774"/>
    <n v="1441119774"/>
    <b v="1"/>
    <n v="12"/>
    <b v="0"/>
    <s v="theater/plays"/>
    <n v="-39158"/>
    <n v="70.166666666666671"/>
    <x v="1"/>
  </r>
  <r>
    <x v="2"/>
    <s v="US"/>
    <s v="USD"/>
    <n v="1412405940"/>
    <n v="1409721542"/>
    <b v="1"/>
    <n v="8"/>
    <b v="0"/>
    <s v="theater/plays"/>
    <n v="-6811"/>
    <n v="23.625"/>
    <x v="1"/>
  </r>
  <r>
    <x v="2"/>
    <s v="US"/>
    <s v="USD"/>
    <n v="1437283391"/>
    <n v="1433395391"/>
    <b v="1"/>
    <n v="9"/>
    <b v="0"/>
    <s v="theater/plays"/>
    <n v="-8803"/>
    <n v="188.55555555555554"/>
    <x v="1"/>
  </r>
  <r>
    <x v="2"/>
    <s v="US"/>
    <s v="USD"/>
    <n v="1445196989"/>
    <n v="1442604989"/>
    <b v="1"/>
    <n v="43"/>
    <b v="0"/>
    <s v="theater/plays"/>
    <n v="-10871"/>
    <n v="49.511627906976742"/>
    <x v="1"/>
  </r>
  <r>
    <x v="2"/>
    <s v="DE"/>
    <s v="EUR"/>
    <n v="1434047084"/>
    <n v="1431455084"/>
    <b v="1"/>
    <n v="28"/>
    <b v="0"/>
    <s v="theater/plays"/>
    <n v="-27887"/>
    <n v="75.464285714285708"/>
    <x v="1"/>
  </r>
  <r>
    <x v="2"/>
    <s v="US"/>
    <s v="USD"/>
    <n v="1420081143"/>
    <n v="1417489143"/>
    <b v="1"/>
    <n v="4"/>
    <b v="0"/>
    <s v="theater/plays"/>
    <n v="-962"/>
    <n v="9.5"/>
    <x v="1"/>
  </r>
  <r>
    <x v="2"/>
    <s v="GB"/>
    <s v="GBP"/>
    <n v="1437129179"/>
    <n v="1434537179"/>
    <b v="1"/>
    <n v="24"/>
    <b v="0"/>
    <s v="theater/plays"/>
    <n v="-1648"/>
    <n v="35.5"/>
    <x v="1"/>
  </r>
  <r>
    <x v="2"/>
    <s v="US"/>
    <s v="USD"/>
    <n v="1427427276"/>
    <n v="1425270876"/>
    <b v="0"/>
    <n v="2"/>
    <b v="0"/>
    <s v="theater/plays"/>
    <n v="-9980"/>
    <n v="10"/>
    <x v="1"/>
  </r>
  <r>
    <x v="2"/>
    <s v="US"/>
    <s v="USD"/>
    <n v="1409602178"/>
    <n v="1406578178"/>
    <b v="0"/>
    <n v="2"/>
    <b v="0"/>
    <s v="theater/plays"/>
    <n v="-99974"/>
    <n v="13"/>
    <x v="1"/>
  </r>
  <r>
    <x v="2"/>
    <s v="US"/>
    <s v="USD"/>
    <n v="1431206058"/>
    <n v="1428614058"/>
    <b v="0"/>
    <n v="20"/>
    <b v="0"/>
    <s v="theater/plays"/>
    <n v="-9212"/>
    <n v="89.4"/>
    <x v="1"/>
  </r>
  <r>
    <x v="2"/>
    <s v="US"/>
    <s v="USD"/>
    <n v="1427408271"/>
    <n v="1424819871"/>
    <b v="0"/>
    <n v="1"/>
    <b v="0"/>
    <s v="theater/plays"/>
    <n v="-975"/>
    <n v="25"/>
    <x v="1"/>
  </r>
  <r>
    <x v="2"/>
    <s v="US"/>
    <s v="USD"/>
    <n v="1425833403"/>
    <n v="1423245003"/>
    <b v="0"/>
    <n v="1"/>
    <b v="0"/>
    <s v="theater/plays"/>
    <n v="-4999"/>
    <n v="1"/>
    <x v="1"/>
  </r>
  <r>
    <x v="2"/>
    <s v="US"/>
    <s v="USD"/>
    <n v="1406913120"/>
    <n v="1404927690"/>
    <b v="0"/>
    <n v="4"/>
    <b v="0"/>
    <s v="theater/plays"/>
    <n v="-4740"/>
    <n v="65"/>
    <x v="1"/>
  </r>
  <r>
    <x v="2"/>
    <s v="GB"/>
    <s v="GBP"/>
    <n v="1432328400"/>
    <n v="1430734844"/>
    <b v="0"/>
    <n v="1"/>
    <b v="0"/>
    <s v="theater/plays"/>
    <n v="-490"/>
    <n v="10"/>
    <x v="1"/>
  </r>
  <r>
    <x v="2"/>
    <s v="US"/>
    <s v="USD"/>
    <n v="1403730000"/>
    <n v="1401485207"/>
    <b v="0"/>
    <n v="1"/>
    <b v="0"/>
    <s v="theater/plays"/>
    <n v="-2499"/>
    <n v="1"/>
    <x v="1"/>
  </r>
  <r>
    <x v="2"/>
    <s v="US"/>
    <s v="USD"/>
    <n v="1407858710"/>
    <n v="1405266710"/>
    <b v="0"/>
    <n v="13"/>
    <b v="0"/>
    <s v="theater/plays"/>
    <n v="-4940"/>
    <n v="81.538461538461533"/>
    <x v="1"/>
  </r>
  <r>
    <x v="2"/>
    <s v="US"/>
    <s v="USD"/>
    <n v="1415828820"/>
    <n v="1412258977"/>
    <b v="0"/>
    <n v="1"/>
    <b v="0"/>
    <s v="theater/plays"/>
    <n v="-1900"/>
    <n v="100"/>
    <x v="1"/>
  </r>
  <r>
    <x v="2"/>
    <s v="US"/>
    <s v="USD"/>
    <n v="1473699540"/>
    <n v="1472451356"/>
    <b v="0"/>
    <n v="1"/>
    <b v="0"/>
    <s v="theater/plays"/>
    <n v="-7499"/>
    <n v="1"/>
    <x v="1"/>
  </r>
  <r>
    <x v="2"/>
    <s v="US"/>
    <s v="USD"/>
    <n v="1446739905"/>
    <n v="1441552305"/>
    <b v="0"/>
    <n v="0"/>
    <b v="0"/>
    <s v="theater/plays"/>
    <n v="-6000"/>
    <e v="#DIV/0!"/>
    <x v="1"/>
  </r>
  <r>
    <x v="2"/>
    <s v="US"/>
    <s v="USD"/>
    <n v="1447799054"/>
    <n v="1445203454"/>
    <b v="0"/>
    <n v="3"/>
    <b v="0"/>
    <s v="theater/plays"/>
    <n v="-4940"/>
    <n v="20"/>
    <x v="1"/>
  </r>
  <r>
    <x v="2"/>
    <s v="CA"/>
    <s v="CAD"/>
    <n v="1409376600"/>
    <n v="1405957098"/>
    <b v="0"/>
    <n v="14"/>
    <b v="0"/>
    <s v="theater/plays"/>
    <n v="-1763"/>
    <n v="46.428571428571431"/>
    <x v="1"/>
  </r>
  <r>
    <x v="2"/>
    <s v="US"/>
    <s v="USD"/>
    <n v="1458703740"/>
    <n v="1454453021"/>
    <b v="0"/>
    <n v="2"/>
    <b v="0"/>
    <s v="theater/plays"/>
    <n v="-1989"/>
    <n v="5.5"/>
    <x v="1"/>
  </r>
  <r>
    <x v="2"/>
    <s v="US"/>
    <s v="USD"/>
    <n v="1466278339"/>
    <n v="1463686339"/>
    <b v="0"/>
    <n v="5"/>
    <b v="0"/>
    <s v="theater/plays"/>
    <n v="-1749"/>
    <n v="50.2"/>
    <x v="1"/>
  </r>
  <r>
    <x v="1"/>
    <s v="GB"/>
    <s v="GBP"/>
    <n v="1410191405"/>
    <n v="1408031405"/>
    <b v="0"/>
    <n v="1"/>
    <b v="0"/>
    <s v="theater/musical"/>
    <n v="-4990"/>
    <n v="10"/>
    <x v="1"/>
  </r>
  <r>
    <x v="1"/>
    <s v="US"/>
    <s v="USD"/>
    <n v="1426302660"/>
    <n v="1423761792"/>
    <b v="0"/>
    <n v="15"/>
    <b v="0"/>
    <s v="theater/musical"/>
    <n v="-12659"/>
    <n v="30.133333333333333"/>
    <x v="1"/>
  </r>
  <r>
    <x v="1"/>
    <s v="US"/>
    <s v="USD"/>
    <n v="1404360478"/>
    <n v="1401768478"/>
    <b v="0"/>
    <n v="10"/>
    <b v="0"/>
    <s v="theater/musical"/>
    <n v="-8500"/>
    <n v="150"/>
    <x v="1"/>
  </r>
  <r>
    <x v="1"/>
    <s v="US"/>
    <s v="USD"/>
    <n v="1490809450"/>
    <n v="1485629050"/>
    <b v="0"/>
    <n v="3"/>
    <b v="0"/>
    <s v="theater/musical"/>
    <n v="-1460"/>
    <n v="13.333333333333334"/>
    <x v="1"/>
  </r>
  <r>
    <x v="1"/>
    <s v="US"/>
    <s v="USD"/>
    <n v="1439522996"/>
    <n v="1435202996"/>
    <b v="0"/>
    <n v="0"/>
    <b v="0"/>
    <s v="theater/musical"/>
    <n v="-15000"/>
    <e v="#DIV/0!"/>
    <x v="1"/>
  </r>
  <r>
    <x v="1"/>
    <s v="US"/>
    <s v="USD"/>
    <n v="1444322535"/>
    <n v="1441730535"/>
    <b v="0"/>
    <n v="0"/>
    <b v="0"/>
    <s v="theater/musical"/>
    <n v="-5500"/>
    <e v="#DIV/0!"/>
    <x v="1"/>
  </r>
  <r>
    <x v="1"/>
    <s v="NZ"/>
    <s v="NZD"/>
    <n v="1422061200"/>
    <n v="1420244622"/>
    <b v="0"/>
    <n v="0"/>
    <b v="0"/>
    <s v="theater/musical"/>
    <n v="-620"/>
    <e v="#DIV/0!"/>
    <x v="1"/>
  </r>
  <r>
    <x v="1"/>
    <s v="DK"/>
    <s v="DKK"/>
    <n v="1472896800"/>
    <n v="1472804365"/>
    <b v="0"/>
    <n v="0"/>
    <b v="0"/>
    <s v="theater/musical"/>
    <n v="-30000"/>
    <e v="#DIV/0!"/>
    <x v="1"/>
  </r>
  <r>
    <x v="1"/>
    <s v="GB"/>
    <s v="GBP"/>
    <n v="1454425128"/>
    <n v="1451833128"/>
    <b v="0"/>
    <n v="46"/>
    <b v="0"/>
    <s v="theater/musical"/>
    <n v="-1841"/>
    <n v="44.760869565217391"/>
    <x v="1"/>
  </r>
  <r>
    <x v="1"/>
    <s v="US"/>
    <s v="USD"/>
    <n v="1481213752"/>
    <n v="1478621752"/>
    <b v="0"/>
    <n v="14"/>
    <b v="0"/>
    <s v="theater/musical"/>
    <n v="-23759"/>
    <n v="88.642857142857139"/>
    <x v="1"/>
  </r>
  <r>
    <x v="1"/>
    <s v="US"/>
    <s v="USD"/>
    <n v="1435636740"/>
    <n v="1433014746"/>
    <b v="0"/>
    <n v="1"/>
    <b v="0"/>
    <s v="theater/musical"/>
    <n v="-17990"/>
    <n v="10"/>
    <x v="1"/>
  </r>
  <r>
    <x v="1"/>
    <s v="GB"/>
    <s v="GBP"/>
    <n v="1422218396"/>
    <n v="1419626396"/>
    <b v="0"/>
    <n v="0"/>
    <b v="0"/>
    <s v="theater/musical"/>
    <n v="-15000"/>
    <e v="#DIV/0!"/>
    <x v="1"/>
  </r>
  <r>
    <x v="1"/>
    <s v="GB"/>
    <s v="GBP"/>
    <n v="1406761200"/>
    <n v="1403724820"/>
    <b v="0"/>
    <n v="17"/>
    <b v="0"/>
    <s v="theater/musical"/>
    <n v="-6520"/>
    <n v="57.647058823529413"/>
    <x v="1"/>
  </r>
  <r>
    <x v="1"/>
    <s v="US"/>
    <s v="USD"/>
    <n v="1487550399"/>
    <n v="1484958399"/>
    <b v="0"/>
    <n v="1"/>
    <b v="0"/>
    <s v="theater/musical"/>
    <n v="-475"/>
    <n v="25"/>
    <x v="1"/>
  </r>
  <r>
    <x v="1"/>
    <s v="AU"/>
    <s v="AUD"/>
    <n v="1454281380"/>
    <n v="1451950570"/>
    <b v="0"/>
    <n v="0"/>
    <b v="0"/>
    <s v="theater/musical"/>
    <n v="-30000"/>
    <e v="#DIV/0!"/>
    <x v="1"/>
  </r>
  <r>
    <x v="1"/>
    <s v="GB"/>
    <s v="GBP"/>
    <n v="1409668069"/>
    <n v="1407076069"/>
    <b v="0"/>
    <n v="0"/>
    <b v="0"/>
    <s v="theater/musical"/>
    <n v="-15000"/>
    <e v="#DIV/0!"/>
    <x v="1"/>
  </r>
  <r>
    <x v="1"/>
    <s v="US"/>
    <s v="USD"/>
    <n v="1427479192"/>
    <n v="1425322792"/>
    <b v="0"/>
    <n v="0"/>
    <b v="0"/>
    <s v="theater/musical"/>
    <n v="-10000"/>
    <e v="#DIV/0!"/>
    <x v="1"/>
  </r>
  <r>
    <x v="1"/>
    <s v="US"/>
    <s v="USD"/>
    <n v="1462834191"/>
    <n v="1460242191"/>
    <b v="0"/>
    <n v="0"/>
    <b v="0"/>
    <s v="theater/musical"/>
    <n v="-375000"/>
    <e v="#DIV/0!"/>
    <x v="1"/>
  </r>
  <r>
    <x v="1"/>
    <s v="AU"/>
    <s v="AUD"/>
    <n v="1418275702"/>
    <n v="1415683702"/>
    <b v="0"/>
    <n v="0"/>
    <b v="0"/>
    <s v="theater/musical"/>
    <n v="-10000"/>
    <e v="#DIV/0!"/>
    <x v="1"/>
  </r>
  <r>
    <x v="1"/>
    <s v="US"/>
    <s v="USD"/>
    <n v="1430517600"/>
    <n v="1426538129"/>
    <b v="0"/>
    <n v="2"/>
    <b v="0"/>
    <s v="theater/musical"/>
    <n v="-1965"/>
    <n v="17.5"/>
    <x v="1"/>
  </r>
  <r>
    <x v="2"/>
    <s v="GB"/>
    <s v="GBP"/>
    <n v="1488114358"/>
    <n v="1485522358"/>
    <b v="0"/>
    <n v="14"/>
    <b v="0"/>
    <s v="theater/plays"/>
    <n v="-1458"/>
    <n v="38.714285714285715"/>
    <x v="1"/>
  </r>
  <r>
    <x v="2"/>
    <s v="US"/>
    <s v="USD"/>
    <n v="1420413960"/>
    <n v="1417651630"/>
    <b v="0"/>
    <n v="9"/>
    <b v="0"/>
    <s v="theater/plays"/>
    <n v="-7882"/>
    <n v="13.111111111111111"/>
    <x v="1"/>
  </r>
  <r>
    <x v="2"/>
    <s v="US"/>
    <s v="USD"/>
    <n v="1439662344"/>
    <n v="1434478344"/>
    <b v="0"/>
    <n v="8"/>
    <b v="0"/>
    <s v="theater/plays"/>
    <n v="-12476"/>
    <n v="315.5"/>
    <x v="1"/>
  </r>
  <r>
    <x v="2"/>
    <s v="US"/>
    <s v="USD"/>
    <n v="1427086740"/>
    <n v="1424488244"/>
    <b v="0"/>
    <n v="7"/>
    <b v="0"/>
    <s v="theater/plays"/>
    <n v="-540"/>
    <n v="37.142857142857146"/>
    <x v="1"/>
  </r>
  <r>
    <x v="2"/>
    <s v="US"/>
    <s v="USD"/>
    <n v="1408863600"/>
    <n v="1408203557"/>
    <b v="0"/>
    <n v="0"/>
    <b v="0"/>
    <s v="theater/plays"/>
    <n v="-1000"/>
    <e v="#DIV/0!"/>
    <x v="1"/>
  </r>
  <r>
    <x v="2"/>
    <s v="US"/>
    <s v="USD"/>
    <n v="1404194400"/>
    <n v="1400600840"/>
    <b v="0"/>
    <n v="84"/>
    <b v="0"/>
    <s v="theater/plays"/>
    <n v="-39225"/>
    <n v="128.27380952380952"/>
    <x v="1"/>
  </r>
  <r>
    <x v="2"/>
    <s v="US"/>
    <s v="USD"/>
    <n v="1481000340"/>
    <n v="1478386812"/>
    <b v="0"/>
    <n v="11"/>
    <b v="0"/>
    <s v="theater/plays"/>
    <n v="-14480"/>
    <n v="47.272727272727273"/>
    <x v="1"/>
  </r>
  <r>
    <x v="2"/>
    <s v="US"/>
    <s v="USD"/>
    <n v="1425103218"/>
    <n v="1422424818"/>
    <b v="0"/>
    <n v="1"/>
    <b v="0"/>
    <s v="theater/plays"/>
    <n v="-950"/>
    <n v="50"/>
    <x v="1"/>
  </r>
  <r>
    <x v="2"/>
    <s v="US"/>
    <s v="USD"/>
    <n v="1402979778"/>
    <n v="1401770178"/>
    <b v="0"/>
    <n v="4"/>
    <b v="0"/>
    <s v="theater/plays"/>
    <n v="-1430"/>
    <n v="42.5"/>
    <x v="1"/>
  </r>
  <r>
    <x v="2"/>
    <s v="NZ"/>
    <s v="NZD"/>
    <n v="1420750683"/>
    <n v="1418158683"/>
    <b v="0"/>
    <n v="10"/>
    <b v="0"/>
    <s v="theater/plays"/>
    <n v="-2060"/>
    <n v="44"/>
    <x v="1"/>
  </r>
  <r>
    <x v="2"/>
    <s v="GB"/>
    <s v="GBP"/>
    <n v="1439827200"/>
    <n v="1436355270"/>
    <b v="0"/>
    <n v="16"/>
    <b v="0"/>
    <s v="theater/plays"/>
    <n v="-1686"/>
    <n v="50.875"/>
    <x v="1"/>
  </r>
  <r>
    <x v="2"/>
    <s v="US"/>
    <s v="USD"/>
    <n v="1407868561"/>
    <n v="1406140561"/>
    <b v="0"/>
    <n v="2"/>
    <b v="0"/>
    <s v="theater/plays"/>
    <n v="-9875"/>
    <n v="62.5"/>
    <x v="1"/>
  </r>
  <r>
    <x v="2"/>
    <s v="US"/>
    <s v="USD"/>
    <n v="1433988791"/>
    <n v="1431396791"/>
    <b v="0"/>
    <n v="5"/>
    <b v="0"/>
    <s v="theater/plays"/>
    <n v="-2365"/>
    <n v="27"/>
    <x v="1"/>
  </r>
  <r>
    <x v="2"/>
    <s v="US"/>
    <s v="USD"/>
    <n v="1450554599"/>
    <n v="1447098599"/>
    <b v="0"/>
    <n v="1"/>
    <b v="0"/>
    <s v="theater/plays"/>
    <n v="-2975"/>
    <n v="25"/>
    <x v="1"/>
  </r>
  <r>
    <x v="2"/>
    <s v="GB"/>
    <s v="GBP"/>
    <n v="1479125642"/>
    <n v="1476962042"/>
    <b v="0"/>
    <n v="31"/>
    <b v="0"/>
    <s v="theater/plays"/>
    <n v="-1535"/>
    <n v="47.258064516129032"/>
    <x v="1"/>
  </r>
  <r>
    <x v="2"/>
    <s v="US"/>
    <s v="USD"/>
    <n v="1439581080"/>
    <n v="1435709765"/>
    <b v="0"/>
    <n v="0"/>
    <b v="0"/>
    <s v="theater/plays"/>
    <n v="-1500"/>
    <e v="#DIV/0!"/>
    <x v="1"/>
  </r>
  <r>
    <x v="2"/>
    <s v="US"/>
    <s v="USD"/>
    <n v="1429074240"/>
    <n v="1427866200"/>
    <b v="0"/>
    <n v="2"/>
    <b v="0"/>
    <s v="theater/plays"/>
    <n v="-9997"/>
    <n v="1.5"/>
    <x v="1"/>
  </r>
  <r>
    <x v="2"/>
    <s v="GB"/>
    <s v="GBP"/>
    <n v="1434063600"/>
    <n v="1430405903"/>
    <b v="0"/>
    <n v="7"/>
    <b v="0"/>
    <s v="theater/plays"/>
    <n v="-1327"/>
    <n v="24.714285714285715"/>
    <x v="1"/>
  </r>
  <r>
    <x v="2"/>
    <s v="GB"/>
    <s v="GBP"/>
    <n v="1435325100"/>
    <n v="1432072893"/>
    <b v="0"/>
    <n v="16"/>
    <b v="0"/>
    <s v="theater/plays"/>
    <n v="-490"/>
    <n v="63.125"/>
    <x v="1"/>
  </r>
  <r>
    <x v="2"/>
    <s v="US"/>
    <s v="USD"/>
    <n v="1414354080"/>
    <n v="1411587606"/>
    <b v="0"/>
    <n v="4"/>
    <b v="0"/>
    <s v="theater/plays"/>
    <n v="-847"/>
    <n v="38.25"/>
    <x v="1"/>
  </r>
  <r>
    <x v="2"/>
    <s v="US"/>
    <s v="USD"/>
    <n v="1406603696"/>
    <n v="1405307696"/>
    <b v="0"/>
    <n v="4"/>
    <b v="0"/>
    <s v="theater/plays"/>
    <n v="-685"/>
    <n v="16.25"/>
    <x v="1"/>
  </r>
  <r>
    <x v="2"/>
    <s v="US"/>
    <s v="USD"/>
    <n v="1410424642"/>
    <n v="1407832642"/>
    <b v="0"/>
    <n v="4"/>
    <b v="0"/>
    <s v="theater/plays"/>
    <n v="-59865"/>
    <n v="33.75"/>
    <x v="1"/>
  </r>
  <r>
    <x v="2"/>
    <s v="US"/>
    <s v="USD"/>
    <n v="1441649397"/>
    <n v="1439057397"/>
    <b v="0"/>
    <n v="3"/>
    <b v="0"/>
    <s v="theater/plays"/>
    <n v="-5815"/>
    <n v="61.666666666666664"/>
    <x v="1"/>
  </r>
  <r>
    <x v="2"/>
    <s v="US"/>
    <s v="USD"/>
    <n v="1417033777"/>
    <n v="1414438177"/>
    <b v="0"/>
    <n v="36"/>
    <b v="0"/>
    <s v="theater/plays"/>
    <n v="-5007"/>
    <n v="83.138888888888886"/>
    <x v="1"/>
  </r>
  <r>
    <x v="2"/>
    <s v="US"/>
    <s v="USD"/>
    <n v="1429936500"/>
    <n v="1424759330"/>
    <b v="0"/>
    <n v="1"/>
    <b v="0"/>
    <s v="theater/plays"/>
    <n v="-14999"/>
    <n v="1"/>
    <x v="1"/>
  </r>
  <r>
    <x v="2"/>
    <s v="US"/>
    <s v="USD"/>
    <n v="1448863449"/>
    <n v="1446267849"/>
    <b v="0"/>
    <n v="7"/>
    <b v="0"/>
    <s v="theater/plays"/>
    <n v="-9000"/>
    <n v="142.85714285714286"/>
    <x v="1"/>
  </r>
  <r>
    <x v="2"/>
    <s v="GB"/>
    <s v="GBP"/>
    <n v="1431298740"/>
    <n v="1429558756"/>
    <b v="0"/>
    <n v="27"/>
    <b v="0"/>
    <s v="theater/plays"/>
    <n v="-1591"/>
    <n v="33.666666666666664"/>
    <x v="1"/>
  </r>
  <r>
    <x v="2"/>
    <s v="GB"/>
    <s v="GBP"/>
    <n v="1464824309"/>
    <n v="1462232309"/>
    <b v="0"/>
    <n v="1"/>
    <b v="0"/>
    <s v="theater/plays"/>
    <n v="-1495"/>
    <n v="5"/>
    <x v="1"/>
  </r>
  <r>
    <x v="2"/>
    <s v="DK"/>
    <s v="DKK"/>
    <n v="1464952752"/>
    <n v="1462360752"/>
    <b v="0"/>
    <n v="0"/>
    <b v="0"/>
    <s v="theater/plays"/>
    <n v="-2000"/>
    <e v="#DIV/0!"/>
    <x v="1"/>
  </r>
  <r>
    <x v="2"/>
    <s v="GB"/>
    <s v="GBP"/>
    <n v="1410439161"/>
    <n v="1407847161"/>
    <b v="0"/>
    <n v="1"/>
    <b v="0"/>
    <s v="theater/plays"/>
    <n v="-3490"/>
    <n v="10"/>
    <x v="1"/>
  </r>
  <r>
    <x v="2"/>
    <s v="GB"/>
    <s v="GBP"/>
    <n v="1407168000"/>
    <n v="1406131023"/>
    <b v="0"/>
    <n v="3"/>
    <b v="0"/>
    <s v="theater/plays"/>
    <n v="-59880"/>
    <n v="40"/>
    <x v="1"/>
  </r>
  <r>
    <x v="2"/>
    <s v="GB"/>
    <s v="GBP"/>
    <n v="1453075200"/>
    <n v="1450628773"/>
    <b v="0"/>
    <n v="3"/>
    <b v="0"/>
    <s v="theater/plays"/>
    <n v="-4910"/>
    <n v="30"/>
    <x v="1"/>
  </r>
  <r>
    <x v="2"/>
    <s v="GB"/>
    <s v="GBP"/>
    <n v="1479032260"/>
    <n v="1476436660"/>
    <b v="0"/>
    <n v="3"/>
    <b v="0"/>
    <s v="theater/plays"/>
    <n v="-2365"/>
    <n v="45"/>
    <x v="1"/>
  </r>
  <r>
    <x v="2"/>
    <s v="GB"/>
    <s v="GBP"/>
    <n v="1414346400"/>
    <n v="1413291655"/>
    <b v="0"/>
    <n v="0"/>
    <b v="0"/>
    <s v="theater/plays"/>
    <n v="-3000"/>
    <e v="#DIV/0!"/>
    <x v="1"/>
  </r>
  <r>
    <x v="2"/>
    <s v="US"/>
    <s v="USD"/>
    <n v="1425337200"/>
    <n v="1421432810"/>
    <b v="0"/>
    <n v="6"/>
    <b v="0"/>
    <s v="theater/plays"/>
    <n v="-689"/>
    <n v="10.166666666666666"/>
    <x v="1"/>
  </r>
  <r>
    <x v="2"/>
    <s v="GB"/>
    <s v="GBP"/>
    <n v="1428622271"/>
    <n v="1426203071"/>
    <b v="0"/>
    <n v="17"/>
    <b v="0"/>
    <s v="theater/plays"/>
    <n v="-10116"/>
    <n v="81.411764705882348"/>
    <x v="1"/>
  </r>
  <r>
    <x v="2"/>
    <s v="US"/>
    <s v="USD"/>
    <n v="1403823722"/>
    <n v="1401231722"/>
    <b v="0"/>
    <n v="40"/>
    <b v="0"/>
    <s v="theater/plays"/>
    <n v="-12710"/>
    <n v="57.25"/>
    <x v="1"/>
  </r>
  <r>
    <x v="2"/>
    <s v="US"/>
    <s v="USD"/>
    <n v="1406753639"/>
    <n v="1404161639"/>
    <b v="0"/>
    <n v="3"/>
    <b v="0"/>
    <s v="theater/plays"/>
    <n v="-135"/>
    <n v="5"/>
    <x v="1"/>
  </r>
  <r>
    <x v="2"/>
    <s v="AU"/>
    <s v="AUD"/>
    <n v="1419645748"/>
    <n v="1417053748"/>
    <b v="0"/>
    <n v="1"/>
    <b v="0"/>
    <s v="theater/plays"/>
    <n v="-4985"/>
    <n v="15"/>
    <x v="1"/>
  </r>
  <r>
    <x v="2"/>
    <s v="GB"/>
    <s v="GBP"/>
    <n v="1407565504"/>
    <n v="1404973504"/>
    <b v="0"/>
    <n v="2"/>
    <b v="0"/>
    <s v="theater/plays"/>
    <n v="-2475"/>
    <n v="12.5"/>
    <x v="1"/>
  </r>
  <r>
    <x v="2"/>
    <s v="US"/>
    <s v="USD"/>
    <n v="1444971540"/>
    <n v="1442593427"/>
    <b v="0"/>
    <n v="7"/>
    <b v="0"/>
    <s v="theater/plays"/>
    <n v="-4349"/>
    <n v="93"/>
    <x v="1"/>
  </r>
  <r>
    <x v="2"/>
    <s v="US"/>
    <s v="USD"/>
    <n v="1474228265"/>
    <n v="1471636265"/>
    <b v="0"/>
    <n v="14"/>
    <b v="0"/>
    <s v="theater/plays"/>
    <n v="-19547"/>
    <n v="32.357142857142854"/>
    <x v="1"/>
  </r>
  <r>
    <x v="2"/>
    <s v="AU"/>
    <s v="AUD"/>
    <n v="1459490400"/>
    <n v="1457078868"/>
    <b v="0"/>
    <n v="0"/>
    <b v="0"/>
    <s v="theater/plays"/>
    <n v="-10000"/>
    <e v="#DIV/0!"/>
    <x v="1"/>
  </r>
  <r>
    <x v="2"/>
    <s v="US"/>
    <s v="USD"/>
    <n v="1441510707"/>
    <n v="1439350707"/>
    <b v="0"/>
    <n v="0"/>
    <b v="0"/>
    <s v="theater/plays"/>
    <n v="-8000"/>
    <e v="#DIV/0!"/>
    <x v="1"/>
  </r>
  <r>
    <x v="2"/>
    <s v="US"/>
    <s v="USD"/>
    <n v="1458097364"/>
    <n v="1455508964"/>
    <b v="0"/>
    <n v="1"/>
    <b v="0"/>
    <s v="theater/plays"/>
    <n v="-11999"/>
    <n v="1"/>
    <x v="1"/>
  </r>
  <r>
    <x v="2"/>
    <s v="US"/>
    <s v="USD"/>
    <n v="1468716180"/>
    <n v="1466205262"/>
    <b v="0"/>
    <n v="12"/>
    <b v="0"/>
    <s v="theater/plays"/>
    <n v="-5898"/>
    <n v="91.833333333333329"/>
    <x v="1"/>
  </r>
  <r>
    <x v="2"/>
    <s v="US"/>
    <s v="USD"/>
    <n v="1443704400"/>
    <n v="1439827639"/>
    <b v="0"/>
    <n v="12"/>
    <b v="0"/>
    <s v="theater/plays"/>
    <n v="-4450"/>
    <n v="45.833333333333336"/>
    <x v="1"/>
  </r>
  <r>
    <x v="2"/>
    <s v="GB"/>
    <s v="GBP"/>
    <n v="1443973546"/>
    <n v="1438789546"/>
    <b v="0"/>
    <n v="23"/>
    <b v="0"/>
    <s v="theater/plays"/>
    <n v="-1685"/>
    <n v="57.173913043478258"/>
    <x v="1"/>
  </r>
  <r>
    <x v="2"/>
    <s v="US"/>
    <s v="USD"/>
    <n v="1480576720"/>
    <n v="1477981120"/>
    <b v="0"/>
    <n v="0"/>
    <b v="0"/>
    <s v="theater/plays"/>
    <n v="-20000"/>
    <e v="#DIV/0!"/>
    <x v="1"/>
  </r>
  <r>
    <x v="2"/>
    <s v="US"/>
    <s v="USD"/>
    <n v="1468249760"/>
    <n v="1465830560"/>
    <b v="0"/>
    <n v="10"/>
    <b v="0"/>
    <s v="theater/plays"/>
    <n v="-400"/>
    <n v="248.5"/>
    <x v="1"/>
  </r>
  <r>
    <x v="2"/>
    <s v="US"/>
    <s v="USD"/>
    <n v="1435441454"/>
    <n v="1432763054"/>
    <b v="0"/>
    <n v="5"/>
    <b v="0"/>
    <s v="theater/plays"/>
    <n v="-2858"/>
    <n v="79.400000000000006"/>
    <x v="1"/>
  </r>
  <r>
    <x v="2"/>
    <s v="AU"/>
    <s v="AUD"/>
    <n v="1412656200"/>
    <n v="1412328979"/>
    <b v="0"/>
    <n v="1"/>
    <b v="0"/>
    <s v="theater/plays"/>
    <n v="-4995"/>
    <n v="5"/>
    <x v="1"/>
  </r>
  <r>
    <x v="2"/>
    <s v="US"/>
    <s v="USD"/>
    <n v="1420199351"/>
    <n v="1416311351"/>
    <b v="0"/>
    <n v="2"/>
    <b v="0"/>
    <s v="theater/plays"/>
    <n v="-4989"/>
    <n v="5.5"/>
    <x v="1"/>
  </r>
  <r>
    <x v="2"/>
    <s v="US"/>
    <s v="USD"/>
    <n v="1416877200"/>
    <n v="1414505137"/>
    <b v="0"/>
    <n v="2"/>
    <b v="0"/>
    <s v="theater/plays"/>
    <n v="-5450"/>
    <n v="25"/>
    <x v="1"/>
  </r>
  <r>
    <x v="2"/>
    <s v="US"/>
    <s v="USD"/>
    <n v="1434490914"/>
    <n v="1429306914"/>
    <b v="0"/>
    <n v="0"/>
    <b v="0"/>
    <s v="theater/plays"/>
    <n v="-1200"/>
    <e v="#DIV/0!"/>
    <x v="1"/>
  </r>
  <r>
    <x v="2"/>
    <s v="US"/>
    <s v="USD"/>
    <n v="1446483000"/>
    <n v="1443811268"/>
    <b v="0"/>
    <n v="13"/>
    <b v="0"/>
    <s v="theater/plays"/>
    <n v="-3218"/>
    <n v="137.07692307692307"/>
    <x v="1"/>
  </r>
  <r>
    <x v="2"/>
    <s v="US"/>
    <s v="USD"/>
    <n v="1440690875"/>
    <n v="1438098875"/>
    <b v="0"/>
    <n v="0"/>
    <b v="0"/>
    <s v="theater/plays"/>
    <n v="-5000"/>
    <e v="#DIV/0!"/>
    <x v="1"/>
  </r>
  <r>
    <x v="2"/>
    <s v="US"/>
    <s v="USD"/>
    <n v="1431717268"/>
    <n v="1429125268"/>
    <b v="0"/>
    <n v="1"/>
    <b v="0"/>
    <s v="theater/plays"/>
    <n v="-1995"/>
    <n v="5"/>
    <x v="1"/>
  </r>
  <r>
    <x v="2"/>
    <s v="US"/>
    <s v="USD"/>
    <n v="1425110400"/>
    <n v="1422388822"/>
    <b v="0"/>
    <n v="5"/>
    <b v="0"/>
    <s v="theater/plays"/>
    <n v="-5805"/>
    <n v="39"/>
    <x v="1"/>
  </r>
  <r>
    <x v="2"/>
    <s v="US"/>
    <s v="USD"/>
    <n v="1475378744"/>
    <n v="1472786744"/>
    <b v="0"/>
    <n v="2"/>
    <b v="0"/>
    <s v="theater/plays"/>
    <n v="-2899"/>
    <n v="50.5"/>
    <x v="1"/>
  </r>
  <r>
    <x v="2"/>
    <s v="AU"/>
    <s v="AUD"/>
    <n v="1410076123"/>
    <n v="1404892123"/>
    <b v="0"/>
    <n v="0"/>
    <b v="0"/>
    <s v="theater/plays"/>
    <n v="-30000"/>
    <e v="#DIV/0!"/>
    <x v="1"/>
  </r>
  <r>
    <x v="2"/>
    <s v="AU"/>
    <s v="AUD"/>
    <n v="1423623221"/>
    <n v="1421031221"/>
    <b v="0"/>
    <n v="32"/>
    <b v="0"/>
    <s v="theater/plays"/>
    <n v="-8423"/>
    <n v="49.28125"/>
    <x v="1"/>
  </r>
  <r>
    <x v="2"/>
    <s v="US"/>
    <s v="USD"/>
    <n v="1460140500"/>
    <n v="1457628680"/>
    <b v="0"/>
    <n v="1"/>
    <b v="0"/>
    <s v="theater/plays"/>
    <n v="-3975"/>
    <n v="25"/>
    <x v="1"/>
  </r>
  <r>
    <x v="2"/>
    <s v="IE"/>
    <s v="EUR"/>
    <n v="1462301342"/>
    <n v="1457120942"/>
    <b v="0"/>
    <n v="1"/>
    <b v="0"/>
    <s v="theater/plays"/>
    <n v="-199999"/>
    <n v="1"/>
    <x v="1"/>
  </r>
  <r>
    <x v="2"/>
    <s v="US"/>
    <s v="USD"/>
    <n v="1445885890"/>
    <n v="1440701890"/>
    <b v="0"/>
    <n v="1"/>
    <b v="0"/>
    <s v="theater/plays"/>
    <n v="-25975"/>
    <n v="25"/>
    <x v="1"/>
  </r>
  <r>
    <x v="2"/>
    <s v="US"/>
    <s v="USD"/>
    <n v="1469834940"/>
    <n v="1467162586"/>
    <b v="0"/>
    <n v="0"/>
    <b v="0"/>
    <s v="theater/plays"/>
    <n v="-17600"/>
    <e v="#DIV/0!"/>
    <x v="1"/>
  </r>
  <r>
    <x v="2"/>
    <s v="CA"/>
    <s v="CAD"/>
    <n v="1405352264"/>
    <n v="1400168264"/>
    <b v="0"/>
    <n v="0"/>
    <b v="0"/>
    <s v="theater/plays"/>
    <n v="-25000"/>
    <e v="#DIV/0!"/>
    <x v="1"/>
  </r>
  <r>
    <x v="2"/>
    <s v="US"/>
    <s v="USD"/>
    <n v="1448745741"/>
    <n v="1446150141"/>
    <b v="0"/>
    <n v="8"/>
    <b v="0"/>
    <s v="theater/plays"/>
    <n v="-1325"/>
    <n v="53.125"/>
    <x v="1"/>
  </r>
  <r>
    <x v="2"/>
    <s v="US"/>
    <s v="USD"/>
    <n v="1461543600"/>
    <n v="1459203727"/>
    <b v="0"/>
    <n v="0"/>
    <b v="0"/>
    <s v="theater/plays"/>
    <n v="-5500"/>
    <e v="#DIV/0!"/>
    <x v="1"/>
  </r>
  <r>
    <x v="2"/>
    <s v="US"/>
    <s v="USD"/>
    <n v="1468020354"/>
    <n v="1464045954"/>
    <b v="0"/>
    <n v="1"/>
    <b v="0"/>
    <s v="theater/plays"/>
    <n v="-27993"/>
    <n v="7"/>
    <x v="1"/>
  </r>
  <r>
    <x v="2"/>
    <s v="US"/>
    <s v="USD"/>
    <n v="1406988000"/>
    <n v="1403822912"/>
    <b v="0"/>
    <n v="16"/>
    <b v="0"/>
    <s v="theater/plays"/>
    <n v="-1359"/>
    <n v="40.0625"/>
    <x v="1"/>
  </r>
  <r>
    <x v="2"/>
    <s v="US"/>
    <s v="USD"/>
    <n v="1411930556"/>
    <n v="1409338556"/>
    <b v="0"/>
    <n v="12"/>
    <b v="0"/>
    <s v="theater/plays"/>
    <n v="-908"/>
    <n v="24.333333333333332"/>
    <x v="1"/>
  </r>
  <r>
    <x v="2"/>
    <s v="US"/>
    <s v="USD"/>
    <n v="1451852256"/>
    <n v="1449260256"/>
    <b v="0"/>
    <n v="4"/>
    <b v="0"/>
    <s v="theater/plays"/>
    <n v="-2955"/>
    <n v="11.25"/>
    <x v="1"/>
  </r>
  <r>
    <x v="2"/>
    <s v="GB"/>
    <s v="GBP"/>
    <n v="1399584210"/>
    <n v="1397683410"/>
    <b v="0"/>
    <n v="2"/>
    <b v="0"/>
    <s v="theater/plays"/>
    <n v="-4979"/>
    <n v="10.5"/>
    <x v="1"/>
  </r>
  <r>
    <x v="2"/>
    <s v="GB"/>
    <s v="GBP"/>
    <n v="1448722494"/>
    <n v="1446562494"/>
    <b v="0"/>
    <n v="3"/>
    <b v="0"/>
    <s v="theater/plays"/>
    <n v="-1355"/>
    <n v="15"/>
    <x v="1"/>
  </r>
  <r>
    <x v="2"/>
    <s v="CA"/>
    <s v="CAD"/>
    <n v="1447821717"/>
    <n v="1445226117"/>
    <b v="0"/>
    <n v="0"/>
    <b v="0"/>
    <s v="theater/plays"/>
    <n v="-10000"/>
    <e v="#DIV/0!"/>
    <x v="1"/>
  </r>
  <r>
    <x v="2"/>
    <s v="US"/>
    <s v="USD"/>
    <n v="1429460386"/>
    <n v="1424279986"/>
    <b v="0"/>
    <n v="3"/>
    <b v="0"/>
    <s v="theater/plays"/>
    <n v="-1874"/>
    <n v="42"/>
    <x v="1"/>
  </r>
  <r>
    <x v="2"/>
    <s v="US"/>
    <s v="USD"/>
    <n v="1460608780"/>
    <n v="1455428380"/>
    <b v="0"/>
    <n v="4"/>
    <b v="0"/>
    <s v="theater/plays"/>
    <n v="-1715"/>
    <n v="71.25"/>
    <x v="1"/>
  </r>
  <r>
    <x v="2"/>
    <s v="US"/>
    <s v="USD"/>
    <n v="1406170740"/>
    <n v="1402506278"/>
    <b v="0"/>
    <n v="2"/>
    <b v="0"/>
    <s v="theater/plays"/>
    <n v="-7455"/>
    <n v="22.5"/>
    <x v="1"/>
  </r>
  <r>
    <x v="2"/>
    <s v="US"/>
    <s v="USD"/>
    <n v="1488783507"/>
    <n v="1486191507"/>
    <b v="0"/>
    <n v="10"/>
    <b v="0"/>
    <s v="theater/plays"/>
    <n v="-1290"/>
    <n v="41"/>
    <x v="1"/>
  </r>
  <r>
    <x v="2"/>
    <s v="US"/>
    <s v="USD"/>
    <n v="1463945673"/>
    <n v="1458761673"/>
    <b v="0"/>
    <n v="11"/>
    <b v="0"/>
    <s v="theater/plays"/>
    <n v="-4473"/>
    <n v="47.909090909090907"/>
    <x v="1"/>
  </r>
  <r>
    <x v="2"/>
    <s v="US"/>
    <s v="USD"/>
    <n v="1472442900"/>
    <n v="1471638646"/>
    <b v="0"/>
    <n v="6"/>
    <b v="0"/>
    <s v="theater/plays"/>
    <n v="-2614"/>
    <n v="35.166666666666664"/>
    <x v="1"/>
  </r>
  <r>
    <x v="2"/>
    <s v="US"/>
    <s v="USD"/>
    <n v="1460925811"/>
    <n v="1458333811"/>
    <b v="0"/>
    <n v="2"/>
    <b v="0"/>
    <s v="theater/plays"/>
    <n v="-14989"/>
    <n v="5.5"/>
    <x v="1"/>
  </r>
  <r>
    <x v="2"/>
    <s v="US"/>
    <s v="USD"/>
    <n v="1405947126"/>
    <n v="1403355126"/>
    <b v="0"/>
    <n v="6"/>
    <b v="0"/>
    <s v="theater/plays"/>
    <n v="-13864"/>
    <n v="22.666666666666668"/>
    <x v="1"/>
  </r>
  <r>
    <x v="2"/>
    <s v="US"/>
    <s v="USD"/>
    <n v="1423186634"/>
    <n v="1418002634"/>
    <b v="0"/>
    <n v="8"/>
    <b v="0"/>
    <s v="theater/plays"/>
    <n v="-789"/>
    <n v="26.375"/>
    <x v="1"/>
  </r>
  <r>
    <x v="2"/>
    <s v="US"/>
    <s v="USD"/>
    <n v="1462766400"/>
    <n v="1460219110"/>
    <b v="0"/>
    <n v="37"/>
    <b v="0"/>
    <s v="theater/plays"/>
    <n v="-1095"/>
    <n v="105.54054054054055"/>
    <x v="1"/>
  </r>
  <r>
    <x v="2"/>
    <s v="GB"/>
    <s v="GBP"/>
    <n v="1464872848"/>
    <n v="1462280848"/>
    <b v="0"/>
    <n v="11"/>
    <b v="0"/>
    <s v="theater/plays"/>
    <n v="-680"/>
    <n v="29.09090909090909"/>
    <x v="1"/>
  </r>
  <r>
    <x v="2"/>
    <s v="US"/>
    <s v="USD"/>
    <n v="1468442898"/>
    <n v="1465850898"/>
    <b v="0"/>
    <n v="0"/>
    <b v="0"/>
    <s v="theater/plays"/>
    <n v="-678"/>
    <e v="#DIV/0!"/>
    <x v="1"/>
  </r>
  <r>
    <x v="2"/>
    <s v="US"/>
    <s v="USD"/>
    <n v="1406876400"/>
    <n v="1405024561"/>
    <b v="0"/>
    <n v="10"/>
    <b v="0"/>
    <s v="theater/plays"/>
    <n v="-680"/>
    <n v="62"/>
    <x v="1"/>
  </r>
  <r>
    <x v="2"/>
    <s v="US"/>
    <s v="USD"/>
    <n v="1469213732"/>
    <n v="1466621732"/>
    <b v="0"/>
    <n v="6"/>
    <b v="0"/>
    <s v="theater/plays"/>
    <n v="-88695"/>
    <n v="217.5"/>
    <x v="1"/>
  </r>
  <r>
    <x v="2"/>
    <s v="US"/>
    <s v="USD"/>
    <n v="1422717953"/>
    <n v="1417533953"/>
    <b v="0"/>
    <n v="8"/>
    <b v="0"/>
    <s v="theater/plays"/>
    <n v="-1786"/>
    <n v="26.75"/>
    <x v="1"/>
  </r>
  <r>
    <x v="2"/>
    <s v="GB"/>
    <s v="GBP"/>
    <n v="1427659200"/>
    <n v="1425678057"/>
    <b v="0"/>
    <n v="6"/>
    <b v="0"/>
    <s v="theater/plays"/>
    <n v="-5890"/>
    <n v="18.333333333333332"/>
    <x v="1"/>
  </r>
  <r>
    <x v="2"/>
    <s v="US"/>
    <s v="USD"/>
    <n v="1404570147"/>
    <n v="1401978147"/>
    <b v="0"/>
    <n v="7"/>
    <b v="0"/>
    <s v="theater/plays"/>
    <n v="-2050"/>
    <n v="64.285714285714292"/>
    <x v="1"/>
  </r>
  <r>
    <x v="2"/>
    <s v="US"/>
    <s v="USD"/>
    <n v="1468729149"/>
    <n v="1463545149"/>
    <b v="0"/>
    <n v="7"/>
    <b v="0"/>
    <s v="theater/plays"/>
    <n v="-28775"/>
    <n v="175"/>
    <x v="1"/>
  </r>
  <r>
    <x v="2"/>
    <s v="GB"/>
    <s v="GBP"/>
    <n v="1436297180"/>
    <n v="1431113180"/>
    <b v="0"/>
    <n v="5"/>
    <b v="0"/>
    <s v="theater/plays"/>
    <n v="-680"/>
    <n v="34"/>
    <x v="1"/>
  </r>
  <r>
    <x v="2"/>
    <s v="US"/>
    <s v="USD"/>
    <n v="1400569140"/>
    <n v="1397854356"/>
    <b v="0"/>
    <n v="46"/>
    <b v="0"/>
    <s v="theater/plays"/>
    <n v="-7263"/>
    <n v="84.282608695652172"/>
    <x v="1"/>
  </r>
  <r>
    <x v="2"/>
    <s v="GB"/>
    <s v="GBP"/>
    <n v="1415404800"/>
    <n v="1412809644"/>
    <b v="0"/>
    <n v="10"/>
    <b v="0"/>
    <s v="theater/plays"/>
    <n v="-1405"/>
    <n v="9.5"/>
    <x v="1"/>
  </r>
  <r>
    <x v="2"/>
    <s v="US"/>
    <s v="USD"/>
    <n v="1456002300"/>
    <n v="1454173120"/>
    <b v="0"/>
    <n v="19"/>
    <b v="0"/>
    <s v="theater/plays"/>
    <n v="-1359"/>
    <n v="33.736842105263158"/>
    <x v="1"/>
  </r>
  <r>
    <x v="2"/>
    <s v="GB"/>
    <s v="GBP"/>
    <n v="1462539840"/>
    <n v="1460034594"/>
    <b v="0"/>
    <n v="13"/>
    <b v="0"/>
    <s v="theater/plays"/>
    <n v="-4512"/>
    <n v="37.53846153846154"/>
    <x v="1"/>
  </r>
  <r>
    <x v="2"/>
    <s v="GB"/>
    <s v="GBP"/>
    <n v="1400278290"/>
    <n v="1399414290"/>
    <b v="0"/>
    <n v="13"/>
    <b v="0"/>
    <s v="theater/plays"/>
    <n v="-249"/>
    <n v="11.615384615384615"/>
    <x v="1"/>
  </r>
  <r>
    <x v="2"/>
    <s v="US"/>
    <s v="USD"/>
    <n v="1440813413"/>
    <n v="1439517413"/>
    <b v="0"/>
    <n v="4"/>
    <b v="0"/>
    <s v="theater/plays"/>
    <n v="-1468"/>
    <n v="8"/>
    <x v="1"/>
  </r>
  <r>
    <x v="2"/>
    <s v="US"/>
    <s v="USD"/>
    <n v="1447009181"/>
    <n v="1444413581"/>
    <b v="0"/>
    <n v="0"/>
    <b v="0"/>
    <s v="theater/plays"/>
    <n v="-3000"/>
    <e v="#DIV/0!"/>
    <x v="1"/>
  </r>
  <r>
    <x v="2"/>
    <s v="GB"/>
    <s v="GBP"/>
    <n v="1456934893"/>
    <n v="1454342893"/>
    <b v="0"/>
    <n v="3"/>
    <b v="0"/>
    <s v="theater/plays"/>
    <n v="-1581"/>
    <n v="23"/>
    <x v="1"/>
  </r>
  <r>
    <x v="2"/>
    <s v="US"/>
    <s v="USD"/>
    <n v="1433086082"/>
    <n v="1430494082"/>
    <b v="0"/>
    <n v="1"/>
    <b v="0"/>
    <s v="theater/plays"/>
    <n v="-400"/>
    <n v="100"/>
    <x v="1"/>
  </r>
  <r>
    <x v="2"/>
    <s v="US"/>
    <s v="USD"/>
    <n v="1449876859"/>
    <n v="1444689259"/>
    <b v="0"/>
    <n v="9"/>
    <b v="0"/>
    <s v="theater/plays"/>
    <n v="-9459"/>
    <n v="60.111111111111114"/>
    <x v="1"/>
  </r>
  <r>
    <x v="2"/>
    <s v="US"/>
    <s v="USD"/>
    <n v="1431549912"/>
    <n v="1428957912"/>
    <b v="0"/>
    <n v="1"/>
    <b v="0"/>
    <s v="theater/plays"/>
    <n v="-49997"/>
    <n v="3"/>
    <x v="1"/>
  </r>
  <r>
    <x v="2"/>
    <s v="US"/>
    <s v="USD"/>
    <n v="1405761690"/>
    <n v="1403169690"/>
    <b v="0"/>
    <n v="1"/>
    <b v="0"/>
    <s v="theater/plays"/>
    <n v="-1995"/>
    <n v="5"/>
    <x v="1"/>
  </r>
  <r>
    <x v="2"/>
    <s v="GB"/>
    <s v="GBP"/>
    <n v="1423913220"/>
    <n v="1421339077"/>
    <b v="0"/>
    <n v="4"/>
    <b v="0"/>
    <s v="theater/plays"/>
    <n v="-130"/>
    <n v="17.5"/>
    <x v="1"/>
  </r>
  <r>
    <x v="2"/>
    <s v="US"/>
    <s v="USD"/>
    <n v="1416499440"/>
    <n v="1415341464"/>
    <b v="0"/>
    <n v="17"/>
    <b v="0"/>
    <s v="theater/plays"/>
    <n v="-2503"/>
    <n v="29.235294117647058"/>
    <x v="1"/>
  </r>
  <r>
    <x v="2"/>
    <s v="GB"/>
    <s v="GBP"/>
    <n v="1428222221"/>
    <n v="1425633821"/>
    <b v="0"/>
    <n v="0"/>
    <b v="0"/>
    <s v="theater/plays"/>
    <n v="-3000"/>
    <e v="#DIV/0!"/>
    <x v="1"/>
  </r>
  <r>
    <x v="2"/>
    <s v="US"/>
    <s v="USD"/>
    <n v="1427580426"/>
    <n v="1424992026"/>
    <b v="0"/>
    <n v="12"/>
    <b v="0"/>
    <s v="theater/plays"/>
    <n v="-535"/>
    <n v="59.583333333333336"/>
    <x v="1"/>
  </r>
  <r>
    <x v="2"/>
    <s v="US"/>
    <s v="USD"/>
    <n v="1409514709"/>
    <n v="1406058798"/>
    <b v="0"/>
    <n v="14"/>
    <b v="0"/>
    <s v="theater/plays"/>
    <n v="-5844"/>
    <n v="82.571428571428569"/>
    <x v="1"/>
  </r>
  <r>
    <x v="2"/>
    <s v="US"/>
    <s v="USD"/>
    <n v="1462631358"/>
    <n v="1457450958"/>
    <b v="0"/>
    <n v="1"/>
    <b v="0"/>
    <s v="theater/plays"/>
    <n v="-7990"/>
    <n v="10"/>
    <x v="1"/>
  </r>
  <r>
    <x v="2"/>
    <s v="GB"/>
    <s v="GBP"/>
    <n v="1488394800"/>
    <n v="1486681708"/>
    <b v="0"/>
    <n v="14"/>
    <b v="0"/>
    <s v="theater/plays"/>
    <n v="-747"/>
    <n v="32.357142857142854"/>
    <x v="1"/>
  </r>
  <r>
    <x v="2"/>
    <s v="US"/>
    <s v="USD"/>
    <n v="1411779761"/>
    <n v="1409187761"/>
    <b v="0"/>
    <n v="4"/>
    <b v="0"/>
    <s v="theater/plays"/>
    <n v="-1227"/>
    <n v="5.75"/>
    <x v="1"/>
  </r>
  <r>
    <x v="2"/>
    <s v="US"/>
    <s v="USD"/>
    <n v="1424009147"/>
    <n v="1421417147"/>
    <b v="0"/>
    <n v="2"/>
    <b v="0"/>
    <s v="theater/plays"/>
    <n v="-1799"/>
    <n v="100.5"/>
    <x v="1"/>
  </r>
  <r>
    <x v="2"/>
    <s v="US"/>
    <s v="USD"/>
    <n v="1412740457"/>
    <n v="1410148457"/>
    <b v="0"/>
    <n v="1"/>
    <b v="0"/>
    <s v="theater/plays"/>
    <n v="-499"/>
    <n v="1"/>
    <x v="1"/>
  </r>
  <r>
    <x v="2"/>
    <s v="US"/>
    <s v="USD"/>
    <n v="1413832985"/>
    <n v="1408648985"/>
    <b v="0"/>
    <n v="2"/>
    <b v="0"/>
    <s v="theater/plays"/>
    <n v="-2960"/>
    <n v="20"/>
    <x v="1"/>
  </r>
  <r>
    <x v="2"/>
    <s v="US"/>
    <s v="USD"/>
    <n v="1455647587"/>
    <n v="1453487587"/>
    <b v="0"/>
    <n v="1"/>
    <b v="0"/>
    <s v="theater/plays"/>
    <n v="-29998"/>
    <n v="2"/>
    <x v="1"/>
  </r>
  <r>
    <x v="2"/>
    <s v="US"/>
    <s v="USD"/>
    <n v="1409070480"/>
    <n v="1406572381"/>
    <b v="0"/>
    <n v="1"/>
    <b v="0"/>
    <s v="theater/plays"/>
    <n v="-1995"/>
    <n v="5"/>
    <x v="1"/>
  </r>
  <r>
    <x v="2"/>
    <s v="GB"/>
    <s v="GBP"/>
    <n v="1437606507"/>
    <n v="1435014507"/>
    <b v="0"/>
    <n v="4"/>
    <b v="0"/>
    <s v="theater/plays"/>
    <n v="-940"/>
    <n v="15"/>
    <x v="1"/>
  </r>
  <r>
    <x v="2"/>
    <s v="GB"/>
    <s v="GBP"/>
    <n v="1410281360"/>
    <n v="1406825360"/>
    <b v="0"/>
    <n v="3"/>
    <b v="0"/>
    <s v="theater/plays"/>
    <n v="-1855"/>
    <n v="25"/>
    <x v="1"/>
  </r>
  <r>
    <x v="2"/>
    <s v="US"/>
    <s v="USD"/>
    <n v="1414348166"/>
    <n v="1412879366"/>
    <b v="0"/>
    <n v="38"/>
    <b v="0"/>
    <s v="theater/plays"/>
    <n v="-5458"/>
    <n v="45.842105263157897"/>
    <x v="1"/>
  </r>
  <r>
    <x v="2"/>
    <s v="GB"/>
    <s v="GBP"/>
    <n v="1422450278"/>
    <n v="1419858278"/>
    <b v="0"/>
    <n v="4"/>
    <b v="0"/>
    <s v="theater/plays"/>
    <n v="-231"/>
    <n v="4.75"/>
    <x v="1"/>
  </r>
  <r>
    <x v="2"/>
    <s v="GB"/>
    <s v="GBP"/>
    <n v="1430571849"/>
    <n v="1427979849"/>
    <b v="0"/>
    <n v="0"/>
    <b v="0"/>
    <s v="theater/plays"/>
    <n v="-575"/>
    <e v="#DIV/0!"/>
    <x v="1"/>
  </r>
  <r>
    <x v="2"/>
    <s v="US"/>
    <s v="USD"/>
    <n v="1424070823"/>
    <n v="1421478823"/>
    <b v="0"/>
    <n v="2"/>
    <b v="0"/>
    <s v="theater/plays"/>
    <n v="-1974"/>
    <n v="13"/>
    <x v="1"/>
  </r>
  <r>
    <x v="2"/>
    <s v="US"/>
    <s v="USD"/>
    <n v="1457157269"/>
    <n v="1455861269"/>
    <b v="0"/>
    <n v="0"/>
    <b v="0"/>
    <s v="theater/plays"/>
    <n v="-9000"/>
    <e v="#DIV/0!"/>
    <x v="1"/>
  </r>
  <r>
    <x v="2"/>
    <s v="US"/>
    <s v="USD"/>
    <n v="1437331463"/>
    <n v="1434739463"/>
    <b v="0"/>
    <n v="1"/>
    <b v="0"/>
    <s v="theater/plays"/>
    <n v="-6999"/>
    <n v="1"/>
    <x v="1"/>
  </r>
  <r>
    <x v="2"/>
    <s v="GB"/>
    <s v="GBP"/>
    <n v="1410987400"/>
    <n v="1408395400"/>
    <b v="0"/>
    <n v="7"/>
    <b v="0"/>
    <s v="theater/plays"/>
    <n v="-430"/>
    <n v="10"/>
    <x v="1"/>
  </r>
  <r>
    <x v="2"/>
    <s v="US"/>
    <s v="USD"/>
    <n v="1409846874"/>
    <n v="1407254874"/>
    <b v="0"/>
    <n v="2"/>
    <b v="0"/>
    <s v="theater/plays"/>
    <n v="-9895"/>
    <n v="52.5"/>
    <x v="1"/>
  </r>
  <r>
    <x v="2"/>
    <s v="GB"/>
    <s v="GBP"/>
    <n v="1475877108"/>
    <n v="1473285108"/>
    <b v="0"/>
    <n v="4"/>
    <b v="0"/>
    <s v="theater/plays"/>
    <n v="-1370"/>
    <n v="32.5"/>
    <x v="1"/>
  </r>
  <r>
    <x v="2"/>
    <s v="US"/>
    <s v="USD"/>
    <n v="1460737680"/>
    <n v="1455725596"/>
    <b v="0"/>
    <n v="4"/>
    <b v="0"/>
    <s v="theater/plays"/>
    <n v="-3471"/>
    <n v="7.25"/>
    <x v="1"/>
  </r>
  <r>
    <x v="2"/>
    <s v="US"/>
    <s v="USD"/>
    <n v="1427168099"/>
    <n v="1424579699"/>
    <b v="0"/>
    <n v="3"/>
    <b v="0"/>
    <s v="theater/plays"/>
    <n v="-500"/>
    <n v="33.333333333333336"/>
    <x v="1"/>
  </r>
  <r>
    <x v="2"/>
    <s v="US"/>
    <s v="USD"/>
    <n v="1414360358"/>
    <n v="1409176358"/>
    <b v="0"/>
    <n v="2"/>
    <b v="0"/>
    <s v="theater/plays"/>
    <n v="-14875"/>
    <n v="62.5"/>
    <x v="1"/>
  </r>
  <r>
    <x v="2"/>
    <s v="US"/>
    <s v="USD"/>
    <n v="1422759240"/>
    <n v="1418824867"/>
    <b v="0"/>
    <n v="197"/>
    <b v="0"/>
    <s v="theater/plays"/>
    <n v="-5479"/>
    <n v="63.558375634517766"/>
    <x v="1"/>
  </r>
  <r>
    <x v="2"/>
    <s v="US"/>
    <s v="USD"/>
    <n v="1458860363"/>
    <n v="1454975963"/>
    <b v="0"/>
    <n v="0"/>
    <b v="0"/>
    <s v="theater/plays"/>
    <n v="-7000"/>
    <e v="#DIV/0!"/>
    <x v="1"/>
  </r>
  <r>
    <x v="2"/>
    <s v="US"/>
    <s v="USD"/>
    <n v="1441037097"/>
    <n v="1438445097"/>
    <b v="0"/>
    <n v="1"/>
    <b v="0"/>
    <s v="theater/plays"/>
    <n v="-790"/>
    <n v="10"/>
    <x v="1"/>
  </r>
  <r>
    <x v="2"/>
    <s v="FR"/>
    <s v="EUR"/>
    <n v="1437889336"/>
    <n v="1432705336"/>
    <b v="0"/>
    <n v="4"/>
    <b v="0"/>
    <s v="theater/plays"/>
    <n v="-4750"/>
    <n v="62.5"/>
    <x v="1"/>
  </r>
  <r>
    <x v="2"/>
    <s v="US"/>
    <s v="USD"/>
    <n v="1449247439"/>
    <n v="1444059839"/>
    <b v="0"/>
    <n v="0"/>
    <b v="0"/>
    <s v="theater/plays"/>
    <n v="-4000"/>
    <e v="#DIV/0!"/>
    <x v="1"/>
  </r>
  <r>
    <x v="2"/>
    <s v="US"/>
    <s v="USD"/>
    <n v="1487811600"/>
    <n v="1486077481"/>
    <b v="0"/>
    <n v="7"/>
    <b v="0"/>
    <s v="theater/plays"/>
    <n v="-2785"/>
    <n v="30.714285714285715"/>
    <x v="1"/>
  </r>
  <r>
    <x v="2"/>
    <s v="US"/>
    <s v="USD"/>
    <n v="1402007500"/>
    <n v="1399415500"/>
    <b v="0"/>
    <n v="11"/>
    <b v="0"/>
    <s v="theater/plays"/>
    <n v="-1439"/>
    <n v="51"/>
    <x v="1"/>
  </r>
  <r>
    <x v="2"/>
    <s v="US"/>
    <s v="USD"/>
    <n v="1450053370"/>
    <n v="1447461370"/>
    <b v="0"/>
    <n v="0"/>
    <b v="0"/>
    <s v="theater/plays"/>
    <n v="-20000"/>
    <e v="#DIV/0!"/>
    <x v="1"/>
  </r>
  <r>
    <x v="2"/>
    <s v="US"/>
    <s v="USD"/>
    <n v="1454525340"/>
    <n v="1452008599"/>
    <b v="0"/>
    <n v="6"/>
    <b v="0"/>
    <s v="theater/plays"/>
    <n v="-2100"/>
    <n v="66.666666666666671"/>
    <x v="1"/>
  </r>
  <r>
    <x v="2"/>
    <s v="US"/>
    <s v="USD"/>
    <n v="1418914964"/>
    <n v="1414591364"/>
    <b v="0"/>
    <n v="0"/>
    <b v="0"/>
    <s v="theater/plays"/>
    <n v="-5000"/>
    <e v="#DIV/0!"/>
    <x v="1"/>
  </r>
  <r>
    <x v="2"/>
    <s v="US"/>
    <s v="USD"/>
    <n v="1450211116"/>
    <n v="1445023516"/>
    <b v="0"/>
    <n v="7"/>
    <b v="0"/>
    <s v="theater/plays"/>
    <n v="-5635"/>
    <n v="59"/>
    <x v="1"/>
  </r>
  <r>
    <x v="2"/>
    <s v="GB"/>
    <s v="GBP"/>
    <n v="1475398800"/>
    <n v="1472711224"/>
    <b v="0"/>
    <n v="94"/>
    <b v="0"/>
    <s v="theater/plays"/>
    <n v="-17758.010000000002"/>
    <n v="65.340319148936175"/>
    <x v="1"/>
  </r>
  <r>
    <x v="2"/>
    <s v="US"/>
    <s v="USD"/>
    <n v="1428097450"/>
    <n v="1425509050"/>
    <b v="0"/>
    <n v="2"/>
    <b v="0"/>
    <s v="theater/plays"/>
    <n v="-13300"/>
    <n v="100"/>
    <x v="1"/>
  </r>
  <r>
    <x v="2"/>
    <s v="US"/>
    <s v="USD"/>
    <n v="1413925887"/>
    <n v="1411333887"/>
    <b v="0"/>
    <n v="25"/>
    <b v="0"/>
    <s v="theater/plays"/>
    <n v="-6315"/>
    <n v="147.4"/>
    <x v="1"/>
  </r>
  <r>
    <x v="2"/>
    <s v="US"/>
    <s v="USD"/>
    <n v="1404253800"/>
    <n v="1402784964"/>
    <b v="0"/>
    <n v="17"/>
    <b v="0"/>
    <s v="theater/plays"/>
    <n v="-3177"/>
    <n v="166.05882352941177"/>
    <x v="1"/>
  </r>
  <r>
    <x v="2"/>
    <s v="US"/>
    <s v="USD"/>
    <n v="1464099900"/>
    <n v="1462585315"/>
    <b v="0"/>
    <n v="2"/>
    <b v="0"/>
    <s v="theater/plays"/>
    <n v="-620"/>
    <n v="40"/>
    <x v="1"/>
  </r>
  <r>
    <x v="2"/>
    <s v="US"/>
    <s v="USD"/>
    <n v="1413573010"/>
    <n v="1408389010"/>
    <b v="0"/>
    <n v="4"/>
    <b v="0"/>
    <s v="theater/plays"/>
    <n v="-2199"/>
    <n v="75.25"/>
    <x v="1"/>
  </r>
  <r>
    <x v="2"/>
    <s v="US"/>
    <s v="USD"/>
    <n v="1448949540"/>
    <n v="1446048367"/>
    <b v="0"/>
    <n v="5"/>
    <b v="0"/>
    <s v="theater/plays"/>
    <n v="-200"/>
    <n v="60"/>
    <x v="1"/>
  </r>
  <r>
    <x v="2"/>
    <s v="US"/>
    <s v="USD"/>
    <n v="1437188400"/>
    <n v="1432100004"/>
    <b v="0"/>
    <n v="2"/>
    <b v="0"/>
    <s v="theater/plays"/>
    <n v="-5500"/>
    <n v="1250"/>
    <x v="1"/>
  </r>
  <r>
    <x v="2"/>
    <s v="GB"/>
    <s v="GBP"/>
    <n v="1473160954"/>
    <n v="1467976954"/>
    <b v="0"/>
    <n v="2"/>
    <b v="0"/>
    <s v="theater/plays"/>
    <n v="-4979"/>
    <n v="10.5"/>
    <x v="1"/>
  </r>
  <r>
    <x v="2"/>
    <s v="US"/>
    <s v="USD"/>
    <n v="1421781360"/>
    <n v="1419213664"/>
    <b v="0"/>
    <n v="3"/>
    <b v="0"/>
    <s v="theater/plays"/>
    <n v="-9979"/>
    <n v="7"/>
    <x v="1"/>
  </r>
  <r>
    <x v="2"/>
    <s v="CA"/>
    <s v="CAD"/>
    <n v="1416524325"/>
    <n v="1415228325"/>
    <b v="0"/>
    <n v="0"/>
    <b v="0"/>
    <s v="theater/plays"/>
    <n v="-300"/>
    <e v="#DIV/0!"/>
    <x v="1"/>
  </r>
  <r>
    <x v="2"/>
    <s v="US"/>
    <s v="USD"/>
    <n v="1428642000"/>
    <n v="1426050982"/>
    <b v="0"/>
    <n v="4"/>
    <b v="0"/>
    <s v="theater/plays"/>
    <n v="-375"/>
    <n v="56.25"/>
    <x v="1"/>
  </r>
  <r>
    <x v="2"/>
    <s v="AU"/>
    <s v="AUD"/>
    <n v="1408596589"/>
    <n v="1406004589"/>
    <b v="0"/>
    <n v="1"/>
    <b v="0"/>
    <s v="theater/plays"/>
    <n v="-4999"/>
    <n v="1"/>
    <x v="1"/>
  </r>
  <r>
    <x v="2"/>
    <s v="US"/>
    <s v="USD"/>
    <n v="1413992210"/>
    <n v="1411400210"/>
    <b v="0"/>
    <n v="12"/>
    <b v="0"/>
    <s v="theater/plays"/>
    <n v="-5140"/>
    <n v="38.333333333333336"/>
    <x v="1"/>
  </r>
  <r>
    <x v="2"/>
    <s v="US"/>
    <s v="USD"/>
    <n v="1420938000"/>
    <n v="1418862743"/>
    <b v="0"/>
    <n v="4"/>
    <b v="0"/>
    <s v="theater/plays"/>
    <n v="-4890"/>
    <n v="27.5"/>
    <x v="1"/>
  </r>
  <r>
    <x v="2"/>
    <s v="GB"/>
    <s v="GBP"/>
    <n v="1460373187"/>
    <n v="1457352787"/>
    <b v="0"/>
    <n v="91"/>
    <b v="0"/>
    <s v="theater/plays"/>
    <n v="-13999"/>
    <n v="32.978021978021978"/>
    <x v="1"/>
  </r>
  <r>
    <x v="2"/>
    <s v="US"/>
    <s v="USD"/>
    <n v="1436914815"/>
    <n v="1434322815"/>
    <b v="0"/>
    <n v="1"/>
    <b v="0"/>
    <s v="theater/plays"/>
    <n v="-19984"/>
    <n v="16"/>
    <x v="1"/>
  </r>
  <r>
    <x v="2"/>
    <s v="US"/>
    <s v="USD"/>
    <n v="1414077391"/>
    <n v="1411485391"/>
    <b v="0"/>
    <n v="1"/>
    <b v="0"/>
    <s v="theater/plays"/>
    <n v="-1499"/>
    <n v="1"/>
    <x v="1"/>
  </r>
  <r>
    <x v="2"/>
    <s v="US"/>
    <s v="USD"/>
    <n v="1399618380"/>
    <n v="1399058797"/>
    <b v="0"/>
    <n v="0"/>
    <b v="0"/>
    <s v="theater/plays"/>
    <n v="-500"/>
    <e v="#DIV/0!"/>
    <x v="1"/>
  </r>
  <r>
    <x v="2"/>
    <s v="US"/>
    <s v="USD"/>
    <n v="1413234316"/>
    <n v="1408050316"/>
    <b v="0"/>
    <n v="13"/>
    <b v="0"/>
    <s v="theater/plays"/>
    <n v="-1874"/>
    <n v="86.615384615384613"/>
    <x v="1"/>
  </r>
  <r>
    <x v="2"/>
    <s v="GB"/>
    <s v="GBP"/>
    <n v="1416081600"/>
    <n v="1413477228"/>
    <b v="0"/>
    <n v="2"/>
    <b v="0"/>
    <s v="theater/plays"/>
    <n v="-390"/>
    <n v="55"/>
    <x v="1"/>
  </r>
  <r>
    <x v="2"/>
    <s v="US"/>
    <s v="USD"/>
    <n v="1475294400"/>
    <n v="1472674285"/>
    <b v="0"/>
    <n v="0"/>
    <b v="0"/>
    <s v="theater/plays"/>
    <n v="-8880"/>
    <e v="#DIV/0!"/>
    <x v="1"/>
  </r>
  <r>
    <x v="2"/>
    <s v="GB"/>
    <s v="GBP"/>
    <n v="1403192031"/>
    <n v="1400600031"/>
    <b v="0"/>
    <n v="21"/>
    <b v="0"/>
    <s v="theater/plays"/>
    <n v="-4119"/>
    <n v="41.952380952380949"/>
    <x v="1"/>
  </r>
  <r>
    <x v="2"/>
    <s v="US"/>
    <s v="USD"/>
    <n v="1467575940"/>
    <n v="1465856639"/>
    <b v="0"/>
    <n v="9"/>
    <b v="0"/>
    <s v="theater/plays"/>
    <n v="-705"/>
    <n v="88.333333333333329"/>
    <x v="1"/>
  </r>
  <r>
    <x v="2"/>
    <s v="GB"/>
    <s v="GBP"/>
    <n v="1448492400"/>
    <n v="1446506080"/>
    <b v="0"/>
    <n v="6"/>
    <b v="0"/>
    <s v="theater/plays"/>
    <n v="-2725"/>
    <n v="129.16666666666666"/>
    <x v="1"/>
  </r>
  <r>
    <x v="2"/>
    <s v="US"/>
    <s v="USD"/>
    <n v="1459483140"/>
    <n v="1458178044"/>
    <b v="0"/>
    <n v="4"/>
    <b v="0"/>
    <s v="theater/plays"/>
    <n v="-3655"/>
    <n v="23.75"/>
    <x v="1"/>
  </r>
  <r>
    <x v="2"/>
    <s v="CA"/>
    <s v="CAD"/>
    <n v="1410836400"/>
    <n v="1408116152"/>
    <b v="0"/>
    <n v="7"/>
    <b v="0"/>
    <s v="theater/plays"/>
    <n v="-9750"/>
    <n v="35.714285714285715"/>
    <x v="1"/>
  </r>
  <r>
    <x v="2"/>
    <s v="CA"/>
    <s v="CAD"/>
    <n v="1403539200"/>
    <n v="1400604056"/>
    <b v="0"/>
    <n v="5"/>
    <b v="0"/>
    <s v="theater/plays"/>
    <n v="-9715"/>
    <n v="57"/>
    <x v="1"/>
  </r>
  <r>
    <x v="2"/>
    <s v="US"/>
    <s v="USD"/>
    <n v="1461205423"/>
    <n v="1456025023"/>
    <b v="0"/>
    <n v="0"/>
    <b v="0"/>
    <s v="theater/plays"/>
    <n v="-525"/>
    <e v="#DIV/0!"/>
    <x v="1"/>
  </r>
  <r>
    <x v="2"/>
    <s v="US"/>
    <s v="USD"/>
    <n v="1467481468"/>
    <n v="1464889468"/>
    <b v="0"/>
    <n v="3"/>
    <b v="0"/>
    <s v="theater/plays"/>
    <n v="-19510"/>
    <n v="163.33333333333334"/>
    <x v="1"/>
  </r>
  <r>
    <x v="2"/>
    <s v="GB"/>
    <s v="GBP"/>
    <n v="1403886084"/>
    <n v="1401294084"/>
    <b v="0"/>
    <n v="9"/>
    <b v="0"/>
    <s v="theater/plays"/>
    <n v="-9365"/>
    <n v="15"/>
    <x v="1"/>
  </r>
  <r>
    <x v="2"/>
    <s v="AU"/>
    <s v="AUD"/>
    <n v="1430316426"/>
    <n v="1427724426"/>
    <b v="0"/>
    <n v="6"/>
    <b v="0"/>
    <s v="theater/plays"/>
    <n v="-1615"/>
    <n v="64.166666666666671"/>
    <x v="1"/>
  </r>
  <r>
    <x v="2"/>
    <s v="US"/>
    <s v="USD"/>
    <n v="1407883811"/>
    <n v="1405291811"/>
    <b v="0"/>
    <n v="4"/>
    <b v="0"/>
    <s v="theater/plays"/>
    <n v="-3973"/>
    <n v="6.75"/>
    <x v="1"/>
  </r>
  <r>
    <x v="2"/>
    <s v="US"/>
    <s v="USD"/>
    <n v="1463619388"/>
    <n v="1461027388"/>
    <b v="0"/>
    <n v="1"/>
    <b v="0"/>
    <s v="theater/plays"/>
    <n v="-14975"/>
    <n v="25"/>
    <x v="1"/>
  </r>
  <r>
    <x v="2"/>
    <s v="US"/>
    <s v="USD"/>
    <n v="1443408550"/>
    <n v="1439952550"/>
    <b v="0"/>
    <n v="17"/>
    <b v="0"/>
    <s v="theater/plays"/>
    <n v="-1955"/>
    <n v="179.11764705882354"/>
    <x v="1"/>
  </r>
  <r>
    <x v="2"/>
    <s v="US"/>
    <s v="USD"/>
    <n v="1484348700"/>
    <n v="1481756855"/>
    <b v="0"/>
    <n v="1"/>
    <b v="0"/>
    <s v="theater/plays"/>
    <n v="-3460.05"/>
    <n v="34.950000000000003"/>
    <x v="1"/>
  </r>
  <r>
    <x v="2"/>
    <s v="GB"/>
    <s v="GBP"/>
    <n v="1425124800"/>
    <n v="1421596356"/>
    <b v="0"/>
    <n v="13"/>
    <b v="0"/>
    <s v="theater/plays"/>
    <n v="-820"/>
    <n v="33.07692307692308"/>
    <x v="1"/>
  </r>
  <r>
    <x v="2"/>
    <s v="US"/>
    <s v="USD"/>
    <n v="1425178800"/>
    <n v="1422374420"/>
    <b v="0"/>
    <n v="6"/>
    <b v="0"/>
    <s v="theater/plays"/>
    <n v="-835"/>
    <n v="27.5"/>
    <x v="1"/>
  </r>
  <r>
    <x v="2"/>
    <s v="MX"/>
    <s v="MXN"/>
    <n v="1482779931"/>
    <n v="1480187931"/>
    <b v="0"/>
    <n v="0"/>
    <b v="0"/>
    <s v="theater/plays"/>
    <n v="-20000"/>
    <e v="#DIV/0!"/>
    <x v="1"/>
  </r>
  <r>
    <x v="2"/>
    <s v="GB"/>
    <s v="GBP"/>
    <n v="1408646111"/>
    <n v="1403462111"/>
    <b v="0"/>
    <n v="2"/>
    <b v="0"/>
    <s v="theater/plays"/>
    <n v="-996"/>
    <n v="2"/>
    <x v="1"/>
  </r>
  <r>
    <x v="2"/>
    <s v="US"/>
    <s v="USD"/>
    <n v="1431144000"/>
    <n v="1426407426"/>
    <b v="0"/>
    <n v="2"/>
    <b v="0"/>
    <s v="theater/plays"/>
    <n v="-3463"/>
    <n v="18.5"/>
    <x v="1"/>
  </r>
  <r>
    <x v="2"/>
    <s v="GB"/>
    <s v="GBP"/>
    <n v="1446732975"/>
    <n v="1444137375"/>
    <b v="0"/>
    <n v="21"/>
    <b v="0"/>
    <s v="theater/plays"/>
    <n v="-2015"/>
    <n v="35"/>
    <x v="1"/>
  </r>
  <r>
    <x v="2"/>
    <s v="GB"/>
    <s v="GBP"/>
    <n v="1404149280"/>
    <n v="1400547969"/>
    <b v="0"/>
    <n v="13"/>
    <b v="0"/>
    <s v="theater/plays"/>
    <n v="-1424"/>
    <n v="44.307692307692307"/>
    <x v="1"/>
  </r>
  <r>
    <x v="2"/>
    <s v="US"/>
    <s v="USD"/>
    <n v="1413921060"/>
    <n v="1411499149"/>
    <b v="0"/>
    <n v="0"/>
    <b v="0"/>
    <s v="theater/plays"/>
    <n v="-700"/>
    <e v="#DIV/0!"/>
    <x v="1"/>
  </r>
  <r>
    <x v="2"/>
    <s v="US"/>
    <s v="USD"/>
    <n v="1482339794"/>
    <n v="1479747794"/>
    <b v="0"/>
    <n v="6"/>
    <b v="0"/>
    <s v="theater/plays"/>
    <n v="-13665"/>
    <n v="222.5"/>
    <x v="1"/>
  </r>
  <r>
    <x v="2"/>
    <s v="GB"/>
    <s v="GBP"/>
    <n v="1485543242"/>
    <n v="1482951242"/>
    <b v="0"/>
    <n v="0"/>
    <b v="0"/>
    <s v="theater/plays"/>
    <n v="-250"/>
    <e v="#DIV/0!"/>
    <x v="1"/>
  </r>
  <r>
    <x v="2"/>
    <s v="US"/>
    <s v="USD"/>
    <n v="1466375521"/>
    <n v="1463783521"/>
    <b v="0"/>
    <n v="1"/>
    <b v="0"/>
    <s v="theater/plays"/>
    <n v="-2995"/>
    <n v="5"/>
    <x v="1"/>
  </r>
  <r>
    <x v="2"/>
    <s v="US"/>
    <s v="USD"/>
    <n v="1465930440"/>
    <n v="1463849116"/>
    <b v="0"/>
    <n v="0"/>
    <b v="0"/>
    <s v="theater/plays"/>
    <n v="-3000"/>
    <e v="#DIV/0!"/>
    <x v="1"/>
  </r>
  <r>
    <x v="2"/>
    <s v="US"/>
    <s v="USD"/>
    <n v="1425819425"/>
    <n v="1423231025"/>
    <b v="0"/>
    <n v="12"/>
    <b v="0"/>
    <s v="theater/plays"/>
    <n v="-1874"/>
    <n v="29.166666666666668"/>
    <x v="1"/>
  </r>
  <r>
    <x v="2"/>
    <s v="US"/>
    <s v="USD"/>
    <n v="1447542000"/>
    <n v="1446179553"/>
    <b v="0"/>
    <n v="2"/>
    <b v="0"/>
    <s v="theater/plays"/>
    <n v="-147"/>
    <n v="1.5"/>
    <x v="1"/>
  </r>
  <r>
    <x v="2"/>
    <s v="US"/>
    <s v="USD"/>
    <n v="1452795416"/>
    <n v="1450203416"/>
    <b v="0"/>
    <n v="6"/>
    <b v="0"/>
    <s v="theater/plays"/>
    <n v="-2741"/>
    <n v="126.5"/>
    <x v="1"/>
  </r>
  <r>
    <x v="2"/>
    <s v="IT"/>
    <s v="EUR"/>
    <n v="1476008906"/>
    <n v="1473416906"/>
    <b v="0"/>
    <n v="1"/>
    <b v="0"/>
    <s v="theater/plays"/>
    <n v="-2990"/>
    <n v="10"/>
    <x v="1"/>
  </r>
  <r>
    <x v="2"/>
    <s v="US"/>
    <s v="USD"/>
    <n v="1427169540"/>
    <n v="1424701775"/>
    <b v="0"/>
    <n v="1"/>
    <b v="0"/>
    <s v="theater/plays"/>
    <n v="-3490"/>
    <n v="10"/>
    <x v="1"/>
  </r>
  <r>
    <x v="2"/>
    <s v="US"/>
    <s v="USD"/>
    <n v="1448078400"/>
    <n v="1445985299"/>
    <b v="0"/>
    <n v="5"/>
    <b v="0"/>
    <s v="theater/plays"/>
    <n v="-953"/>
    <n v="9.4"/>
    <x v="1"/>
  </r>
  <r>
    <x v="2"/>
    <s v="US"/>
    <s v="USD"/>
    <n v="1468777786"/>
    <n v="1466185786"/>
    <b v="0"/>
    <n v="0"/>
    <b v="0"/>
    <s v="theater/plays"/>
    <n v="-9600"/>
    <e v="#DIV/0!"/>
    <x v="1"/>
  </r>
  <r>
    <x v="2"/>
    <s v="GB"/>
    <s v="GBP"/>
    <n v="1421403960"/>
    <n v="1418827324"/>
    <b v="0"/>
    <n v="3"/>
    <b v="0"/>
    <s v="theater/plays"/>
    <n v="-1784"/>
    <n v="72"/>
    <x v="1"/>
  </r>
  <r>
    <x v="2"/>
    <s v="US"/>
    <s v="USD"/>
    <n v="1433093700"/>
    <n v="1430242488"/>
    <b v="0"/>
    <n v="8"/>
    <b v="0"/>
    <s v="theater/plays"/>
    <n v="-4760"/>
    <n v="30"/>
    <x v="1"/>
  </r>
  <r>
    <x v="2"/>
    <s v="US"/>
    <s v="USD"/>
    <n v="1438959600"/>
    <n v="1437754137"/>
    <b v="0"/>
    <n v="3"/>
    <b v="0"/>
    <s v="theater/plays"/>
    <n v="-968"/>
    <n v="10.666666666666666"/>
    <x v="1"/>
  </r>
  <r>
    <x v="2"/>
    <s v="US"/>
    <s v="USD"/>
    <n v="1421410151"/>
    <n v="1418818151"/>
    <b v="0"/>
    <n v="8"/>
    <b v="0"/>
    <s v="theater/plays"/>
    <n v="-1396"/>
    <n v="25.5"/>
    <x v="1"/>
  </r>
  <r>
    <x v="2"/>
    <s v="US"/>
    <s v="USD"/>
    <n v="1428205247"/>
    <n v="1423024847"/>
    <b v="0"/>
    <n v="1"/>
    <b v="0"/>
    <s v="theater/plays"/>
    <n v="-109980"/>
    <n v="20"/>
    <x v="1"/>
  </r>
  <r>
    <x v="2"/>
    <s v="GB"/>
    <s v="GBP"/>
    <n v="1440272093"/>
    <n v="1435088093"/>
    <b v="0"/>
    <n v="4"/>
    <b v="0"/>
    <s v="theater/plays"/>
    <n v="-2440"/>
    <n v="15"/>
    <x v="1"/>
  </r>
  <r>
    <x v="2"/>
    <s v="US"/>
    <s v="USD"/>
    <n v="1413953940"/>
    <n v="1410141900"/>
    <b v="0"/>
    <n v="8"/>
    <b v="0"/>
    <s v="theater/plays"/>
    <n v="-1270"/>
    <n v="91.25"/>
    <x v="1"/>
  </r>
  <r>
    <x v="2"/>
    <s v="MX"/>
    <s v="MXN"/>
    <n v="1482108350"/>
    <n v="1479516350"/>
    <b v="0"/>
    <n v="1"/>
    <b v="0"/>
    <s v="theater/plays"/>
    <n v="-29200"/>
    <n v="800"/>
    <x v="1"/>
  </r>
  <r>
    <x v="2"/>
    <s v="GB"/>
    <s v="GBP"/>
    <n v="1488271860"/>
    <n v="1484484219"/>
    <b v="0"/>
    <n v="5"/>
    <b v="0"/>
    <s v="theater/plays"/>
    <n v="-3100"/>
    <n v="80"/>
    <x v="1"/>
  </r>
  <r>
    <x v="2"/>
    <s v="GB"/>
    <s v="GBP"/>
    <n v="1454284500"/>
    <n v="1449431237"/>
    <b v="0"/>
    <n v="0"/>
    <b v="0"/>
    <s v="theater/plays"/>
    <n v="-10000"/>
    <e v="#DIV/0!"/>
    <x v="1"/>
  </r>
  <r>
    <x v="2"/>
    <s v="US"/>
    <s v="USD"/>
    <n v="1465060797"/>
    <n v="1462468797"/>
    <b v="0"/>
    <n v="0"/>
    <b v="0"/>
    <s v="theater/plays"/>
    <n v="-75000"/>
    <e v="#DIV/0!"/>
    <x v="1"/>
  </r>
  <r>
    <x v="2"/>
    <s v="US"/>
    <s v="USD"/>
    <n v="1472847873"/>
    <n v="1468959873"/>
    <b v="0"/>
    <n v="1"/>
    <b v="0"/>
    <s v="theater/plays"/>
    <n v="-4450"/>
    <n v="50"/>
    <x v="1"/>
  </r>
  <r>
    <x v="2"/>
    <s v="US"/>
    <s v="USD"/>
    <n v="1414205990"/>
    <n v="1413341990"/>
    <b v="0"/>
    <n v="0"/>
    <b v="0"/>
    <s v="theater/plays"/>
    <n v="-270"/>
    <e v="#DIV/0!"/>
    <x v="1"/>
  </r>
  <r>
    <x v="2"/>
    <s v="US"/>
    <s v="USD"/>
    <n v="1485380482"/>
    <n v="1482788482"/>
    <b v="0"/>
    <n v="0"/>
    <b v="0"/>
    <s v="theater/plays"/>
    <n v="-600"/>
    <e v="#DIV/0!"/>
    <x v="1"/>
  </r>
  <r>
    <x v="2"/>
    <s v="US"/>
    <s v="USD"/>
    <n v="1463343673"/>
    <n v="1460751673"/>
    <b v="0"/>
    <n v="6"/>
    <b v="0"/>
    <s v="theater/plays"/>
    <n v="-363"/>
    <n v="22.833333333333332"/>
    <x v="1"/>
  </r>
  <r>
    <x v="2"/>
    <s v="US"/>
    <s v="USD"/>
    <n v="1440613920"/>
    <n v="1435953566"/>
    <b v="0"/>
    <n v="6"/>
    <b v="0"/>
    <s v="theater/plays"/>
    <n v="-900"/>
    <n v="16.666666666666668"/>
    <x v="1"/>
  </r>
  <r>
    <x v="2"/>
    <s v="AU"/>
    <s v="AUD"/>
    <n v="1477550434"/>
    <n v="1474958434"/>
    <b v="0"/>
    <n v="14"/>
    <b v="0"/>
    <s v="theater/plays"/>
    <n v="-2359"/>
    <n v="45.785714285714285"/>
    <x v="1"/>
  </r>
  <r>
    <x v="2"/>
    <s v="MX"/>
    <s v="MXN"/>
    <n v="1482711309"/>
    <n v="1479860109"/>
    <b v="0"/>
    <n v="6"/>
    <b v="0"/>
    <s v="theater/plays"/>
    <n v="-30700"/>
    <n v="383.33333333333331"/>
    <x v="1"/>
  </r>
  <r>
    <x v="2"/>
    <s v="US"/>
    <s v="USD"/>
    <n v="1427936400"/>
    <n v="1424221866"/>
    <b v="0"/>
    <n v="33"/>
    <b v="0"/>
    <s v="theater/plays"/>
    <n v="-1470"/>
    <n v="106.96969696969697"/>
    <x v="1"/>
  </r>
  <r>
    <x v="2"/>
    <s v="US"/>
    <s v="USD"/>
    <n v="1411596001"/>
    <n v="1409608801"/>
    <b v="0"/>
    <n v="4"/>
    <b v="0"/>
    <s v="theater/plays"/>
    <n v="-1959"/>
    <n v="10.25"/>
    <x v="1"/>
  </r>
  <r>
    <x v="2"/>
    <s v="US"/>
    <s v="USD"/>
    <n v="1488517200"/>
    <n v="1485909937"/>
    <b v="0"/>
    <n v="1"/>
    <b v="0"/>
    <s v="theater/plays"/>
    <n v="-2941"/>
    <n v="59"/>
    <x v="1"/>
  </r>
  <r>
    <x v="2"/>
    <s v="GB"/>
    <s v="GBP"/>
    <n v="1448805404"/>
    <n v="1446209804"/>
    <b v="0"/>
    <n v="0"/>
    <b v="0"/>
    <s v="theater/plays"/>
    <n v="-500"/>
    <e v="#DIV/0!"/>
    <x v="1"/>
  </r>
  <r>
    <x v="2"/>
    <s v="GB"/>
    <s v="GBP"/>
    <n v="1469113351"/>
    <n v="1463929351"/>
    <b v="0"/>
    <n v="6"/>
    <b v="0"/>
    <s v="theater/plays"/>
    <n v="-214"/>
    <n v="14.333333333333334"/>
    <x v="1"/>
  </r>
  <r>
    <x v="2"/>
    <s v="US"/>
    <s v="USD"/>
    <n v="1424747740"/>
    <n v="1422155740"/>
    <b v="0"/>
    <n v="6"/>
    <b v="0"/>
    <s v="theater/plays"/>
    <n v="-2906"/>
    <n v="15.666666666666666"/>
    <x v="1"/>
  </r>
  <r>
    <x v="2"/>
    <s v="IE"/>
    <s v="EUR"/>
    <n v="1456617600"/>
    <n v="1454280186"/>
    <b v="0"/>
    <n v="1"/>
    <b v="0"/>
    <s v="theater/plays"/>
    <n v="-2499"/>
    <n v="1"/>
    <x v="1"/>
  </r>
  <r>
    <x v="2"/>
    <s v="US"/>
    <s v="USD"/>
    <n v="1452234840"/>
    <n v="1450619123"/>
    <b v="0"/>
    <n v="3"/>
    <b v="0"/>
    <s v="theater/plays"/>
    <n v="-1497"/>
    <n v="1"/>
    <x v="1"/>
  </r>
  <r>
    <x v="4"/>
    <m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x v="0"/>
    <x v="0"/>
    <n v="3133"/>
    <n v="63.917582417582416"/>
    <x v="0"/>
    <x v="0"/>
  </r>
  <r>
    <x v="0"/>
    <x v="0"/>
    <s v="USD"/>
    <n v="1488464683"/>
    <n v="1485872683"/>
    <b v="0"/>
    <n v="79"/>
    <x v="0"/>
    <x v="0"/>
    <n v="4378"/>
    <n v="185.48101265822785"/>
    <x v="0"/>
    <x v="0"/>
  </r>
  <r>
    <x v="0"/>
    <x v="1"/>
    <s v="GBP"/>
    <n v="1455555083"/>
    <n v="1454691083"/>
    <b v="0"/>
    <n v="35"/>
    <x v="0"/>
    <x v="0"/>
    <n v="25"/>
    <n v="15"/>
    <x v="0"/>
    <x v="0"/>
  </r>
  <r>
    <x v="0"/>
    <x v="0"/>
    <s v="USD"/>
    <n v="1407414107"/>
    <n v="1404822107"/>
    <b v="0"/>
    <n v="150"/>
    <x v="0"/>
    <x v="0"/>
    <n v="390"/>
    <n v="69.266666666666666"/>
    <x v="0"/>
    <x v="0"/>
  </r>
  <r>
    <x v="0"/>
    <x v="0"/>
    <s v="USD"/>
    <n v="1450555279"/>
    <n v="1447963279"/>
    <b v="0"/>
    <n v="284"/>
    <x v="0"/>
    <x v="0"/>
    <n v="10116.279999999999"/>
    <n v="190.55028169014085"/>
    <x v="0"/>
    <x v="0"/>
  </r>
  <r>
    <x v="0"/>
    <x v="0"/>
    <s v="USD"/>
    <n v="1469770500"/>
    <n v="1468362207"/>
    <b v="0"/>
    <n v="47"/>
    <x v="0"/>
    <x v="0"/>
    <n v="391"/>
    <n v="93.40425531914893"/>
    <x v="0"/>
    <x v="0"/>
  </r>
  <r>
    <x v="0"/>
    <x v="0"/>
    <s v="USD"/>
    <n v="1402710250"/>
    <n v="1401846250"/>
    <b v="0"/>
    <n v="58"/>
    <x v="0"/>
    <x v="0"/>
    <n v="519"/>
    <n v="146.87931034482759"/>
    <x v="0"/>
    <x v="0"/>
  </r>
  <r>
    <x v="0"/>
    <x v="0"/>
    <s v="USD"/>
    <n v="1467680867"/>
    <n v="1464224867"/>
    <b v="0"/>
    <n v="57"/>
    <x v="0"/>
    <x v="0"/>
    <n v="110"/>
    <n v="159.82456140350877"/>
    <x v="0"/>
    <x v="0"/>
  </r>
  <r>
    <x v="0"/>
    <x v="0"/>
    <s v="USD"/>
    <n v="1460754000"/>
    <n v="1460155212"/>
    <b v="0"/>
    <n v="12"/>
    <x v="0"/>
    <x v="0"/>
    <n v="1.5199999999999818"/>
    <n v="291.79333333333335"/>
    <x v="0"/>
    <x v="0"/>
  </r>
  <r>
    <x v="0"/>
    <x v="0"/>
    <s v="USD"/>
    <n v="1460860144"/>
    <n v="1458268144"/>
    <b v="0"/>
    <n v="20"/>
    <x v="0"/>
    <x v="0"/>
    <n v="129.99"/>
    <n v="31.499500000000001"/>
    <x v="0"/>
    <x v="0"/>
  </r>
  <r>
    <x v="0"/>
    <x v="0"/>
    <s v="USD"/>
    <n v="1403660279"/>
    <n v="1400636279"/>
    <b v="0"/>
    <n v="19"/>
    <x v="0"/>
    <x v="0"/>
    <n v="15"/>
    <n v="158.68421052631578"/>
    <x v="0"/>
    <x v="0"/>
  </r>
  <r>
    <x v="0"/>
    <x v="0"/>
    <s v="USD"/>
    <n v="1471834800"/>
    <n v="1469126462"/>
    <b v="0"/>
    <n v="75"/>
    <x v="0"/>
    <x v="0"/>
    <n v="1025"/>
    <n v="80.333333333333329"/>
    <x v="0"/>
    <x v="0"/>
  </r>
  <r>
    <x v="0"/>
    <x v="0"/>
    <s v="USD"/>
    <n v="1405479600"/>
    <n v="1401642425"/>
    <b v="0"/>
    <n v="827"/>
    <x v="0"/>
    <x v="0"/>
    <n v="19588"/>
    <n v="59.961305925030231"/>
    <x v="0"/>
    <x v="0"/>
  </r>
  <r>
    <x v="0"/>
    <x v="0"/>
    <s v="USD"/>
    <n v="1466713620"/>
    <n v="1463588109"/>
    <b v="0"/>
    <n v="51"/>
    <x v="0"/>
    <x v="0"/>
    <n v="2099"/>
    <n v="109.78431372549019"/>
    <x v="0"/>
    <x v="0"/>
  </r>
  <r>
    <x v="0"/>
    <x v="2"/>
    <s v="AUD"/>
    <n v="1405259940"/>
    <n v="1403051888"/>
    <b v="0"/>
    <n v="41"/>
    <x v="0"/>
    <x v="0"/>
    <n v="56"/>
    <n v="147.70731707317074"/>
    <x v="0"/>
    <x v="0"/>
  </r>
  <r>
    <x v="0"/>
    <x v="3"/>
    <s v="EUR"/>
    <n v="1443384840"/>
    <n v="1441790658"/>
    <b v="0"/>
    <n v="98"/>
    <x v="0"/>
    <x v="0"/>
    <n v="132"/>
    <n v="21.755102040816325"/>
    <x v="0"/>
    <x v="0"/>
  </r>
  <r>
    <x v="0"/>
    <x v="0"/>
    <s v="USD"/>
    <n v="1402896600"/>
    <n v="1398971211"/>
    <b v="0"/>
    <n v="70"/>
    <x v="0"/>
    <x v="0"/>
    <n v="29"/>
    <n v="171.84285714285716"/>
    <x v="0"/>
    <x v="0"/>
  </r>
  <r>
    <x v="0"/>
    <x v="1"/>
    <s v="GBP"/>
    <n v="1415126022"/>
    <n v="1412530422"/>
    <b v="0"/>
    <n v="36"/>
    <x v="0"/>
    <x v="0"/>
    <n v="10"/>
    <n v="41.944444444444443"/>
    <x v="0"/>
    <x v="0"/>
  </r>
  <r>
    <x v="0"/>
    <x v="0"/>
    <s v="USD"/>
    <n v="1410958856"/>
    <n v="1408366856"/>
    <b v="0"/>
    <n v="342"/>
    <x v="0"/>
    <x v="0"/>
    <n v="1896.3300000000017"/>
    <n v="93.264122807017543"/>
    <x v="0"/>
    <x v="0"/>
  </r>
  <r>
    <x v="0"/>
    <x v="0"/>
    <s v="USD"/>
    <n v="1437420934"/>
    <n v="1434828934"/>
    <b v="0"/>
    <n v="22"/>
    <x v="0"/>
    <x v="0"/>
    <n v="385"/>
    <n v="56.136363636363633"/>
    <x v="0"/>
    <x v="0"/>
  </r>
  <r>
    <x v="0"/>
    <x v="0"/>
    <s v="USD"/>
    <n v="1442167912"/>
    <n v="1436983912"/>
    <b v="0"/>
    <n v="25"/>
    <x v="0"/>
    <x v="0"/>
    <n v="4"/>
    <n v="80.16"/>
    <x v="0"/>
    <x v="0"/>
  </r>
  <r>
    <x v="0"/>
    <x v="0"/>
    <s v="USD"/>
    <n v="1411743789"/>
    <n v="1409151789"/>
    <b v="0"/>
    <n v="101"/>
    <x v="0"/>
    <x v="0"/>
    <n v="1690"/>
    <n v="199.9009900990099"/>
    <x v="0"/>
    <x v="0"/>
  </r>
  <r>
    <x v="0"/>
    <x v="0"/>
    <s v="USD"/>
    <n v="1420099140"/>
    <n v="1418766740"/>
    <b v="0"/>
    <n v="8"/>
    <x v="0"/>
    <x v="0"/>
    <n v="60"/>
    <n v="51.25"/>
    <x v="0"/>
    <x v="0"/>
  </r>
  <r>
    <x v="0"/>
    <x v="0"/>
    <s v="USD"/>
    <n v="1430407200"/>
    <n v="1428086501"/>
    <b v="0"/>
    <n v="23"/>
    <x v="0"/>
    <x v="0"/>
    <n v="370"/>
    <n v="103.04347826086956"/>
    <x v="0"/>
    <x v="0"/>
  </r>
  <r>
    <x v="0"/>
    <x v="0"/>
    <s v="USD"/>
    <n v="1442345940"/>
    <n v="1439494863"/>
    <b v="0"/>
    <n v="574"/>
    <x v="0"/>
    <x v="0"/>
    <n v="3082.6900000000023"/>
    <n v="66.346149825783982"/>
    <x v="0"/>
    <x v="0"/>
  </r>
  <r>
    <x v="0"/>
    <x v="0"/>
    <s v="USD"/>
    <n v="1452299761"/>
    <n v="1447115761"/>
    <b v="0"/>
    <n v="14"/>
    <x v="0"/>
    <x v="0"/>
    <n v="200"/>
    <n v="57.142857142857146"/>
    <x v="0"/>
    <x v="0"/>
  </r>
  <r>
    <x v="0"/>
    <x v="0"/>
    <s v="USD"/>
    <n v="1408278144"/>
    <n v="1404822144"/>
    <b v="0"/>
    <n v="19"/>
    <x v="0"/>
    <x v="0"/>
    <n v="690"/>
    <n v="102.10526315789474"/>
    <x v="0"/>
    <x v="0"/>
  </r>
  <r>
    <x v="0"/>
    <x v="4"/>
    <s v="NZD"/>
    <n v="1416113833"/>
    <n v="1413518233"/>
    <b v="0"/>
    <n v="150"/>
    <x v="0"/>
    <x v="0"/>
    <n v="2345"/>
    <n v="148.96666666666667"/>
    <x v="0"/>
    <x v="0"/>
  </r>
  <r>
    <x v="0"/>
    <x v="0"/>
    <s v="USD"/>
    <n v="1450307284"/>
    <n v="1447715284"/>
    <b v="0"/>
    <n v="71"/>
    <x v="0"/>
    <x v="0"/>
    <n v="42"/>
    <n v="169.6056338028169"/>
    <x v="0"/>
    <x v="0"/>
  </r>
  <r>
    <x v="0"/>
    <x v="1"/>
    <s v="GBP"/>
    <n v="1406045368"/>
    <n v="1403453368"/>
    <b v="0"/>
    <n v="117"/>
    <x v="0"/>
    <x v="0"/>
    <n v="700"/>
    <n v="31.623931623931625"/>
    <x v="0"/>
    <x v="0"/>
  </r>
  <r>
    <x v="0"/>
    <x v="0"/>
    <s v="USD"/>
    <n v="1408604515"/>
    <n v="1406012515"/>
    <b v="0"/>
    <n v="53"/>
    <x v="0"/>
    <x v="0"/>
    <n v="51.989999999999782"/>
    <n v="76.45264150943396"/>
    <x v="0"/>
    <x v="0"/>
  </r>
  <r>
    <x v="0"/>
    <x v="0"/>
    <s v="USD"/>
    <n v="1453748434"/>
    <n v="1452193234"/>
    <b v="0"/>
    <n v="1"/>
    <x v="0"/>
    <x v="0"/>
    <n v="0"/>
    <n v="13"/>
    <x v="0"/>
    <x v="0"/>
  </r>
  <r>
    <x v="0"/>
    <x v="0"/>
    <s v="USD"/>
    <n v="1463111940"/>
    <n v="1459523017"/>
    <b v="0"/>
    <n v="89"/>
    <x v="0"/>
    <x v="0"/>
    <n v="70"/>
    <n v="320.44943820224717"/>
    <x v="0"/>
    <x v="0"/>
  </r>
  <r>
    <x v="0"/>
    <x v="0"/>
    <s v="USD"/>
    <n v="1447001501"/>
    <n v="1444405901"/>
    <b v="0"/>
    <n v="64"/>
    <x v="0"/>
    <x v="0"/>
    <n v="110"/>
    <n v="83.75"/>
    <x v="0"/>
    <x v="0"/>
  </r>
  <r>
    <x v="0"/>
    <x v="0"/>
    <s v="USD"/>
    <n v="1407224601"/>
    <n v="1405928601"/>
    <b v="0"/>
    <n v="68"/>
    <x v="0"/>
    <x v="0"/>
    <n v="792"/>
    <n v="49.882352941176471"/>
    <x v="0"/>
    <x v="0"/>
  </r>
  <r>
    <x v="0"/>
    <x v="0"/>
    <s v="USD"/>
    <n v="1430179200"/>
    <n v="1428130814"/>
    <b v="0"/>
    <n v="28"/>
    <x v="0"/>
    <x v="0"/>
    <n v="665"/>
    <n v="59.464285714285715"/>
    <x v="0"/>
    <x v="0"/>
  </r>
  <r>
    <x v="0"/>
    <x v="0"/>
    <s v="USD"/>
    <n v="1428128525"/>
    <n v="1425540125"/>
    <b v="0"/>
    <n v="44"/>
    <x v="0"/>
    <x v="0"/>
    <n v="2529"/>
    <n v="193.84090909090909"/>
    <x v="0"/>
    <x v="0"/>
  </r>
  <r>
    <x v="0"/>
    <x v="0"/>
    <s v="USD"/>
    <n v="1425055079"/>
    <n v="1422463079"/>
    <b v="0"/>
    <n v="253"/>
    <x v="0"/>
    <x v="0"/>
    <n v="18357"/>
    <n v="159.51383399209487"/>
    <x v="0"/>
    <x v="0"/>
  </r>
  <r>
    <x v="0"/>
    <x v="0"/>
    <s v="USD"/>
    <n v="1368235344"/>
    <n v="1365643344"/>
    <b v="0"/>
    <n v="66"/>
    <x v="0"/>
    <x v="0"/>
    <n v="251"/>
    <n v="41.68181818181818"/>
    <x v="0"/>
    <x v="0"/>
  </r>
  <r>
    <x v="0"/>
    <x v="1"/>
    <s v="GBP"/>
    <n v="1401058740"/>
    <n v="1398388068"/>
    <b v="0"/>
    <n v="217"/>
    <x v="0"/>
    <x v="0"/>
    <n v="7745"/>
    <n v="150.89861751152074"/>
    <x v="0"/>
    <x v="0"/>
  </r>
  <r>
    <x v="0"/>
    <x v="0"/>
    <s v="USD"/>
    <n v="1403150400"/>
    <n v="1401426488"/>
    <b v="0"/>
    <n v="16"/>
    <x v="0"/>
    <x v="0"/>
    <n v="27"/>
    <n v="126.6875"/>
    <x v="0"/>
    <x v="0"/>
  </r>
  <r>
    <x v="0"/>
    <x v="0"/>
    <s v="USD"/>
    <n v="1412516354"/>
    <n v="1409924354"/>
    <b v="0"/>
    <n v="19"/>
    <x v="0"/>
    <x v="0"/>
    <n v="0"/>
    <n v="105.26315789473684"/>
    <x v="0"/>
    <x v="0"/>
  </r>
  <r>
    <x v="0"/>
    <x v="0"/>
    <s v="USD"/>
    <n v="1419780026"/>
    <n v="1417188026"/>
    <b v="0"/>
    <n v="169"/>
    <x v="0"/>
    <x v="0"/>
    <n v="5860"/>
    <n v="117.51479289940828"/>
    <x v="0"/>
    <x v="0"/>
  </r>
  <r>
    <x v="0"/>
    <x v="0"/>
    <s v="USD"/>
    <n v="1405209600"/>
    <n v="1402599486"/>
    <b v="0"/>
    <n v="263"/>
    <x v="0"/>
    <x v="0"/>
    <n v="20866"/>
    <n v="117.36121673003802"/>
    <x v="0"/>
    <x v="0"/>
  </r>
  <r>
    <x v="0"/>
    <x v="0"/>
    <s v="USD"/>
    <n v="1412648537"/>
    <n v="1408760537"/>
    <b v="0"/>
    <n v="15"/>
    <x v="0"/>
    <x v="0"/>
    <n v="0"/>
    <n v="133.33333333333334"/>
    <x v="0"/>
    <x v="0"/>
  </r>
  <r>
    <x v="0"/>
    <x v="0"/>
    <s v="USD"/>
    <n v="1461769107"/>
    <n v="1459177107"/>
    <b v="0"/>
    <n v="61"/>
    <x v="0"/>
    <x v="0"/>
    <n v="1000"/>
    <n v="98.360655737704917"/>
    <x v="0"/>
    <x v="0"/>
  </r>
  <r>
    <x v="0"/>
    <x v="2"/>
    <s v="AUD"/>
    <n v="1450220974"/>
    <n v="1447628974"/>
    <b v="0"/>
    <n v="45"/>
    <x v="0"/>
    <x v="0"/>
    <n v="350"/>
    <n v="194.44444444444446"/>
    <x v="0"/>
    <x v="0"/>
  </r>
  <r>
    <x v="0"/>
    <x v="0"/>
    <s v="USD"/>
    <n v="1419021607"/>
    <n v="1413834007"/>
    <b v="0"/>
    <n v="70"/>
    <x v="0"/>
    <x v="0"/>
    <n v="380.55000000000018"/>
    <n v="76.865000000000009"/>
    <x v="0"/>
    <x v="0"/>
  </r>
  <r>
    <x v="0"/>
    <x v="1"/>
    <s v="GBP"/>
    <n v="1425211200"/>
    <n v="1422534260"/>
    <b v="0"/>
    <n v="38"/>
    <x v="0"/>
    <x v="0"/>
    <n v="159"/>
    <n v="56.815789473684212"/>
    <x v="0"/>
    <x v="0"/>
  </r>
  <r>
    <x v="0"/>
    <x v="0"/>
    <s v="USD"/>
    <n v="1445660045"/>
    <n v="1443068045"/>
    <b v="0"/>
    <n v="87"/>
    <x v="0"/>
    <x v="0"/>
    <n v="0"/>
    <n v="137.93103448275863"/>
    <x v="0"/>
    <x v="0"/>
  </r>
  <r>
    <x v="0"/>
    <x v="1"/>
    <s v="GBP"/>
    <n v="1422637200"/>
    <n v="1419271458"/>
    <b v="0"/>
    <n v="22"/>
    <x v="0"/>
    <x v="0"/>
    <n v="0"/>
    <n v="27.272727272727273"/>
    <x v="0"/>
    <x v="0"/>
  </r>
  <r>
    <x v="0"/>
    <x v="0"/>
    <s v="USD"/>
    <n v="1439245037"/>
    <n v="1436653037"/>
    <b v="0"/>
    <n v="119"/>
    <x v="0"/>
    <x v="0"/>
    <n v="3082"/>
    <n v="118.33613445378151"/>
    <x v="0"/>
    <x v="0"/>
  </r>
  <r>
    <x v="0"/>
    <x v="0"/>
    <s v="USD"/>
    <n v="1405615846"/>
    <n v="1403023846"/>
    <b v="0"/>
    <n v="52"/>
    <x v="0"/>
    <x v="0"/>
    <n v="1621"/>
    <n v="223.48076923076923"/>
    <x v="0"/>
    <x v="0"/>
  </r>
  <r>
    <x v="0"/>
    <x v="0"/>
    <s v="USD"/>
    <n v="1396648800"/>
    <n v="1395407445"/>
    <b v="0"/>
    <n v="117"/>
    <x v="0"/>
    <x v="0"/>
    <n v="289"/>
    <n v="28.111111111111111"/>
    <x v="0"/>
    <x v="0"/>
  </r>
  <r>
    <x v="0"/>
    <x v="0"/>
    <s v="USD"/>
    <n v="1451063221"/>
    <n v="1448471221"/>
    <b v="0"/>
    <n v="52"/>
    <x v="0"/>
    <x v="0"/>
    <n v="100"/>
    <n v="194.23076923076923"/>
    <x v="0"/>
    <x v="0"/>
  </r>
  <r>
    <x v="0"/>
    <x v="0"/>
    <s v="USD"/>
    <n v="1464390916"/>
    <n v="1462576516"/>
    <b v="0"/>
    <n v="86"/>
    <x v="0"/>
    <x v="0"/>
    <n v="2490"/>
    <n v="128.95348837209303"/>
    <x v="0"/>
    <x v="0"/>
  </r>
  <r>
    <x v="0"/>
    <x v="1"/>
    <s v="GBP"/>
    <n v="1433779200"/>
    <n v="1432559424"/>
    <b v="0"/>
    <n v="174"/>
    <x v="0"/>
    <x v="0"/>
    <n v="581"/>
    <n v="49.316091954022987"/>
    <x v="0"/>
    <x v="0"/>
  </r>
  <r>
    <x v="0"/>
    <x v="0"/>
    <s v="USD"/>
    <n v="1429991962"/>
    <n v="1427399962"/>
    <b v="0"/>
    <n v="69"/>
    <x v="0"/>
    <x v="0"/>
    <n v="285"/>
    <n v="221.52173913043478"/>
    <x v="0"/>
    <x v="0"/>
  </r>
  <r>
    <x v="0"/>
    <x v="0"/>
    <s v="USD"/>
    <n v="1416423172"/>
    <n v="1413827572"/>
    <b v="0"/>
    <n v="75"/>
    <x v="0"/>
    <x v="0"/>
    <n v="291"/>
    <n v="137.21333333333334"/>
    <x v="0"/>
    <x v="0"/>
  </r>
  <r>
    <x v="0"/>
    <x v="0"/>
    <s v="USD"/>
    <n v="1442264400"/>
    <n v="1439530776"/>
    <b v="0"/>
    <n v="33"/>
    <x v="0"/>
    <x v="0"/>
    <n v="25.139999999999418"/>
    <n v="606.82242424242418"/>
    <x v="0"/>
    <x v="0"/>
  </r>
  <r>
    <x v="0"/>
    <x v="1"/>
    <s v="GBP"/>
    <n v="1395532800"/>
    <n v="1393882717"/>
    <b v="0"/>
    <n v="108"/>
    <x v="0"/>
    <x v="1"/>
    <n v="148.32999999999993"/>
    <n v="43.040092592592593"/>
    <x v="0"/>
    <x v="1"/>
  </r>
  <r>
    <x v="0"/>
    <x v="0"/>
    <s v="USD"/>
    <n v="1370547157"/>
    <n v="1368646357"/>
    <b v="0"/>
    <n v="23"/>
    <x v="0"/>
    <x v="1"/>
    <n v="2415"/>
    <n v="322.39130434782606"/>
    <x v="0"/>
    <x v="1"/>
  </r>
  <r>
    <x v="0"/>
    <x v="0"/>
    <s v="USD"/>
    <n v="1362337878"/>
    <n v="1360177878"/>
    <b v="0"/>
    <n v="48"/>
    <x v="0"/>
    <x v="1"/>
    <n v="1642"/>
    <n v="96.708333333333329"/>
    <x v="0"/>
    <x v="1"/>
  </r>
  <r>
    <x v="0"/>
    <x v="0"/>
    <s v="USD"/>
    <n v="1388206740"/>
    <n v="1386194013"/>
    <b v="0"/>
    <n v="64"/>
    <x v="0"/>
    <x v="1"/>
    <n v="270.36999999999989"/>
    <n v="35.474531249999998"/>
    <x v="0"/>
    <x v="1"/>
  </r>
  <r>
    <x v="0"/>
    <x v="0"/>
    <s v="USD"/>
    <n v="1373243181"/>
    <n v="1370651181"/>
    <b v="0"/>
    <n v="24"/>
    <x v="0"/>
    <x v="1"/>
    <n v="880"/>
    <n v="86.666666666666671"/>
    <x v="0"/>
    <x v="1"/>
  </r>
  <r>
    <x v="0"/>
    <x v="5"/>
    <s v="CAD"/>
    <n v="1407736740"/>
    <n v="1405453354"/>
    <b v="0"/>
    <n v="57"/>
    <x v="0"/>
    <x v="1"/>
    <n v="527"/>
    <n v="132.05263157894737"/>
    <x v="0"/>
    <x v="1"/>
  </r>
  <r>
    <x v="0"/>
    <x v="0"/>
    <s v="USD"/>
    <n v="1468873420"/>
    <n v="1466281420"/>
    <b v="0"/>
    <n v="26"/>
    <x v="0"/>
    <x v="1"/>
    <n v="372"/>
    <n v="91.230769230769226"/>
    <x v="0"/>
    <x v="1"/>
  </r>
  <r>
    <x v="0"/>
    <x v="0"/>
    <s v="USD"/>
    <n v="1342360804"/>
    <n v="1339768804"/>
    <b v="0"/>
    <n v="20"/>
    <x v="0"/>
    <x v="1"/>
    <n v="325"/>
    <n v="116.25"/>
    <x v="0"/>
    <x v="1"/>
  </r>
  <r>
    <x v="0"/>
    <x v="1"/>
    <s v="GBP"/>
    <n v="1393162791"/>
    <n v="1390570791"/>
    <b v="0"/>
    <n v="36"/>
    <x v="0"/>
    <x v="1"/>
    <n v="163"/>
    <n v="21.194444444444443"/>
    <x v="0"/>
    <x v="1"/>
  </r>
  <r>
    <x v="0"/>
    <x v="0"/>
    <s v="USD"/>
    <n v="1317538740"/>
    <n v="1314765025"/>
    <b v="0"/>
    <n v="178"/>
    <x v="0"/>
    <x v="1"/>
    <n v="1094.2299999999996"/>
    <n v="62.327134831460668"/>
    <x v="0"/>
    <x v="1"/>
  </r>
  <r>
    <x v="0"/>
    <x v="0"/>
    <s v="USD"/>
    <n v="1315171845"/>
    <n v="1309987845"/>
    <b v="0"/>
    <n v="17"/>
    <x v="0"/>
    <x v="1"/>
    <n v="136"/>
    <n v="37.411764705882355"/>
    <x v="0"/>
    <x v="1"/>
  </r>
  <r>
    <x v="0"/>
    <x v="0"/>
    <s v="USD"/>
    <n v="1338186657"/>
    <n v="1333002657"/>
    <b v="0"/>
    <n v="32"/>
    <x v="0"/>
    <x v="1"/>
    <n v="431"/>
    <n v="69.71875"/>
    <x v="0"/>
    <x v="1"/>
  </r>
  <r>
    <x v="0"/>
    <x v="0"/>
    <s v="USD"/>
    <n v="1352937600"/>
    <n v="1351210481"/>
    <b v="0"/>
    <n v="41"/>
    <x v="0"/>
    <x v="1"/>
    <n v="185"/>
    <n v="58.170731707317074"/>
    <x v="0"/>
    <x v="1"/>
  </r>
  <r>
    <x v="0"/>
    <x v="0"/>
    <s v="USD"/>
    <n v="1304395140"/>
    <n v="1297620584"/>
    <b v="0"/>
    <n v="18"/>
    <x v="0"/>
    <x v="1"/>
    <n v="0"/>
    <n v="50"/>
    <x v="0"/>
    <x v="1"/>
  </r>
  <r>
    <x v="0"/>
    <x v="6"/>
    <s v="EUR"/>
    <n v="1453376495"/>
    <n v="1450784495"/>
    <b v="0"/>
    <n v="29"/>
    <x v="0"/>
    <x v="1"/>
    <n v="64.659999999999968"/>
    <n v="19.471034482758618"/>
    <x v="0"/>
    <x v="1"/>
  </r>
  <r>
    <x v="0"/>
    <x v="0"/>
    <s v="USD"/>
    <n v="1366693272"/>
    <n v="1364101272"/>
    <b v="0"/>
    <n v="47"/>
    <x v="0"/>
    <x v="1"/>
    <n v="540"/>
    <n v="85.957446808510639"/>
    <x v="0"/>
    <x v="1"/>
  </r>
  <r>
    <x v="0"/>
    <x v="0"/>
    <s v="USD"/>
    <n v="1325007358"/>
    <n v="1319819758"/>
    <b v="0"/>
    <n v="15"/>
    <x v="0"/>
    <x v="1"/>
    <n v="160"/>
    <n v="30.666666666666668"/>
    <x v="0"/>
    <x v="1"/>
  </r>
  <r>
    <x v="0"/>
    <x v="0"/>
    <s v="USD"/>
    <n v="1337569140"/>
    <n v="1332991717"/>
    <b v="0"/>
    <n v="26"/>
    <x v="0"/>
    <x v="1"/>
    <n v="1170"/>
    <n v="60.384615384615387"/>
    <x v="0"/>
    <x v="1"/>
  </r>
  <r>
    <x v="0"/>
    <x v="6"/>
    <s v="EUR"/>
    <n v="1472751121"/>
    <n v="1471887121"/>
    <b v="0"/>
    <n v="35"/>
    <x v="0"/>
    <x v="1"/>
    <n v="1301"/>
    <n v="38.6"/>
    <x v="0"/>
    <x v="1"/>
  </r>
  <r>
    <x v="0"/>
    <x v="1"/>
    <s v="GBP"/>
    <n v="1398451093"/>
    <n v="1395859093"/>
    <b v="0"/>
    <n v="41"/>
    <x v="0"/>
    <x v="1"/>
    <n v="351"/>
    <n v="40.268292682926827"/>
    <x v="0"/>
    <x v="1"/>
  </r>
  <r>
    <x v="0"/>
    <x v="0"/>
    <s v="USD"/>
    <n v="1386640856"/>
    <n v="1383616856"/>
    <b v="0"/>
    <n v="47"/>
    <x v="0"/>
    <x v="1"/>
    <n v="870"/>
    <n v="273.82978723404256"/>
    <x v="0"/>
    <x v="1"/>
  </r>
  <r>
    <x v="0"/>
    <x v="0"/>
    <s v="USD"/>
    <n v="1342234920"/>
    <n v="1341892127"/>
    <b v="0"/>
    <n v="28"/>
    <x v="0"/>
    <x v="1"/>
    <n v="735"/>
    <n v="53.035714285714285"/>
    <x v="0"/>
    <x v="1"/>
  </r>
  <r>
    <x v="0"/>
    <x v="0"/>
    <s v="USD"/>
    <n v="1318189261"/>
    <n v="1315597261"/>
    <b v="0"/>
    <n v="100"/>
    <x v="0"/>
    <x v="1"/>
    <n v="0.5"/>
    <n v="40.005000000000003"/>
    <x v="0"/>
    <x v="1"/>
  </r>
  <r>
    <x v="0"/>
    <x v="1"/>
    <s v="GBP"/>
    <n v="1424604600"/>
    <n v="1423320389"/>
    <b v="0"/>
    <n v="13"/>
    <x v="0"/>
    <x v="1"/>
    <n v="5"/>
    <n v="15.76923076923077"/>
    <x v="0"/>
    <x v="1"/>
  </r>
  <r>
    <x v="0"/>
    <x v="0"/>
    <s v="USD"/>
    <n v="1305483086"/>
    <n v="1302891086"/>
    <b v="0"/>
    <n v="7"/>
    <x v="0"/>
    <x v="1"/>
    <n v="0"/>
    <n v="71.428571428571431"/>
    <x v="0"/>
    <x v="1"/>
  </r>
  <r>
    <x v="0"/>
    <x v="0"/>
    <s v="USD"/>
    <n v="1316746837"/>
    <n v="1314154837"/>
    <b v="0"/>
    <n v="21"/>
    <x v="0"/>
    <x v="1"/>
    <n v="306"/>
    <n v="71.714285714285708"/>
    <x v="0"/>
    <x v="1"/>
  </r>
  <r>
    <x v="0"/>
    <x v="6"/>
    <s v="EUR"/>
    <n v="1451226045"/>
    <n v="1444828845"/>
    <b v="0"/>
    <n v="17"/>
    <x v="0"/>
    <x v="1"/>
    <n v="388"/>
    <n v="375.76470588235293"/>
    <x v="0"/>
    <x v="1"/>
  </r>
  <r>
    <x v="0"/>
    <x v="0"/>
    <s v="USD"/>
    <n v="1275529260"/>
    <n v="1274705803"/>
    <b v="0"/>
    <n v="25"/>
    <x v="0"/>
    <x v="1"/>
    <n v="115"/>
    <n v="104.6"/>
    <x v="0"/>
    <x v="1"/>
  </r>
  <r>
    <x v="0"/>
    <x v="0"/>
    <s v="USD"/>
    <n v="1403452131"/>
    <n v="1401205731"/>
    <b v="0"/>
    <n v="60"/>
    <x v="0"/>
    <x v="1"/>
    <n v="100"/>
    <n v="60"/>
    <x v="0"/>
    <x v="1"/>
  </r>
  <r>
    <x v="0"/>
    <x v="0"/>
    <s v="USD"/>
    <n v="1370196192"/>
    <n v="1368036192"/>
    <b v="0"/>
    <n v="56"/>
    <x v="0"/>
    <x v="1"/>
    <n v="904"/>
    <n v="123.28571428571429"/>
    <x v="0"/>
    <x v="1"/>
  </r>
  <r>
    <x v="0"/>
    <x v="0"/>
    <s v="USD"/>
    <n v="1310454499"/>
    <n v="1307862499"/>
    <b v="0"/>
    <n v="16"/>
    <x v="0"/>
    <x v="1"/>
    <n v="2"/>
    <n v="31.375"/>
    <x v="0"/>
    <x v="1"/>
  </r>
  <r>
    <x v="0"/>
    <x v="0"/>
    <s v="USD"/>
    <n v="1305625164"/>
    <n v="1300354764"/>
    <b v="0"/>
    <n v="46"/>
    <x v="0"/>
    <x v="1"/>
    <n v="600"/>
    <n v="78.260869565217391"/>
    <x v="0"/>
    <x v="1"/>
  </r>
  <r>
    <x v="0"/>
    <x v="5"/>
    <s v="CAD"/>
    <n v="1485936000"/>
    <n v="1481949983"/>
    <b v="0"/>
    <n v="43"/>
    <x v="0"/>
    <x v="1"/>
    <n v="260"/>
    <n v="122.32558139534883"/>
    <x v="0"/>
    <x v="1"/>
  </r>
  <r>
    <x v="0"/>
    <x v="0"/>
    <s v="USD"/>
    <n v="1341349200"/>
    <n v="1338928537"/>
    <b v="0"/>
    <n v="15"/>
    <x v="0"/>
    <x v="1"/>
    <n v="106"/>
    <n v="73.733333333333334"/>
    <x v="0"/>
    <x v="1"/>
  </r>
  <r>
    <x v="0"/>
    <x v="1"/>
    <s v="GBP"/>
    <n v="1396890822"/>
    <n v="1395162822"/>
    <b v="0"/>
    <n v="12"/>
    <x v="0"/>
    <x v="1"/>
    <n v="10"/>
    <n v="21.666666666666668"/>
    <x v="0"/>
    <x v="1"/>
  </r>
  <r>
    <x v="0"/>
    <x v="0"/>
    <s v="USD"/>
    <n v="1330214841"/>
    <n v="1327622841"/>
    <b v="0"/>
    <n v="21"/>
    <x v="0"/>
    <x v="1"/>
    <n v="110"/>
    <n v="21.904761904761905"/>
    <x v="0"/>
    <x v="1"/>
  </r>
  <r>
    <x v="0"/>
    <x v="0"/>
    <s v="USD"/>
    <n v="1280631600"/>
    <n v="1274889241"/>
    <b v="0"/>
    <n v="34"/>
    <x v="0"/>
    <x v="1"/>
    <n v="220"/>
    <n v="50.588235294117645"/>
    <x v="0"/>
    <x v="1"/>
  </r>
  <r>
    <x v="0"/>
    <x v="0"/>
    <s v="USD"/>
    <n v="1310440482"/>
    <n v="1307848482"/>
    <b v="0"/>
    <n v="8"/>
    <x v="0"/>
    <x v="1"/>
    <n v="25"/>
    <n v="53.125"/>
    <x v="0"/>
    <x v="1"/>
  </r>
  <r>
    <x v="0"/>
    <x v="0"/>
    <s v="USD"/>
    <n v="1354923000"/>
    <n v="1351796674"/>
    <b v="0"/>
    <n v="60"/>
    <x v="0"/>
    <x v="1"/>
    <n v="200"/>
    <n v="56.666666666666664"/>
    <x v="0"/>
    <x v="1"/>
  </r>
  <r>
    <x v="0"/>
    <x v="0"/>
    <s v="USD"/>
    <n v="1390426799"/>
    <n v="1387834799"/>
    <b v="0"/>
    <n v="39"/>
    <x v="0"/>
    <x v="1"/>
    <n v="90.289999999999964"/>
    <n v="40.776666666666664"/>
    <x v="0"/>
    <x v="1"/>
  </r>
  <r>
    <x v="0"/>
    <x v="0"/>
    <s v="USD"/>
    <n v="1352055886"/>
    <n v="1350324286"/>
    <b v="0"/>
    <n v="26"/>
    <x v="0"/>
    <x v="1"/>
    <n v="0"/>
    <n v="192.30769230769232"/>
    <x v="0"/>
    <x v="1"/>
  </r>
  <r>
    <x v="0"/>
    <x v="0"/>
    <s v="USD"/>
    <n v="1359052710"/>
    <n v="1356979110"/>
    <b v="0"/>
    <n v="35"/>
    <x v="0"/>
    <x v="1"/>
    <n v="0"/>
    <n v="100"/>
    <x v="0"/>
    <x v="1"/>
  </r>
  <r>
    <x v="0"/>
    <x v="0"/>
    <s v="USD"/>
    <n v="1293073733"/>
    <n v="1290481733"/>
    <b v="0"/>
    <n v="65"/>
    <x v="0"/>
    <x v="1"/>
    <n v="1665"/>
    <n v="117.92307692307692"/>
    <x v="0"/>
    <x v="1"/>
  </r>
  <r>
    <x v="0"/>
    <x v="1"/>
    <s v="GBP"/>
    <n v="1394220030"/>
    <n v="1392232830"/>
    <b v="0"/>
    <n v="49"/>
    <x v="0"/>
    <x v="1"/>
    <n v="67"/>
    <n v="27.897959183673468"/>
    <x v="0"/>
    <x v="1"/>
  </r>
  <r>
    <x v="0"/>
    <x v="0"/>
    <s v="USD"/>
    <n v="1301792400"/>
    <n v="1299775266"/>
    <b v="0"/>
    <n v="10"/>
    <x v="0"/>
    <x v="1"/>
    <n v="100"/>
    <n v="60"/>
    <x v="0"/>
    <x v="1"/>
  </r>
  <r>
    <x v="0"/>
    <x v="0"/>
    <s v="USD"/>
    <n v="1463184000"/>
    <n v="1461605020"/>
    <b v="0"/>
    <n v="60"/>
    <x v="0"/>
    <x v="1"/>
    <n v="163"/>
    <n v="39.383333333333333"/>
    <x v="0"/>
    <x v="1"/>
  </r>
  <r>
    <x v="0"/>
    <x v="0"/>
    <s v="USD"/>
    <n v="1333391901"/>
    <n v="1332182301"/>
    <b v="0"/>
    <n v="27"/>
    <x v="0"/>
    <x v="1"/>
    <n v="25"/>
    <n v="186.11111111111111"/>
    <x v="0"/>
    <x v="1"/>
  </r>
  <r>
    <x v="0"/>
    <x v="0"/>
    <s v="USD"/>
    <n v="1303688087"/>
    <n v="1301787287"/>
    <b v="0"/>
    <n v="69"/>
    <x v="0"/>
    <x v="1"/>
    <n v="185"/>
    <n v="111.37681159420291"/>
    <x v="0"/>
    <x v="1"/>
  </r>
  <r>
    <x v="0"/>
    <x v="0"/>
    <s v="USD"/>
    <n v="1370011370"/>
    <n v="1364827370"/>
    <b v="0"/>
    <n v="47"/>
    <x v="0"/>
    <x v="1"/>
    <n v="2200"/>
    <n v="78.723404255319153"/>
    <x v="0"/>
    <x v="1"/>
  </r>
  <r>
    <x v="0"/>
    <x v="0"/>
    <s v="USD"/>
    <n v="1298680630"/>
    <n v="1296088630"/>
    <b v="0"/>
    <n v="47"/>
    <x v="0"/>
    <x v="1"/>
    <n v="1195"/>
    <n v="46.702127659574465"/>
    <x v="0"/>
    <x v="1"/>
  </r>
  <r>
    <x v="0"/>
    <x v="0"/>
    <s v="USD"/>
    <n v="1384408740"/>
    <n v="1381445253"/>
    <b v="0"/>
    <n v="26"/>
    <x v="0"/>
    <x v="1"/>
    <n v="400"/>
    <n v="65.384615384615387"/>
    <x v="0"/>
    <x v="1"/>
  </r>
  <r>
    <x v="0"/>
    <x v="2"/>
    <s v="AUD"/>
    <n v="1433059187"/>
    <n v="1430467187"/>
    <b v="0"/>
    <n v="53"/>
    <x v="0"/>
    <x v="1"/>
    <n v="1910"/>
    <n v="102.0754716981132"/>
    <x v="0"/>
    <x v="1"/>
  </r>
  <r>
    <x v="0"/>
    <x v="0"/>
    <s v="USD"/>
    <n v="1397354400"/>
    <n v="1395277318"/>
    <b v="0"/>
    <n v="81"/>
    <x v="0"/>
    <x v="1"/>
    <n v="200"/>
    <n v="64.197530864197532"/>
    <x v="0"/>
    <x v="1"/>
  </r>
  <r>
    <x v="0"/>
    <x v="0"/>
    <s v="USD"/>
    <n v="1312642800"/>
    <n v="1311963128"/>
    <b v="0"/>
    <n v="78"/>
    <x v="0"/>
    <x v="1"/>
    <n v="2050"/>
    <n v="90.384615384615387"/>
    <x v="0"/>
    <x v="1"/>
  </r>
  <r>
    <x v="0"/>
    <x v="0"/>
    <s v="USD"/>
    <n v="1326436488"/>
    <n v="1321252488"/>
    <b v="0"/>
    <n v="35"/>
    <x v="0"/>
    <x v="1"/>
    <n v="100"/>
    <n v="88.571428571428569"/>
    <x v="0"/>
    <x v="1"/>
  </r>
  <r>
    <x v="0"/>
    <x v="0"/>
    <s v="USD"/>
    <n v="1328377444"/>
    <n v="1326217444"/>
    <b v="0"/>
    <n v="22"/>
    <x v="0"/>
    <x v="1"/>
    <n v="182"/>
    <n v="28.727272727272727"/>
    <x v="0"/>
    <x v="1"/>
  </r>
  <r>
    <x v="0"/>
    <x v="0"/>
    <s v="USD"/>
    <n v="1302260155"/>
    <n v="1298289355"/>
    <b v="0"/>
    <n v="57"/>
    <x v="0"/>
    <x v="1"/>
    <n v="478"/>
    <n v="69.78947368421052"/>
    <x v="0"/>
    <x v="1"/>
  </r>
  <r>
    <x v="0"/>
    <x v="0"/>
    <s v="USD"/>
    <n v="1276110000"/>
    <n v="1268337744"/>
    <b v="0"/>
    <n v="27"/>
    <x v="0"/>
    <x v="1"/>
    <n v="22.220000000000255"/>
    <n v="167.48962962962963"/>
    <x v="0"/>
    <x v="1"/>
  </r>
  <r>
    <x v="0"/>
    <x v="0"/>
    <s v="USD"/>
    <n v="1311902236"/>
    <n v="1309310236"/>
    <b v="0"/>
    <n v="39"/>
    <x v="0"/>
    <x v="1"/>
    <n v="651.57999999999993"/>
    <n v="144.91230769230768"/>
    <x v="0"/>
    <x v="1"/>
  </r>
  <r>
    <x v="0"/>
    <x v="0"/>
    <s v="USD"/>
    <n v="1313276400"/>
    <n v="1310693986"/>
    <b v="0"/>
    <n v="37"/>
    <x v="0"/>
    <x v="1"/>
    <n v="148.09999999999991"/>
    <n v="91.840540540540545"/>
    <x v="0"/>
    <x v="1"/>
  </r>
  <r>
    <x v="1"/>
    <x v="7"/>
    <s v="HKD"/>
    <n v="1475457107"/>
    <n v="1472865107"/>
    <b v="0"/>
    <n v="1"/>
    <x v="1"/>
    <x v="2"/>
    <n v="-69990"/>
    <n v="10"/>
    <x v="0"/>
    <x v="2"/>
  </r>
  <r>
    <x v="1"/>
    <x v="0"/>
    <s v="USD"/>
    <n v="1429352160"/>
    <n v="1427993710"/>
    <b v="0"/>
    <n v="1"/>
    <x v="1"/>
    <x v="2"/>
    <n v="-2999"/>
    <n v="1"/>
    <x v="0"/>
    <x v="2"/>
  </r>
  <r>
    <x v="1"/>
    <x v="0"/>
    <s v="USD"/>
    <n v="1476094907"/>
    <n v="1470910907"/>
    <b v="0"/>
    <n v="0"/>
    <x v="1"/>
    <x v="2"/>
    <n v="-100000000"/>
    <e v="#DIV/0!"/>
    <x v="0"/>
    <x v="2"/>
  </r>
  <r>
    <x v="1"/>
    <x v="0"/>
    <s v="USD"/>
    <n v="1414533600"/>
    <n v="1411411564"/>
    <b v="0"/>
    <n v="6"/>
    <x v="1"/>
    <x v="2"/>
    <n v="-54849"/>
    <n v="25.166666666666668"/>
    <x v="0"/>
    <x v="2"/>
  </r>
  <r>
    <x v="1"/>
    <x v="0"/>
    <s v="USD"/>
    <n v="1431728242"/>
    <n v="1429568242"/>
    <b v="0"/>
    <n v="0"/>
    <x v="1"/>
    <x v="2"/>
    <n v="-4000"/>
    <e v="#DIV/0!"/>
    <x v="0"/>
    <x v="2"/>
  </r>
  <r>
    <x v="1"/>
    <x v="5"/>
    <s v="CAD"/>
    <n v="1486165880"/>
    <n v="1480981880"/>
    <b v="0"/>
    <n v="6"/>
    <x v="1"/>
    <x v="2"/>
    <n v="-430"/>
    <n v="11.666666666666666"/>
    <x v="0"/>
    <x v="2"/>
  </r>
  <r>
    <x v="1"/>
    <x v="0"/>
    <s v="USD"/>
    <n v="1433988000"/>
    <n v="1431353337"/>
    <b v="0"/>
    <n v="13"/>
    <x v="1"/>
    <x v="2"/>
    <n v="-23613"/>
    <n v="106.69230769230769"/>
    <x v="0"/>
    <x v="2"/>
  </r>
  <r>
    <x v="1"/>
    <x v="0"/>
    <s v="USD"/>
    <n v="1428069541"/>
    <n v="1425481141"/>
    <b v="0"/>
    <n v="4"/>
    <x v="1"/>
    <x v="2"/>
    <n v="-7810"/>
    <n v="47.5"/>
    <x v="0"/>
    <x v="2"/>
  </r>
  <r>
    <x v="1"/>
    <x v="0"/>
    <s v="USD"/>
    <n v="1476941293"/>
    <n v="1473917293"/>
    <b v="0"/>
    <n v="6"/>
    <x v="1"/>
    <x v="2"/>
    <n v="-98133"/>
    <n v="311.16666666666669"/>
    <x v="0"/>
    <x v="2"/>
  </r>
  <r>
    <x v="1"/>
    <x v="0"/>
    <s v="USD"/>
    <n v="1414708183"/>
    <n v="1409524183"/>
    <b v="0"/>
    <n v="0"/>
    <x v="1"/>
    <x v="2"/>
    <n v="-20000"/>
    <e v="#DIV/0!"/>
    <x v="0"/>
    <x v="2"/>
  </r>
  <r>
    <x v="1"/>
    <x v="1"/>
    <s v="GBP"/>
    <n v="1402949760"/>
    <n v="1400536692"/>
    <b v="0"/>
    <n v="0"/>
    <x v="1"/>
    <x v="2"/>
    <n v="-600"/>
    <e v="#DIV/0!"/>
    <x v="0"/>
    <x v="2"/>
  </r>
  <r>
    <x v="1"/>
    <x v="0"/>
    <s v="USD"/>
    <n v="1467763200"/>
    <n v="1466453161"/>
    <b v="0"/>
    <n v="0"/>
    <x v="1"/>
    <x v="2"/>
    <n v="-1200"/>
    <e v="#DIV/0!"/>
    <x v="0"/>
    <x v="2"/>
  </r>
  <r>
    <x v="1"/>
    <x v="0"/>
    <s v="USD"/>
    <n v="1415392207"/>
    <n v="1411500607"/>
    <b v="0"/>
    <n v="81"/>
    <x v="1"/>
    <x v="2"/>
    <n v="-72345"/>
    <n v="94.506172839506178"/>
    <x v="0"/>
    <x v="2"/>
  </r>
  <r>
    <x v="1"/>
    <x v="0"/>
    <s v="USD"/>
    <n v="1464715860"/>
    <n v="1462130584"/>
    <b v="0"/>
    <n v="0"/>
    <x v="1"/>
    <x v="2"/>
    <n v="-71764"/>
    <e v="#DIV/0!"/>
    <x v="0"/>
    <x v="2"/>
  </r>
  <r>
    <x v="1"/>
    <x v="0"/>
    <s v="USD"/>
    <n v="1441386000"/>
    <n v="1438811418"/>
    <b v="0"/>
    <n v="0"/>
    <x v="1"/>
    <x v="2"/>
    <n v="-5000"/>
    <e v="#DIV/0!"/>
    <x v="0"/>
    <x v="2"/>
  </r>
  <r>
    <x v="1"/>
    <x v="0"/>
    <s v="USD"/>
    <n v="1404241200"/>
    <n v="1401354597"/>
    <b v="0"/>
    <n v="5"/>
    <x v="1"/>
    <x v="2"/>
    <n v="-2597"/>
    <n v="80.599999999999994"/>
    <x v="0"/>
    <x v="2"/>
  </r>
  <r>
    <x v="1"/>
    <x v="0"/>
    <s v="USD"/>
    <n v="1431771360"/>
    <n v="1427968234"/>
    <b v="0"/>
    <n v="0"/>
    <x v="1"/>
    <x v="2"/>
    <n v="-3000"/>
    <e v="#DIV/0!"/>
    <x v="0"/>
    <x v="2"/>
  </r>
  <r>
    <x v="1"/>
    <x v="8"/>
    <s v="DKK"/>
    <n v="1444657593"/>
    <n v="1440337593"/>
    <b v="0"/>
    <n v="0"/>
    <x v="1"/>
    <x v="2"/>
    <n v="-55000"/>
    <e v="#DIV/0!"/>
    <x v="0"/>
    <x v="2"/>
  </r>
  <r>
    <x v="1"/>
    <x v="0"/>
    <s v="USD"/>
    <n v="1438405140"/>
    <n v="1435731041"/>
    <b v="0"/>
    <n v="58"/>
    <x v="1"/>
    <x v="2"/>
    <n v="-145288"/>
    <n v="81.241379310344826"/>
    <x v="0"/>
    <x v="2"/>
  </r>
  <r>
    <x v="1"/>
    <x v="0"/>
    <s v="USD"/>
    <n v="1436738772"/>
    <n v="1435874772"/>
    <b v="0"/>
    <n v="1"/>
    <x v="1"/>
    <x v="2"/>
    <n v="0"/>
    <n v="500"/>
    <x v="0"/>
    <x v="2"/>
  </r>
  <r>
    <x v="1"/>
    <x v="0"/>
    <s v="USD"/>
    <n v="1426823132"/>
    <n v="1424234732"/>
    <b v="0"/>
    <n v="0"/>
    <x v="1"/>
    <x v="2"/>
    <n v="-200000"/>
    <e v="#DIV/0!"/>
    <x v="0"/>
    <x v="2"/>
  </r>
  <r>
    <x v="1"/>
    <x v="0"/>
    <s v="USD"/>
    <n v="1433043623"/>
    <n v="1429155623"/>
    <b v="0"/>
    <n v="28"/>
    <x v="1"/>
    <x v="2"/>
    <n v="-10707"/>
    <n v="46.178571428571431"/>
    <x v="0"/>
    <x v="2"/>
  </r>
  <r>
    <x v="1"/>
    <x v="0"/>
    <s v="USD"/>
    <n v="1416176778"/>
    <n v="1414358778"/>
    <b v="0"/>
    <n v="1"/>
    <x v="1"/>
    <x v="2"/>
    <n v="-2990"/>
    <n v="10"/>
    <x v="0"/>
    <x v="2"/>
  </r>
  <r>
    <x v="1"/>
    <x v="2"/>
    <s v="AUD"/>
    <n v="1472882100"/>
    <n v="1467941542"/>
    <b v="0"/>
    <n v="0"/>
    <x v="1"/>
    <x v="2"/>
    <n v="-5500"/>
    <e v="#DIV/0!"/>
    <x v="0"/>
    <x v="2"/>
  </r>
  <r>
    <x v="1"/>
    <x v="5"/>
    <s v="CAD"/>
    <n v="1428945472"/>
    <n v="1423765072"/>
    <b v="0"/>
    <n v="37"/>
    <x v="1"/>
    <x v="2"/>
    <n v="-5430"/>
    <n v="55.945945945945944"/>
    <x v="0"/>
    <x v="2"/>
  </r>
  <r>
    <x v="1"/>
    <x v="0"/>
    <s v="USD"/>
    <n v="1439298052"/>
    <n v="1436965252"/>
    <b v="0"/>
    <n v="9"/>
    <x v="1"/>
    <x v="2"/>
    <n v="-4162"/>
    <n v="37.555555555555557"/>
    <x v="0"/>
    <x v="2"/>
  </r>
  <r>
    <x v="1"/>
    <x v="0"/>
    <s v="USD"/>
    <n v="1484698998"/>
    <n v="1479514998"/>
    <b v="0"/>
    <n v="3"/>
    <x v="1"/>
    <x v="2"/>
    <n v="-19885"/>
    <n v="38.333333333333336"/>
    <x v="0"/>
    <x v="2"/>
  </r>
  <r>
    <x v="1"/>
    <x v="1"/>
    <s v="GBP"/>
    <n v="1420741080"/>
    <n v="1417026340"/>
    <b v="0"/>
    <n v="0"/>
    <x v="1"/>
    <x v="2"/>
    <n v="-7000"/>
    <e v="#DIV/0!"/>
    <x v="0"/>
    <x v="2"/>
  </r>
  <r>
    <x v="1"/>
    <x v="0"/>
    <s v="USD"/>
    <n v="1456555536"/>
    <n v="1453963536"/>
    <b v="0"/>
    <n v="2"/>
    <x v="1"/>
    <x v="2"/>
    <n v="-49960"/>
    <n v="20"/>
    <x v="0"/>
    <x v="2"/>
  </r>
  <r>
    <x v="1"/>
    <x v="0"/>
    <s v="USD"/>
    <n v="1419494400"/>
    <n v="1416888470"/>
    <b v="0"/>
    <n v="6"/>
    <x v="1"/>
    <x v="2"/>
    <n v="-9908"/>
    <n v="15.333333333333334"/>
    <x v="0"/>
    <x v="2"/>
  </r>
  <r>
    <x v="1"/>
    <x v="0"/>
    <s v="USD"/>
    <n v="1432612382"/>
    <n v="1427428382"/>
    <b v="0"/>
    <n v="67"/>
    <x v="1"/>
    <x v="2"/>
    <n v="-99888"/>
    <n v="449.43283582089555"/>
    <x v="0"/>
    <x v="2"/>
  </r>
  <r>
    <x v="1"/>
    <x v="2"/>
    <s v="AUD"/>
    <n v="1434633191"/>
    <n v="1429449191"/>
    <b v="0"/>
    <n v="5"/>
    <x v="1"/>
    <x v="2"/>
    <n v="-249860"/>
    <n v="28"/>
    <x v="0"/>
    <x v="2"/>
  </r>
  <r>
    <x v="1"/>
    <x v="0"/>
    <s v="USD"/>
    <n v="1411437100"/>
    <n v="1408845100"/>
    <b v="0"/>
    <n v="2"/>
    <x v="1"/>
    <x v="2"/>
    <n v="-379970"/>
    <n v="15"/>
    <x v="0"/>
    <x v="2"/>
  </r>
  <r>
    <x v="1"/>
    <x v="0"/>
    <s v="USD"/>
    <n v="1417532644"/>
    <n v="1413900244"/>
    <b v="0"/>
    <n v="10"/>
    <x v="1"/>
    <x v="2"/>
    <n v="-49641"/>
    <n v="35.9"/>
    <x v="0"/>
    <x v="2"/>
  </r>
  <r>
    <x v="1"/>
    <x v="0"/>
    <s v="USD"/>
    <n v="1433336895"/>
    <n v="1429621695"/>
    <b v="0"/>
    <n v="3"/>
    <x v="1"/>
    <x v="2"/>
    <n v="-1460"/>
    <n v="13.333333333333334"/>
    <x v="0"/>
    <x v="2"/>
  </r>
  <r>
    <x v="1"/>
    <x v="0"/>
    <s v="USD"/>
    <n v="1437657935"/>
    <n v="1434201935"/>
    <b v="0"/>
    <n v="4"/>
    <x v="1"/>
    <x v="2"/>
    <n v="-1349919"/>
    <n v="20.25"/>
    <x v="0"/>
    <x v="2"/>
  </r>
  <r>
    <x v="1"/>
    <x v="5"/>
    <s v="CAD"/>
    <n v="1407034796"/>
    <n v="1401850796"/>
    <b v="0"/>
    <n v="15"/>
    <x v="1"/>
    <x v="2"/>
    <n v="-33215"/>
    <n v="119"/>
    <x v="0"/>
    <x v="2"/>
  </r>
  <r>
    <x v="1"/>
    <x v="0"/>
    <s v="USD"/>
    <n v="1456523572"/>
    <n v="1453931572"/>
    <b v="0"/>
    <n v="2"/>
    <x v="1"/>
    <x v="2"/>
    <n v="-2987"/>
    <n v="4"/>
    <x v="0"/>
    <x v="2"/>
  </r>
  <r>
    <x v="1"/>
    <x v="0"/>
    <s v="USD"/>
    <n v="1413942628"/>
    <n v="1411350628"/>
    <b v="0"/>
    <n v="0"/>
    <x v="1"/>
    <x v="2"/>
    <n v="-5000"/>
    <e v="#DIV/0!"/>
    <x v="0"/>
    <x v="2"/>
  </r>
  <r>
    <x v="1"/>
    <x v="0"/>
    <s v="USD"/>
    <n v="1467541545"/>
    <n v="1464085545"/>
    <b v="0"/>
    <n v="1"/>
    <x v="1"/>
    <x v="2"/>
    <n v="-499990"/>
    <n v="10"/>
    <x v="0"/>
    <x v="2"/>
  </r>
  <r>
    <x v="2"/>
    <x v="0"/>
    <s v="USD"/>
    <n v="1439675691"/>
    <n v="1434491691"/>
    <b v="0"/>
    <n v="0"/>
    <x v="1"/>
    <x v="3"/>
    <n v="-5000"/>
    <e v="#DIV/0!"/>
    <x v="0"/>
    <x v="3"/>
  </r>
  <r>
    <x v="2"/>
    <x v="0"/>
    <s v="USD"/>
    <n v="1404318595"/>
    <n v="1401726595"/>
    <b v="0"/>
    <n v="1"/>
    <x v="1"/>
    <x v="3"/>
    <n v="-49995"/>
    <n v="5"/>
    <x v="0"/>
    <x v="3"/>
  </r>
  <r>
    <x v="2"/>
    <x v="0"/>
    <s v="USD"/>
    <n v="1408232520"/>
    <n v="1405393356"/>
    <b v="0"/>
    <n v="10"/>
    <x v="1"/>
    <x v="3"/>
    <n v="-2365"/>
    <n v="43.5"/>
    <x v="0"/>
    <x v="3"/>
  </r>
  <r>
    <x v="2"/>
    <x v="0"/>
    <s v="USD"/>
    <n v="1443657600"/>
    <n v="1440716654"/>
    <b v="0"/>
    <n v="0"/>
    <x v="1"/>
    <x v="3"/>
    <n v="-2000000"/>
    <e v="#DIV/0!"/>
    <x v="0"/>
    <x v="3"/>
  </r>
  <r>
    <x v="2"/>
    <x v="0"/>
    <s v="USD"/>
    <n v="1411150701"/>
    <n v="1405966701"/>
    <b v="0"/>
    <n v="7"/>
    <x v="1"/>
    <x v="3"/>
    <n v="-119360"/>
    <n v="91.428571428571431"/>
    <x v="0"/>
    <x v="3"/>
  </r>
  <r>
    <x v="2"/>
    <x v="1"/>
    <s v="GBP"/>
    <n v="1452613724"/>
    <n v="1450021724"/>
    <b v="0"/>
    <n v="0"/>
    <x v="1"/>
    <x v="3"/>
    <n v="-17000"/>
    <e v="#DIV/0!"/>
    <x v="0"/>
    <x v="3"/>
  </r>
  <r>
    <x v="2"/>
    <x v="0"/>
    <s v="USD"/>
    <n v="1484531362"/>
    <n v="1481939362"/>
    <b v="0"/>
    <n v="1"/>
    <x v="1"/>
    <x v="3"/>
    <n v="-2000"/>
    <n v="3000"/>
    <x v="0"/>
    <x v="3"/>
  </r>
  <r>
    <x v="2"/>
    <x v="0"/>
    <s v="USD"/>
    <n v="1438726535"/>
    <n v="1433542535"/>
    <b v="0"/>
    <n v="2"/>
    <x v="1"/>
    <x v="3"/>
    <n v="-109989"/>
    <n v="5.5"/>
    <x v="0"/>
    <x v="3"/>
  </r>
  <r>
    <x v="2"/>
    <x v="0"/>
    <s v="USD"/>
    <n v="1426791770"/>
    <n v="1424203370"/>
    <b v="0"/>
    <n v="3"/>
    <x v="1"/>
    <x v="3"/>
    <n v="-7675"/>
    <n v="108.33333333333333"/>
    <x v="0"/>
    <x v="3"/>
  </r>
  <r>
    <x v="2"/>
    <x v="1"/>
    <s v="GBP"/>
    <n v="1413634059"/>
    <n v="1411042059"/>
    <b v="0"/>
    <n v="10"/>
    <x v="1"/>
    <x v="3"/>
    <n v="-1940"/>
    <n v="56"/>
    <x v="0"/>
    <x v="3"/>
  </r>
  <r>
    <x v="2"/>
    <x v="0"/>
    <s v="USD"/>
    <n v="1440912480"/>
    <n v="1438385283"/>
    <b v="0"/>
    <n v="10"/>
    <x v="1"/>
    <x v="3"/>
    <n v="-9675"/>
    <n v="32.5"/>
    <x v="0"/>
    <x v="3"/>
  </r>
  <r>
    <x v="2"/>
    <x v="0"/>
    <s v="USD"/>
    <n v="1470975614"/>
    <n v="1465791614"/>
    <b v="0"/>
    <n v="1"/>
    <x v="1"/>
    <x v="3"/>
    <n v="-49999"/>
    <n v="1"/>
    <x v="0"/>
    <x v="3"/>
  </r>
  <r>
    <x v="2"/>
    <x v="0"/>
    <s v="USD"/>
    <n v="1426753723"/>
    <n v="1423733323"/>
    <b v="0"/>
    <n v="0"/>
    <x v="1"/>
    <x v="3"/>
    <n v="-95000"/>
    <e v="#DIV/0!"/>
    <x v="0"/>
    <x v="3"/>
  </r>
  <r>
    <x v="2"/>
    <x v="1"/>
    <s v="GBP"/>
    <n v="1425131108"/>
    <n v="1422539108"/>
    <b v="0"/>
    <n v="0"/>
    <x v="1"/>
    <x v="3"/>
    <n v="-1110"/>
    <e v="#DIV/0!"/>
    <x v="0"/>
    <x v="3"/>
  </r>
  <r>
    <x v="2"/>
    <x v="9"/>
    <s v="EUR"/>
    <n v="1431108776"/>
    <n v="1425924776"/>
    <b v="0"/>
    <n v="0"/>
    <x v="1"/>
    <x v="3"/>
    <n v="-6000"/>
    <e v="#DIV/0!"/>
    <x v="0"/>
    <x v="3"/>
  </r>
  <r>
    <x v="2"/>
    <x v="1"/>
    <s v="GBP"/>
    <n v="1409337611"/>
    <n v="1407177611"/>
    <b v="0"/>
    <n v="26"/>
    <x v="1"/>
    <x v="3"/>
    <n v="-18703"/>
    <n v="49.884615384615387"/>
    <x v="0"/>
    <x v="3"/>
  </r>
  <r>
    <x v="2"/>
    <x v="0"/>
    <s v="USD"/>
    <n v="1438803999"/>
    <n v="1436211999"/>
    <b v="0"/>
    <n v="0"/>
    <x v="1"/>
    <x v="3"/>
    <n v="-1500"/>
    <e v="#DIV/0!"/>
    <x v="0"/>
    <x v="3"/>
  </r>
  <r>
    <x v="2"/>
    <x v="0"/>
    <s v="USD"/>
    <n v="1427155726"/>
    <n v="1425690526"/>
    <b v="0"/>
    <n v="7"/>
    <x v="1"/>
    <x v="3"/>
    <n v="-270"/>
    <n v="25.714285714285715"/>
    <x v="0"/>
    <x v="3"/>
  </r>
  <r>
    <x v="2"/>
    <x v="3"/>
    <s v="EUR"/>
    <n v="1448582145"/>
    <n v="1445986545"/>
    <b v="0"/>
    <n v="0"/>
    <x v="1"/>
    <x v="3"/>
    <n v="-500000"/>
    <e v="#DIV/0!"/>
    <x v="0"/>
    <x v="3"/>
  </r>
  <r>
    <x v="2"/>
    <x v="0"/>
    <s v="USD"/>
    <n v="1457056555"/>
    <n v="1454464555"/>
    <b v="0"/>
    <n v="2"/>
    <x v="1"/>
    <x v="3"/>
    <n v="-800"/>
    <n v="100"/>
    <x v="0"/>
    <x v="3"/>
  </r>
  <r>
    <x v="2"/>
    <x v="1"/>
    <s v="GBP"/>
    <n v="1428951600"/>
    <n v="1425512843"/>
    <b v="0"/>
    <n v="13"/>
    <x v="1"/>
    <x v="3"/>
    <n v="-799"/>
    <n v="30.846153846153847"/>
    <x v="0"/>
    <x v="3"/>
  </r>
  <r>
    <x v="2"/>
    <x v="1"/>
    <s v="GBP"/>
    <n v="1434995295"/>
    <n v="1432403295"/>
    <b v="0"/>
    <n v="4"/>
    <x v="1"/>
    <x v="3"/>
    <n v="-2701"/>
    <n v="180.5"/>
    <x v="0"/>
    <x v="3"/>
  </r>
  <r>
    <x v="2"/>
    <x v="0"/>
    <s v="USD"/>
    <n v="1483748232"/>
    <n v="1481156232"/>
    <b v="0"/>
    <n v="0"/>
    <x v="1"/>
    <x v="3"/>
    <n v="-1000"/>
    <e v="#DIV/0!"/>
    <x v="0"/>
    <x v="3"/>
  </r>
  <r>
    <x v="2"/>
    <x v="1"/>
    <s v="GBP"/>
    <n v="1417033610"/>
    <n v="1414438010"/>
    <b v="0"/>
    <n v="12"/>
    <x v="1"/>
    <x v="3"/>
    <n v="-8018"/>
    <n v="373.5"/>
    <x v="0"/>
    <x v="3"/>
  </r>
  <r>
    <x v="2"/>
    <x v="5"/>
    <s v="CAD"/>
    <n v="1409543940"/>
    <n v="1404586762"/>
    <b v="0"/>
    <n v="2"/>
    <x v="1"/>
    <x v="3"/>
    <n v="-1449"/>
    <n v="25.5"/>
    <x v="0"/>
    <x v="3"/>
  </r>
  <r>
    <x v="2"/>
    <x v="10"/>
    <s v="NOK"/>
    <n v="1471557139"/>
    <n v="1468965139"/>
    <b v="0"/>
    <n v="10"/>
    <x v="1"/>
    <x v="3"/>
    <n v="-37800"/>
    <n v="220"/>
    <x v="0"/>
    <x v="3"/>
  </r>
  <r>
    <x v="2"/>
    <x v="0"/>
    <s v="USD"/>
    <n v="1488571200"/>
    <n v="1485977434"/>
    <b v="0"/>
    <n v="0"/>
    <x v="1"/>
    <x v="3"/>
    <n v="-5000"/>
    <e v="#DIV/0!"/>
    <x v="0"/>
    <x v="3"/>
  </r>
  <r>
    <x v="2"/>
    <x v="0"/>
    <s v="USD"/>
    <n v="1437461940"/>
    <n v="1435383457"/>
    <b v="0"/>
    <n v="5"/>
    <x v="1"/>
    <x v="3"/>
    <n v="-4200"/>
    <n v="160"/>
    <x v="0"/>
    <x v="3"/>
  </r>
  <r>
    <x v="2"/>
    <x v="0"/>
    <s v="USD"/>
    <n v="1409891015"/>
    <n v="1407299015"/>
    <b v="0"/>
    <n v="0"/>
    <x v="1"/>
    <x v="3"/>
    <n v="-1500"/>
    <e v="#DIV/0!"/>
    <x v="0"/>
    <x v="3"/>
  </r>
  <r>
    <x v="2"/>
    <x v="0"/>
    <s v="USD"/>
    <n v="1472920477"/>
    <n v="1467736477"/>
    <b v="0"/>
    <n v="5"/>
    <x v="1"/>
    <x v="3"/>
    <n v="-499655"/>
    <n v="69"/>
    <x v="0"/>
    <x v="3"/>
  </r>
  <r>
    <x v="2"/>
    <x v="0"/>
    <s v="USD"/>
    <n v="1466091446"/>
    <n v="1465227446"/>
    <b v="0"/>
    <n v="1"/>
    <x v="1"/>
    <x v="3"/>
    <n v="-11950"/>
    <n v="50"/>
    <x v="0"/>
    <x v="3"/>
  </r>
  <r>
    <x v="2"/>
    <x v="2"/>
    <s v="AUD"/>
    <n v="1443782138"/>
    <n v="1440326138"/>
    <b v="0"/>
    <n v="3"/>
    <x v="1"/>
    <x v="3"/>
    <n v="-4750"/>
    <n v="83.333333333333329"/>
    <x v="0"/>
    <x v="3"/>
  </r>
  <r>
    <x v="2"/>
    <x v="0"/>
    <s v="USD"/>
    <n v="1413572432"/>
    <n v="1410980432"/>
    <b v="0"/>
    <n v="3"/>
    <x v="1"/>
    <x v="3"/>
    <n v="-999983"/>
    <n v="5.666666666666667"/>
    <x v="0"/>
    <x v="3"/>
  </r>
  <r>
    <x v="2"/>
    <x v="1"/>
    <s v="GBP"/>
    <n v="1417217166"/>
    <n v="1412029566"/>
    <b v="0"/>
    <n v="0"/>
    <x v="1"/>
    <x v="3"/>
    <n v="-1000"/>
    <e v="#DIV/0!"/>
    <x v="0"/>
    <x v="3"/>
  </r>
  <r>
    <x v="2"/>
    <x v="1"/>
    <s v="GBP"/>
    <n v="1457308531"/>
    <n v="1452124531"/>
    <b v="0"/>
    <n v="3"/>
    <x v="1"/>
    <x v="3"/>
    <n v="-2497"/>
    <n v="1"/>
    <x v="0"/>
    <x v="3"/>
  </r>
  <r>
    <x v="2"/>
    <x v="0"/>
    <s v="USD"/>
    <n v="1436544332"/>
    <n v="1431360332"/>
    <b v="0"/>
    <n v="0"/>
    <x v="1"/>
    <x v="3"/>
    <n v="-2000000"/>
    <e v="#DIV/0!"/>
    <x v="0"/>
    <x v="3"/>
  </r>
  <r>
    <x v="2"/>
    <x v="1"/>
    <s v="GBP"/>
    <n v="1444510800"/>
    <n v="1442062898"/>
    <b v="0"/>
    <n v="19"/>
    <x v="1"/>
    <x v="3"/>
    <n v="-2035"/>
    <n v="77.10526315789474"/>
    <x v="0"/>
    <x v="3"/>
  </r>
  <r>
    <x v="2"/>
    <x v="1"/>
    <s v="GBP"/>
    <n v="1487365200"/>
    <n v="1483734100"/>
    <b v="0"/>
    <n v="8"/>
    <x v="1"/>
    <x v="3"/>
    <n v="-2238"/>
    <n v="32.75"/>
    <x v="0"/>
    <x v="3"/>
  </r>
  <r>
    <x v="2"/>
    <x v="0"/>
    <s v="USD"/>
    <n v="1412500322"/>
    <n v="1409908322"/>
    <b v="0"/>
    <n v="6"/>
    <x v="1"/>
    <x v="3"/>
    <n v="-24721"/>
    <n v="46.5"/>
    <x v="0"/>
    <x v="3"/>
  </r>
  <r>
    <x v="2"/>
    <x v="0"/>
    <s v="USD"/>
    <n v="1472698702"/>
    <n v="1470106702"/>
    <b v="0"/>
    <n v="0"/>
    <x v="1"/>
    <x v="3"/>
    <n v="-10000"/>
    <e v="#DIV/0!"/>
    <x v="0"/>
    <x v="3"/>
  </r>
  <r>
    <x v="2"/>
    <x v="0"/>
    <s v="USD"/>
    <n v="1410746403"/>
    <n v="1408154403"/>
    <b v="0"/>
    <n v="18"/>
    <x v="1"/>
    <x v="3"/>
    <n v="-4428.45"/>
    <n v="87.308333333333337"/>
    <x v="0"/>
    <x v="3"/>
  </r>
  <r>
    <x v="2"/>
    <x v="0"/>
    <s v="USD"/>
    <n v="1423424329"/>
    <n v="1421696329"/>
    <b v="0"/>
    <n v="7"/>
    <x v="1"/>
    <x v="3"/>
    <n v="-270"/>
    <n v="54.285714285714285"/>
    <x v="0"/>
    <x v="3"/>
  </r>
  <r>
    <x v="2"/>
    <x v="0"/>
    <s v="USD"/>
    <n v="1444337940"/>
    <n v="1441750564"/>
    <b v="0"/>
    <n v="0"/>
    <x v="1"/>
    <x v="3"/>
    <n v="-6000"/>
    <e v="#DIV/0!"/>
    <x v="0"/>
    <x v="3"/>
  </r>
  <r>
    <x v="2"/>
    <x v="1"/>
    <s v="GBP"/>
    <n v="1422562864"/>
    <n v="1417378864"/>
    <b v="0"/>
    <n v="8"/>
    <x v="1"/>
    <x v="3"/>
    <n v="-1754"/>
    <n v="93.25"/>
    <x v="0"/>
    <x v="3"/>
  </r>
  <r>
    <x v="2"/>
    <x v="2"/>
    <s v="AUD"/>
    <n v="1470319203"/>
    <n v="1467727203"/>
    <b v="0"/>
    <n v="1293"/>
    <x v="1"/>
    <x v="3"/>
    <n v="-147835"/>
    <n v="117.68368136117556"/>
    <x v="0"/>
    <x v="3"/>
  </r>
  <r>
    <x v="2"/>
    <x v="0"/>
    <s v="USD"/>
    <n v="1444144222"/>
    <n v="1441120222"/>
    <b v="0"/>
    <n v="17"/>
    <x v="1"/>
    <x v="3"/>
    <n v="-6700"/>
    <n v="76.470588235294116"/>
    <x v="0"/>
    <x v="3"/>
  </r>
  <r>
    <x v="2"/>
    <x v="0"/>
    <s v="USD"/>
    <n v="1470441983"/>
    <n v="1468627583"/>
    <b v="0"/>
    <n v="0"/>
    <x v="1"/>
    <x v="3"/>
    <n v="-12700"/>
    <e v="#DIV/0!"/>
    <x v="0"/>
    <x v="3"/>
  </r>
  <r>
    <x v="2"/>
    <x v="5"/>
    <s v="CAD"/>
    <n v="1420346638"/>
    <n v="1417754638"/>
    <b v="0"/>
    <n v="13"/>
    <x v="1"/>
    <x v="3"/>
    <n v="-11870"/>
    <n v="163.84615384615384"/>
    <x v="0"/>
    <x v="3"/>
  </r>
  <r>
    <x v="2"/>
    <x v="2"/>
    <s v="AUD"/>
    <n v="1418719967"/>
    <n v="1416127967"/>
    <b v="0"/>
    <n v="0"/>
    <x v="1"/>
    <x v="3"/>
    <n v="-50000"/>
    <e v="#DIV/0!"/>
    <x v="0"/>
    <x v="3"/>
  </r>
  <r>
    <x v="2"/>
    <x v="0"/>
    <s v="USD"/>
    <n v="1436566135"/>
    <n v="1433974135"/>
    <b v="0"/>
    <n v="0"/>
    <x v="1"/>
    <x v="3"/>
    <n v="-25000"/>
    <e v="#DIV/0!"/>
    <x v="0"/>
    <x v="3"/>
  </r>
  <r>
    <x v="2"/>
    <x v="0"/>
    <s v="USD"/>
    <n v="1443675600"/>
    <n v="1441157592"/>
    <b v="0"/>
    <n v="33"/>
    <x v="1"/>
    <x v="3"/>
    <n v="-8970"/>
    <n v="91.818181818181813"/>
    <x v="0"/>
    <x v="3"/>
  </r>
  <r>
    <x v="2"/>
    <x v="0"/>
    <s v="USD"/>
    <n v="1442634617"/>
    <n v="1440042617"/>
    <b v="0"/>
    <n v="12"/>
    <x v="1"/>
    <x v="3"/>
    <n v="-2770"/>
    <n v="185.83333333333334"/>
    <x v="0"/>
    <x v="3"/>
  </r>
  <r>
    <x v="2"/>
    <x v="0"/>
    <s v="USD"/>
    <n v="1460837320"/>
    <n v="1455656920"/>
    <b v="0"/>
    <n v="1"/>
    <x v="1"/>
    <x v="3"/>
    <n v="-6299"/>
    <n v="1"/>
    <x v="0"/>
    <x v="3"/>
  </r>
  <r>
    <x v="2"/>
    <x v="0"/>
    <s v="USD"/>
    <n v="1439734001"/>
    <n v="1437142547"/>
    <b v="0"/>
    <n v="1"/>
    <x v="1"/>
    <x v="3"/>
    <n v="-49980"/>
    <n v="20"/>
    <x v="0"/>
    <x v="3"/>
  </r>
  <r>
    <x v="2"/>
    <x v="0"/>
    <s v="USD"/>
    <n v="1425655349"/>
    <n v="1420471349"/>
    <b v="0"/>
    <n v="1"/>
    <x v="1"/>
    <x v="3"/>
    <n v="-12499"/>
    <n v="1"/>
    <x v="0"/>
    <x v="3"/>
  </r>
  <r>
    <x v="2"/>
    <x v="1"/>
    <s v="GBP"/>
    <n v="1455753540"/>
    <n v="1452058282"/>
    <b v="0"/>
    <n v="1"/>
    <x v="1"/>
    <x v="3"/>
    <n v="-4390"/>
    <n v="10"/>
    <x v="0"/>
    <x v="3"/>
  </r>
  <r>
    <x v="2"/>
    <x v="0"/>
    <s v="USD"/>
    <n v="1429740037"/>
    <n v="1425423637"/>
    <b v="0"/>
    <n v="84"/>
    <x v="1"/>
    <x v="3"/>
    <n v="-22150.78"/>
    <n v="331.53833333333336"/>
    <x v="0"/>
    <x v="3"/>
  </r>
  <r>
    <x v="2"/>
    <x v="11"/>
    <s v="SEK"/>
    <n v="1419780149"/>
    <n v="1417101749"/>
    <b v="0"/>
    <n v="38"/>
    <x v="1"/>
    <x v="3"/>
    <n v="-88057"/>
    <n v="314.28947368421052"/>
    <x v="0"/>
    <x v="3"/>
  </r>
  <r>
    <x v="2"/>
    <x v="0"/>
    <s v="USD"/>
    <n v="1431702289"/>
    <n v="1426518289"/>
    <b v="0"/>
    <n v="1"/>
    <x v="1"/>
    <x v="3"/>
    <n v="-4900"/>
    <n v="100"/>
    <x v="0"/>
    <x v="3"/>
  </r>
  <r>
    <x v="2"/>
    <x v="0"/>
    <s v="USD"/>
    <n v="1459493940"/>
    <n v="1456732225"/>
    <b v="0"/>
    <n v="76"/>
    <x v="1"/>
    <x v="3"/>
    <n v="-41185"/>
    <n v="115.98684210526316"/>
    <x v="0"/>
    <x v="3"/>
  </r>
  <r>
    <x v="2"/>
    <x v="0"/>
    <s v="USD"/>
    <n v="1440101160"/>
    <n v="1436542030"/>
    <b v="0"/>
    <n v="3"/>
    <x v="1"/>
    <x v="3"/>
    <n v="-49640"/>
    <n v="120"/>
    <x v="0"/>
    <x v="3"/>
  </r>
  <r>
    <x v="2"/>
    <x v="0"/>
    <s v="USD"/>
    <n v="1427569564"/>
    <n v="1422389164"/>
    <b v="0"/>
    <n v="0"/>
    <x v="1"/>
    <x v="3"/>
    <n v="-50000"/>
    <e v="#DIV/0!"/>
    <x v="0"/>
    <x v="3"/>
  </r>
  <r>
    <x v="2"/>
    <x v="0"/>
    <s v="USD"/>
    <n v="1427423940"/>
    <n v="1422383318"/>
    <b v="0"/>
    <n v="2"/>
    <x v="1"/>
    <x v="3"/>
    <n v="-870"/>
    <n v="65"/>
    <x v="0"/>
    <x v="3"/>
  </r>
  <r>
    <x v="2"/>
    <x v="0"/>
    <s v="USD"/>
    <n v="1463879100"/>
    <n v="1461287350"/>
    <b v="0"/>
    <n v="0"/>
    <x v="1"/>
    <x v="3"/>
    <n v="-1500000"/>
    <e v="#DIV/0!"/>
    <x v="0"/>
    <x v="3"/>
  </r>
  <r>
    <x v="2"/>
    <x v="2"/>
    <s v="AUD"/>
    <n v="1436506726"/>
    <n v="1431322726"/>
    <b v="0"/>
    <n v="0"/>
    <x v="1"/>
    <x v="3"/>
    <n v="-6000000"/>
    <e v="#DIV/0!"/>
    <x v="0"/>
    <x v="3"/>
  </r>
  <r>
    <x v="2"/>
    <x v="0"/>
    <s v="USD"/>
    <n v="1460153054"/>
    <n v="1457564654"/>
    <b v="0"/>
    <n v="0"/>
    <x v="1"/>
    <x v="3"/>
    <n v="-200"/>
    <e v="#DIV/0!"/>
    <x v="0"/>
    <x v="3"/>
  </r>
  <r>
    <x v="2"/>
    <x v="1"/>
    <s v="GBP"/>
    <n v="1433064540"/>
    <n v="1428854344"/>
    <b v="0"/>
    <n v="2"/>
    <x v="1"/>
    <x v="3"/>
    <n v="-28750"/>
    <n v="125"/>
    <x v="0"/>
    <x v="3"/>
  </r>
  <r>
    <x v="2"/>
    <x v="0"/>
    <s v="USD"/>
    <n v="1436477241"/>
    <n v="1433885241"/>
    <b v="0"/>
    <n v="0"/>
    <x v="1"/>
    <x v="3"/>
    <n v="-28000"/>
    <e v="#DIV/0!"/>
    <x v="0"/>
    <x v="3"/>
  </r>
  <r>
    <x v="2"/>
    <x v="1"/>
    <s v="GBP"/>
    <n v="1433176105"/>
    <n v="1427992105"/>
    <b v="0"/>
    <n v="0"/>
    <x v="1"/>
    <x v="3"/>
    <n v="-8000"/>
    <e v="#DIV/0!"/>
    <x v="0"/>
    <x v="3"/>
  </r>
  <r>
    <x v="2"/>
    <x v="12"/>
    <s v="EUR"/>
    <n v="1455402297"/>
    <n v="1452810297"/>
    <b v="0"/>
    <n v="0"/>
    <x v="1"/>
    <x v="3"/>
    <n v="-3000"/>
    <e v="#DIV/0!"/>
    <x v="0"/>
    <x v="3"/>
  </r>
  <r>
    <x v="2"/>
    <x v="0"/>
    <s v="USD"/>
    <n v="1433443151"/>
    <n v="1430851151"/>
    <b v="0"/>
    <n v="2"/>
    <x v="1"/>
    <x v="3"/>
    <n v="-14940"/>
    <n v="30"/>
    <x v="0"/>
    <x v="3"/>
  </r>
  <r>
    <x v="2"/>
    <x v="0"/>
    <s v="USD"/>
    <n v="1451775651"/>
    <n v="1449183651"/>
    <b v="0"/>
    <n v="0"/>
    <x v="1"/>
    <x v="3"/>
    <n v="-1500000"/>
    <e v="#DIV/0!"/>
    <x v="0"/>
    <x v="3"/>
  </r>
  <r>
    <x v="2"/>
    <x v="1"/>
    <s v="GBP"/>
    <n v="1425066546"/>
    <n v="1422474546"/>
    <b v="0"/>
    <n v="7"/>
    <x v="1"/>
    <x v="3"/>
    <n v="-3890"/>
    <n v="15.714285714285714"/>
    <x v="0"/>
    <x v="3"/>
  </r>
  <r>
    <x v="2"/>
    <x v="0"/>
    <s v="USD"/>
    <n v="1475185972"/>
    <n v="1472593972"/>
    <b v="0"/>
    <n v="0"/>
    <x v="1"/>
    <x v="3"/>
    <n v="-350000"/>
    <e v="#DIV/0!"/>
    <x v="0"/>
    <x v="3"/>
  </r>
  <r>
    <x v="2"/>
    <x v="0"/>
    <s v="USD"/>
    <n v="1434847859"/>
    <n v="1431391859"/>
    <b v="0"/>
    <n v="5"/>
    <x v="1"/>
    <x v="3"/>
    <n v="-599"/>
    <n v="80.2"/>
    <x v="0"/>
    <x v="3"/>
  </r>
  <r>
    <x v="2"/>
    <x v="0"/>
    <s v="USD"/>
    <n v="1436478497"/>
    <n v="1433886497"/>
    <b v="0"/>
    <n v="0"/>
    <x v="1"/>
    <x v="3"/>
    <n v="-10000"/>
    <e v="#DIV/0!"/>
    <x v="0"/>
    <x v="3"/>
  </r>
  <r>
    <x v="2"/>
    <x v="0"/>
    <s v="USD"/>
    <n v="1451952000"/>
    <n v="1447380099"/>
    <b v="0"/>
    <n v="0"/>
    <x v="1"/>
    <x v="3"/>
    <n v="-150000"/>
    <e v="#DIV/0!"/>
    <x v="0"/>
    <x v="3"/>
  </r>
  <r>
    <x v="2"/>
    <x v="0"/>
    <s v="USD"/>
    <n v="1457445069"/>
    <n v="1452261069"/>
    <b v="0"/>
    <n v="1"/>
    <x v="1"/>
    <x v="3"/>
    <n v="-14950"/>
    <n v="50"/>
    <x v="0"/>
    <x v="3"/>
  </r>
  <r>
    <x v="2"/>
    <x v="0"/>
    <s v="USD"/>
    <n v="1483088400"/>
    <n v="1481324760"/>
    <b v="0"/>
    <n v="0"/>
    <x v="1"/>
    <x v="3"/>
    <n v="-26000"/>
    <e v="#DIV/0!"/>
    <x v="0"/>
    <x v="3"/>
  </r>
  <r>
    <x v="2"/>
    <x v="2"/>
    <s v="AUD"/>
    <n v="1446984000"/>
    <n v="1445308730"/>
    <b v="0"/>
    <n v="5"/>
    <x v="1"/>
    <x v="3"/>
    <n v="-750"/>
    <n v="50"/>
    <x v="0"/>
    <x v="3"/>
  </r>
  <r>
    <x v="0"/>
    <x v="0"/>
    <s v="USD"/>
    <n v="1367773211"/>
    <n v="1363885211"/>
    <b v="1"/>
    <n v="137"/>
    <x v="0"/>
    <x v="4"/>
    <n v="1145.1200000000008"/>
    <n v="117.84759124087591"/>
    <x v="0"/>
    <x v="4"/>
  </r>
  <r>
    <x v="0"/>
    <x v="0"/>
    <s v="USD"/>
    <n v="1419180304"/>
    <n v="1415292304"/>
    <b v="1"/>
    <n v="376"/>
    <x v="0"/>
    <x v="4"/>
    <n v="4600"/>
    <n v="109.04255319148936"/>
    <x v="0"/>
    <x v="4"/>
  </r>
  <r>
    <x v="0"/>
    <x v="0"/>
    <s v="USD"/>
    <n v="1324381790"/>
    <n v="1321357790"/>
    <b v="1"/>
    <n v="202"/>
    <x v="0"/>
    <x v="4"/>
    <n v="1750"/>
    <n v="73.019801980198025"/>
    <x v="0"/>
    <x v="4"/>
  </r>
  <r>
    <x v="0"/>
    <x v="0"/>
    <s v="USD"/>
    <n v="1393031304"/>
    <n v="1390439304"/>
    <b v="1"/>
    <n v="328"/>
    <x v="0"/>
    <x v="4"/>
    <n v="648"/>
    <n v="78.195121951219505"/>
    <x v="0"/>
    <x v="4"/>
  </r>
  <r>
    <x v="0"/>
    <x v="0"/>
    <s v="USD"/>
    <n v="1268723160"/>
    <n v="1265269559"/>
    <b v="1"/>
    <n v="84"/>
    <x v="0"/>
    <x v="4"/>
    <n v="481.5"/>
    <n v="47.398809523809526"/>
    <x v="0"/>
    <x v="4"/>
  </r>
  <r>
    <x v="0"/>
    <x v="0"/>
    <s v="USD"/>
    <n v="1345079785"/>
    <n v="1342487785"/>
    <b v="1"/>
    <n v="96"/>
    <x v="0"/>
    <x v="4"/>
    <n v="186"/>
    <n v="54.020833333333336"/>
    <x v="0"/>
    <x v="4"/>
  </r>
  <r>
    <x v="0"/>
    <x v="0"/>
    <s v="USD"/>
    <n v="1292665405"/>
    <n v="1288341805"/>
    <b v="1"/>
    <n v="223"/>
    <x v="0"/>
    <x v="4"/>
    <n v="10273"/>
    <n v="68.488789237668158"/>
    <x v="0"/>
    <x v="4"/>
  </r>
  <r>
    <x v="0"/>
    <x v="0"/>
    <s v="USD"/>
    <n v="1287200340"/>
    <n v="1284042614"/>
    <b v="1"/>
    <n v="62"/>
    <x v="0"/>
    <x v="4"/>
    <n v="1705"/>
    <n v="108.14516129032258"/>
    <x v="0"/>
    <x v="4"/>
  </r>
  <r>
    <x v="0"/>
    <x v="0"/>
    <s v="USD"/>
    <n v="1325961309"/>
    <n v="1322073309"/>
    <b v="1"/>
    <n v="146"/>
    <x v="0"/>
    <x v="4"/>
    <n v="1133"/>
    <n v="589.95205479452056"/>
    <x v="0"/>
    <x v="4"/>
  </r>
  <r>
    <x v="0"/>
    <x v="0"/>
    <s v="USD"/>
    <n v="1282498800"/>
    <n v="1275603020"/>
    <b v="1"/>
    <n v="235"/>
    <x v="0"/>
    <x v="4"/>
    <n v="1292"/>
    <n v="48.051063829787232"/>
    <x v="0"/>
    <x v="4"/>
  </r>
  <r>
    <x v="0"/>
    <x v="0"/>
    <s v="USD"/>
    <n v="1370525691"/>
    <n v="1367933691"/>
    <b v="1"/>
    <n v="437"/>
    <x v="0"/>
    <x v="4"/>
    <n v="1675"/>
    <n v="72.482837528604122"/>
    <x v="0"/>
    <x v="4"/>
  </r>
  <r>
    <x v="0"/>
    <x v="0"/>
    <s v="USD"/>
    <n v="1337194800"/>
    <n v="1334429646"/>
    <b v="1"/>
    <n v="77"/>
    <x v="0"/>
    <x v="4"/>
    <n v="895"/>
    <n v="57.077922077922075"/>
    <x v="0"/>
    <x v="4"/>
  </r>
  <r>
    <x v="0"/>
    <x v="0"/>
    <s v="USD"/>
    <n v="1275364740"/>
    <n v="1269878058"/>
    <b v="1"/>
    <n v="108"/>
    <x v="0"/>
    <x v="4"/>
    <n v="4228"/>
    <n v="85.444444444444443"/>
    <x v="0"/>
    <x v="4"/>
  </r>
  <r>
    <x v="0"/>
    <x v="0"/>
    <s v="USD"/>
    <n v="1329320235"/>
    <n v="1326728235"/>
    <b v="1"/>
    <n v="7"/>
    <x v="0"/>
    <x v="4"/>
    <n v="11"/>
    <n v="215.85714285714286"/>
    <x v="0"/>
    <x v="4"/>
  </r>
  <r>
    <x v="0"/>
    <x v="0"/>
    <s v="USD"/>
    <n v="1445047200"/>
    <n v="1442443910"/>
    <b v="1"/>
    <n v="314"/>
    <x v="0"/>
    <x v="4"/>
    <n v="4067.34"/>
    <n v="89.38643312101911"/>
    <x v="0"/>
    <x v="4"/>
  </r>
  <r>
    <x v="0"/>
    <x v="0"/>
    <s v="USD"/>
    <n v="1300275482"/>
    <n v="1297687082"/>
    <b v="1"/>
    <n v="188"/>
    <x v="0"/>
    <x v="4"/>
    <n v="538.65999999999985"/>
    <n v="45.418404255319146"/>
    <x v="0"/>
    <x v="4"/>
  </r>
  <r>
    <x v="0"/>
    <x v="0"/>
    <s v="USD"/>
    <n v="1363458467"/>
    <n v="1360866467"/>
    <b v="1"/>
    <n v="275"/>
    <x v="0"/>
    <x v="4"/>
    <n v="5083"/>
    <n v="65.756363636363631"/>
    <x v="0"/>
    <x v="4"/>
  </r>
  <r>
    <x v="0"/>
    <x v="0"/>
    <s v="USD"/>
    <n v="1463670162"/>
    <n v="1461078162"/>
    <b v="1"/>
    <n v="560"/>
    <x v="0"/>
    <x v="4"/>
    <n v="2354.2699999999968"/>
    <n v="66.70405357142856"/>
    <x v="0"/>
    <x v="4"/>
  </r>
  <r>
    <x v="0"/>
    <x v="0"/>
    <s v="USD"/>
    <n v="1308359666"/>
    <n v="1305767666"/>
    <b v="1"/>
    <n v="688"/>
    <x v="0"/>
    <x v="4"/>
    <n v="27342"/>
    <n v="83.345930232558146"/>
    <x v="0"/>
    <x v="4"/>
  </r>
  <r>
    <x v="0"/>
    <x v="0"/>
    <s v="USD"/>
    <n v="1428514969"/>
    <n v="1425922969"/>
    <b v="1"/>
    <n v="942"/>
    <x v="0"/>
    <x v="4"/>
    <n v="23953.42"/>
    <n v="105.04609341825902"/>
    <x v="0"/>
    <x v="4"/>
  </r>
  <r>
    <x v="0"/>
    <x v="0"/>
    <s v="USD"/>
    <n v="1279360740"/>
    <n v="1275415679"/>
    <b v="1"/>
    <n v="88"/>
    <x v="0"/>
    <x v="4"/>
    <n v="640"/>
    <n v="120.90909090909091"/>
    <x v="0"/>
    <x v="4"/>
  </r>
  <r>
    <x v="0"/>
    <x v="0"/>
    <s v="USD"/>
    <n v="1339080900"/>
    <n v="1334783704"/>
    <b v="1"/>
    <n v="220"/>
    <x v="0"/>
    <x v="4"/>
    <n v="1480"/>
    <n v="97.63636363636364"/>
    <x v="0"/>
    <x v="4"/>
  </r>
  <r>
    <x v="0"/>
    <x v="0"/>
    <s v="USD"/>
    <n v="1298699828"/>
    <n v="1294811828"/>
    <b v="1"/>
    <n v="145"/>
    <x v="0"/>
    <x v="4"/>
    <n v="3500"/>
    <n v="41.379310344827587"/>
    <x v="0"/>
    <x v="4"/>
  </r>
  <r>
    <x v="0"/>
    <x v="0"/>
    <s v="USD"/>
    <n v="1348786494"/>
    <n v="1346194494"/>
    <b v="1"/>
    <n v="963"/>
    <x v="0"/>
    <x v="4"/>
    <n v="4520.2700000000004"/>
    <n v="30.654485981308412"/>
    <x v="0"/>
    <x v="4"/>
  </r>
  <r>
    <x v="0"/>
    <x v="0"/>
    <s v="USD"/>
    <n v="1336747995"/>
    <n v="1334155995"/>
    <b v="1"/>
    <n v="91"/>
    <x v="0"/>
    <x v="4"/>
    <n v="910"/>
    <n v="64.945054945054949"/>
    <x v="0"/>
    <x v="4"/>
  </r>
  <r>
    <x v="0"/>
    <x v="0"/>
    <s v="USD"/>
    <n v="1273522560"/>
    <n v="1269928430"/>
    <b v="1"/>
    <n v="58"/>
    <x v="0"/>
    <x v="4"/>
    <n v="555"/>
    <n v="95.775862068965523"/>
    <x v="0"/>
    <x v="4"/>
  </r>
  <r>
    <x v="0"/>
    <x v="0"/>
    <s v="USD"/>
    <n v="1271994660"/>
    <n v="1264565507"/>
    <b v="1"/>
    <n v="36"/>
    <x v="0"/>
    <x v="4"/>
    <n v="455"/>
    <n v="40.416666666666664"/>
    <x v="0"/>
    <x v="4"/>
  </r>
  <r>
    <x v="0"/>
    <x v="1"/>
    <s v="GBP"/>
    <n v="1403693499"/>
    <n v="1401101499"/>
    <b v="1"/>
    <n v="165"/>
    <x v="0"/>
    <x v="4"/>
    <n v="3115.4400000000005"/>
    <n v="78.578424242424248"/>
    <x v="0"/>
    <x v="4"/>
  </r>
  <r>
    <x v="0"/>
    <x v="0"/>
    <s v="USD"/>
    <n v="1320640778"/>
    <n v="1316749178"/>
    <b v="1"/>
    <n v="111"/>
    <x v="0"/>
    <x v="4"/>
    <n v="570"/>
    <n v="50.18018018018018"/>
    <x v="0"/>
    <x v="4"/>
  </r>
  <r>
    <x v="0"/>
    <x v="2"/>
    <s v="AUD"/>
    <n v="1487738622"/>
    <n v="1485146622"/>
    <b v="1"/>
    <n v="1596"/>
    <x v="0"/>
    <x v="4"/>
    <n v="47233.76999999999"/>
    <n v="92.251735588972423"/>
    <x v="0"/>
    <x v="4"/>
  </r>
  <r>
    <x v="0"/>
    <x v="0"/>
    <s v="USD"/>
    <n v="1306296000"/>
    <n v="1301950070"/>
    <b v="1"/>
    <n v="61"/>
    <x v="0"/>
    <x v="4"/>
    <n v="1210"/>
    <n v="57.540983606557376"/>
    <x v="0"/>
    <x v="4"/>
  </r>
  <r>
    <x v="0"/>
    <x v="0"/>
    <s v="USD"/>
    <n v="1388649600"/>
    <n v="1386123861"/>
    <b v="1"/>
    <n v="287"/>
    <x v="0"/>
    <x v="4"/>
    <n v="1404"/>
    <n v="109.42160278745645"/>
    <x v="0"/>
    <x v="4"/>
  </r>
  <r>
    <x v="0"/>
    <x v="0"/>
    <s v="USD"/>
    <n v="1272480540"/>
    <n v="1267220191"/>
    <b v="1"/>
    <n v="65"/>
    <x v="0"/>
    <x v="4"/>
    <n v="2323.0100000000002"/>
    <n v="81.892461538461546"/>
    <x v="0"/>
    <x v="4"/>
  </r>
  <r>
    <x v="0"/>
    <x v="0"/>
    <s v="USD"/>
    <n v="1309694266"/>
    <n v="1307102266"/>
    <b v="1"/>
    <n v="118"/>
    <x v="0"/>
    <x v="4"/>
    <n v="388.78999999999996"/>
    <n v="45.667711864406776"/>
    <x v="0"/>
    <x v="4"/>
  </r>
  <r>
    <x v="0"/>
    <x v="0"/>
    <s v="USD"/>
    <n v="1333609140"/>
    <n v="1330638829"/>
    <b v="1"/>
    <n v="113"/>
    <x v="0"/>
    <x v="4"/>
    <n v="2240"/>
    <n v="55.221238938053098"/>
    <x v="0"/>
    <x v="4"/>
  </r>
  <r>
    <x v="0"/>
    <x v="0"/>
    <s v="USD"/>
    <n v="1352511966"/>
    <n v="1349916366"/>
    <b v="1"/>
    <n v="332"/>
    <x v="0"/>
    <x v="4"/>
    <n v="1679"/>
    <n v="65.298192771084331"/>
    <x v="0"/>
    <x v="4"/>
  </r>
  <r>
    <x v="0"/>
    <x v="0"/>
    <s v="USD"/>
    <n v="1335574674"/>
    <n v="1330394274"/>
    <b v="1"/>
    <n v="62"/>
    <x v="0"/>
    <x v="4"/>
    <n v="1904"/>
    <n v="95.225806451612897"/>
    <x v="0"/>
    <x v="4"/>
  </r>
  <r>
    <x v="0"/>
    <x v="0"/>
    <s v="USD"/>
    <n v="1432416219"/>
    <n v="1429824219"/>
    <b v="1"/>
    <n v="951"/>
    <x v="0"/>
    <x v="4"/>
    <n v="6748"/>
    <n v="75.444794952681391"/>
    <x v="0"/>
    <x v="4"/>
  </r>
  <r>
    <x v="0"/>
    <x v="0"/>
    <s v="USD"/>
    <n v="1350003539"/>
    <n v="1347411539"/>
    <b v="1"/>
    <n v="415"/>
    <x v="0"/>
    <x v="4"/>
    <n v="13594"/>
    <n v="97.816867469879512"/>
    <x v="0"/>
    <x v="4"/>
  </r>
  <r>
    <x v="0"/>
    <x v="0"/>
    <s v="USD"/>
    <n v="1488160860"/>
    <n v="1485237096"/>
    <b v="1"/>
    <n v="305"/>
    <x v="0"/>
    <x v="4"/>
    <n v="9744.11"/>
    <n v="87.685606557377056"/>
    <x v="0"/>
    <x v="4"/>
  </r>
  <r>
    <x v="0"/>
    <x v="0"/>
    <s v="USD"/>
    <n v="1401459035"/>
    <n v="1397571035"/>
    <b v="1"/>
    <n v="2139"/>
    <x v="0"/>
    <x v="4"/>
    <n v="42108"/>
    <n v="54.748948106591868"/>
    <x v="0"/>
    <x v="4"/>
  </r>
  <r>
    <x v="0"/>
    <x v="0"/>
    <s v="USD"/>
    <n v="1249932360"/>
    <n v="1242532513"/>
    <b v="1"/>
    <n v="79"/>
    <x v="0"/>
    <x v="4"/>
    <n v="1132.3199999999997"/>
    <n v="83.953417721518989"/>
    <x v="0"/>
    <x v="4"/>
  </r>
  <r>
    <x v="0"/>
    <x v="0"/>
    <s v="USD"/>
    <n v="1266876000"/>
    <n v="1263679492"/>
    <b v="1"/>
    <n v="179"/>
    <x v="0"/>
    <x v="4"/>
    <n v="535"/>
    <n v="254.38547486033519"/>
    <x v="0"/>
    <x v="4"/>
  </r>
  <r>
    <x v="0"/>
    <x v="0"/>
    <s v="USD"/>
    <n v="1306904340"/>
    <n v="1305219744"/>
    <b v="1"/>
    <n v="202"/>
    <x v="0"/>
    <x v="4"/>
    <n v="2569.0499999999993"/>
    <n v="101.8269801980198"/>
    <x v="0"/>
    <x v="4"/>
  </r>
  <r>
    <x v="0"/>
    <x v="0"/>
    <s v="USD"/>
    <n v="1327167780"/>
    <n v="1325007780"/>
    <b v="1"/>
    <n v="760"/>
    <x v="0"/>
    <x v="4"/>
    <n v="1850.4599999999991"/>
    <n v="55.066394736842106"/>
    <x v="0"/>
    <x v="4"/>
  </r>
  <r>
    <x v="0"/>
    <x v="0"/>
    <s v="USD"/>
    <n v="1379614128"/>
    <n v="1377022128"/>
    <b v="1"/>
    <n v="563"/>
    <x v="0"/>
    <x v="4"/>
    <n v="18035.509999999998"/>
    <n v="56.901438721136763"/>
    <x v="0"/>
    <x v="4"/>
  </r>
  <r>
    <x v="0"/>
    <x v="0"/>
    <s v="USD"/>
    <n v="1364236524"/>
    <n v="1360352124"/>
    <b v="1"/>
    <n v="135"/>
    <x v="0"/>
    <x v="4"/>
    <n v="1373"/>
    <n v="121.28148148148148"/>
    <x v="0"/>
    <x v="4"/>
  </r>
  <r>
    <x v="0"/>
    <x v="0"/>
    <s v="USD"/>
    <n v="1351828800"/>
    <n v="1349160018"/>
    <b v="1"/>
    <n v="290"/>
    <x v="0"/>
    <x v="4"/>
    <n v="11445"/>
    <n v="91.189655172413794"/>
    <x v="0"/>
    <x v="4"/>
  </r>
  <r>
    <x v="0"/>
    <x v="0"/>
    <s v="USD"/>
    <n v="1340683393"/>
    <n v="1337659393"/>
    <b v="1"/>
    <n v="447"/>
    <x v="0"/>
    <x v="4"/>
    <n v="1605.3099999999977"/>
    <n v="115.44812080536913"/>
    <x v="0"/>
    <x v="4"/>
  </r>
  <r>
    <x v="0"/>
    <x v="1"/>
    <s v="GBP"/>
    <n v="1383389834"/>
    <n v="1380797834"/>
    <b v="1"/>
    <n v="232"/>
    <x v="0"/>
    <x v="4"/>
    <n v="723"/>
    <n v="67.771551724137936"/>
    <x v="0"/>
    <x v="4"/>
  </r>
  <r>
    <x v="0"/>
    <x v="0"/>
    <s v="USD"/>
    <n v="1296633540"/>
    <n v="1292316697"/>
    <b v="1"/>
    <n v="168"/>
    <x v="0"/>
    <x v="4"/>
    <n v="300.80000000000018"/>
    <n v="28.576190476190476"/>
    <x v="0"/>
    <x v="4"/>
  </r>
  <r>
    <x v="0"/>
    <x v="0"/>
    <s v="USD"/>
    <n v="1367366460"/>
    <n v="1365791246"/>
    <b v="1"/>
    <n v="128"/>
    <x v="0"/>
    <x v="4"/>
    <n v="1001"/>
    <n v="46.8828125"/>
    <x v="0"/>
    <x v="4"/>
  </r>
  <r>
    <x v="0"/>
    <x v="0"/>
    <s v="USD"/>
    <n v="1319860740"/>
    <n v="1317064599"/>
    <b v="1"/>
    <n v="493"/>
    <x v="0"/>
    <x v="4"/>
    <n v="1130.1999999999971"/>
    <n v="154.42231237322514"/>
    <x v="0"/>
    <x v="4"/>
  </r>
  <r>
    <x v="0"/>
    <x v="0"/>
    <s v="USD"/>
    <n v="1398009714"/>
    <n v="1395417714"/>
    <b v="1"/>
    <n v="131"/>
    <x v="0"/>
    <x v="4"/>
    <n v="360"/>
    <n v="201.22137404580153"/>
    <x v="0"/>
    <x v="4"/>
  </r>
  <r>
    <x v="0"/>
    <x v="0"/>
    <s v="USD"/>
    <n v="1279555200"/>
    <n v="1276480894"/>
    <b v="1"/>
    <n v="50"/>
    <x v="0"/>
    <x v="4"/>
    <n v="0"/>
    <n v="100"/>
    <x v="0"/>
    <x v="4"/>
  </r>
  <r>
    <x v="0"/>
    <x v="0"/>
    <s v="USD"/>
    <n v="1383264000"/>
    <n v="1378080409"/>
    <b v="1"/>
    <n v="665"/>
    <x v="0"/>
    <x v="4"/>
    <n v="16554.559999999998"/>
    <n v="100.08204511278196"/>
    <x v="0"/>
    <x v="4"/>
  </r>
  <r>
    <x v="0"/>
    <x v="0"/>
    <s v="USD"/>
    <n v="1347017083"/>
    <n v="1344857083"/>
    <b v="1"/>
    <n v="129"/>
    <x v="0"/>
    <x v="4"/>
    <n v="4681.5499999999993"/>
    <n v="230.08953488372092"/>
    <x v="0"/>
    <x v="4"/>
  </r>
  <r>
    <x v="0"/>
    <x v="0"/>
    <s v="USD"/>
    <n v="1430452740"/>
    <n v="1427390901"/>
    <b v="1"/>
    <n v="142"/>
    <x v="0"/>
    <x v="4"/>
    <n v="128"/>
    <n v="141.74647887323943"/>
    <x v="0"/>
    <x v="4"/>
  </r>
  <r>
    <x v="0"/>
    <x v="0"/>
    <s v="USD"/>
    <n v="1399669200"/>
    <n v="1394536048"/>
    <b v="1"/>
    <n v="2436"/>
    <x v="0"/>
    <x v="4"/>
    <n v="11254.839999999997"/>
    <n v="56.344351395730705"/>
    <x v="0"/>
    <x v="4"/>
  </r>
  <r>
    <x v="0"/>
    <x v="0"/>
    <s v="USD"/>
    <n v="1289975060"/>
    <n v="1287379460"/>
    <b v="1"/>
    <n v="244"/>
    <x v="0"/>
    <x v="4"/>
    <n v="7895.25"/>
    <n v="73.341188524590166"/>
    <x v="0"/>
    <x v="4"/>
  </r>
  <r>
    <x v="0"/>
    <x v="0"/>
    <s v="USD"/>
    <n v="1303686138"/>
    <n v="1301007738"/>
    <b v="1"/>
    <n v="298"/>
    <x v="0"/>
    <x v="4"/>
    <n v="430.65999999999985"/>
    <n v="85.337785234899329"/>
    <x v="0"/>
    <x v="4"/>
  </r>
  <r>
    <x v="0"/>
    <x v="0"/>
    <s v="USD"/>
    <n v="1363711335"/>
    <n v="1360258935"/>
    <b v="1"/>
    <n v="251"/>
    <x v="0"/>
    <x v="4"/>
    <n v="2435.5499999999993"/>
    <n v="61.496215139442228"/>
    <x v="0"/>
    <x v="4"/>
  </r>
  <r>
    <x v="0"/>
    <x v="0"/>
    <s v="USD"/>
    <n v="1330115638"/>
    <n v="1327523638"/>
    <b v="1"/>
    <n v="108"/>
    <x v="0"/>
    <x v="4"/>
    <n v="46"/>
    <n v="93.018518518518519"/>
    <x v="0"/>
    <x v="4"/>
  </r>
  <r>
    <x v="0"/>
    <x v="0"/>
    <s v="USD"/>
    <n v="1338601346"/>
    <n v="1336009346"/>
    <b v="1"/>
    <n v="82"/>
    <x v="0"/>
    <x v="4"/>
    <n v="1124"/>
    <n v="50.292682926829265"/>
    <x v="0"/>
    <x v="4"/>
  </r>
  <r>
    <x v="0"/>
    <x v="0"/>
    <s v="USD"/>
    <n v="1346464800"/>
    <n v="1343096197"/>
    <b v="1"/>
    <n v="74"/>
    <x v="0"/>
    <x v="4"/>
    <n v="4476"/>
    <n v="106.43243243243244"/>
    <x v="0"/>
    <x v="4"/>
  </r>
  <r>
    <x v="0"/>
    <x v="0"/>
    <s v="USD"/>
    <n v="1331392049"/>
    <n v="1328800049"/>
    <b v="1"/>
    <n v="189"/>
    <x v="0"/>
    <x v="4"/>
    <n v="2275"/>
    <n v="51.719576719576722"/>
    <x v="0"/>
    <x v="4"/>
  </r>
  <r>
    <x v="0"/>
    <x v="0"/>
    <s v="USD"/>
    <n v="1363806333"/>
    <n v="1362081933"/>
    <b v="1"/>
    <n v="80"/>
    <x v="0"/>
    <x v="4"/>
    <n v="1929"/>
    <n v="36.612499999999997"/>
    <x v="0"/>
    <x v="4"/>
  </r>
  <r>
    <x v="0"/>
    <x v="0"/>
    <s v="USD"/>
    <n v="1360276801"/>
    <n v="1357684801"/>
    <b v="1"/>
    <n v="576"/>
    <x v="0"/>
    <x v="4"/>
    <n v="2490"/>
    <n v="42.517361111111114"/>
    <x v="0"/>
    <x v="4"/>
  </r>
  <r>
    <x v="0"/>
    <x v="0"/>
    <s v="USD"/>
    <n v="1299775210"/>
    <n v="1295887210"/>
    <b v="1"/>
    <n v="202"/>
    <x v="0"/>
    <x v="4"/>
    <n v="668"/>
    <n v="62.712871287128714"/>
    <x v="0"/>
    <x v="4"/>
  </r>
  <r>
    <x v="0"/>
    <x v="0"/>
    <s v="USD"/>
    <n v="1346695334"/>
    <n v="1344880934"/>
    <b v="1"/>
    <n v="238"/>
    <x v="0"/>
    <x v="4"/>
    <n v="3410"/>
    <n v="89.957983193277315"/>
    <x v="0"/>
    <x v="4"/>
  </r>
  <r>
    <x v="0"/>
    <x v="0"/>
    <s v="USD"/>
    <n v="1319076000"/>
    <n v="1317788623"/>
    <b v="1"/>
    <n v="36"/>
    <x v="0"/>
    <x v="4"/>
    <n v="41.289999999999964"/>
    <n v="28.924722222222222"/>
    <x v="0"/>
    <x v="4"/>
  </r>
  <r>
    <x v="0"/>
    <x v="0"/>
    <s v="USD"/>
    <n v="1325404740"/>
    <n v="1321852592"/>
    <b v="1"/>
    <n v="150"/>
    <x v="0"/>
    <x v="4"/>
    <n v="820.33000000000175"/>
    <n v="138.8022"/>
    <x v="0"/>
    <x v="4"/>
  </r>
  <r>
    <x v="0"/>
    <x v="0"/>
    <s v="USD"/>
    <n v="1365973432"/>
    <n v="1363381432"/>
    <b v="1"/>
    <n v="146"/>
    <x v="0"/>
    <x v="4"/>
    <n v="950"/>
    <n v="61.301369863013697"/>
    <x v="0"/>
    <x v="4"/>
  </r>
  <r>
    <x v="0"/>
    <x v="0"/>
    <s v="USD"/>
    <n v="1281542340"/>
    <n v="1277702894"/>
    <b v="1"/>
    <n v="222"/>
    <x v="0"/>
    <x v="4"/>
    <n v="805"/>
    <n v="80.202702702702709"/>
    <x v="0"/>
    <x v="4"/>
  </r>
  <r>
    <x v="0"/>
    <x v="0"/>
    <s v="USD"/>
    <n v="1362167988"/>
    <n v="1359575988"/>
    <b v="1"/>
    <n v="120"/>
    <x v="0"/>
    <x v="4"/>
    <n v="2851.5"/>
    <n v="32.095833333333331"/>
    <x v="0"/>
    <x v="4"/>
  </r>
  <r>
    <x v="0"/>
    <x v="0"/>
    <s v="USD"/>
    <n v="1345660334"/>
    <n v="1343068334"/>
    <b v="1"/>
    <n v="126"/>
    <x v="0"/>
    <x v="4"/>
    <n v="312"/>
    <n v="200.88888888888889"/>
    <x v="0"/>
    <x v="4"/>
  </r>
  <r>
    <x v="0"/>
    <x v="5"/>
    <s v="CAD"/>
    <n v="1418273940"/>
    <n v="1415398197"/>
    <b v="1"/>
    <n v="158"/>
    <x v="0"/>
    <x v="4"/>
    <n v="2066"/>
    <n v="108.01265822784811"/>
    <x v="0"/>
    <x v="4"/>
  </r>
  <r>
    <x v="0"/>
    <x v="0"/>
    <s v="USD"/>
    <n v="1386778483"/>
    <n v="1384186483"/>
    <b v="1"/>
    <n v="316"/>
    <x v="0"/>
    <x v="4"/>
    <n v="241"/>
    <n v="95.699367088607602"/>
    <x v="0"/>
    <x v="4"/>
  </r>
  <r>
    <x v="0"/>
    <x v="0"/>
    <s v="USD"/>
    <n v="1364342151"/>
    <n v="1361753751"/>
    <b v="1"/>
    <n v="284"/>
    <x v="0"/>
    <x v="4"/>
    <n v="9166"/>
    <n v="49.880281690140848"/>
    <x v="0"/>
    <x v="4"/>
  </r>
  <r>
    <x v="0"/>
    <x v="0"/>
    <s v="USD"/>
    <n v="1265097540"/>
    <n v="1257538029"/>
    <b v="1"/>
    <n v="51"/>
    <x v="0"/>
    <x v="4"/>
    <n v="634"/>
    <n v="110.47058823529412"/>
    <x v="0"/>
    <x v="4"/>
  </r>
  <r>
    <x v="0"/>
    <x v="1"/>
    <s v="GBP"/>
    <n v="1450825200"/>
    <n v="1448284433"/>
    <b v="1"/>
    <n v="158"/>
    <x v="0"/>
    <x v="4"/>
    <n v="1316"/>
    <n v="134.91139240506328"/>
    <x v="0"/>
    <x v="4"/>
  </r>
  <r>
    <x v="0"/>
    <x v="12"/>
    <s v="EUR"/>
    <n v="1478605386"/>
    <n v="1475577786"/>
    <b v="1"/>
    <n v="337"/>
    <x v="0"/>
    <x v="4"/>
    <n v="932"/>
    <n v="106.62314540059347"/>
    <x v="0"/>
    <x v="4"/>
  </r>
  <r>
    <x v="0"/>
    <x v="0"/>
    <s v="USD"/>
    <n v="1463146848"/>
    <n v="1460554848"/>
    <b v="1"/>
    <n v="186"/>
    <x v="0"/>
    <x v="4"/>
    <n v="1978"/>
    <n v="145.04301075268816"/>
    <x v="0"/>
    <x v="4"/>
  </r>
  <r>
    <x v="0"/>
    <x v="0"/>
    <s v="USD"/>
    <n v="1482307140"/>
    <n v="1479886966"/>
    <b v="1"/>
    <n v="58"/>
    <x v="0"/>
    <x v="4"/>
    <n v="1246"/>
    <n v="114.58620689655173"/>
    <x v="0"/>
    <x v="4"/>
  </r>
  <r>
    <x v="0"/>
    <x v="0"/>
    <s v="USD"/>
    <n v="1438441308"/>
    <n v="1435590108"/>
    <b v="1"/>
    <n v="82"/>
    <x v="0"/>
    <x v="4"/>
    <n v="136"/>
    <n v="105.3170731707317"/>
    <x v="0"/>
    <x v="4"/>
  </r>
  <r>
    <x v="0"/>
    <x v="0"/>
    <s v="USD"/>
    <n v="1482208233"/>
    <n v="1479184233"/>
    <b v="1"/>
    <n v="736"/>
    <x v="0"/>
    <x v="4"/>
    <n v="2198"/>
    <n v="70.921195652173907"/>
    <x v="0"/>
    <x v="4"/>
  </r>
  <r>
    <x v="0"/>
    <x v="0"/>
    <s v="USD"/>
    <n v="1489532220"/>
    <n v="1486625606"/>
    <b v="1"/>
    <n v="1151"/>
    <x v="0"/>
    <x v="4"/>
    <n v="19394.600000000006"/>
    <n v="147.17167680278018"/>
    <x v="0"/>
    <x v="4"/>
  </r>
  <r>
    <x v="0"/>
    <x v="0"/>
    <s v="USD"/>
    <n v="1427011200"/>
    <n v="1424669929"/>
    <b v="1"/>
    <n v="34"/>
    <x v="0"/>
    <x v="4"/>
    <n v="1456"/>
    <n v="160.47058823529412"/>
    <x v="0"/>
    <x v="4"/>
  </r>
  <r>
    <x v="0"/>
    <x v="0"/>
    <s v="USD"/>
    <n v="1446350400"/>
    <n v="1443739388"/>
    <b v="1"/>
    <n v="498"/>
    <x v="0"/>
    <x v="4"/>
    <n v="2710.8000000000029"/>
    <n v="156.04578313253012"/>
    <x v="0"/>
    <x v="4"/>
  </r>
  <r>
    <x v="0"/>
    <x v="0"/>
    <s v="USD"/>
    <n v="1446868800"/>
    <n v="1444821127"/>
    <b v="1"/>
    <n v="167"/>
    <x v="0"/>
    <x v="4"/>
    <n v="550"/>
    <n v="63.17365269461078"/>
    <x v="0"/>
    <x v="4"/>
  </r>
  <r>
    <x v="0"/>
    <x v="0"/>
    <s v="USD"/>
    <n v="1368763140"/>
    <n v="1366028563"/>
    <b v="1"/>
    <n v="340"/>
    <x v="0"/>
    <x v="4"/>
    <n v="640"/>
    <n v="104.82352941176471"/>
    <x v="0"/>
    <x v="4"/>
  </r>
  <r>
    <x v="0"/>
    <x v="0"/>
    <s v="USD"/>
    <n v="1466171834"/>
    <n v="1463493434"/>
    <b v="1"/>
    <n v="438"/>
    <x v="0"/>
    <x v="4"/>
    <n v="2642"/>
    <n v="97.356164383561648"/>
    <x v="0"/>
    <x v="4"/>
  </r>
  <r>
    <x v="0"/>
    <x v="0"/>
    <s v="USD"/>
    <n v="1446019200"/>
    <n v="1442420377"/>
    <b v="1"/>
    <n v="555"/>
    <x v="0"/>
    <x v="4"/>
    <n v="13015"/>
    <n v="203.63063063063063"/>
    <x v="0"/>
    <x v="4"/>
  </r>
  <r>
    <x v="0"/>
    <x v="0"/>
    <s v="USD"/>
    <n v="1460038591"/>
    <n v="1457450191"/>
    <b v="1"/>
    <n v="266"/>
    <x v="0"/>
    <x v="4"/>
    <n v="10091"/>
    <n v="188.31203007518798"/>
    <x v="0"/>
    <x v="4"/>
  </r>
  <r>
    <x v="0"/>
    <x v="0"/>
    <s v="USD"/>
    <n v="1431716400"/>
    <n v="1428423757"/>
    <b v="1"/>
    <n v="69"/>
    <x v="0"/>
    <x v="4"/>
    <n v="119"/>
    <n v="146.65217391304347"/>
    <x v="0"/>
    <x v="4"/>
  </r>
  <r>
    <x v="0"/>
    <x v="0"/>
    <s v="USD"/>
    <n v="1431122400"/>
    <n v="1428428515"/>
    <b v="1"/>
    <n v="80"/>
    <x v="0"/>
    <x v="4"/>
    <n v="235"/>
    <n v="109.1875"/>
    <x v="0"/>
    <x v="4"/>
  </r>
  <r>
    <x v="0"/>
    <x v="0"/>
    <s v="USD"/>
    <n v="1447427918"/>
    <n v="1444832318"/>
    <b v="1"/>
    <n v="493"/>
    <x v="0"/>
    <x v="4"/>
    <n v="4209.7799999999988"/>
    <n v="59.249046653144013"/>
    <x v="0"/>
    <x v="4"/>
  </r>
  <r>
    <x v="0"/>
    <x v="0"/>
    <s v="USD"/>
    <n v="1426298708"/>
    <n v="1423710308"/>
    <b v="1"/>
    <n v="31"/>
    <x v="0"/>
    <x v="4"/>
    <n v="35.050000000000182"/>
    <n v="97.904838709677421"/>
    <x v="0"/>
    <x v="4"/>
  </r>
  <r>
    <x v="0"/>
    <x v="0"/>
    <s v="USD"/>
    <n v="1472864400"/>
    <n v="1468001290"/>
    <b v="1"/>
    <n v="236"/>
    <x v="0"/>
    <x v="4"/>
    <n v="1520.0400000000009"/>
    <n v="70.000169491525426"/>
    <x v="0"/>
    <x v="4"/>
  </r>
  <r>
    <x v="0"/>
    <x v="0"/>
    <s v="USD"/>
    <n v="1430331268"/>
    <n v="1427739268"/>
    <b v="1"/>
    <n v="89"/>
    <x v="0"/>
    <x v="4"/>
    <n v="485"/>
    <n v="72.865168539325836"/>
    <x v="0"/>
    <x v="4"/>
  </r>
  <r>
    <x v="0"/>
    <x v="0"/>
    <s v="USD"/>
    <n v="1489006800"/>
    <n v="1486397007"/>
    <b v="1"/>
    <n v="299"/>
    <x v="0"/>
    <x v="4"/>
    <n v="8758"/>
    <n v="146.34782608695653"/>
    <x v="0"/>
    <x v="4"/>
  </r>
  <r>
    <x v="0"/>
    <x v="0"/>
    <s v="USD"/>
    <n v="1412135940"/>
    <n v="1410555998"/>
    <b v="1"/>
    <n v="55"/>
    <x v="0"/>
    <x v="4"/>
    <n v="235"/>
    <n v="67.909090909090907"/>
    <x v="0"/>
    <x v="4"/>
  </r>
  <r>
    <x v="0"/>
    <x v="0"/>
    <s v="USD"/>
    <n v="1461955465"/>
    <n v="1459363465"/>
    <b v="1"/>
    <n v="325"/>
    <x v="0"/>
    <x v="4"/>
    <n v="201.5199999999968"/>
    <n v="169.85083076923075"/>
    <x v="0"/>
    <x v="4"/>
  </r>
  <r>
    <x v="0"/>
    <x v="0"/>
    <s v="USD"/>
    <n v="1415934000"/>
    <n v="1413308545"/>
    <b v="1"/>
    <n v="524"/>
    <x v="0"/>
    <x v="4"/>
    <n v="608.59000000000015"/>
    <n v="58.413339694656486"/>
    <x v="0"/>
    <x v="4"/>
  </r>
  <r>
    <x v="0"/>
    <x v="0"/>
    <s v="USD"/>
    <n v="1433125200"/>
    <n v="1429312694"/>
    <b v="1"/>
    <n v="285"/>
    <x v="0"/>
    <x v="4"/>
    <n v="698"/>
    <n v="119.99298245614035"/>
    <x v="0"/>
    <x v="4"/>
  </r>
  <r>
    <x v="0"/>
    <x v="0"/>
    <s v="USD"/>
    <n v="1432161590"/>
    <n v="1429569590"/>
    <b v="1"/>
    <n v="179"/>
    <x v="0"/>
    <x v="4"/>
    <n v="3375"/>
    <n v="99.860335195530723"/>
    <x v="0"/>
    <x v="4"/>
  </r>
  <r>
    <x v="0"/>
    <x v="0"/>
    <s v="USD"/>
    <n v="1444824021"/>
    <n v="1442232021"/>
    <b v="1"/>
    <n v="188"/>
    <x v="0"/>
    <x v="4"/>
    <n v="7028.880000000001"/>
    <n v="90.579148936170213"/>
    <x v="0"/>
    <x v="4"/>
  </r>
  <r>
    <x v="0"/>
    <x v="0"/>
    <s v="USD"/>
    <n v="1447505609"/>
    <n v="1444910009"/>
    <b v="1"/>
    <n v="379"/>
    <x v="0"/>
    <x v="4"/>
    <n v="4636.1999999999971"/>
    <n v="117.77361477572559"/>
    <x v="0"/>
    <x v="4"/>
  </r>
  <r>
    <x v="0"/>
    <x v="0"/>
    <s v="USD"/>
    <n v="1440165916"/>
    <n v="1437573916"/>
    <b v="1"/>
    <n v="119"/>
    <x v="0"/>
    <x v="4"/>
    <n v="300"/>
    <n v="86.554621848739501"/>
    <x v="0"/>
    <x v="4"/>
  </r>
  <r>
    <x v="0"/>
    <x v="0"/>
    <s v="USD"/>
    <n v="1487937508"/>
    <n v="1485345508"/>
    <b v="1"/>
    <n v="167"/>
    <x v="0"/>
    <x v="4"/>
    <n v="747.18000000000029"/>
    <n v="71.899281437125751"/>
    <x v="0"/>
    <x v="4"/>
  </r>
  <r>
    <x v="0"/>
    <x v="0"/>
    <s v="USD"/>
    <n v="1473566340"/>
    <n v="1470274509"/>
    <b v="1"/>
    <n v="221"/>
    <x v="0"/>
    <x v="4"/>
    <n v="3690"/>
    <n v="129.81900452488688"/>
    <x v="0"/>
    <x v="4"/>
  </r>
  <r>
    <x v="0"/>
    <x v="3"/>
    <s v="EUR"/>
    <n v="1460066954"/>
    <n v="1456614554"/>
    <b v="1"/>
    <n v="964"/>
    <x v="0"/>
    <x v="4"/>
    <n v="9296"/>
    <n v="44.912863070539416"/>
    <x v="0"/>
    <x v="4"/>
  </r>
  <r>
    <x v="0"/>
    <x v="0"/>
    <s v="USD"/>
    <n v="1412740868"/>
    <n v="1410148868"/>
    <b v="1"/>
    <n v="286"/>
    <x v="0"/>
    <x v="4"/>
    <n v="1656"/>
    <n v="40.755244755244753"/>
    <x v="0"/>
    <x v="4"/>
  </r>
  <r>
    <x v="0"/>
    <x v="0"/>
    <s v="USD"/>
    <n v="1447963219"/>
    <n v="1445367619"/>
    <b v="1"/>
    <n v="613"/>
    <x v="0"/>
    <x v="4"/>
    <n v="5035.18"/>
    <n v="103.52394779771615"/>
    <x v="0"/>
    <x v="4"/>
  </r>
  <r>
    <x v="0"/>
    <x v="0"/>
    <s v="USD"/>
    <n v="1460141521"/>
    <n v="1457553121"/>
    <b v="1"/>
    <n v="29"/>
    <x v="0"/>
    <x v="4"/>
    <n v="138"/>
    <n v="125.44827586206897"/>
    <x v="0"/>
    <x v="4"/>
  </r>
  <r>
    <x v="0"/>
    <x v="0"/>
    <s v="USD"/>
    <n v="1417420994"/>
    <n v="1414738994"/>
    <b v="1"/>
    <n v="165"/>
    <x v="0"/>
    <x v="4"/>
    <n v="5690"/>
    <n v="246.60606060606059"/>
    <x v="0"/>
    <x v="4"/>
  </r>
  <r>
    <x v="0"/>
    <x v="0"/>
    <s v="USD"/>
    <n v="1458152193"/>
    <n v="1455563793"/>
    <b v="1"/>
    <n v="97"/>
    <x v="0"/>
    <x v="4"/>
    <n v="201.93000000000029"/>
    <n v="79.401340206185566"/>
    <x v="0"/>
    <x v="4"/>
  </r>
  <r>
    <x v="0"/>
    <x v="0"/>
    <s v="USD"/>
    <n v="1429852797"/>
    <n v="1426396797"/>
    <b v="1"/>
    <n v="303"/>
    <x v="0"/>
    <x v="4"/>
    <n v="11100"/>
    <n v="86.138613861386133"/>
    <x v="0"/>
    <x v="4"/>
  </r>
  <r>
    <x v="0"/>
    <x v="0"/>
    <s v="USD"/>
    <n v="1466002800"/>
    <n v="1463517521"/>
    <b v="1"/>
    <n v="267"/>
    <x v="0"/>
    <x v="4"/>
    <n v="1544"/>
    <n v="193.04868913857678"/>
    <x v="0"/>
    <x v="4"/>
  </r>
  <r>
    <x v="0"/>
    <x v="0"/>
    <s v="USD"/>
    <n v="1415941920"/>
    <n v="1414028490"/>
    <b v="1"/>
    <n v="302"/>
    <x v="0"/>
    <x v="4"/>
    <n v="1175"/>
    <n v="84.023178807947019"/>
    <x v="0"/>
    <x v="4"/>
  </r>
  <r>
    <x v="0"/>
    <x v="0"/>
    <s v="USD"/>
    <n v="1437621060"/>
    <n v="1433799180"/>
    <b v="0"/>
    <n v="87"/>
    <x v="0"/>
    <x v="4"/>
    <n v="165"/>
    <n v="139.82758620689654"/>
    <x v="0"/>
    <x v="4"/>
  </r>
  <r>
    <x v="0"/>
    <x v="0"/>
    <s v="USD"/>
    <n v="1416704506"/>
    <n v="1414108906"/>
    <b v="0"/>
    <n v="354"/>
    <x v="0"/>
    <x v="4"/>
    <n v="3876.9499999999971"/>
    <n v="109.82189265536722"/>
    <x v="0"/>
    <x v="4"/>
  </r>
  <r>
    <x v="0"/>
    <x v="0"/>
    <s v="USD"/>
    <n v="1407456000"/>
    <n v="1405573391"/>
    <b v="0"/>
    <n v="86"/>
    <x v="0"/>
    <x v="4"/>
    <n v="2335"/>
    <n v="139.53488372093022"/>
    <x v="0"/>
    <x v="4"/>
  </r>
  <r>
    <x v="0"/>
    <x v="0"/>
    <s v="USD"/>
    <n v="1272828120"/>
    <n v="1268934736"/>
    <b v="0"/>
    <n v="26"/>
    <x v="0"/>
    <x v="4"/>
    <n v="119"/>
    <n v="347.84615384615387"/>
    <x v="0"/>
    <x v="4"/>
  </r>
  <r>
    <x v="0"/>
    <x v="0"/>
    <s v="USD"/>
    <n v="1403323140"/>
    <n v="1400704672"/>
    <b v="0"/>
    <n v="113"/>
    <x v="0"/>
    <x v="4"/>
    <n v="711.30000000000018"/>
    <n v="68.24159292035398"/>
    <x v="0"/>
    <x v="4"/>
  </r>
  <r>
    <x v="0"/>
    <x v="1"/>
    <s v="GBP"/>
    <n v="1393597999"/>
    <n v="1391005999"/>
    <b v="0"/>
    <n v="65"/>
    <x v="0"/>
    <x v="4"/>
    <n v="596"/>
    <n v="239.93846153846152"/>
    <x v="0"/>
    <x v="4"/>
  </r>
  <r>
    <x v="0"/>
    <x v="0"/>
    <s v="USD"/>
    <n v="1337540518"/>
    <n v="1334948518"/>
    <b v="0"/>
    <n v="134"/>
    <x v="0"/>
    <x v="4"/>
    <n v="500"/>
    <n v="287.31343283582089"/>
    <x v="0"/>
    <x v="4"/>
  </r>
  <r>
    <x v="0"/>
    <x v="0"/>
    <s v="USD"/>
    <n v="1367384340"/>
    <n v="1363960278"/>
    <b v="0"/>
    <n v="119"/>
    <x v="0"/>
    <x v="4"/>
    <n v="335.01000000000022"/>
    <n v="86.84882352941176"/>
    <x v="0"/>
    <x v="4"/>
  </r>
  <r>
    <x v="0"/>
    <x v="0"/>
    <s v="USD"/>
    <n v="1426426322"/>
    <n v="1423405922"/>
    <b v="0"/>
    <n v="159"/>
    <x v="0"/>
    <x v="4"/>
    <n v="514"/>
    <n v="81.84905660377359"/>
    <x v="0"/>
    <x v="4"/>
  </r>
  <r>
    <x v="0"/>
    <x v="0"/>
    <s v="USD"/>
    <n v="1326633269"/>
    <n v="1324041269"/>
    <b v="0"/>
    <n v="167"/>
    <x v="0"/>
    <x v="4"/>
    <n v="660.11999999999989"/>
    <n v="42.874970059880241"/>
    <x v="0"/>
    <x v="4"/>
  </r>
  <r>
    <x v="0"/>
    <x v="0"/>
    <s v="USD"/>
    <n v="1483729500"/>
    <n v="1481137500"/>
    <b v="0"/>
    <n v="43"/>
    <x v="0"/>
    <x v="4"/>
    <n v="5505"/>
    <n v="709.41860465116281"/>
    <x v="0"/>
    <x v="4"/>
  </r>
  <r>
    <x v="0"/>
    <x v="0"/>
    <s v="USD"/>
    <n v="1359743139"/>
    <n v="1355855139"/>
    <b v="0"/>
    <n v="1062"/>
    <x v="0"/>
    <x v="4"/>
    <n v="21253"/>
    <n v="161.25517890772127"/>
    <x v="0"/>
    <x v="4"/>
  </r>
  <r>
    <x v="0"/>
    <x v="1"/>
    <s v="GBP"/>
    <n v="1459872000"/>
    <n v="1456408244"/>
    <b v="0"/>
    <n v="9"/>
    <x v="0"/>
    <x v="4"/>
    <n v="76"/>
    <n v="41.777777777777779"/>
    <x v="0"/>
    <x v="4"/>
  </r>
  <r>
    <x v="0"/>
    <x v="0"/>
    <s v="USD"/>
    <n v="1342648398"/>
    <n v="1340056398"/>
    <b v="0"/>
    <n v="89"/>
    <x v="0"/>
    <x v="4"/>
    <n v="500"/>
    <n v="89.887640449438209"/>
    <x v="0"/>
    <x v="4"/>
  </r>
  <r>
    <x v="0"/>
    <x v="0"/>
    <s v="USD"/>
    <n v="1316208031"/>
    <n v="1312320031"/>
    <b v="0"/>
    <n v="174"/>
    <x v="0"/>
    <x v="4"/>
    <n v="1839"/>
    <n v="45.051724137931032"/>
    <x v="0"/>
    <x v="4"/>
  </r>
  <r>
    <x v="0"/>
    <x v="0"/>
    <s v="USD"/>
    <n v="1393694280"/>
    <n v="1390088311"/>
    <b v="0"/>
    <n v="14"/>
    <x v="0"/>
    <x v="4"/>
    <n v="100"/>
    <n v="42.857142857142854"/>
    <x v="0"/>
    <x v="4"/>
  </r>
  <r>
    <x v="0"/>
    <x v="1"/>
    <s v="GBP"/>
    <n v="1472122316"/>
    <n v="1469443916"/>
    <b v="0"/>
    <n v="48"/>
    <x v="0"/>
    <x v="4"/>
    <n v="146"/>
    <n v="54.083333333333336"/>
    <x v="0"/>
    <x v="4"/>
  </r>
  <r>
    <x v="0"/>
    <x v="0"/>
    <s v="USD"/>
    <n v="1447484460"/>
    <n v="1444888868"/>
    <b v="0"/>
    <n v="133"/>
    <x v="0"/>
    <x v="4"/>
    <n v="1728"/>
    <n v="103.21804511278195"/>
    <x v="0"/>
    <x v="4"/>
  </r>
  <r>
    <x v="0"/>
    <x v="5"/>
    <s v="CAD"/>
    <n v="1453765920"/>
    <n v="1451655808"/>
    <b v="0"/>
    <n v="83"/>
    <x v="0"/>
    <x v="4"/>
    <n v="353"/>
    <n v="40.397590361445786"/>
    <x v="0"/>
    <x v="4"/>
  </r>
  <r>
    <x v="0"/>
    <x v="0"/>
    <s v="USD"/>
    <n v="1336062672"/>
    <n v="1332174672"/>
    <b v="0"/>
    <n v="149"/>
    <x v="0"/>
    <x v="4"/>
    <n v="2412"/>
    <n v="116.85906040268456"/>
    <x v="0"/>
    <x v="4"/>
  </r>
  <r>
    <x v="0"/>
    <x v="0"/>
    <s v="USD"/>
    <n v="1453569392"/>
    <n v="1451409392"/>
    <b v="0"/>
    <n v="49"/>
    <x v="0"/>
    <x v="4"/>
    <n v="1660"/>
    <n v="115.51020408163265"/>
    <x v="0"/>
    <x v="4"/>
  </r>
  <r>
    <x v="0"/>
    <x v="0"/>
    <s v="USD"/>
    <n v="1343624400"/>
    <n v="1340642717"/>
    <b v="0"/>
    <n v="251"/>
    <x v="0"/>
    <x v="4"/>
    <n v="1182.5"/>
    <n v="104.31274900398407"/>
    <x v="0"/>
    <x v="4"/>
  </r>
  <r>
    <x v="0"/>
    <x v="0"/>
    <s v="USD"/>
    <n v="1346950900"/>
    <n v="1345741300"/>
    <b v="0"/>
    <n v="22"/>
    <x v="0"/>
    <x v="4"/>
    <n v="935"/>
    <n v="69.772727272727266"/>
    <x v="0"/>
    <x v="4"/>
  </r>
  <r>
    <x v="0"/>
    <x v="0"/>
    <s v="USD"/>
    <n v="1400467759"/>
    <n v="1398480559"/>
    <b v="0"/>
    <n v="48"/>
    <x v="0"/>
    <x v="4"/>
    <n v="1066"/>
    <n v="43.020833333333336"/>
    <x v="0"/>
    <x v="4"/>
  </r>
  <r>
    <x v="0"/>
    <x v="0"/>
    <s v="USD"/>
    <n v="1420569947"/>
    <n v="1417977947"/>
    <b v="0"/>
    <n v="383"/>
    <x v="0"/>
    <x v="4"/>
    <n v="2421"/>
    <n v="58.540469973890339"/>
    <x v="0"/>
    <x v="4"/>
  </r>
  <r>
    <x v="0"/>
    <x v="0"/>
    <s v="USD"/>
    <n v="1416582101"/>
    <n v="1413986501"/>
    <b v="0"/>
    <n v="237"/>
    <x v="0"/>
    <x v="4"/>
    <n v="1495.5"/>
    <n v="111.79535864978902"/>
    <x v="0"/>
    <x v="4"/>
  </r>
  <r>
    <x v="0"/>
    <x v="0"/>
    <s v="USD"/>
    <n v="1439246991"/>
    <n v="1437950991"/>
    <b v="0"/>
    <n v="13"/>
    <x v="0"/>
    <x v="4"/>
    <n v="1"/>
    <n v="46.230769230769234"/>
    <x v="0"/>
    <x v="4"/>
  </r>
  <r>
    <x v="0"/>
    <x v="0"/>
    <s v="USD"/>
    <n v="1439618400"/>
    <n v="1436976858"/>
    <b v="0"/>
    <n v="562"/>
    <x v="0"/>
    <x v="4"/>
    <n v="43316"/>
    <n v="144.69039145907473"/>
    <x v="0"/>
    <x v="4"/>
  </r>
  <r>
    <x v="0"/>
    <x v="0"/>
    <s v="USD"/>
    <n v="1469670580"/>
    <n v="1467078580"/>
    <b v="0"/>
    <n v="71"/>
    <x v="0"/>
    <x v="4"/>
    <n v="1308"/>
    <n v="88.845070422535215"/>
    <x v="0"/>
    <x v="4"/>
  </r>
  <r>
    <x v="0"/>
    <x v="0"/>
    <s v="USD"/>
    <n v="1394233140"/>
    <n v="1391477450"/>
    <b v="0"/>
    <n v="1510"/>
    <x v="0"/>
    <x v="4"/>
    <n v="55444.119999999995"/>
    <n v="81.75107284768211"/>
    <x v="0"/>
    <x v="4"/>
  </r>
  <r>
    <x v="0"/>
    <x v="0"/>
    <s v="USD"/>
    <n v="1431046372"/>
    <n v="1429318372"/>
    <b v="0"/>
    <n v="14"/>
    <x v="0"/>
    <x v="4"/>
    <n v="0"/>
    <n v="71.428571428571431"/>
    <x v="0"/>
    <x v="4"/>
  </r>
  <r>
    <x v="0"/>
    <x v="0"/>
    <s v="USD"/>
    <n v="1324169940"/>
    <n v="1321578051"/>
    <b v="0"/>
    <n v="193"/>
    <x v="0"/>
    <x v="4"/>
    <n v="122"/>
    <n v="104.25906735751295"/>
    <x v="0"/>
    <x v="4"/>
  </r>
  <r>
    <x v="0"/>
    <x v="0"/>
    <s v="USD"/>
    <n v="1315450800"/>
    <n v="1312823571"/>
    <b v="0"/>
    <n v="206"/>
    <x v="0"/>
    <x v="4"/>
    <n v="167"/>
    <n v="90.616504854368927"/>
    <x v="0"/>
    <x v="4"/>
  </r>
  <r>
    <x v="0"/>
    <x v="0"/>
    <s v="USD"/>
    <n v="1381424452"/>
    <n v="1378746052"/>
    <b v="0"/>
    <n v="351"/>
    <x v="0"/>
    <x v="4"/>
    <n v="5223"/>
    <n v="157.33048433048432"/>
    <x v="0"/>
    <x v="4"/>
  </r>
  <r>
    <x v="0"/>
    <x v="3"/>
    <s v="EUR"/>
    <n v="1460918282"/>
    <n v="1455737882"/>
    <b v="0"/>
    <n v="50"/>
    <x v="0"/>
    <x v="4"/>
    <n v="559"/>
    <n v="105.18"/>
    <x v="0"/>
    <x v="4"/>
  </r>
  <r>
    <x v="0"/>
    <x v="0"/>
    <s v="USD"/>
    <n v="1335562320"/>
    <n v="1332452960"/>
    <b v="0"/>
    <n v="184"/>
    <x v="0"/>
    <x v="4"/>
    <n v="804.45000000000073"/>
    <n v="58.719836956521746"/>
    <x v="0"/>
    <x v="4"/>
  </r>
  <r>
    <x v="0"/>
    <x v="0"/>
    <s v="USD"/>
    <n v="1341668006"/>
    <n v="1340372006"/>
    <b v="0"/>
    <n v="196"/>
    <x v="0"/>
    <x v="4"/>
    <n v="1000"/>
    <n v="81.632653061224488"/>
    <x v="0"/>
    <x v="4"/>
  </r>
  <r>
    <x v="0"/>
    <x v="0"/>
    <s v="USD"/>
    <n v="1283312640"/>
    <n v="1279651084"/>
    <b v="0"/>
    <n v="229"/>
    <x v="0"/>
    <x v="4"/>
    <n v="485.35000000000036"/>
    <n v="56.460043668122275"/>
    <x v="0"/>
    <x v="4"/>
  </r>
  <r>
    <x v="0"/>
    <x v="0"/>
    <s v="USD"/>
    <n v="1430334126"/>
    <n v="1426446126"/>
    <b v="0"/>
    <n v="67"/>
    <x v="0"/>
    <x v="4"/>
    <n v="1887"/>
    <n v="140.1044776119403"/>
    <x v="0"/>
    <x v="4"/>
  </r>
  <r>
    <x v="0"/>
    <x v="1"/>
    <s v="GBP"/>
    <n v="1481716800"/>
    <n v="1479070867"/>
    <b v="0"/>
    <n v="95"/>
    <x v="0"/>
    <x v="4"/>
    <n v="1361"/>
    <n v="224.85263157894738"/>
    <x v="0"/>
    <x v="4"/>
  </r>
  <r>
    <x v="0"/>
    <x v="0"/>
    <s v="USD"/>
    <n v="1400297400"/>
    <n v="1397661347"/>
    <b v="0"/>
    <n v="62"/>
    <x v="0"/>
    <x v="4"/>
    <n v="1230.25"/>
    <n v="181.13306451612902"/>
    <x v="0"/>
    <x v="4"/>
  </r>
  <r>
    <x v="0"/>
    <x v="0"/>
    <s v="USD"/>
    <n v="1312747970"/>
    <n v="1310155970"/>
    <b v="0"/>
    <n v="73"/>
    <x v="0"/>
    <x v="4"/>
    <n v="1906"/>
    <n v="711.04109589041093"/>
    <x v="0"/>
    <x v="4"/>
  </r>
  <r>
    <x v="0"/>
    <x v="0"/>
    <s v="USD"/>
    <n v="1446731817"/>
    <n v="1444913817"/>
    <b v="0"/>
    <n v="43"/>
    <x v="0"/>
    <x v="4"/>
    <n v="833"/>
    <n v="65.883720930232556"/>
    <x v="0"/>
    <x v="4"/>
  </r>
  <r>
    <x v="0"/>
    <x v="0"/>
    <s v="USD"/>
    <n v="1312960080"/>
    <n v="1308900441"/>
    <b v="0"/>
    <n v="70"/>
    <x v="0"/>
    <x v="4"/>
    <n v="263"/>
    <n v="75.185714285714283"/>
    <x v="0"/>
    <x v="4"/>
  </r>
  <r>
    <x v="0"/>
    <x v="0"/>
    <s v="USD"/>
    <n v="1391641440"/>
    <n v="1389107062"/>
    <b v="0"/>
    <n v="271"/>
    <x v="0"/>
    <x v="4"/>
    <n v="1082"/>
    <n v="133.14391143911439"/>
    <x v="0"/>
    <x v="4"/>
  </r>
  <r>
    <x v="0"/>
    <x v="0"/>
    <s v="USD"/>
    <n v="1394071339"/>
    <n v="1391479339"/>
    <b v="0"/>
    <n v="55"/>
    <x v="0"/>
    <x v="4"/>
    <n v="216"/>
    <n v="55.2"/>
    <x v="0"/>
    <x v="4"/>
  </r>
  <r>
    <x v="0"/>
    <x v="0"/>
    <s v="USD"/>
    <n v="1304920740"/>
    <n v="1301975637"/>
    <b v="0"/>
    <n v="35"/>
    <x v="0"/>
    <x v="4"/>
    <n v="215.73000000000002"/>
    <n v="86.163714285714292"/>
    <x v="0"/>
    <x v="4"/>
  </r>
  <r>
    <x v="0"/>
    <x v="0"/>
    <s v="USD"/>
    <n v="1321739650"/>
    <n v="1316552050"/>
    <b v="0"/>
    <n v="22"/>
    <x v="0"/>
    <x v="4"/>
    <n v="31"/>
    <n v="92.318181818181813"/>
    <x v="0"/>
    <x v="4"/>
  </r>
  <r>
    <x v="0"/>
    <x v="0"/>
    <s v="USD"/>
    <n v="1383676790"/>
    <n v="1380217190"/>
    <b v="0"/>
    <n v="38"/>
    <x v="0"/>
    <x v="4"/>
    <n v="86.260000000000218"/>
    <n v="160.16473684210527"/>
    <x v="0"/>
    <x v="4"/>
  </r>
  <r>
    <x v="0"/>
    <x v="1"/>
    <s v="GBP"/>
    <n v="1469220144"/>
    <n v="1466628144"/>
    <b v="0"/>
    <n v="15"/>
    <x v="0"/>
    <x v="4"/>
    <n v="184"/>
    <n v="45.6"/>
    <x v="0"/>
    <x v="4"/>
  </r>
  <r>
    <x v="0"/>
    <x v="5"/>
    <s v="CAD"/>
    <n v="1434670397"/>
    <n v="1429486397"/>
    <b v="0"/>
    <n v="7"/>
    <x v="0"/>
    <x v="4"/>
    <n v="283"/>
    <n v="183.28571428571428"/>
    <x v="0"/>
    <x v="4"/>
  </r>
  <r>
    <x v="0"/>
    <x v="0"/>
    <s v="USD"/>
    <n v="1387688400"/>
    <n v="1384920804"/>
    <b v="0"/>
    <n v="241"/>
    <x v="0"/>
    <x v="4"/>
    <n v="315"/>
    <n v="125.78838174273859"/>
    <x v="0"/>
    <x v="4"/>
  </r>
  <r>
    <x v="0"/>
    <x v="0"/>
    <s v="USD"/>
    <n v="1343238578"/>
    <n v="1341856178"/>
    <b v="0"/>
    <n v="55"/>
    <x v="0"/>
    <x v="4"/>
    <n v="671"/>
    <n v="57.654545454545456"/>
    <x v="0"/>
    <x v="4"/>
  </r>
  <r>
    <x v="0"/>
    <x v="0"/>
    <s v="USD"/>
    <n v="1342731811"/>
    <n v="1340139811"/>
    <b v="0"/>
    <n v="171"/>
    <x v="0"/>
    <x v="4"/>
    <n v="651"/>
    <n v="78.660818713450297"/>
    <x v="0"/>
    <x v="4"/>
  </r>
  <r>
    <x v="0"/>
    <x v="0"/>
    <s v="USD"/>
    <n v="1381541465"/>
    <n v="1378949465"/>
    <b v="0"/>
    <n v="208"/>
    <x v="0"/>
    <x v="4"/>
    <n v="528"/>
    <n v="91.480769230769226"/>
    <x v="0"/>
    <x v="4"/>
  </r>
  <r>
    <x v="0"/>
    <x v="5"/>
    <s v="CAD"/>
    <n v="1413547200"/>
    <n v="1411417602"/>
    <b v="0"/>
    <n v="21"/>
    <x v="0"/>
    <x v="4"/>
    <n v="30.059999999999945"/>
    <n v="68.09809523809524"/>
    <x v="0"/>
    <x v="4"/>
  </r>
  <r>
    <x v="0"/>
    <x v="0"/>
    <s v="USD"/>
    <n v="1391851831"/>
    <n v="1389259831"/>
    <b v="0"/>
    <n v="25"/>
    <x v="0"/>
    <x v="4"/>
    <n v="202.17000000000007"/>
    <n v="48.086800000000004"/>
    <x v="0"/>
    <x v="4"/>
  </r>
  <r>
    <x v="0"/>
    <x v="0"/>
    <s v="USD"/>
    <n v="1365395580"/>
    <n v="1364426260"/>
    <b v="0"/>
    <n v="52"/>
    <x v="0"/>
    <x v="4"/>
    <n v="26"/>
    <n v="202.42307692307693"/>
    <x v="0"/>
    <x v="4"/>
  </r>
  <r>
    <x v="0"/>
    <x v="0"/>
    <s v="USD"/>
    <n v="1437633997"/>
    <n v="1435041997"/>
    <b v="0"/>
    <n v="104"/>
    <x v="0"/>
    <x v="4"/>
    <n v="142"/>
    <n v="216.75"/>
    <x v="0"/>
    <x v="4"/>
  </r>
  <r>
    <x v="0"/>
    <x v="0"/>
    <s v="USD"/>
    <n v="1372536787"/>
    <n v="1367352787"/>
    <b v="0"/>
    <n v="73"/>
    <x v="0"/>
    <x v="4"/>
    <n v="35"/>
    <n v="110.06849315068493"/>
    <x v="0"/>
    <x v="4"/>
  </r>
  <r>
    <x v="2"/>
    <x v="0"/>
    <s v="USD"/>
    <n v="1394772031"/>
    <n v="1392183631"/>
    <b v="0"/>
    <n v="3"/>
    <x v="1"/>
    <x v="5"/>
    <n v="-3285.5"/>
    <n v="4.833333333333333"/>
    <x v="0"/>
    <x v="5"/>
  </r>
  <r>
    <x v="2"/>
    <x v="0"/>
    <s v="USD"/>
    <n v="1440157656"/>
    <n v="1434973656"/>
    <b v="0"/>
    <n v="6"/>
    <x v="1"/>
    <x v="5"/>
    <n v="-14699"/>
    <n v="50.166666666666664"/>
    <x v="0"/>
    <x v="5"/>
  </r>
  <r>
    <x v="2"/>
    <x v="0"/>
    <s v="USD"/>
    <n v="1410416097"/>
    <n v="1407824097"/>
    <b v="0"/>
    <n v="12"/>
    <x v="1"/>
    <x v="5"/>
    <n v="-39570"/>
    <n v="35.833333333333336"/>
    <x v="0"/>
    <x v="5"/>
  </r>
  <r>
    <x v="2"/>
    <x v="0"/>
    <s v="USD"/>
    <n v="1370470430"/>
    <n v="1367878430"/>
    <b v="0"/>
    <n v="13"/>
    <x v="1"/>
    <x v="5"/>
    <n v="-19847"/>
    <n v="11.76923076923077"/>
    <x v="0"/>
    <x v="5"/>
  </r>
  <r>
    <x v="2"/>
    <x v="0"/>
    <s v="USD"/>
    <n v="1332748899"/>
    <n v="1327568499"/>
    <b v="0"/>
    <n v="5"/>
    <x v="1"/>
    <x v="5"/>
    <n v="-2796.1"/>
    <n v="40.78"/>
    <x v="0"/>
    <x v="5"/>
  </r>
  <r>
    <x v="2"/>
    <x v="0"/>
    <s v="USD"/>
    <n v="1448660404"/>
    <n v="1443472804"/>
    <b v="0"/>
    <n v="2"/>
    <x v="1"/>
    <x v="5"/>
    <n v="-49994"/>
    <n v="3"/>
    <x v="0"/>
    <x v="5"/>
  </r>
  <r>
    <x v="2"/>
    <x v="0"/>
    <s v="USD"/>
    <n v="1456851914"/>
    <n v="1454259914"/>
    <b v="0"/>
    <n v="8"/>
    <x v="1"/>
    <x v="5"/>
    <n v="-9867"/>
    <n v="16.625"/>
    <x v="0"/>
    <x v="5"/>
  </r>
  <r>
    <x v="2"/>
    <x v="0"/>
    <s v="USD"/>
    <n v="1445540340"/>
    <n v="1444340940"/>
    <b v="0"/>
    <n v="0"/>
    <x v="1"/>
    <x v="5"/>
    <n v="-6500"/>
    <e v="#DIV/0!"/>
    <x v="0"/>
    <x v="5"/>
  </r>
  <r>
    <x v="2"/>
    <x v="0"/>
    <s v="USD"/>
    <n v="1402956000"/>
    <n v="1400523845"/>
    <b v="0"/>
    <n v="13"/>
    <x v="1"/>
    <x v="5"/>
    <n v="-11324"/>
    <n v="52"/>
    <x v="0"/>
    <x v="5"/>
  </r>
  <r>
    <x v="2"/>
    <x v="0"/>
    <s v="USD"/>
    <n v="1259297940"/>
    <n v="1252964282"/>
    <b v="0"/>
    <n v="0"/>
    <x v="1"/>
    <x v="5"/>
    <n v="-5000"/>
    <e v="#DIV/0!"/>
    <x v="0"/>
    <x v="5"/>
  </r>
  <r>
    <x v="2"/>
    <x v="0"/>
    <s v="USD"/>
    <n v="1378866867"/>
    <n v="1377570867"/>
    <b v="0"/>
    <n v="5"/>
    <x v="1"/>
    <x v="5"/>
    <n v="-976"/>
    <n v="4.8"/>
    <x v="0"/>
    <x v="5"/>
  </r>
  <r>
    <x v="2"/>
    <x v="1"/>
    <s v="GBP"/>
    <n v="1467752083"/>
    <n v="1465160083"/>
    <b v="0"/>
    <n v="8"/>
    <x v="1"/>
    <x v="5"/>
    <n v="-2585"/>
    <n v="51.875"/>
    <x v="0"/>
    <x v="5"/>
  </r>
  <r>
    <x v="2"/>
    <x v="0"/>
    <s v="USD"/>
    <n v="1445448381"/>
    <n v="1440264381"/>
    <b v="0"/>
    <n v="8"/>
    <x v="1"/>
    <x v="5"/>
    <n v="-5430"/>
    <n v="71.25"/>
    <x v="0"/>
    <x v="5"/>
  </r>
  <r>
    <x v="2"/>
    <x v="0"/>
    <s v="USD"/>
    <n v="1444576022"/>
    <n v="1439392022"/>
    <b v="0"/>
    <n v="0"/>
    <x v="1"/>
    <x v="5"/>
    <n v="-3000"/>
    <e v="#DIV/0!"/>
    <x v="0"/>
    <x v="5"/>
  </r>
  <r>
    <x v="2"/>
    <x v="0"/>
    <s v="USD"/>
    <n v="1385931702"/>
    <n v="1383076902"/>
    <b v="0"/>
    <n v="2"/>
    <x v="1"/>
    <x v="5"/>
    <n v="-2375"/>
    <n v="62.5"/>
    <x v="0"/>
    <x v="5"/>
  </r>
  <r>
    <x v="2"/>
    <x v="0"/>
    <s v="USD"/>
    <n v="1379094980"/>
    <n v="1376502980"/>
    <b v="0"/>
    <n v="3"/>
    <x v="1"/>
    <x v="5"/>
    <n v="-109997"/>
    <n v="1"/>
    <x v="0"/>
    <x v="5"/>
  </r>
  <r>
    <x v="2"/>
    <x v="0"/>
    <s v="USD"/>
    <n v="1375260113"/>
    <n v="1372668113"/>
    <b v="0"/>
    <n v="0"/>
    <x v="1"/>
    <x v="5"/>
    <n v="-1000"/>
    <e v="#DIV/0!"/>
    <x v="0"/>
    <x v="5"/>
  </r>
  <r>
    <x v="2"/>
    <x v="5"/>
    <s v="CAD"/>
    <n v="1475912326"/>
    <n v="1470728326"/>
    <b v="0"/>
    <n v="0"/>
    <x v="1"/>
    <x v="5"/>
    <n v="-7000"/>
    <e v="#DIV/0!"/>
    <x v="0"/>
    <x v="5"/>
  </r>
  <r>
    <x v="2"/>
    <x v="0"/>
    <s v="USD"/>
    <n v="1447830958"/>
    <n v="1445235358"/>
    <b v="0"/>
    <n v="11"/>
    <x v="1"/>
    <x v="5"/>
    <n v="-18124"/>
    <n v="170.54545454545453"/>
    <x v="0"/>
    <x v="5"/>
  </r>
  <r>
    <x v="2"/>
    <x v="0"/>
    <s v="USD"/>
    <n v="1413569818"/>
    <n v="1412705818"/>
    <b v="0"/>
    <n v="0"/>
    <x v="1"/>
    <x v="5"/>
    <n v="-450"/>
    <e v="#DIV/0!"/>
    <x v="0"/>
    <x v="5"/>
  </r>
  <r>
    <x v="2"/>
    <x v="0"/>
    <s v="USD"/>
    <n v="1458859153"/>
    <n v="1456270753"/>
    <b v="0"/>
    <n v="1"/>
    <x v="1"/>
    <x v="5"/>
    <n v="-4995"/>
    <n v="5"/>
    <x v="0"/>
    <x v="5"/>
  </r>
  <r>
    <x v="2"/>
    <x v="1"/>
    <s v="GBP"/>
    <n v="1383418996"/>
    <n v="1380826996"/>
    <b v="0"/>
    <n v="0"/>
    <x v="1"/>
    <x v="5"/>
    <n v="-400"/>
    <e v="#DIV/0!"/>
    <x v="0"/>
    <x v="5"/>
  </r>
  <r>
    <x v="2"/>
    <x v="0"/>
    <s v="USD"/>
    <n v="1424380783"/>
    <n v="1421788783"/>
    <b v="0"/>
    <n v="17"/>
    <x v="1"/>
    <x v="5"/>
    <n v="-10309"/>
    <n v="393.58823529411762"/>
    <x v="0"/>
    <x v="5"/>
  </r>
  <r>
    <x v="2"/>
    <x v="5"/>
    <s v="CAD"/>
    <n v="1391991701"/>
    <n v="1389399701"/>
    <b v="0"/>
    <n v="2"/>
    <x v="1"/>
    <x v="5"/>
    <n v="-9990"/>
    <n v="5"/>
    <x v="0"/>
    <x v="5"/>
  </r>
  <r>
    <x v="2"/>
    <x v="0"/>
    <s v="USD"/>
    <n v="1329342361"/>
    <n v="1324158361"/>
    <b v="0"/>
    <n v="1"/>
    <x v="1"/>
    <x v="5"/>
    <n v="-950"/>
    <n v="50"/>
    <x v="0"/>
    <x v="5"/>
  </r>
  <r>
    <x v="2"/>
    <x v="0"/>
    <s v="USD"/>
    <n v="1432195375"/>
    <n v="1430899375"/>
    <b v="0"/>
    <n v="2"/>
    <x v="1"/>
    <x v="5"/>
    <n v="-59998"/>
    <n v="1"/>
    <x v="0"/>
    <x v="5"/>
  </r>
  <r>
    <x v="2"/>
    <x v="0"/>
    <s v="USD"/>
    <n v="1425434420"/>
    <n v="1422842420"/>
    <b v="0"/>
    <n v="16"/>
    <x v="1"/>
    <x v="5"/>
    <n v="-9734"/>
    <n v="47.875"/>
    <x v="0"/>
    <x v="5"/>
  </r>
  <r>
    <x v="2"/>
    <x v="1"/>
    <s v="GBP"/>
    <n v="1364041163"/>
    <n v="1361884763"/>
    <b v="0"/>
    <n v="1"/>
    <x v="1"/>
    <x v="5"/>
    <n v="-29995"/>
    <n v="5"/>
    <x v="0"/>
    <x v="5"/>
  </r>
  <r>
    <x v="2"/>
    <x v="0"/>
    <s v="USD"/>
    <n v="1400091095"/>
    <n v="1398363095"/>
    <b v="0"/>
    <n v="4"/>
    <x v="1"/>
    <x v="5"/>
    <n v="-2417.9899999999998"/>
    <n v="20.502500000000001"/>
    <x v="0"/>
    <x v="5"/>
  </r>
  <r>
    <x v="2"/>
    <x v="1"/>
    <s v="GBP"/>
    <n v="1382017085"/>
    <n v="1379425085"/>
    <b v="0"/>
    <n v="5"/>
    <x v="1"/>
    <x v="5"/>
    <n v="-1955"/>
    <n v="9"/>
    <x v="0"/>
    <x v="5"/>
  </r>
  <r>
    <x v="2"/>
    <x v="0"/>
    <s v="USD"/>
    <n v="1392417800"/>
    <n v="1389825800"/>
    <b v="0"/>
    <n v="7"/>
    <x v="1"/>
    <x v="5"/>
    <n v="-49604"/>
    <n v="56.571428571428569"/>
    <x v="0"/>
    <x v="5"/>
  </r>
  <r>
    <x v="2"/>
    <x v="0"/>
    <s v="USD"/>
    <n v="1390669791"/>
    <n v="1388077791"/>
    <b v="0"/>
    <n v="0"/>
    <x v="1"/>
    <x v="5"/>
    <n v="-20000"/>
    <e v="#DIV/0!"/>
    <x v="0"/>
    <x v="5"/>
  </r>
  <r>
    <x v="2"/>
    <x v="0"/>
    <s v="USD"/>
    <n v="1431536015"/>
    <n v="1428944015"/>
    <b v="0"/>
    <n v="12"/>
    <x v="1"/>
    <x v="5"/>
    <n v="-270"/>
    <n v="40"/>
    <x v="0"/>
    <x v="5"/>
  </r>
  <r>
    <x v="2"/>
    <x v="0"/>
    <s v="USD"/>
    <n v="1424375279"/>
    <n v="1422992879"/>
    <b v="0"/>
    <n v="2"/>
    <x v="1"/>
    <x v="5"/>
    <n v="-94849"/>
    <n v="13"/>
    <x v="0"/>
    <x v="5"/>
  </r>
  <r>
    <x v="2"/>
    <x v="0"/>
    <s v="USD"/>
    <n v="1417007640"/>
    <n v="1414343571"/>
    <b v="0"/>
    <n v="5"/>
    <x v="1"/>
    <x v="5"/>
    <n v="-9918"/>
    <n v="16.399999999999999"/>
    <x v="0"/>
    <x v="5"/>
  </r>
  <r>
    <x v="2"/>
    <x v="0"/>
    <s v="USD"/>
    <n v="1334622660"/>
    <n v="1330733022"/>
    <b v="0"/>
    <n v="2"/>
    <x v="1"/>
    <x v="5"/>
    <n v="-64955"/>
    <n v="22.5"/>
    <x v="0"/>
    <x v="5"/>
  </r>
  <r>
    <x v="2"/>
    <x v="0"/>
    <s v="USD"/>
    <n v="1382414340"/>
    <n v="1380559201"/>
    <b v="0"/>
    <n v="3"/>
    <x v="1"/>
    <x v="5"/>
    <n v="-8827"/>
    <n v="20.333333333333332"/>
    <x v="0"/>
    <x v="5"/>
  </r>
  <r>
    <x v="2"/>
    <x v="5"/>
    <s v="CAD"/>
    <n v="1408213512"/>
    <n v="1405621512"/>
    <b v="0"/>
    <n v="0"/>
    <x v="1"/>
    <x v="5"/>
    <n v="-20000"/>
    <e v="#DIV/0!"/>
    <x v="0"/>
    <x v="5"/>
  </r>
  <r>
    <x v="2"/>
    <x v="1"/>
    <s v="GBP"/>
    <n v="1368550060"/>
    <n v="1365958060"/>
    <b v="0"/>
    <n v="49"/>
    <x v="1"/>
    <x v="5"/>
    <n v="-9179"/>
    <n v="16.755102040816325"/>
    <x v="0"/>
    <x v="5"/>
  </r>
  <r>
    <x v="2"/>
    <x v="0"/>
    <s v="USD"/>
    <n v="1321201327"/>
    <n v="1316013727"/>
    <b v="0"/>
    <n v="1"/>
    <x v="1"/>
    <x v="5"/>
    <n v="-38975"/>
    <n v="25"/>
    <x v="0"/>
    <x v="5"/>
  </r>
  <r>
    <x v="2"/>
    <x v="0"/>
    <s v="USD"/>
    <n v="1401595200"/>
    <n v="1398862875"/>
    <b v="0"/>
    <n v="2"/>
    <x v="1"/>
    <x v="5"/>
    <n v="-8475"/>
    <n v="12.5"/>
    <x v="0"/>
    <x v="5"/>
  </r>
  <r>
    <x v="2"/>
    <x v="1"/>
    <s v="GBP"/>
    <n v="1370204367"/>
    <n v="1368476367"/>
    <b v="0"/>
    <n v="0"/>
    <x v="1"/>
    <x v="5"/>
    <n v="-550"/>
    <e v="#DIV/0!"/>
    <x v="0"/>
    <x v="5"/>
  </r>
  <r>
    <x v="2"/>
    <x v="0"/>
    <s v="USD"/>
    <n v="1312945341"/>
    <n v="1307761341"/>
    <b v="0"/>
    <n v="0"/>
    <x v="1"/>
    <x v="5"/>
    <n v="-100000"/>
    <e v="#DIV/0!"/>
    <x v="0"/>
    <x v="5"/>
  </r>
  <r>
    <x v="2"/>
    <x v="0"/>
    <s v="USD"/>
    <n v="1316883753"/>
    <n v="1311699753"/>
    <b v="0"/>
    <n v="11"/>
    <x v="1"/>
    <x v="5"/>
    <n v="-53750"/>
    <n v="113.63636363636364"/>
    <x v="0"/>
    <x v="5"/>
  </r>
  <r>
    <x v="2"/>
    <x v="12"/>
    <s v="EUR"/>
    <n v="1463602935"/>
    <n v="1461874935"/>
    <b v="0"/>
    <n v="1"/>
    <x v="1"/>
    <x v="5"/>
    <n v="-1009"/>
    <n v="1"/>
    <x v="0"/>
    <x v="5"/>
  </r>
  <r>
    <x v="2"/>
    <x v="0"/>
    <s v="USD"/>
    <n v="1403837574"/>
    <n v="1402455174"/>
    <b v="0"/>
    <n v="8"/>
    <x v="1"/>
    <x v="5"/>
    <n v="-374"/>
    <n v="17.25"/>
    <x v="0"/>
    <x v="5"/>
  </r>
  <r>
    <x v="2"/>
    <x v="0"/>
    <s v="USD"/>
    <n v="1347057464"/>
    <n v="1344465464"/>
    <b v="0"/>
    <n v="5"/>
    <x v="1"/>
    <x v="5"/>
    <n v="-9924"/>
    <n v="15.2"/>
    <x v="0"/>
    <x v="5"/>
  </r>
  <r>
    <x v="2"/>
    <x v="0"/>
    <s v="USD"/>
    <n v="1348849134"/>
    <n v="1344961134"/>
    <b v="0"/>
    <n v="39"/>
    <x v="1"/>
    <x v="5"/>
    <n v="-15685"/>
    <n v="110.64102564102564"/>
    <x v="0"/>
    <x v="5"/>
  </r>
  <r>
    <x v="2"/>
    <x v="0"/>
    <s v="USD"/>
    <n v="1341978665"/>
    <n v="1336795283"/>
    <b v="0"/>
    <n v="0"/>
    <x v="1"/>
    <x v="5"/>
    <n v="-7500"/>
    <e v="#DIV/0!"/>
    <x v="0"/>
    <x v="5"/>
  </r>
  <r>
    <x v="2"/>
    <x v="1"/>
    <s v="GBP"/>
    <n v="1409960724"/>
    <n v="1404776724"/>
    <b v="0"/>
    <n v="0"/>
    <x v="1"/>
    <x v="5"/>
    <n v="-6000"/>
    <e v="#DIV/0!"/>
    <x v="0"/>
    <x v="5"/>
  </r>
  <r>
    <x v="2"/>
    <x v="0"/>
    <s v="USD"/>
    <n v="1389844800"/>
    <n v="1385524889"/>
    <b v="0"/>
    <n v="2"/>
    <x v="1"/>
    <x v="5"/>
    <n v="-4949"/>
    <n v="25.5"/>
    <x v="0"/>
    <x v="5"/>
  </r>
  <r>
    <x v="2"/>
    <x v="0"/>
    <s v="USD"/>
    <n v="1397924379"/>
    <n v="1394039979"/>
    <b v="0"/>
    <n v="170"/>
    <x v="1"/>
    <x v="5"/>
    <n v="-48459"/>
    <n v="38.476470588235294"/>
    <x v="0"/>
    <x v="5"/>
  </r>
  <r>
    <x v="2"/>
    <x v="0"/>
    <s v="USD"/>
    <n v="1408831718"/>
    <n v="1406239718"/>
    <b v="0"/>
    <n v="5"/>
    <x v="1"/>
    <x v="5"/>
    <n v="-659"/>
    <n v="28.2"/>
    <x v="0"/>
    <x v="5"/>
  </r>
  <r>
    <x v="2"/>
    <x v="0"/>
    <s v="USD"/>
    <n v="1410972319"/>
    <n v="1408380319"/>
    <b v="0"/>
    <n v="14"/>
    <x v="1"/>
    <x v="5"/>
    <n v="-29139"/>
    <n v="61.5"/>
    <x v="0"/>
    <x v="5"/>
  </r>
  <r>
    <x v="2"/>
    <x v="0"/>
    <s v="USD"/>
    <n v="1487318029"/>
    <n v="1484726029"/>
    <b v="0"/>
    <n v="1"/>
    <x v="1"/>
    <x v="5"/>
    <n v="-3299"/>
    <n v="1"/>
    <x v="0"/>
    <x v="5"/>
  </r>
  <r>
    <x v="2"/>
    <x v="0"/>
    <s v="USD"/>
    <n v="1430877843"/>
    <n v="1428285843"/>
    <b v="0"/>
    <n v="0"/>
    <x v="1"/>
    <x v="5"/>
    <n v="-2000"/>
    <e v="#DIV/0!"/>
    <x v="0"/>
    <x v="5"/>
  </r>
  <r>
    <x v="2"/>
    <x v="0"/>
    <s v="USD"/>
    <n v="1401767940"/>
    <n v="1398727441"/>
    <b v="0"/>
    <n v="124"/>
    <x v="1"/>
    <x v="5"/>
    <n v="-215093.41"/>
    <n v="39.569274193548388"/>
    <x v="0"/>
    <x v="5"/>
  </r>
  <r>
    <x v="2"/>
    <x v="0"/>
    <s v="USD"/>
    <n v="1337371334"/>
    <n v="1332187334"/>
    <b v="0"/>
    <n v="0"/>
    <x v="1"/>
    <x v="5"/>
    <n v="-1500"/>
    <e v="#DIV/0!"/>
    <x v="0"/>
    <x v="5"/>
  </r>
  <r>
    <x v="2"/>
    <x v="0"/>
    <s v="USD"/>
    <n v="1427921509"/>
    <n v="1425333109"/>
    <b v="0"/>
    <n v="0"/>
    <x v="1"/>
    <x v="5"/>
    <n v="-10000"/>
    <e v="#DIV/0!"/>
    <x v="0"/>
    <x v="5"/>
  </r>
  <r>
    <x v="2"/>
    <x v="0"/>
    <s v="USD"/>
    <n v="1416566835"/>
    <n v="1411379235"/>
    <b v="0"/>
    <n v="55"/>
    <x v="1"/>
    <x v="5"/>
    <n v="-10116"/>
    <n v="88.8"/>
    <x v="0"/>
    <x v="5"/>
  </r>
  <r>
    <x v="2"/>
    <x v="0"/>
    <s v="USD"/>
    <n v="1376049615"/>
    <n v="1373457615"/>
    <b v="0"/>
    <n v="140"/>
    <x v="1"/>
    <x v="5"/>
    <n v="-32236"/>
    <n v="55.457142857142856"/>
    <x v="0"/>
    <x v="5"/>
  </r>
  <r>
    <x v="2"/>
    <x v="0"/>
    <s v="USD"/>
    <n v="1349885289"/>
    <n v="1347293289"/>
    <b v="0"/>
    <n v="21"/>
    <x v="1"/>
    <x v="5"/>
    <n v="-28170"/>
    <n v="87.142857142857139"/>
    <x v="0"/>
    <x v="5"/>
  </r>
  <r>
    <x v="2"/>
    <x v="0"/>
    <s v="USD"/>
    <n v="1460644440"/>
    <n v="1458336690"/>
    <b v="0"/>
    <n v="1"/>
    <x v="1"/>
    <x v="5"/>
    <n v="-9990"/>
    <n v="10"/>
    <x v="0"/>
    <x v="5"/>
  </r>
  <r>
    <x v="2"/>
    <x v="1"/>
    <s v="GBP"/>
    <n v="1359434672"/>
    <n v="1354250672"/>
    <b v="0"/>
    <n v="147"/>
    <x v="1"/>
    <x v="5"/>
    <n v="-7470"/>
    <n v="51.224489795918366"/>
    <x v="0"/>
    <x v="5"/>
  </r>
  <r>
    <x v="2"/>
    <x v="1"/>
    <s v="GBP"/>
    <n v="1446766372"/>
    <n v="1443220372"/>
    <b v="0"/>
    <n v="11"/>
    <x v="1"/>
    <x v="5"/>
    <n v="-79851"/>
    <n v="13.545454545454545"/>
    <x v="0"/>
    <x v="5"/>
  </r>
  <r>
    <x v="2"/>
    <x v="1"/>
    <s v="GBP"/>
    <n v="1368792499"/>
    <n v="1366200499"/>
    <b v="0"/>
    <n v="125"/>
    <x v="1"/>
    <x v="5"/>
    <n v="-29640.989999999998"/>
    <n v="66.520080000000007"/>
    <x v="0"/>
    <x v="5"/>
  </r>
  <r>
    <x v="2"/>
    <x v="2"/>
    <s v="AUD"/>
    <n v="1401662239"/>
    <n v="1399070239"/>
    <b v="0"/>
    <n v="1"/>
    <x v="1"/>
    <x v="5"/>
    <n v="-549950"/>
    <n v="50"/>
    <x v="0"/>
    <x v="5"/>
  </r>
  <r>
    <x v="2"/>
    <x v="5"/>
    <s v="CAD"/>
    <n v="1482678994"/>
    <n v="1477491394"/>
    <b v="0"/>
    <n v="0"/>
    <x v="1"/>
    <x v="5"/>
    <n v="-50000"/>
    <e v="#DIV/0!"/>
    <x v="0"/>
    <x v="5"/>
  </r>
  <r>
    <x v="2"/>
    <x v="0"/>
    <s v="USD"/>
    <n v="1483924700"/>
    <n v="1481332700"/>
    <b v="0"/>
    <n v="0"/>
    <x v="1"/>
    <x v="5"/>
    <n v="-12000"/>
    <e v="#DIV/0!"/>
    <x v="0"/>
    <x v="5"/>
  </r>
  <r>
    <x v="2"/>
    <x v="0"/>
    <s v="USD"/>
    <n v="1325763180"/>
    <n v="1323084816"/>
    <b v="0"/>
    <n v="3"/>
    <x v="1"/>
    <x v="5"/>
    <n v="-74782"/>
    <n v="71.666666666666671"/>
    <x v="0"/>
    <x v="5"/>
  </r>
  <r>
    <x v="2"/>
    <x v="0"/>
    <s v="USD"/>
    <n v="1345677285"/>
    <n v="1343085285"/>
    <b v="0"/>
    <n v="0"/>
    <x v="1"/>
    <x v="5"/>
    <n v="-1000"/>
    <e v="#DIV/0!"/>
    <x v="0"/>
    <x v="5"/>
  </r>
  <r>
    <x v="2"/>
    <x v="0"/>
    <s v="USD"/>
    <n v="1453937699"/>
    <n v="1451345699"/>
    <b v="0"/>
    <n v="0"/>
    <x v="1"/>
    <x v="5"/>
    <n v="-10000"/>
    <e v="#DIV/0!"/>
    <x v="0"/>
    <x v="5"/>
  </r>
  <r>
    <x v="2"/>
    <x v="11"/>
    <s v="SEK"/>
    <n v="1476319830"/>
    <n v="1471135830"/>
    <b v="0"/>
    <n v="0"/>
    <x v="1"/>
    <x v="5"/>
    <n v="-10000000"/>
    <e v="#DIV/0!"/>
    <x v="0"/>
    <x v="5"/>
  </r>
  <r>
    <x v="2"/>
    <x v="1"/>
    <s v="GBP"/>
    <n v="1432142738"/>
    <n v="1429550738"/>
    <b v="0"/>
    <n v="0"/>
    <x v="1"/>
    <x v="5"/>
    <n v="-30000"/>
    <e v="#DIV/0!"/>
    <x v="0"/>
    <x v="5"/>
  </r>
  <r>
    <x v="2"/>
    <x v="0"/>
    <s v="USD"/>
    <n v="1404356400"/>
    <n v="1402343765"/>
    <b v="0"/>
    <n v="3"/>
    <x v="1"/>
    <x v="5"/>
    <n v="-19969"/>
    <n v="10.333333333333334"/>
    <x v="0"/>
    <x v="5"/>
  </r>
  <r>
    <x v="2"/>
    <x v="0"/>
    <s v="USD"/>
    <n v="1437076305"/>
    <n v="1434484305"/>
    <b v="0"/>
    <n v="0"/>
    <x v="1"/>
    <x v="5"/>
    <n v="-7000"/>
    <e v="#DIV/0!"/>
    <x v="0"/>
    <x v="5"/>
  </r>
  <r>
    <x v="2"/>
    <x v="0"/>
    <s v="USD"/>
    <n v="1392070874"/>
    <n v="1386886874"/>
    <b v="0"/>
    <n v="1"/>
    <x v="1"/>
    <x v="5"/>
    <n v="-59999"/>
    <n v="1"/>
    <x v="0"/>
    <x v="5"/>
  </r>
  <r>
    <x v="2"/>
    <x v="0"/>
    <s v="USD"/>
    <n v="1419483600"/>
    <n v="1414889665"/>
    <b v="0"/>
    <n v="3"/>
    <x v="1"/>
    <x v="5"/>
    <n v="-4450"/>
    <n v="10"/>
    <x v="0"/>
    <x v="5"/>
  </r>
  <r>
    <x v="2"/>
    <x v="0"/>
    <s v="USD"/>
    <n v="1324664249"/>
    <n v="1321035449"/>
    <b v="0"/>
    <n v="22"/>
    <x v="1"/>
    <x v="5"/>
    <n v="-62114"/>
    <n v="136.09090909090909"/>
    <x v="0"/>
    <x v="5"/>
  </r>
  <r>
    <x v="2"/>
    <x v="0"/>
    <s v="USD"/>
    <n v="1255381140"/>
    <n v="1250630968"/>
    <b v="0"/>
    <n v="26"/>
    <x v="1"/>
    <x v="5"/>
    <n v="-18090"/>
    <n v="73.461538461538467"/>
    <x v="0"/>
    <x v="5"/>
  </r>
  <r>
    <x v="2"/>
    <x v="0"/>
    <s v="USD"/>
    <n v="1273356960"/>
    <n v="1268255751"/>
    <b v="0"/>
    <n v="4"/>
    <x v="1"/>
    <x v="5"/>
    <n v="-6285"/>
    <n v="53.75"/>
    <x v="0"/>
    <x v="5"/>
  </r>
  <r>
    <x v="2"/>
    <x v="0"/>
    <s v="USD"/>
    <n v="1310189851"/>
    <n v="1307597851"/>
    <b v="0"/>
    <n v="0"/>
    <x v="1"/>
    <x v="5"/>
    <n v="-10000"/>
    <e v="#DIV/0!"/>
    <x v="0"/>
    <x v="5"/>
  </r>
  <r>
    <x v="2"/>
    <x v="0"/>
    <s v="USD"/>
    <n v="1332073025"/>
    <n v="1329484625"/>
    <b v="0"/>
    <n v="4"/>
    <x v="1"/>
    <x v="5"/>
    <n v="-19770"/>
    <n v="57.5"/>
    <x v="0"/>
    <x v="5"/>
  </r>
  <r>
    <x v="2"/>
    <x v="1"/>
    <s v="GBP"/>
    <n v="1421498303"/>
    <n v="1418906303"/>
    <b v="0"/>
    <n v="9"/>
    <x v="1"/>
    <x v="5"/>
    <n v="-6386"/>
    <n v="12.666666666666666"/>
    <x v="0"/>
    <x v="5"/>
  </r>
  <r>
    <x v="2"/>
    <x v="0"/>
    <s v="USD"/>
    <n v="1334097387"/>
    <n v="1328916987"/>
    <b v="0"/>
    <n v="5"/>
    <x v="1"/>
    <x v="5"/>
    <n v="-24165"/>
    <n v="67"/>
    <x v="0"/>
    <x v="5"/>
  </r>
  <r>
    <x v="2"/>
    <x v="0"/>
    <s v="USD"/>
    <n v="1451010086"/>
    <n v="1447122086"/>
    <b v="0"/>
    <n v="14"/>
    <x v="1"/>
    <x v="5"/>
    <n v="-11948"/>
    <n v="3.7142857142857144"/>
    <x v="0"/>
    <x v="5"/>
  </r>
  <r>
    <x v="2"/>
    <x v="0"/>
    <s v="USD"/>
    <n v="1376140520"/>
    <n v="1373548520"/>
    <b v="0"/>
    <n v="1"/>
    <x v="1"/>
    <x v="5"/>
    <n v="-199750"/>
    <n v="250"/>
    <x v="0"/>
    <x v="5"/>
  </r>
  <r>
    <x v="2"/>
    <x v="0"/>
    <s v="USD"/>
    <n v="1350687657"/>
    <n v="1346799657"/>
    <b v="0"/>
    <n v="10"/>
    <x v="1"/>
    <x v="5"/>
    <n v="-19360"/>
    <n v="64"/>
    <x v="0"/>
    <x v="5"/>
  </r>
  <r>
    <x v="2"/>
    <x v="0"/>
    <s v="USD"/>
    <n v="1337955240"/>
    <n v="1332808501"/>
    <b v="0"/>
    <n v="3"/>
    <x v="1"/>
    <x v="5"/>
    <n v="-49600"/>
    <n v="133.33333333333334"/>
    <x v="0"/>
    <x v="5"/>
  </r>
  <r>
    <x v="2"/>
    <x v="1"/>
    <s v="GBP"/>
    <n v="1435504170"/>
    <n v="1432912170"/>
    <b v="0"/>
    <n v="1"/>
    <x v="1"/>
    <x v="5"/>
    <n v="-4990"/>
    <n v="10"/>
    <x v="0"/>
    <x v="5"/>
  </r>
  <r>
    <x v="2"/>
    <x v="0"/>
    <s v="USD"/>
    <n v="1456805639"/>
    <n v="1454213639"/>
    <b v="0"/>
    <n v="0"/>
    <x v="1"/>
    <x v="5"/>
    <n v="-14000"/>
    <e v="#DIV/0!"/>
    <x v="0"/>
    <x v="5"/>
  </r>
  <r>
    <x v="2"/>
    <x v="0"/>
    <s v="USD"/>
    <n v="1365228982"/>
    <n v="1362640582"/>
    <b v="0"/>
    <n v="5"/>
    <x v="1"/>
    <x v="5"/>
    <n v="-4850"/>
    <n v="30"/>
    <x v="0"/>
    <x v="5"/>
  </r>
  <r>
    <x v="2"/>
    <x v="0"/>
    <s v="USD"/>
    <n v="1479667727"/>
    <n v="1475776127"/>
    <b v="0"/>
    <n v="2"/>
    <x v="1"/>
    <x v="5"/>
    <n v="-7989"/>
    <n v="5.5"/>
    <x v="0"/>
    <x v="5"/>
  </r>
  <r>
    <x v="2"/>
    <x v="0"/>
    <s v="USD"/>
    <n v="1471244400"/>
    <n v="1467387705"/>
    <b v="0"/>
    <n v="68"/>
    <x v="1"/>
    <x v="5"/>
    <n v="-43038"/>
    <n v="102.38235294117646"/>
    <x v="0"/>
    <x v="5"/>
  </r>
  <r>
    <x v="2"/>
    <x v="5"/>
    <s v="CAD"/>
    <n v="1407595447"/>
    <n v="1405003447"/>
    <b v="0"/>
    <n v="3"/>
    <x v="1"/>
    <x v="5"/>
    <n v="-1450"/>
    <n v="16.666666666666668"/>
    <x v="0"/>
    <x v="5"/>
  </r>
  <r>
    <x v="2"/>
    <x v="0"/>
    <s v="USD"/>
    <n v="1451389601"/>
    <n v="1447933601"/>
    <b v="0"/>
    <n v="34"/>
    <x v="1"/>
    <x v="5"/>
    <n v="-72349"/>
    <n v="725.02941176470586"/>
    <x v="0"/>
    <x v="5"/>
  </r>
  <r>
    <x v="2"/>
    <x v="1"/>
    <s v="GBP"/>
    <n v="1432752080"/>
    <n v="1427568080"/>
    <b v="0"/>
    <n v="0"/>
    <x v="1"/>
    <x v="5"/>
    <n v="-5000"/>
    <e v="#DIV/0!"/>
    <x v="0"/>
    <x v="5"/>
  </r>
  <r>
    <x v="2"/>
    <x v="0"/>
    <s v="USD"/>
    <n v="1486046761"/>
    <n v="1483454761"/>
    <b v="0"/>
    <n v="3"/>
    <x v="1"/>
    <x v="5"/>
    <n v="-14795"/>
    <n v="68.333333333333329"/>
    <x v="0"/>
    <x v="5"/>
  </r>
  <r>
    <x v="2"/>
    <x v="0"/>
    <s v="USD"/>
    <n v="1441550760"/>
    <n v="1438958824"/>
    <b v="0"/>
    <n v="0"/>
    <x v="1"/>
    <x v="5"/>
    <n v="-7175"/>
    <e v="#DIV/0!"/>
    <x v="0"/>
    <x v="5"/>
  </r>
  <r>
    <x v="2"/>
    <x v="0"/>
    <s v="USD"/>
    <n v="1354699421"/>
    <n v="1352107421"/>
    <b v="0"/>
    <n v="70"/>
    <x v="1"/>
    <x v="5"/>
    <n v="-9255"/>
    <n v="39.228571428571428"/>
    <x v="0"/>
    <x v="5"/>
  </r>
  <r>
    <x v="0"/>
    <x v="1"/>
    <s v="GBP"/>
    <n v="1449766261"/>
    <n v="1447174261"/>
    <b v="0"/>
    <n v="34"/>
    <x v="0"/>
    <x v="6"/>
    <n v="105"/>
    <n v="150.14705882352942"/>
    <x v="1"/>
    <x v="6"/>
  </r>
  <r>
    <x v="0"/>
    <x v="0"/>
    <s v="USD"/>
    <n v="1477976340"/>
    <n v="1475460819"/>
    <b v="0"/>
    <n v="56"/>
    <x v="0"/>
    <x v="6"/>
    <n v="232"/>
    <n v="93.428571428571431"/>
    <x v="1"/>
    <x v="6"/>
  </r>
  <r>
    <x v="0"/>
    <x v="0"/>
    <s v="USD"/>
    <n v="1458518325"/>
    <n v="1456793925"/>
    <b v="0"/>
    <n v="31"/>
    <x v="0"/>
    <x v="6"/>
    <n v="440"/>
    <n v="110.96774193548387"/>
    <x v="1"/>
    <x v="6"/>
  </r>
  <r>
    <x v="0"/>
    <x v="0"/>
    <s v="USD"/>
    <n v="1442805076"/>
    <n v="1440213076"/>
    <b v="0"/>
    <n v="84"/>
    <x v="0"/>
    <x v="6"/>
    <n v="1030"/>
    <n v="71.785714285714292"/>
    <x v="1"/>
    <x v="6"/>
  </r>
  <r>
    <x v="0"/>
    <x v="1"/>
    <s v="GBP"/>
    <n v="1464801169"/>
    <n v="1462209169"/>
    <b v="0"/>
    <n v="130"/>
    <x v="0"/>
    <x v="6"/>
    <n v="303.55000000000018"/>
    <n v="29.258076923076924"/>
    <x v="1"/>
    <x v="6"/>
  </r>
  <r>
    <x v="0"/>
    <x v="0"/>
    <s v="USD"/>
    <n v="1410601041"/>
    <n v="1406713041"/>
    <b v="0"/>
    <n v="12"/>
    <x v="0"/>
    <x v="6"/>
    <n v="0"/>
    <n v="1000"/>
    <x v="1"/>
    <x v="6"/>
  </r>
  <r>
    <x v="0"/>
    <x v="1"/>
    <s v="GBP"/>
    <n v="1438966800"/>
    <n v="1436278344"/>
    <b v="0"/>
    <n v="23"/>
    <x v="0"/>
    <x v="6"/>
    <n v="210"/>
    <n v="74.347826086956516"/>
    <x v="1"/>
    <x v="6"/>
  </r>
  <r>
    <x v="0"/>
    <x v="0"/>
    <s v="USD"/>
    <n v="1487347500"/>
    <n v="1484715366"/>
    <b v="0"/>
    <n v="158"/>
    <x v="0"/>
    <x v="6"/>
    <n v="85"/>
    <n v="63.829113924050631"/>
    <x v="1"/>
    <x v="6"/>
  </r>
  <r>
    <x v="0"/>
    <x v="0"/>
    <s v="USD"/>
    <n v="1434921600"/>
    <n v="1433109907"/>
    <b v="0"/>
    <n v="30"/>
    <x v="0"/>
    <x v="6"/>
    <n v="180"/>
    <n v="44.333333333333336"/>
    <x v="1"/>
    <x v="6"/>
  </r>
  <r>
    <x v="0"/>
    <x v="5"/>
    <s v="CAD"/>
    <n v="1484110800"/>
    <n v="1482281094"/>
    <b v="0"/>
    <n v="18"/>
    <x v="0"/>
    <x v="6"/>
    <n v="365"/>
    <n v="86.944444444444443"/>
    <x v="1"/>
    <x v="6"/>
  </r>
  <r>
    <x v="0"/>
    <x v="0"/>
    <s v="USD"/>
    <n v="1435111200"/>
    <n v="1433254268"/>
    <b v="0"/>
    <n v="29"/>
    <x v="0"/>
    <x v="6"/>
    <n v="265"/>
    <n v="126.55172413793103"/>
    <x v="1"/>
    <x v="6"/>
  </r>
  <r>
    <x v="0"/>
    <x v="0"/>
    <s v="USD"/>
    <n v="1481957940"/>
    <n v="1478050429"/>
    <b v="0"/>
    <n v="31"/>
    <x v="0"/>
    <x v="6"/>
    <n v="0"/>
    <n v="129.03225806451613"/>
    <x v="1"/>
    <x v="6"/>
  </r>
  <r>
    <x v="0"/>
    <x v="0"/>
    <s v="USD"/>
    <n v="1463098208"/>
    <n v="1460506208"/>
    <b v="0"/>
    <n v="173"/>
    <x v="0"/>
    <x v="6"/>
    <n v="2325"/>
    <n v="71.242774566473983"/>
    <x v="1"/>
    <x v="6"/>
  </r>
  <r>
    <x v="0"/>
    <x v="1"/>
    <s v="GBP"/>
    <n v="1463394365"/>
    <n v="1461320765"/>
    <b v="0"/>
    <n v="17"/>
    <x v="0"/>
    <x v="6"/>
    <n v="4"/>
    <n v="117.88235294117646"/>
    <x v="1"/>
    <x v="6"/>
  </r>
  <r>
    <x v="0"/>
    <x v="10"/>
    <s v="NOK"/>
    <n v="1446418800"/>
    <n v="1443036470"/>
    <b v="0"/>
    <n v="48"/>
    <x v="0"/>
    <x v="6"/>
    <n v="700"/>
    <n v="327.08333333333331"/>
    <x v="1"/>
    <x v="6"/>
  </r>
  <r>
    <x v="0"/>
    <x v="1"/>
    <s v="GBP"/>
    <n v="1483707905"/>
    <n v="1481115905"/>
    <b v="0"/>
    <n v="59"/>
    <x v="0"/>
    <x v="6"/>
    <n v="50"/>
    <n v="34.745762711864408"/>
    <x v="1"/>
    <x v="6"/>
  </r>
  <r>
    <x v="0"/>
    <x v="1"/>
    <s v="GBP"/>
    <n v="1438624800"/>
    <n v="1435133807"/>
    <b v="0"/>
    <n v="39"/>
    <x v="0"/>
    <x v="6"/>
    <n v="602.5"/>
    <n v="100.06410256410257"/>
    <x v="1"/>
    <x v="6"/>
  </r>
  <r>
    <x v="0"/>
    <x v="0"/>
    <s v="USD"/>
    <n v="1446665191"/>
    <n v="1444069591"/>
    <b v="0"/>
    <n v="59"/>
    <x v="0"/>
    <x v="6"/>
    <n v="410"/>
    <n v="40.847457627118644"/>
    <x v="1"/>
    <x v="6"/>
  </r>
  <r>
    <x v="0"/>
    <x v="0"/>
    <s v="USD"/>
    <n v="1463166263"/>
    <n v="1460574263"/>
    <b v="0"/>
    <n v="60"/>
    <x v="0"/>
    <x v="6"/>
    <n v="10121"/>
    <n v="252.01666666666668"/>
    <x v="1"/>
    <x v="6"/>
  </r>
  <r>
    <x v="0"/>
    <x v="1"/>
    <s v="GBP"/>
    <n v="1467681107"/>
    <n v="1465866707"/>
    <b v="0"/>
    <n v="20"/>
    <x v="0"/>
    <x v="6"/>
    <n v="3.2200000000000273"/>
    <n v="25.161000000000001"/>
    <x v="1"/>
    <x v="6"/>
  </r>
  <r>
    <x v="2"/>
    <x v="0"/>
    <s v="USD"/>
    <n v="1423078606"/>
    <n v="1420486606"/>
    <b v="0"/>
    <n v="1"/>
    <x v="1"/>
    <x v="7"/>
    <n v="-14999"/>
    <n v="1"/>
    <x v="2"/>
    <x v="7"/>
  </r>
  <r>
    <x v="2"/>
    <x v="0"/>
    <s v="USD"/>
    <n v="1446080834"/>
    <n v="1443488834"/>
    <b v="0"/>
    <n v="1"/>
    <x v="1"/>
    <x v="7"/>
    <n v="-4475"/>
    <n v="25"/>
    <x v="2"/>
    <x v="7"/>
  </r>
  <r>
    <x v="2"/>
    <x v="0"/>
    <s v="USD"/>
    <n v="1462293716"/>
    <n v="1457113316"/>
    <b v="0"/>
    <n v="1"/>
    <x v="1"/>
    <x v="7"/>
    <n v="-249999"/>
    <n v="1"/>
    <x v="2"/>
    <x v="7"/>
  </r>
  <r>
    <x v="2"/>
    <x v="2"/>
    <s v="AUD"/>
    <n v="1414807962"/>
    <n v="1412215962"/>
    <b v="0"/>
    <n v="2"/>
    <x v="1"/>
    <x v="7"/>
    <n v="-21930"/>
    <n v="35"/>
    <x v="2"/>
    <x v="7"/>
  </r>
  <r>
    <x v="2"/>
    <x v="0"/>
    <s v="USD"/>
    <n v="1467647160"/>
    <n v="1465055160"/>
    <b v="0"/>
    <n v="2"/>
    <x v="1"/>
    <x v="7"/>
    <n v="-494"/>
    <n v="3"/>
    <x v="2"/>
    <x v="7"/>
  </r>
  <r>
    <x v="2"/>
    <x v="6"/>
    <s v="EUR"/>
    <n v="1447600389"/>
    <n v="1444140789"/>
    <b v="0"/>
    <n v="34"/>
    <x v="1"/>
    <x v="7"/>
    <n v="-36308"/>
    <n v="402.70588235294116"/>
    <x v="2"/>
    <x v="7"/>
  </r>
  <r>
    <x v="2"/>
    <x v="0"/>
    <s v="USD"/>
    <n v="1445097715"/>
    <n v="1441209715"/>
    <b v="0"/>
    <n v="2"/>
    <x v="1"/>
    <x v="7"/>
    <n v="-59948"/>
    <n v="26"/>
    <x v="2"/>
    <x v="7"/>
  </r>
  <r>
    <x v="2"/>
    <x v="1"/>
    <s v="GBP"/>
    <n v="1455122564"/>
    <n v="1452530564"/>
    <b v="0"/>
    <n v="0"/>
    <x v="1"/>
    <x v="7"/>
    <n v="-7500"/>
    <e v="#DIV/0!"/>
    <x v="2"/>
    <x v="7"/>
  </r>
  <r>
    <x v="2"/>
    <x v="1"/>
    <s v="GBP"/>
    <n v="1446154848"/>
    <n v="1443562848"/>
    <b v="0"/>
    <n v="1"/>
    <x v="1"/>
    <x v="7"/>
    <n v="-9991"/>
    <n v="9"/>
    <x v="2"/>
    <x v="7"/>
  </r>
  <r>
    <x v="2"/>
    <x v="1"/>
    <s v="GBP"/>
    <n v="1436368622"/>
    <n v="1433776622"/>
    <b v="0"/>
    <n v="8"/>
    <x v="1"/>
    <x v="7"/>
    <n v="-2432"/>
    <n v="8.5"/>
    <x v="2"/>
    <x v="7"/>
  </r>
  <r>
    <x v="2"/>
    <x v="5"/>
    <s v="CAD"/>
    <n v="1485838800"/>
    <n v="1484756245"/>
    <b v="0"/>
    <n v="4"/>
    <x v="1"/>
    <x v="7"/>
    <n v="-4965"/>
    <n v="8.75"/>
    <x v="2"/>
    <x v="7"/>
  </r>
  <r>
    <x v="2"/>
    <x v="0"/>
    <s v="USD"/>
    <n v="1438451580"/>
    <n v="1434609424"/>
    <b v="0"/>
    <n v="28"/>
    <x v="1"/>
    <x v="7"/>
    <n v="-71219"/>
    <n v="135.03571428571428"/>
    <x v="2"/>
    <x v="7"/>
  </r>
  <r>
    <x v="2"/>
    <x v="5"/>
    <s v="CAD"/>
    <n v="1452350896"/>
    <n v="1447166896"/>
    <b v="0"/>
    <n v="0"/>
    <x v="1"/>
    <x v="7"/>
    <n v="-45000"/>
    <e v="#DIV/0!"/>
    <x v="2"/>
    <x v="7"/>
  </r>
  <r>
    <x v="2"/>
    <x v="0"/>
    <s v="USD"/>
    <n v="1415988991"/>
    <n v="1413393391"/>
    <b v="0"/>
    <n v="6"/>
    <x v="1"/>
    <x v="7"/>
    <n v="-24877"/>
    <n v="20.5"/>
    <x v="2"/>
    <x v="7"/>
  </r>
  <r>
    <x v="2"/>
    <x v="0"/>
    <s v="USD"/>
    <n v="1413735972"/>
    <n v="1411143972"/>
    <b v="0"/>
    <n v="22"/>
    <x v="1"/>
    <x v="7"/>
    <n v="-2454"/>
    <n v="64.36363636363636"/>
    <x v="2"/>
    <x v="7"/>
  </r>
  <r>
    <x v="2"/>
    <x v="1"/>
    <s v="GBP"/>
    <n v="1465720143"/>
    <n v="1463128143"/>
    <b v="0"/>
    <n v="0"/>
    <x v="1"/>
    <x v="7"/>
    <n v="-7500"/>
    <e v="#DIV/0!"/>
    <x v="2"/>
    <x v="7"/>
  </r>
  <r>
    <x v="2"/>
    <x v="0"/>
    <s v="USD"/>
    <n v="1452112717"/>
    <n v="1449520717"/>
    <b v="0"/>
    <n v="1"/>
    <x v="1"/>
    <x v="7"/>
    <n v="-7800"/>
    <n v="200"/>
    <x v="2"/>
    <x v="7"/>
  </r>
  <r>
    <x v="2"/>
    <x v="12"/>
    <s v="EUR"/>
    <n v="1480721803"/>
    <n v="1478126203"/>
    <b v="0"/>
    <n v="20"/>
    <x v="1"/>
    <x v="7"/>
    <n v="-148634"/>
    <n v="68.3"/>
    <x v="2"/>
    <x v="7"/>
  </r>
  <r>
    <x v="2"/>
    <x v="0"/>
    <s v="USD"/>
    <n v="1427227905"/>
    <n v="1424639505"/>
    <b v="0"/>
    <n v="0"/>
    <x v="1"/>
    <x v="7"/>
    <n v="-750"/>
    <e v="#DIV/0!"/>
    <x v="2"/>
    <x v="7"/>
  </r>
  <r>
    <x v="2"/>
    <x v="0"/>
    <s v="USD"/>
    <n v="1449989260"/>
    <n v="1447397260"/>
    <b v="0"/>
    <n v="1"/>
    <x v="1"/>
    <x v="7"/>
    <n v="-239950"/>
    <n v="50"/>
    <x v="2"/>
    <x v="7"/>
  </r>
  <r>
    <x v="2"/>
    <x v="5"/>
    <s v="CAD"/>
    <n v="1418841045"/>
    <n v="1416249045"/>
    <b v="0"/>
    <n v="3"/>
    <x v="1"/>
    <x v="7"/>
    <n v="-99988"/>
    <n v="4"/>
    <x v="2"/>
    <x v="7"/>
  </r>
  <r>
    <x v="2"/>
    <x v="0"/>
    <s v="USD"/>
    <n v="1445874513"/>
    <n v="1442850513"/>
    <b v="0"/>
    <n v="2"/>
    <x v="1"/>
    <x v="7"/>
    <n v="-14945"/>
    <n v="27.5"/>
    <x v="2"/>
    <x v="7"/>
  </r>
  <r>
    <x v="2"/>
    <x v="9"/>
    <s v="EUR"/>
    <n v="1482052815"/>
    <n v="1479460815"/>
    <b v="0"/>
    <n v="0"/>
    <x v="1"/>
    <x v="7"/>
    <n v="-50000"/>
    <e v="#DIV/0!"/>
    <x v="2"/>
    <x v="7"/>
  </r>
  <r>
    <x v="2"/>
    <x v="2"/>
    <s v="AUD"/>
    <n v="1424137247"/>
    <n v="1421545247"/>
    <b v="0"/>
    <n v="2"/>
    <x v="1"/>
    <x v="7"/>
    <n v="-74932"/>
    <n v="34"/>
    <x v="2"/>
    <x v="7"/>
  </r>
  <r>
    <x v="2"/>
    <x v="6"/>
    <s v="EUR"/>
    <n v="1457822275"/>
    <n v="1455230275"/>
    <b v="0"/>
    <n v="1"/>
    <x v="1"/>
    <x v="7"/>
    <n v="-17999"/>
    <n v="1"/>
    <x v="2"/>
    <x v="7"/>
  </r>
  <r>
    <x v="2"/>
    <x v="1"/>
    <s v="GBP"/>
    <n v="1436554249"/>
    <n v="1433962249"/>
    <b v="0"/>
    <n v="0"/>
    <x v="1"/>
    <x v="7"/>
    <n v="-25000"/>
    <e v="#DIV/0!"/>
    <x v="2"/>
    <x v="7"/>
  </r>
  <r>
    <x v="2"/>
    <x v="0"/>
    <s v="USD"/>
    <n v="1468513533"/>
    <n v="1465921533"/>
    <b v="0"/>
    <n v="1"/>
    <x v="1"/>
    <x v="7"/>
    <n v="-4999"/>
    <n v="1"/>
    <x v="2"/>
    <x v="7"/>
  </r>
  <r>
    <x v="2"/>
    <x v="0"/>
    <s v="USD"/>
    <n v="1420143194"/>
    <n v="1417551194"/>
    <b v="0"/>
    <n v="0"/>
    <x v="1"/>
    <x v="7"/>
    <n v="-10000"/>
    <e v="#DIV/0!"/>
    <x v="2"/>
    <x v="7"/>
  </r>
  <r>
    <x v="2"/>
    <x v="4"/>
    <s v="NZD"/>
    <n v="1452942000"/>
    <n v="1449785223"/>
    <b v="0"/>
    <n v="5"/>
    <x v="1"/>
    <x v="7"/>
    <n v="-24255"/>
    <n v="49"/>
    <x v="2"/>
    <x v="7"/>
  </r>
  <r>
    <x v="2"/>
    <x v="5"/>
    <s v="CAD"/>
    <n v="1451679612"/>
    <n v="1449087612"/>
    <b v="0"/>
    <n v="1"/>
    <x v="1"/>
    <x v="7"/>
    <n v="-2480"/>
    <n v="20"/>
    <x v="2"/>
    <x v="7"/>
  </r>
  <r>
    <x v="2"/>
    <x v="0"/>
    <s v="USD"/>
    <n v="1455822569"/>
    <n v="1453230569"/>
    <b v="0"/>
    <n v="1"/>
    <x v="1"/>
    <x v="7"/>
    <n v="-84858"/>
    <n v="142"/>
    <x v="2"/>
    <x v="7"/>
  </r>
  <r>
    <x v="2"/>
    <x v="0"/>
    <s v="USD"/>
    <n v="1437969540"/>
    <n v="1436297723"/>
    <b v="0"/>
    <n v="2"/>
    <x v="1"/>
    <x v="7"/>
    <n v="-24894"/>
    <n v="53"/>
    <x v="2"/>
    <x v="7"/>
  </r>
  <r>
    <x v="2"/>
    <x v="0"/>
    <s v="USD"/>
    <n v="1446660688"/>
    <n v="1444065088"/>
    <b v="0"/>
    <n v="0"/>
    <x v="1"/>
    <x v="7"/>
    <n v="-2500"/>
    <e v="#DIV/0!"/>
    <x v="2"/>
    <x v="7"/>
  </r>
  <r>
    <x v="2"/>
    <x v="0"/>
    <s v="USD"/>
    <n v="1421543520"/>
    <n v="1416445931"/>
    <b v="0"/>
    <n v="9"/>
    <x v="1"/>
    <x v="7"/>
    <n v="-88542"/>
    <n v="38.444444444444443"/>
    <x v="2"/>
    <x v="7"/>
  </r>
  <r>
    <x v="2"/>
    <x v="1"/>
    <s v="GBP"/>
    <n v="1476873507"/>
    <n v="1474281507"/>
    <b v="0"/>
    <n v="4"/>
    <x v="1"/>
    <x v="7"/>
    <n v="-11100"/>
    <n v="20"/>
    <x v="2"/>
    <x v="7"/>
  </r>
  <r>
    <x v="2"/>
    <x v="12"/>
    <s v="EUR"/>
    <n v="1434213443"/>
    <n v="1431621443"/>
    <b v="0"/>
    <n v="4"/>
    <x v="1"/>
    <x v="7"/>
    <n v="-59741"/>
    <n v="64.75"/>
    <x v="2"/>
    <x v="7"/>
  </r>
  <r>
    <x v="2"/>
    <x v="0"/>
    <s v="USD"/>
    <n v="1427537952"/>
    <n v="1422357552"/>
    <b v="0"/>
    <n v="1"/>
    <x v="1"/>
    <x v="7"/>
    <n v="-79999"/>
    <n v="1"/>
    <x v="2"/>
    <x v="7"/>
  </r>
  <r>
    <x v="2"/>
    <x v="0"/>
    <s v="USD"/>
    <n v="1463753302"/>
    <n v="1458569302"/>
    <b v="0"/>
    <n v="1"/>
    <x v="1"/>
    <x v="7"/>
    <n v="-4990"/>
    <n v="10"/>
    <x v="2"/>
    <x v="7"/>
  </r>
  <r>
    <x v="2"/>
    <x v="1"/>
    <s v="GBP"/>
    <n v="1441633993"/>
    <n v="1439560393"/>
    <b v="0"/>
    <n v="7"/>
    <x v="1"/>
    <x v="7"/>
    <n v="-124986"/>
    <n v="2"/>
    <x v="2"/>
    <x v="7"/>
  </r>
  <r>
    <x v="2"/>
    <x v="0"/>
    <s v="USD"/>
    <n v="1419539223"/>
    <n v="1416947223"/>
    <b v="0"/>
    <n v="5"/>
    <x v="1"/>
    <x v="7"/>
    <n v="-11825"/>
    <n v="35"/>
    <x v="2"/>
    <x v="7"/>
  </r>
  <r>
    <x v="2"/>
    <x v="0"/>
    <s v="USD"/>
    <n v="1474580867"/>
    <n v="1471988867"/>
    <b v="0"/>
    <n v="1"/>
    <x v="1"/>
    <x v="7"/>
    <n v="-2999"/>
    <n v="1"/>
    <x v="2"/>
    <x v="7"/>
  </r>
  <r>
    <x v="2"/>
    <x v="0"/>
    <s v="USD"/>
    <n v="1438474704"/>
    <n v="1435882704"/>
    <b v="0"/>
    <n v="0"/>
    <x v="1"/>
    <x v="7"/>
    <n v="-400"/>
    <e v="#DIV/0!"/>
    <x v="2"/>
    <x v="7"/>
  </r>
  <r>
    <x v="2"/>
    <x v="0"/>
    <s v="USD"/>
    <n v="1426442400"/>
    <n v="1424454319"/>
    <b v="0"/>
    <n v="0"/>
    <x v="1"/>
    <x v="7"/>
    <n v="-100000"/>
    <e v="#DIV/0!"/>
    <x v="2"/>
    <x v="7"/>
  </r>
  <r>
    <x v="2"/>
    <x v="0"/>
    <s v="USD"/>
    <n v="1426800687"/>
    <n v="1424212287"/>
    <b v="0"/>
    <n v="1"/>
    <x v="1"/>
    <x v="7"/>
    <n v="-8999"/>
    <n v="1"/>
    <x v="2"/>
    <x v="7"/>
  </r>
  <r>
    <x v="2"/>
    <x v="0"/>
    <s v="USD"/>
    <n v="1426522316"/>
    <n v="1423933916"/>
    <b v="0"/>
    <n v="2"/>
    <x v="1"/>
    <x v="7"/>
    <n v="-990"/>
    <n v="5"/>
    <x v="2"/>
    <x v="7"/>
  </r>
  <r>
    <x v="2"/>
    <x v="1"/>
    <s v="GBP"/>
    <n v="1448928000"/>
    <n v="1444123377"/>
    <b v="0"/>
    <n v="0"/>
    <x v="1"/>
    <x v="7"/>
    <n v="-9000"/>
    <e v="#DIV/0!"/>
    <x v="2"/>
    <x v="7"/>
  </r>
  <r>
    <x v="2"/>
    <x v="0"/>
    <s v="USD"/>
    <n v="1424032207"/>
    <n v="1421440207"/>
    <b v="0"/>
    <n v="4"/>
    <x v="1"/>
    <x v="7"/>
    <n v="-9944"/>
    <n v="14"/>
    <x v="2"/>
    <x v="7"/>
  </r>
  <r>
    <x v="2"/>
    <x v="5"/>
    <s v="CAD"/>
    <n v="1429207833"/>
    <n v="1426615833"/>
    <b v="0"/>
    <n v="7"/>
    <x v="1"/>
    <x v="7"/>
    <n v="-27275"/>
    <n v="389.28571428571428"/>
    <x v="2"/>
    <x v="7"/>
  </r>
  <r>
    <x v="2"/>
    <x v="13"/>
    <s v="EUR"/>
    <n v="1479410886"/>
    <n v="1474223286"/>
    <b v="0"/>
    <n v="2"/>
    <x v="1"/>
    <x v="7"/>
    <n v="-8699"/>
    <n v="150.5"/>
    <x v="2"/>
    <x v="7"/>
  </r>
  <r>
    <x v="2"/>
    <x v="0"/>
    <s v="USD"/>
    <n v="1436366699"/>
    <n v="1435070699"/>
    <b v="0"/>
    <n v="1"/>
    <x v="1"/>
    <x v="7"/>
    <n v="-7499"/>
    <n v="1"/>
    <x v="2"/>
    <x v="7"/>
  </r>
  <r>
    <x v="2"/>
    <x v="1"/>
    <s v="GBP"/>
    <n v="1454936460"/>
    <n v="1452259131"/>
    <b v="0"/>
    <n v="9"/>
    <x v="1"/>
    <x v="7"/>
    <n v="-4777"/>
    <n v="24.777777777777779"/>
    <x v="2"/>
    <x v="7"/>
  </r>
  <r>
    <x v="2"/>
    <x v="0"/>
    <s v="USD"/>
    <n v="1437570130"/>
    <n v="1434978130"/>
    <b v="0"/>
    <n v="2"/>
    <x v="1"/>
    <x v="7"/>
    <n v="-99939"/>
    <n v="30.5"/>
    <x v="2"/>
    <x v="7"/>
  </r>
  <r>
    <x v="2"/>
    <x v="0"/>
    <s v="USD"/>
    <n v="1417584860"/>
    <n v="1414992860"/>
    <b v="0"/>
    <n v="1"/>
    <x v="1"/>
    <x v="7"/>
    <n v="-7250"/>
    <n v="250"/>
    <x v="2"/>
    <x v="7"/>
  </r>
  <r>
    <x v="2"/>
    <x v="1"/>
    <s v="GBP"/>
    <n v="1428333345"/>
    <n v="1425744945"/>
    <b v="0"/>
    <n v="7"/>
    <x v="1"/>
    <x v="7"/>
    <n v="-385"/>
    <n v="16.428571428571427"/>
    <x v="2"/>
    <x v="7"/>
  </r>
  <r>
    <x v="2"/>
    <x v="0"/>
    <s v="USD"/>
    <n v="1460832206"/>
    <n v="1458240206"/>
    <b v="0"/>
    <n v="2"/>
    <x v="1"/>
    <x v="7"/>
    <n v="-24974"/>
    <n v="13"/>
    <x v="2"/>
    <x v="7"/>
  </r>
  <r>
    <x v="2"/>
    <x v="0"/>
    <s v="USD"/>
    <n v="1430703638"/>
    <n v="1426815638"/>
    <b v="0"/>
    <n v="8"/>
    <x v="1"/>
    <x v="7"/>
    <n v="-99574"/>
    <n v="53.25"/>
    <x v="2"/>
    <x v="7"/>
  </r>
  <r>
    <x v="2"/>
    <x v="0"/>
    <s v="USD"/>
    <n v="1478122292"/>
    <n v="1475530292"/>
    <b v="0"/>
    <n v="2"/>
    <x v="1"/>
    <x v="7"/>
    <n v="-19994"/>
    <n v="3"/>
    <x v="2"/>
    <x v="7"/>
  </r>
  <r>
    <x v="2"/>
    <x v="0"/>
    <s v="USD"/>
    <n v="1469980800"/>
    <n v="1466787335"/>
    <b v="0"/>
    <n v="2"/>
    <x v="1"/>
    <x v="7"/>
    <n v="-7480"/>
    <n v="10"/>
    <x v="2"/>
    <x v="7"/>
  </r>
  <r>
    <x v="2"/>
    <x v="0"/>
    <s v="USD"/>
    <n v="1417737781"/>
    <n v="1415145781"/>
    <b v="0"/>
    <n v="7"/>
    <x v="1"/>
    <x v="7"/>
    <n v="-1650"/>
    <n v="121.42857142857143"/>
    <x v="2"/>
    <x v="7"/>
  </r>
  <r>
    <x v="2"/>
    <x v="0"/>
    <s v="USD"/>
    <n v="1425827760"/>
    <n v="1423769402"/>
    <b v="0"/>
    <n v="2"/>
    <x v="1"/>
    <x v="7"/>
    <n v="-49969"/>
    <n v="15.5"/>
    <x v="2"/>
    <x v="7"/>
  </r>
  <r>
    <x v="1"/>
    <x v="0"/>
    <s v="USD"/>
    <n v="1431198562"/>
    <n v="1426014562"/>
    <b v="0"/>
    <n v="1"/>
    <x v="1"/>
    <x v="7"/>
    <n v="-4900"/>
    <n v="100"/>
    <x v="2"/>
    <x v="7"/>
  </r>
  <r>
    <x v="1"/>
    <x v="5"/>
    <s v="CAD"/>
    <n v="1419626139"/>
    <n v="1417034139"/>
    <b v="0"/>
    <n v="6"/>
    <x v="1"/>
    <x v="7"/>
    <n v="-9860"/>
    <n v="23.333333333333332"/>
    <x v="2"/>
    <x v="7"/>
  </r>
  <r>
    <x v="1"/>
    <x v="0"/>
    <s v="USD"/>
    <n v="1434654215"/>
    <n v="1432062215"/>
    <b v="0"/>
    <n v="0"/>
    <x v="1"/>
    <x v="7"/>
    <n v="-70000"/>
    <e v="#DIV/0!"/>
    <x v="2"/>
    <x v="7"/>
  </r>
  <r>
    <x v="1"/>
    <x v="0"/>
    <s v="USD"/>
    <n v="1408029623"/>
    <n v="1405437623"/>
    <b v="0"/>
    <n v="13"/>
    <x v="1"/>
    <x v="7"/>
    <n v="-14409.98"/>
    <n v="45.386153846153846"/>
    <x v="2"/>
    <x v="7"/>
  </r>
  <r>
    <x v="1"/>
    <x v="0"/>
    <s v="USD"/>
    <n v="1409187056"/>
    <n v="1406595056"/>
    <b v="0"/>
    <n v="0"/>
    <x v="1"/>
    <x v="7"/>
    <n v="-1500"/>
    <e v="#DIV/0!"/>
    <x v="2"/>
    <x v="7"/>
  </r>
  <r>
    <x v="1"/>
    <x v="0"/>
    <s v="USD"/>
    <n v="1440318908"/>
    <n v="1436430908"/>
    <b v="0"/>
    <n v="8"/>
    <x v="1"/>
    <x v="7"/>
    <n v="-4869"/>
    <n v="16.375"/>
    <x v="2"/>
    <x v="7"/>
  </r>
  <r>
    <x v="1"/>
    <x v="9"/>
    <s v="EUR"/>
    <n v="1432479600"/>
    <n v="1428507409"/>
    <b v="0"/>
    <n v="1"/>
    <x v="1"/>
    <x v="7"/>
    <n v="-4990"/>
    <n v="10"/>
    <x v="2"/>
    <x v="7"/>
  </r>
  <r>
    <x v="1"/>
    <x v="0"/>
    <s v="USD"/>
    <n v="1448225336"/>
    <n v="1445629736"/>
    <b v="0"/>
    <n v="0"/>
    <x v="1"/>
    <x v="7"/>
    <n v="-250"/>
    <e v="#DIV/0!"/>
    <x v="2"/>
    <x v="7"/>
  </r>
  <r>
    <x v="1"/>
    <x v="0"/>
    <s v="USD"/>
    <n v="1434405980"/>
    <n v="1431813980"/>
    <b v="0"/>
    <n v="5"/>
    <x v="1"/>
    <x v="7"/>
    <n v="-148539"/>
    <n v="292.2"/>
    <x v="2"/>
    <x v="7"/>
  </r>
  <r>
    <x v="1"/>
    <x v="1"/>
    <s v="GBP"/>
    <n v="1448761744"/>
    <n v="1446166144"/>
    <b v="0"/>
    <n v="1"/>
    <x v="1"/>
    <x v="7"/>
    <n v="-775"/>
    <n v="5"/>
    <x v="2"/>
    <x v="7"/>
  </r>
  <r>
    <x v="1"/>
    <x v="0"/>
    <s v="USD"/>
    <n v="1429732586"/>
    <n v="1427140586"/>
    <b v="0"/>
    <n v="0"/>
    <x v="1"/>
    <x v="7"/>
    <n v="-13803"/>
    <e v="#DIV/0!"/>
    <x v="2"/>
    <x v="7"/>
  </r>
  <r>
    <x v="1"/>
    <x v="6"/>
    <s v="EUR"/>
    <n v="1453210037"/>
    <n v="1448026037"/>
    <b v="0"/>
    <n v="0"/>
    <x v="1"/>
    <x v="7"/>
    <n v="-80000"/>
    <e v="#DIV/0!"/>
    <x v="2"/>
    <x v="7"/>
  </r>
  <r>
    <x v="1"/>
    <x v="13"/>
    <s v="EUR"/>
    <n v="1472777146"/>
    <n v="1470185146"/>
    <b v="0"/>
    <n v="0"/>
    <x v="1"/>
    <x v="7"/>
    <n v="-10000"/>
    <e v="#DIV/0!"/>
    <x v="2"/>
    <x v="7"/>
  </r>
  <r>
    <x v="1"/>
    <x v="0"/>
    <s v="USD"/>
    <n v="1443675540"/>
    <n v="1441022120"/>
    <b v="0"/>
    <n v="121"/>
    <x v="1"/>
    <x v="7"/>
    <n v="-47182"/>
    <n v="105.93388429752066"/>
    <x v="2"/>
    <x v="7"/>
  </r>
  <r>
    <x v="1"/>
    <x v="0"/>
    <s v="USD"/>
    <n v="1466731740"/>
    <n v="1464139740"/>
    <b v="0"/>
    <n v="0"/>
    <x v="1"/>
    <x v="7"/>
    <n v="-10000"/>
    <e v="#DIV/0!"/>
    <x v="2"/>
    <x v="7"/>
  </r>
  <r>
    <x v="1"/>
    <x v="4"/>
    <s v="NZD"/>
    <n v="1443149759"/>
    <n v="1440557759"/>
    <b v="0"/>
    <n v="0"/>
    <x v="1"/>
    <x v="7"/>
    <n v="-515"/>
    <e v="#DIV/0!"/>
    <x v="2"/>
    <x v="7"/>
  </r>
  <r>
    <x v="1"/>
    <x v="6"/>
    <s v="EUR"/>
    <n v="1488013307"/>
    <n v="1485421307"/>
    <b v="0"/>
    <n v="0"/>
    <x v="1"/>
    <x v="7"/>
    <n v="-5000"/>
    <e v="#DIV/0!"/>
    <x v="2"/>
    <x v="7"/>
  </r>
  <r>
    <x v="1"/>
    <x v="1"/>
    <s v="GBP"/>
    <n v="1431072843"/>
    <n v="1427184843"/>
    <b v="0"/>
    <n v="3"/>
    <x v="1"/>
    <x v="7"/>
    <n v="-1940"/>
    <n v="20"/>
    <x v="2"/>
    <x v="7"/>
  </r>
  <r>
    <x v="1"/>
    <x v="0"/>
    <s v="USD"/>
    <n v="1449689203"/>
    <n v="1447097203"/>
    <b v="0"/>
    <n v="0"/>
    <x v="1"/>
    <x v="7"/>
    <n v="-400"/>
    <e v="#DIV/0!"/>
    <x v="2"/>
    <x v="7"/>
  </r>
  <r>
    <x v="1"/>
    <x v="0"/>
    <s v="USD"/>
    <n v="1416933390"/>
    <n v="1411745790"/>
    <b v="0"/>
    <n v="1"/>
    <x v="1"/>
    <x v="7"/>
    <n v="-2499999"/>
    <n v="1"/>
    <x v="2"/>
    <x v="7"/>
  </r>
  <r>
    <x v="1"/>
    <x v="5"/>
    <s v="CAD"/>
    <n v="1408986738"/>
    <n v="1405098738"/>
    <b v="0"/>
    <n v="1"/>
    <x v="1"/>
    <x v="7"/>
    <n v="-29700"/>
    <n v="300"/>
    <x v="2"/>
    <x v="7"/>
  </r>
  <r>
    <x v="1"/>
    <x v="0"/>
    <s v="USD"/>
    <n v="1467934937"/>
    <n v="1465342937"/>
    <b v="0"/>
    <n v="3"/>
    <x v="1"/>
    <x v="7"/>
    <n v="-24739"/>
    <n v="87"/>
    <x v="2"/>
    <x v="7"/>
  </r>
  <r>
    <x v="1"/>
    <x v="0"/>
    <s v="USD"/>
    <n v="1467398138"/>
    <n v="1465670138"/>
    <b v="0"/>
    <n v="9"/>
    <x v="1"/>
    <x v="7"/>
    <n v="-5659"/>
    <n v="37.888888888888886"/>
    <x v="2"/>
    <x v="7"/>
  </r>
  <r>
    <x v="1"/>
    <x v="2"/>
    <s v="AUD"/>
    <n v="1432771997"/>
    <n v="1430179997"/>
    <b v="0"/>
    <n v="0"/>
    <x v="1"/>
    <x v="7"/>
    <n v="-75000"/>
    <e v="#DIV/0!"/>
    <x v="2"/>
    <x v="7"/>
  </r>
  <r>
    <x v="1"/>
    <x v="0"/>
    <s v="USD"/>
    <n v="1431647041"/>
    <n v="1429055041"/>
    <b v="0"/>
    <n v="0"/>
    <x v="1"/>
    <x v="7"/>
    <n v="-5000"/>
    <e v="#DIV/0!"/>
    <x v="2"/>
    <x v="7"/>
  </r>
  <r>
    <x v="1"/>
    <x v="5"/>
    <s v="CAD"/>
    <n v="1490560177"/>
    <n v="1487971777"/>
    <b v="0"/>
    <n v="0"/>
    <x v="1"/>
    <x v="7"/>
    <n v="-25000"/>
    <e v="#DIV/0!"/>
    <x v="2"/>
    <x v="7"/>
  </r>
  <r>
    <x v="1"/>
    <x v="0"/>
    <s v="USD"/>
    <n v="1439644920"/>
    <n v="1436793939"/>
    <b v="0"/>
    <n v="39"/>
    <x v="1"/>
    <x v="7"/>
    <n v="-20655"/>
    <n v="111.41025641025641"/>
    <x v="2"/>
    <x v="7"/>
  </r>
  <r>
    <x v="1"/>
    <x v="11"/>
    <s v="SEK"/>
    <n v="1457996400"/>
    <n v="1452842511"/>
    <b v="0"/>
    <n v="1"/>
    <x v="1"/>
    <x v="7"/>
    <n v="-449910"/>
    <n v="90"/>
    <x v="2"/>
    <x v="7"/>
  </r>
  <r>
    <x v="1"/>
    <x v="0"/>
    <s v="USD"/>
    <n v="1405269457"/>
    <n v="1402677457"/>
    <b v="0"/>
    <n v="0"/>
    <x v="1"/>
    <x v="7"/>
    <n v="-5000"/>
    <e v="#DIV/0!"/>
    <x v="2"/>
    <x v="7"/>
  </r>
  <r>
    <x v="1"/>
    <x v="2"/>
    <s v="AUD"/>
    <n v="1463239108"/>
    <n v="1460647108"/>
    <b v="0"/>
    <n v="3"/>
    <x v="1"/>
    <x v="7"/>
    <n v="-199650"/>
    <n v="116.66666666666667"/>
    <x v="2"/>
    <x v="7"/>
  </r>
  <r>
    <x v="1"/>
    <x v="0"/>
    <s v="USD"/>
    <n v="1441516200"/>
    <n v="1438959121"/>
    <b v="0"/>
    <n v="1"/>
    <x v="1"/>
    <x v="7"/>
    <n v="-11989"/>
    <n v="10"/>
    <x v="2"/>
    <x v="7"/>
  </r>
  <r>
    <x v="1"/>
    <x v="5"/>
    <s v="CAD"/>
    <n v="1464460329"/>
    <n v="1461954729"/>
    <b v="0"/>
    <n v="9"/>
    <x v="1"/>
    <x v="7"/>
    <n v="-49310"/>
    <n v="76.666666666666671"/>
    <x v="2"/>
    <x v="7"/>
  </r>
  <r>
    <x v="1"/>
    <x v="9"/>
    <s v="EUR"/>
    <n v="1448470165"/>
    <n v="1445874565"/>
    <b v="0"/>
    <n v="0"/>
    <x v="1"/>
    <x v="7"/>
    <n v="-20000"/>
    <e v="#DIV/0!"/>
    <x v="2"/>
    <x v="7"/>
  </r>
  <r>
    <x v="1"/>
    <x v="0"/>
    <s v="USD"/>
    <n v="1466204400"/>
    <n v="1463469062"/>
    <b v="0"/>
    <n v="25"/>
    <x v="1"/>
    <x v="7"/>
    <n v="-8755"/>
    <n v="49.8"/>
    <x v="2"/>
    <x v="7"/>
  </r>
  <r>
    <x v="1"/>
    <x v="0"/>
    <s v="USD"/>
    <n v="1424989029"/>
    <n v="1422397029"/>
    <b v="0"/>
    <n v="1"/>
    <x v="1"/>
    <x v="7"/>
    <n v="-4999"/>
    <n v="1"/>
    <x v="2"/>
    <x v="7"/>
  </r>
  <r>
    <x v="1"/>
    <x v="0"/>
    <s v="USD"/>
    <n v="1428804762"/>
    <n v="1426212762"/>
    <b v="0"/>
    <n v="1"/>
    <x v="1"/>
    <x v="7"/>
    <n v="-24998"/>
    <n v="2"/>
    <x v="2"/>
    <x v="7"/>
  </r>
  <r>
    <x v="1"/>
    <x v="1"/>
    <s v="GBP"/>
    <n v="1433587620"/>
    <n v="1430996150"/>
    <b v="0"/>
    <n v="1"/>
    <x v="1"/>
    <x v="7"/>
    <n v="-1996"/>
    <n v="4"/>
    <x v="2"/>
    <x v="7"/>
  </r>
  <r>
    <x v="1"/>
    <x v="1"/>
    <s v="GBP"/>
    <n v="1488063840"/>
    <n v="1485558318"/>
    <b v="0"/>
    <n v="0"/>
    <x v="1"/>
    <x v="7"/>
    <n v="-100000"/>
    <e v="#DIV/0!"/>
    <x v="2"/>
    <x v="7"/>
  </r>
  <r>
    <x v="1"/>
    <x v="12"/>
    <s v="EUR"/>
    <n v="1490447662"/>
    <n v="1485267262"/>
    <b v="0"/>
    <n v="6"/>
    <x v="1"/>
    <x v="7"/>
    <n v="-199982"/>
    <n v="3"/>
    <x v="2"/>
    <x v="7"/>
  </r>
  <r>
    <x v="1"/>
    <x v="0"/>
    <s v="USD"/>
    <n v="1413208795"/>
    <n v="1408024795"/>
    <b v="0"/>
    <n v="1"/>
    <x v="1"/>
    <x v="7"/>
    <n v="-999999"/>
    <n v="1"/>
    <x v="2"/>
    <x v="7"/>
  </r>
  <r>
    <x v="0"/>
    <x v="6"/>
    <s v="EUR"/>
    <n v="1480028400"/>
    <n v="1478685915"/>
    <b v="0"/>
    <n v="2"/>
    <x v="0"/>
    <x v="8"/>
    <n v="31"/>
    <n v="50.5"/>
    <x v="2"/>
    <x v="8"/>
  </r>
  <r>
    <x v="0"/>
    <x v="0"/>
    <s v="USD"/>
    <n v="1439473248"/>
    <n v="1436881248"/>
    <b v="0"/>
    <n v="315"/>
    <x v="0"/>
    <x v="8"/>
    <n v="7665"/>
    <n v="151.31746031746033"/>
    <x v="2"/>
    <x v="8"/>
  </r>
  <r>
    <x v="0"/>
    <x v="12"/>
    <s v="EUR"/>
    <n v="1439998674"/>
    <n v="1436888274"/>
    <b v="0"/>
    <n v="2174"/>
    <x v="0"/>
    <x v="8"/>
    <n v="272097"/>
    <n v="134.3592456301748"/>
    <x v="2"/>
    <x v="8"/>
  </r>
  <r>
    <x v="0"/>
    <x v="0"/>
    <s v="USD"/>
    <n v="1433085875"/>
    <n v="1428333875"/>
    <b v="0"/>
    <n v="152"/>
    <x v="0"/>
    <x v="8"/>
    <n v="1452"/>
    <n v="174.02631578947367"/>
    <x v="2"/>
    <x v="8"/>
  </r>
  <r>
    <x v="0"/>
    <x v="0"/>
    <s v="USD"/>
    <n v="1414544400"/>
    <n v="1410883139"/>
    <b v="0"/>
    <n v="1021"/>
    <x v="0"/>
    <x v="8"/>
    <n v="50029.479999999996"/>
    <n v="73.486268364348675"/>
    <x v="2"/>
    <x v="8"/>
  </r>
  <r>
    <x v="0"/>
    <x v="0"/>
    <s v="USD"/>
    <n v="1470962274"/>
    <n v="1468370274"/>
    <b v="0"/>
    <n v="237"/>
    <x v="0"/>
    <x v="8"/>
    <n v="3574"/>
    <n v="23.518987341772153"/>
    <x v="2"/>
    <x v="8"/>
  </r>
  <r>
    <x v="0"/>
    <x v="0"/>
    <s v="USD"/>
    <n v="1407788867"/>
    <n v="1405196867"/>
    <b v="0"/>
    <n v="27"/>
    <x v="0"/>
    <x v="8"/>
    <n v="255.01"/>
    <n v="39.074444444444445"/>
    <x v="2"/>
    <x v="8"/>
  </r>
  <r>
    <x v="0"/>
    <x v="5"/>
    <s v="CAD"/>
    <n v="1458235549"/>
    <n v="1455647149"/>
    <b v="0"/>
    <n v="17"/>
    <x v="0"/>
    <x v="8"/>
    <n v="141"/>
    <n v="125.94117647058823"/>
    <x v="2"/>
    <x v="8"/>
  </r>
  <r>
    <x v="0"/>
    <x v="0"/>
    <s v="USD"/>
    <n v="1413304708"/>
    <n v="1410280708"/>
    <b v="0"/>
    <n v="27"/>
    <x v="0"/>
    <x v="8"/>
    <n v="9388"/>
    <n v="1644"/>
    <x v="2"/>
    <x v="8"/>
  </r>
  <r>
    <x v="0"/>
    <x v="0"/>
    <s v="USD"/>
    <n v="1410904413"/>
    <n v="1409090013"/>
    <b v="0"/>
    <n v="82"/>
    <x v="0"/>
    <x v="8"/>
    <n v="999"/>
    <n v="42.670731707317074"/>
    <x v="2"/>
    <x v="8"/>
  </r>
  <r>
    <x v="0"/>
    <x v="0"/>
    <s v="USD"/>
    <n v="1418953984"/>
    <n v="1413766384"/>
    <b v="0"/>
    <n v="48"/>
    <x v="0"/>
    <x v="8"/>
    <n v="186"/>
    <n v="35.125"/>
    <x v="2"/>
    <x v="8"/>
  </r>
  <r>
    <x v="0"/>
    <x v="0"/>
    <s v="USD"/>
    <n v="1418430311"/>
    <n v="1415838311"/>
    <b v="0"/>
    <n v="105"/>
    <x v="0"/>
    <x v="8"/>
    <n v="132"/>
    <n v="239.35238095238094"/>
    <x v="2"/>
    <x v="8"/>
  </r>
  <r>
    <x v="0"/>
    <x v="0"/>
    <s v="USD"/>
    <n v="1480613650"/>
    <n v="1478018050"/>
    <b v="0"/>
    <n v="28"/>
    <x v="0"/>
    <x v="8"/>
    <n v="14"/>
    <n v="107.64285714285714"/>
    <x v="2"/>
    <x v="8"/>
  </r>
  <r>
    <x v="0"/>
    <x v="0"/>
    <s v="USD"/>
    <n v="1440082240"/>
    <n v="1436885440"/>
    <b v="0"/>
    <n v="1107"/>
    <x v="0"/>
    <x v="8"/>
    <n v="31084.5"/>
    <n v="95.830623306233065"/>
    <x v="2"/>
    <x v="8"/>
  </r>
  <r>
    <x v="0"/>
    <x v="0"/>
    <s v="USD"/>
    <n v="1436396313"/>
    <n v="1433804313"/>
    <b v="0"/>
    <n v="1013"/>
    <x v="0"/>
    <x v="8"/>
    <n v="20075"/>
    <n v="31.663376110562684"/>
    <x v="2"/>
    <x v="8"/>
  </r>
  <r>
    <x v="0"/>
    <x v="0"/>
    <s v="USD"/>
    <n v="1426197512"/>
    <n v="1423609112"/>
    <b v="0"/>
    <n v="274"/>
    <x v="0"/>
    <x v="8"/>
    <n v="3751"/>
    <n v="42.886861313868614"/>
    <x v="2"/>
    <x v="8"/>
  </r>
  <r>
    <x v="0"/>
    <x v="0"/>
    <s v="USD"/>
    <n v="1460917119"/>
    <n v="1455736719"/>
    <b v="0"/>
    <n v="87"/>
    <x v="0"/>
    <x v="8"/>
    <n v="5678"/>
    <n v="122.73563218390805"/>
    <x v="2"/>
    <x v="8"/>
  </r>
  <r>
    <x v="0"/>
    <x v="0"/>
    <s v="USD"/>
    <n v="1450901872"/>
    <n v="1448309872"/>
    <b v="0"/>
    <n v="99"/>
    <x v="0"/>
    <x v="8"/>
    <n v="3855"/>
    <n v="190.45454545454547"/>
    <x v="2"/>
    <x v="8"/>
  </r>
  <r>
    <x v="0"/>
    <x v="0"/>
    <s v="USD"/>
    <n v="1437933600"/>
    <n v="1435117889"/>
    <b v="0"/>
    <n v="276"/>
    <x v="0"/>
    <x v="8"/>
    <n v="1289"/>
    <n v="109.33695652173913"/>
    <x v="2"/>
    <x v="8"/>
  </r>
  <r>
    <x v="0"/>
    <x v="0"/>
    <s v="USD"/>
    <n v="1440339295"/>
    <n v="1437747295"/>
    <b v="0"/>
    <n v="21"/>
    <x v="0"/>
    <x v="8"/>
    <n v="17"/>
    <n v="143.66666666666666"/>
    <x v="2"/>
    <x v="8"/>
  </r>
  <r>
    <x v="2"/>
    <x v="0"/>
    <s v="USD"/>
    <n v="1415558879"/>
    <n v="1412963279"/>
    <b v="0"/>
    <n v="18"/>
    <x v="1"/>
    <x v="8"/>
    <n v="-48471"/>
    <n v="84.944444444444443"/>
    <x v="2"/>
    <x v="8"/>
  </r>
  <r>
    <x v="2"/>
    <x v="0"/>
    <s v="USD"/>
    <n v="1477236559"/>
    <n v="1474644559"/>
    <b v="0"/>
    <n v="9"/>
    <x v="1"/>
    <x v="8"/>
    <n v="-9905"/>
    <n v="10.555555555555555"/>
    <x v="2"/>
    <x v="8"/>
  </r>
  <r>
    <x v="2"/>
    <x v="0"/>
    <s v="USD"/>
    <n v="1421404247"/>
    <n v="1418812247"/>
    <b v="0"/>
    <n v="4"/>
    <x v="1"/>
    <x v="8"/>
    <n v="-38844"/>
    <n v="39"/>
    <x v="2"/>
    <x v="8"/>
  </r>
  <r>
    <x v="2"/>
    <x v="8"/>
    <s v="DKK"/>
    <n v="1437250456"/>
    <n v="1434658456"/>
    <b v="0"/>
    <n v="7"/>
    <x v="1"/>
    <x v="8"/>
    <n v="-199300"/>
    <n v="100"/>
    <x v="2"/>
    <x v="8"/>
  </r>
  <r>
    <x v="2"/>
    <x v="0"/>
    <s v="USD"/>
    <n v="1428940775"/>
    <n v="1426348775"/>
    <b v="0"/>
    <n v="29"/>
    <x v="1"/>
    <x v="8"/>
    <n v="-11096"/>
    <n v="31.172413793103448"/>
    <x v="2"/>
    <x v="8"/>
  </r>
  <r>
    <x v="2"/>
    <x v="0"/>
    <s v="USD"/>
    <n v="1484327061"/>
    <n v="1479143061"/>
    <b v="0"/>
    <n v="12"/>
    <x v="1"/>
    <x v="8"/>
    <n v="-8136"/>
    <n v="155.33333333333334"/>
    <x v="2"/>
    <x v="8"/>
  </r>
  <r>
    <x v="2"/>
    <x v="0"/>
    <s v="USD"/>
    <n v="1408305498"/>
    <n v="1405713498"/>
    <b v="0"/>
    <n v="4"/>
    <x v="1"/>
    <x v="8"/>
    <n v="-199992"/>
    <n v="2"/>
    <x v="2"/>
    <x v="8"/>
  </r>
  <r>
    <x v="2"/>
    <x v="13"/>
    <s v="EUR"/>
    <n v="1477731463"/>
    <n v="1474275463"/>
    <b v="0"/>
    <n v="28"/>
    <x v="1"/>
    <x v="8"/>
    <n v="-44990"/>
    <n v="178.92857142857142"/>
    <x v="2"/>
    <x v="8"/>
  </r>
  <r>
    <x v="2"/>
    <x v="0"/>
    <s v="USD"/>
    <n v="1431374222"/>
    <n v="1427486222"/>
    <b v="0"/>
    <n v="25"/>
    <x v="1"/>
    <x v="8"/>
    <n v="-14316"/>
    <n v="27.36"/>
    <x v="2"/>
    <x v="8"/>
  </r>
  <r>
    <x v="2"/>
    <x v="11"/>
    <s v="SEK"/>
    <n v="1467817258"/>
    <n v="1465225258"/>
    <b v="0"/>
    <n v="28"/>
    <x v="1"/>
    <x v="8"/>
    <n v="-156985"/>
    <n v="1536.25"/>
    <x v="2"/>
    <x v="8"/>
  </r>
  <r>
    <x v="2"/>
    <x v="13"/>
    <s v="EUR"/>
    <n v="1466323800"/>
    <n v="1463418120"/>
    <b v="0"/>
    <n v="310"/>
    <x v="1"/>
    <x v="8"/>
    <n v="-63651"/>
    <n v="84.99677419354839"/>
    <x v="2"/>
    <x v="8"/>
  </r>
  <r>
    <x v="2"/>
    <x v="0"/>
    <s v="USD"/>
    <n v="1421208000"/>
    <n v="1418315852"/>
    <b v="0"/>
    <n v="15"/>
    <x v="1"/>
    <x v="8"/>
    <n v="-18172"/>
    <n v="788.5333333333333"/>
    <x v="2"/>
    <x v="8"/>
  </r>
  <r>
    <x v="2"/>
    <x v="0"/>
    <s v="USD"/>
    <n v="1420088340"/>
    <n v="1417410964"/>
    <b v="0"/>
    <n v="215"/>
    <x v="1"/>
    <x v="8"/>
    <n v="-39186"/>
    <n v="50.29767441860465"/>
    <x v="2"/>
    <x v="8"/>
  </r>
  <r>
    <x v="2"/>
    <x v="0"/>
    <s v="USD"/>
    <n v="1409602217"/>
    <n v="1405714217"/>
    <b v="0"/>
    <n v="3"/>
    <x v="1"/>
    <x v="8"/>
    <n v="-99795"/>
    <n v="68.333333333333329"/>
    <x v="2"/>
    <x v="8"/>
  </r>
  <r>
    <x v="2"/>
    <x v="0"/>
    <s v="USD"/>
    <n v="1407811627"/>
    <n v="1402627627"/>
    <b v="0"/>
    <n v="2"/>
    <x v="1"/>
    <x v="8"/>
    <n v="-49985"/>
    <n v="7.5"/>
    <x v="2"/>
    <x v="8"/>
  </r>
  <r>
    <x v="2"/>
    <x v="0"/>
    <s v="USD"/>
    <n v="1420095540"/>
    <n v="1417558804"/>
    <b v="0"/>
    <n v="26"/>
    <x v="1"/>
    <x v="8"/>
    <n v="-5109"/>
    <n v="34.269230769230766"/>
    <x v="2"/>
    <x v="8"/>
  </r>
  <r>
    <x v="2"/>
    <x v="5"/>
    <s v="CAD"/>
    <n v="1423333581"/>
    <n v="1420741581"/>
    <b v="0"/>
    <n v="24"/>
    <x v="1"/>
    <x v="8"/>
    <n v="-98529"/>
    <n v="61.291666666666664"/>
    <x v="2"/>
    <x v="8"/>
  </r>
  <r>
    <x v="2"/>
    <x v="13"/>
    <s v="EUR"/>
    <n v="1467106895"/>
    <n v="1463218895"/>
    <b v="0"/>
    <n v="96"/>
    <x v="1"/>
    <x v="8"/>
    <n v="-37208"/>
    <n v="133.25"/>
    <x v="2"/>
    <x v="8"/>
  </r>
  <r>
    <x v="2"/>
    <x v="0"/>
    <s v="USD"/>
    <n v="1463821338"/>
    <n v="1461229338"/>
    <b v="0"/>
    <n v="17"/>
    <x v="1"/>
    <x v="8"/>
    <n v="-27892"/>
    <n v="65.17647058823529"/>
    <x v="2"/>
    <x v="8"/>
  </r>
  <r>
    <x v="2"/>
    <x v="0"/>
    <s v="USD"/>
    <n v="1472920909"/>
    <n v="1467736909"/>
    <b v="0"/>
    <n v="94"/>
    <x v="1"/>
    <x v="8"/>
    <n v="-48173"/>
    <n v="93.90425531914893"/>
    <x v="2"/>
    <x v="8"/>
  </r>
  <r>
    <x v="2"/>
    <x v="0"/>
    <s v="USD"/>
    <n v="1410955331"/>
    <n v="1407931331"/>
    <b v="0"/>
    <n v="129"/>
    <x v="1"/>
    <x v="8"/>
    <n v="-55566"/>
    <n v="150.65116279069767"/>
    <x v="2"/>
    <x v="8"/>
  </r>
  <r>
    <x v="2"/>
    <x v="0"/>
    <s v="USD"/>
    <n v="1477509604"/>
    <n v="1474917604"/>
    <b v="0"/>
    <n v="1"/>
    <x v="1"/>
    <x v="8"/>
    <n v="-2499"/>
    <n v="1"/>
    <x v="2"/>
    <x v="8"/>
  </r>
  <r>
    <x v="2"/>
    <x v="0"/>
    <s v="USD"/>
    <n v="1489512122"/>
    <n v="1486923722"/>
    <b v="0"/>
    <n v="4"/>
    <x v="1"/>
    <x v="8"/>
    <n v="-49947"/>
    <n v="13.25"/>
    <x v="2"/>
    <x v="8"/>
  </r>
  <r>
    <x v="2"/>
    <x v="0"/>
    <s v="USD"/>
    <n v="1477949764"/>
    <n v="1474493764"/>
    <b v="0"/>
    <n v="3"/>
    <x v="1"/>
    <x v="8"/>
    <n v="-34702"/>
    <n v="99.333333333333329"/>
    <x v="2"/>
    <x v="8"/>
  </r>
  <r>
    <x v="2"/>
    <x v="0"/>
    <s v="USD"/>
    <n v="1406257200"/>
    <n v="1403176891"/>
    <b v="0"/>
    <n v="135"/>
    <x v="1"/>
    <x v="8"/>
    <n v="-296052"/>
    <n v="177.39259259259259"/>
    <x v="2"/>
    <x v="8"/>
  </r>
  <r>
    <x v="2"/>
    <x v="0"/>
    <s v="USD"/>
    <n v="1421095672"/>
    <n v="1417207672"/>
    <b v="0"/>
    <n v="10"/>
    <x v="1"/>
    <x v="8"/>
    <n v="-1447"/>
    <n v="55.3"/>
    <x v="2"/>
    <x v="8"/>
  </r>
  <r>
    <x v="2"/>
    <x v="13"/>
    <s v="EUR"/>
    <n v="1438618170"/>
    <n v="1436026170"/>
    <b v="0"/>
    <n v="0"/>
    <x v="1"/>
    <x v="8"/>
    <n v="-500000"/>
    <e v="#DIV/0!"/>
    <x v="2"/>
    <x v="8"/>
  </r>
  <r>
    <x v="2"/>
    <x v="14"/>
    <s v="MXN"/>
    <n v="1486317653"/>
    <n v="1481133653"/>
    <b v="0"/>
    <n v="6"/>
    <x v="1"/>
    <x v="8"/>
    <n v="-96450"/>
    <n v="591.66666666666663"/>
    <x v="2"/>
    <x v="8"/>
  </r>
  <r>
    <x v="2"/>
    <x v="0"/>
    <s v="USD"/>
    <n v="1444876253"/>
    <n v="1442284253"/>
    <b v="0"/>
    <n v="36"/>
    <x v="1"/>
    <x v="8"/>
    <n v="-5402"/>
    <n v="405.5"/>
    <x v="2"/>
    <x v="8"/>
  </r>
  <r>
    <x v="2"/>
    <x v="0"/>
    <s v="USD"/>
    <n v="1481173140"/>
    <n v="1478016097"/>
    <b v="0"/>
    <n v="336"/>
    <x v="1"/>
    <x v="8"/>
    <n v="-84702.5"/>
    <n v="343.14732142857144"/>
    <x v="2"/>
    <x v="8"/>
  </r>
  <r>
    <x v="2"/>
    <x v="0"/>
    <s v="USD"/>
    <n v="1473400800"/>
    <n v="1469718841"/>
    <b v="0"/>
    <n v="34"/>
    <x v="1"/>
    <x v="8"/>
    <n v="-17532"/>
    <n v="72.588235294117652"/>
    <x v="2"/>
    <x v="8"/>
  </r>
  <r>
    <x v="2"/>
    <x v="0"/>
    <s v="USD"/>
    <n v="1435711246"/>
    <n v="1433292046"/>
    <b v="0"/>
    <n v="10"/>
    <x v="1"/>
    <x v="8"/>
    <n v="-49740"/>
    <n v="26"/>
    <x v="2"/>
    <x v="8"/>
  </r>
  <r>
    <x v="2"/>
    <x v="1"/>
    <s v="GBP"/>
    <n v="1482397263"/>
    <n v="1479805263"/>
    <b v="0"/>
    <n v="201"/>
    <x v="1"/>
    <x v="8"/>
    <n v="-18694"/>
    <n v="6.4975124378109452"/>
    <x v="2"/>
    <x v="8"/>
  </r>
  <r>
    <x v="2"/>
    <x v="0"/>
    <s v="USD"/>
    <n v="1430421827"/>
    <n v="1427829827"/>
    <b v="0"/>
    <n v="296"/>
    <x v="1"/>
    <x v="8"/>
    <n v="-64662"/>
    <n v="119.38513513513513"/>
    <x v="2"/>
    <x v="8"/>
  </r>
  <r>
    <x v="2"/>
    <x v="0"/>
    <s v="USD"/>
    <n v="1485964559"/>
    <n v="1483372559"/>
    <b v="0"/>
    <n v="7"/>
    <x v="1"/>
    <x v="8"/>
    <n v="-149410"/>
    <n v="84.285714285714292"/>
    <x v="2"/>
    <x v="8"/>
  </r>
  <r>
    <x v="2"/>
    <x v="0"/>
    <s v="USD"/>
    <n v="1414758620"/>
    <n v="1412166620"/>
    <b v="0"/>
    <n v="7"/>
    <x v="1"/>
    <x v="8"/>
    <n v="-59364"/>
    <n v="90.857142857142861"/>
    <x v="2"/>
    <x v="8"/>
  </r>
  <r>
    <x v="2"/>
    <x v="9"/>
    <s v="EUR"/>
    <n v="1406326502"/>
    <n v="1403734502"/>
    <b v="0"/>
    <n v="1"/>
    <x v="1"/>
    <x v="8"/>
    <n v="-174999"/>
    <n v="1"/>
    <x v="2"/>
    <x v="8"/>
  </r>
  <r>
    <x v="2"/>
    <x v="12"/>
    <s v="EUR"/>
    <n v="1454502789"/>
    <n v="1453206789"/>
    <b v="0"/>
    <n v="114"/>
    <x v="1"/>
    <x v="8"/>
    <n v="-2681"/>
    <n v="20.342105263157894"/>
    <x v="2"/>
    <x v="8"/>
  </r>
  <r>
    <x v="2"/>
    <x v="0"/>
    <s v="USD"/>
    <n v="1411005600"/>
    <n v="1408141245"/>
    <b v="0"/>
    <n v="29"/>
    <x v="1"/>
    <x v="8"/>
    <n v="-84610"/>
    <n v="530.68965517241384"/>
    <x v="2"/>
    <x v="8"/>
  </r>
  <r>
    <x v="2"/>
    <x v="0"/>
    <s v="USD"/>
    <n v="1385136000"/>
    <n v="1381923548"/>
    <b v="0"/>
    <n v="890"/>
    <x v="1"/>
    <x v="8"/>
    <n v="-22851.259999999995"/>
    <n v="120.39184269662923"/>
    <x v="2"/>
    <x v="8"/>
  </r>
  <r>
    <x v="2"/>
    <x v="3"/>
    <s v="EUR"/>
    <n v="1484065881"/>
    <n v="1481473881"/>
    <b v="0"/>
    <n v="31"/>
    <x v="1"/>
    <x v="8"/>
    <n v="-14597"/>
    <n v="13"/>
    <x v="2"/>
    <x v="8"/>
  </r>
  <r>
    <x v="2"/>
    <x v="1"/>
    <s v="GBP"/>
    <n v="1406130880"/>
    <n v="1403538880"/>
    <b v="0"/>
    <n v="21"/>
    <x v="1"/>
    <x v="8"/>
    <n v="-16882"/>
    <n v="291.33333333333331"/>
    <x v="2"/>
    <x v="8"/>
  </r>
  <r>
    <x v="2"/>
    <x v="0"/>
    <s v="USD"/>
    <n v="1480011987"/>
    <n v="1477416387"/>
    <b v="0"/>
    <n v="37"/>
    <x v="1"/>
    <x v="8"/>
    <n v="-10377.99"/>
    <n v="124.9191891891892"/>
    <x v="2"/>
    <x v="8"/>
  </r>
  <r>
    <x v="2"/>
    <x v="0"/>
    <s v="USD"/>
    <n v="1485905520"/>
    <n v="1481150949"/>
    <b v="0"/>
    <n v="7"/>
    <x v="1"/>
    <x v="8"/>
    <n v="-14163"/>
    <n v="119.57142857142857"/>
    <x v="2"/>
    <x v="8"/>
  </r>
  <r>
    <x v="2"/>
    <x v="5"/>
    <s v="CAD"/>
    <n v="1487565468"/>
    <n v="1482381468"/>
    <b v="0"/>
    <n v="4"/>
    <x v="1"/>
    <x v="8"/>
    <n v="-54519"/>
    <n v="120.25"/>
    <x v="2"/>
    <x v="8"/>
  </r>
  <r>
    <x v="2"/>
    <x v="9"/>
    <s v="EUR"/>
    <n v="1484999278"/>
    <n v="1482407278"/>
    <b v="0"/>
    <n v="5"/>
    <x v="1"/>
    <x v="8"/>
    <n v="-99023"/>
    <n v="195.4"/>
    <x v="2"/>
    <x v="8"/>
  </r>
  <r>
    <x v="2"/>
    <x v="3"/>
    <s v="EUR"/>
    <n v="1481740740"/>
    <n v="1478130783"/>
    <b v="0"/>
    <n v="0"/>
    <x v="1"/>
    <x v="8"/>
    <n v="-100000"/>
    <e v="#DIV/0!"/>
    <x v="2"/>
    <x v="8"/>
  </r>
  <r>
    <x v="2"/>
    <x v="1"/>
    <s v="GBP"/>
    <n v="1483286127"/>
    <n v="1479830127"/>
    <b v="0"/>
    <n v="456"/>
    <x v="1"/>
    <x v="8"/>
    <n v="-14329.400000000001"/>
    <n v="117.69868421052631"/>
    <x v="2"/>
    <x v="8"/>
  </r>
  <r>
    <x v="2"/>
    <x v="1"/>
    <s v="GBP"/>
    <n v="1410616600"/>
    <n v="1405432600"/>
    <b v="0"/>
    <n v="369"/>
    <x v="1"/>
    <x v="8"/>
    <n v="-31163"/>
    <n v="23.948509485094849"/>
    <x v="2"/>
    <x v="8"/>
  </r>
  <r>
    <x v="2"/>
    <x v="0"/>
    <s v="USD"/>
    <n v="1417741159"/>
    <n v="1415149159"/>
    <b v="0"/>
    <n v="2"/>
    <x v="1"/>
    <x v="8"/>
    <n v="-14939"/>
    <n v="30.5"/>
    <x v="2"/>
    <x v="8"/>
  </r>
  <r>
    <x v="2"/>
    <x v="5"/>
    <s v="CAD"/>
    <n v="1408495440"/>
    <n v="1405640302"/>
    <b v="0"/>
    <n v="0"/>
    <x v="1"/>
    <x v="8"/>
    <n v="-1200"/>
    <e v="#DIV/0!"/>
    <x v="2"/>
    <x v="8"/>
  </r>
  <r>
    <x v="2"/>
    <x v="9"/>
    <s v="EUR"/>
    <n v="1481716868"/>
    <n v="1478257268"/>
    <b v="0"/>
    <n v="338"/>
    <x v="1"/>
    <x v="8"/>
    <n v="-66209"/>
    <n v="99.973372781065095"/>
    <x v="2"/>
    <x v="8"/>
  </r>
  <r>
    <x v="2"/>
    <x v="0"/>
    <s v="USD"/>
    <n v="1455466832"/>
    <n v="1452874832"/>
    <b v="0"/>
    <n v="4"/>
    <x v="1"/>
    <x v="8"/>
    <n v="-48395"/>
    <n v="26.25"/>
    <x v="2"/>
    <x v="8"/>
  </r>
  <r>
    <x v="2"/>
    <x v="13"/>
    <s v="EUR"/>
    <n v="1465130532"/>
    <n v="1462538532"/>
    <b v="0"/>
    <n v="1"/>
    <x v="1"/>
    <x v="8"/>
    <n v="-24801"/>
    <n v="199"/>
    <x v="2"/>
    <x v="8"/>
  </r>
  <r>
    <x v="2"/>
    <x v="0"/>
    <s v="USD"/>
    <n v="1488308082"/>
    <n v="1483124082"/>
    <b v="0"/>
    <n v="28"/>
    <x v="1"/>
    <x v="8"/>
    <n v="-12751"/>
    <n v="80.321428571428569"/>
    <x v="2"/>
    <x v="8"/>
  </r>
  <r>
    <x v="2"/>
    <x v="0"/>
    <s v="USD"/>
    <n v="1446693040"/>
    <n v="1443233440"/>
    <b v="0"/>
    <n v="12"/>
    <x v="1"/>
    <x v="8"/>
    <n v="-26111"/>
    <n v="115.75"/>
    <x v="2"/>
    <x v="8"/>
  </r>
  <r>
    <x v="2"/>
    <x v="0"/>
    <s v="USD"/>
    <n v="1417392000"/>
    <n v="1414511307"/>
    <b v="0"/>
    <n v="16"/>
    <x v="1"/>
    <x v="8"/>
    <n v="-6285"/>
    <n v="44.6875"/>
    <x v="2"/>
    <x v="8"/>
  </r>
  <r>
    <x v="2"/>
    <x v="0"/>
    <s v="USD"/>
    <n v="1409949002"/>
    <n v="1407357002"/>
    <b v="0"/>
    <n v="4"/>
    <x v="1"/>
    <x v="8"/>
    <n v="-99695"/>
    <n v="76.25"/>
    <x v="2"/>
    <x v="8"/>
  </r>
  <r>
    <x v="2"/>
    <x v="0"/>
    <s v="USD"/>
    <n v="1487397540"/>
    <n v="1484684247"/>
    <b v="0"/>
    <n v="4"/>
    <x v="1"/>
    <x v="8"/>
    <n v="-11910"/>
    <n v="22.5"/>
    <x v="2"/>
    <x v="8"/>
  </r>
  <r>
    <x v="2"/>
    <x v="0"/>
    <s v="USD"/>
    <n v="1456189076"/>
    <n v="1454979476"/>
    <b v="0"/>
    <n v="10"/>
    <x v="1"/>
    <x v="8"/>
    <n v="-14806"/>
    <n v="19.399999999999999"/>
    <x v="2"/>
    <x v="8"/>
  </r>
  <r>
    <x v="0"/>
    <x v="0"/>
    <s v="USD"/>
    <n v="1327851291"/>
    <n v="1325432091"/>
    <b v="0"/>
    <n v="41"/>
    <x v="0"/>
    <x v="9"/>
    <n v="835"/>
    <n v="66.707317073170728"/>
    <x v="3"/>
    <x v="9"/>
  </r>
  <r>
    <x v="0"/>
    <x v="0"/>
    <s v="USD"/>
    <n v="1406900607"/>
    <n v="1403012607"/>
    <b v="0"/>
    <n v="119"/>
    <x v="0"/>
    <x v="9"/>
    <n v="1813"/>
    <n v="84.142857142857139"/>
    <x v="3"/>
    <x v="9"/>
  </r>
  <r>
    <x v="0"/>
    <x v="0"/>
    <s v="USD"/>
    <n v="1333909178"/>
    <n v="1331320778"/>
    <b v="0"/>
    <n v="153"/>
    <x v="0"/>
    <x v="9"/>
    <n v="8006"/>
    <n v="215.72549019607843"/>
    <x v="3"/>
    <x v="9"/>
  </r>
  <r>
    <x v="0"/>
    <x v="0"/>
    <s v="USD"/>
    <n v="1438228740"/>
    <n v="1435606549"/>
    <b v="0"/>
    <n v="100"/>
    <x v="0"/>
    <x v="9"/>
    <n v="469"/>
    <n v="54.69"/>
    <x v="3"/>
    <x v="9"/>
  </r>
  <r>
    <x v="0"/>
    <x v="0"/>
    <s v="USD"/>
    <n v="1309447163"/>
    <n v="1306855163"/>
    <b v="0"/>
    <n v="143"/>
    <x v="0"/>
    <x v="9"/>
    <n v="383.01000000000022"/>
    <n v="51.62944055944056"/>
    <x v="3"/>
    <x v="9"/>
  </r>
  <r>
    <x v="0"/>
    <x v="0"/>
    <s v="USD"/>
    <n v="1450018912"/>
    <n v="1447426912"/>
    <b v="0"/>
    <n v="140"/>
    <x v="0"/>
    <x v="9"/>
    <n v="70"/>
    <n v="143.35714285714286"/>
    <x v="3"/>
    <x v="9"/>
  </r>
  <r>
    <x v="0"/>
    <x v="0"/>
    <s v="USD"/>
    <n v="1365728487"/>
    <n v="1363136487"/>
    <b v="0"/>
    <n v="35"/>
    <x v="0"/>
    <x v="9"/>
    <n v="35"/>
    <n v="72.428571428571431"/>
    <x v="3"/>
    <x v="9"/>
  </r>
  <r>
    <x v="0"/>
    <x v="0"/>
    <s v="USD"/>
    <n v="1358198400"/>
    <n v="1354580949"/>
    <b v="0"/>
    <n v="149"/>
    <x v="0"/>
    <x v="9"/>
    <n v="1943"/>
    <n v="36.530201342281877"/>
    <x v="3"/>
    <x v="9"/>
  </r>
  <r>
    <x v="0"/>
    <x v="0"/>
    <s v="USD"/>
    <n v="1313957157"/>
    <n v="1310069157"/>
    <b v="0"/>
    <n v="130"/>
    <x v="0"/>
    <x v="9"/>
    <n v="417.44999999999982"/>
    <n v="60.903461538461535"/>
    <x v="3"/>
    <x v="9"/>
  </r>
  <r>
    <x v="0"/>
    <x v="0"/>
    <s v="USD"/>
    <n v="1348028861"/>
    <n v="1342844861"/>
    <b v="0"/>
    <n v="120"/>
    <x v="0"/>
    <x v="9"/>
    <n v="1226"/>
    <n v="43.55"/>
    <x v="3"/>
    <x v="9"/>
  </r>
  <r>
    <x v="0"/>
    <x v="0"/>
    <s v="USD"/>
    <n v="1323280391"/>
    <n v="1320688391"/>
    <b v="0"/>
    <n v="265"/>
    <x v="0"/>
    <x v="9"/>
    <n v="6438"/>
    <n v="99.766037735849054"/>
    <x v="3"/>
    <x v="9"/>
  </r>
  <r>
    <x v="0"/>
    <x v="0"/>
    <s v="USD"/>
    <n v="1327212000"/>
    <n v="1322852747"/>
    <b v="0"/>
    <n v="71"/>
    <x v="0"/>
    <x v="9"/>
    <n v="1300"/>
    <n v="88.732394366197184"/>
    <x v="3"/>
    <x v="9"/>
  </r>
  <r>
    <x v="0"/>
    <x v="1"/>
    <s v="GBP"/>
    <n v="1380449461"/>
    <n v="1375265461"/>
    <b v="0"/>
    <n v="13"/>
    <x v="0"/>
    <x v="9"/>
    <n v="24"/>
    <n v="4.9230769230769234"/>
    <x v="3"/>
    <x v="9"/>
  </r>
  <r>
    <x v="0"/>
    <x v="1"/>
    <s v="GBP"/>
    <n v="1387533892"/>
    <n v="1384941892"/>
    <b v="0"/>
    <n v="169"/>
    <x v="0"/>
    <x v="9"/>
    <n v="512"/>
    <n v="17.822485207100591"/>
    <x v="3"/>
    <x v="9"/>
  </r>
  <r>
    <x v="0"/>
    <x v="5"/>
    <s v="CAD"/>
    <n v="1431147600"/>
    <n v="1428465420"/>
    <b v="0"/>
    <n v="57"/>
    <x v="0"/>
    <x v="9"/>
    <n v="2170"/>
    <n v="187.19298245614036"/>
    <x v="3"/>
    <x v="9"/>
  </r>
  <r>
    <x v="0"/>
    <x v="0"/>
    <s v="USD"/>
    <n v="1417653540"/>
    <n v="1414975346"/>
    <b v="0"/>
    <n v="229"/>
    <x v="0"/>
    <x v="9"/>
    <n v="6771"/>
    <n v="234.80786026200875"/>
    <x v="3"/>
    <x v="9"/>
  </r>
  <r>
    <x v="0"/>
    <x v="0"/>
    <s v="USD"/>
    <n v="1385009940"/>
    <n v="1383327440"/>
    <b v="0"/>
    <n v="108"/>
    <x v="0"/>
    <x v="9"/>
    <n v="7745"/>
    <n v="105.04629629629629"/>
    <x v="3"/>
    <x v="9"/>
  </r>
  <r>
    <x v="0"/>
    <x v="0"/>
    <s v="USD"/>
    <n v="1392408000"/>
    <n v="1390890987"/>
    <b v="0"/>
    <n v="108"/>
    <x v="0"/>
    <x v="9"/>
    <n v="1120"/>
    <n v="56.666666666666664"/>
    <x v="3"/>
    <x v="9"/>
  </r>
  <r>
    <x v="0"/>
    <x v="0"/>
    <s v="USD"/>
    <n v="1417409940"/>
    <n v="1414765794"/>
    <b v="0"/>
    <n v="41"/>
    <x v="0"/>
    <x v="9"/>
    <n v="101"/>
    <n v="39.048780487804876"/>
    <x v="3"/>
    <x v="9"/>
  </r>
  <r>
    <x v="0"/>
    <x v="0"/>
    <s v="USD"/>
    <n v="1407758629"/>
    <n v="1404907429"/>
    <b v="0"/>
    <n v="139"/>
    <x v="0"/>
    <x v="9"/>
    <n v="3500"/>
    <n v="68.345323741007192"/>
    <x v="3"/>
    <x v="9"/>
  </r>
  <r>
    <x v="0"/>
    <x v="0"/>
    <s v="USD"/>
    <n v="1434857482"/>
    <n v="1433647882"/>
    <b v="0"/>
    <n v="19"/>
    <x v="0"/>
    <x v="9"/>
    <n v="222"/>
    <n v="169.57894736842104"/>
    <x v="3"/>
    <x v="9"/>
  </r>
  <r>
    <x v="0"/>
    <x v="0"/>
    <s v="USD"/>
    <n v="1370964806"/>
    <n v="1367940806"/>
    <b v="0"/>
    <n v="94"/>
    <x v="0"/>
    <x v="9"/>
    <n v="293.79999999999927"/>
    <n v="141.42340425531913"/>
    <x v="3"/>
    <x v="9"/>
  </r>
  <r>
    <x v="0"/>
    <x v="0"/>
    <s v="USD"/>
    <n v="1395435712"/>
    <n v="1392847312"/>
    <b v="0"/>
    <n v="23"/>
    <x v="0"/>
    <x v="9"/>
    <n v="150"/>
    <n v="67.391304347826093"/>
    <x v="3"/>
    <x v="9"/>
  </r>
  <r>
    <x v="0"/>
    <x v="0"/>
    <s v="USD"/>
    <n v="1334610000"/>
    <n v="1332435685"/>
    <b v="0"/>
    <n v="15"/>
    <x v="0"/>
    <x v="9"/>
    <n v="264"/>
    <n v="54.266666666666666"/>
    <x v="3"/>
    <x v="9"/>
  </r>
  <r>
    <x v="0"/>
    <x v="0"/>
    <s v="USD"/>
    <n v="1355439503"/>
    <n v="1352847503"/>
    <b v="0"/>
    <n v="62"/>
    <x v="0"/>
    <x v="9"/>
    <n v="116"/>
    <n v="82.516129032258064"/>
    <x v="3"/>
    <x v="9"/>
  </r>
  <r>
    <x v="0"/>
    <x v="0"/>
    <s v="USD"/>
    <n v="1367588645"/>
    <n v="1364996645"/>
    <b v="0"/>
    <n v="74"/>
    <x v="0"/>
    <x v="9"/>
    <n v="1756"/>
    <n v="53.729729729729726"/>
    <x v="3"/>
    <x v="9"/>
  </r>
  <r>
    <x v="0"/>
    <x v="0"/>
    <s v="USD"/>
    <n v="1348372740"/>
    <n v="1346806909"/>
    <b v="0"/>
    <n v="97"/>
    <x v="0"/>
    <x v="9"/>
    <n v="331"/>
    <n v="34.206185567010309"/>
    <x v="3"/>
    <x v="9"/>
  </r>
  <r>
    <x v="0"/>
    <x v="9"/>
    <s v="EUR"/>
    <n v="1421319240"/>
    <n v="1418649019"/>
    <b v="0"/>
    <n v="55"/>
    <x v="0"/>
    <x v="9"/>
    <n v="3"/>
    <n v="127.32727272727273"/>
    <x v="3"/>
    <x v="9"/>
  </r>
  <r>
    <x v="0"/>
    <x v="0"/>
    <s v="USD"/>
    <n v="1407701966"/>
    <n v="1405109966"/>
    <b v="0"/>
    <n v="44"/>
    <x v="0"/>
    <x v="9"/>
    <n v="5"/>
    <n v="45.56818181818182"/>
    <x v="3"/>
    <x v="9"/>
  </r>
  <r>
    <x v="0"/>
    <x v="0"/>
    <s v="USD"/>
    <n v="1485642930"/>
    <n v="1483050930"/>
    <b v="0"/>
    <n v="110"/>
    <x v="0"/>
    <x v="9"/>
    <n v="556"/>
    <n v="95.963636363636368"/>
    <x v="3"/>
    <x v="9"/>
  </r>
  <r>
    <x v="0"/>
    <x v="0"/>
    <s v="USD"/>
    <n v="1361739872"/>
    <n v="1359147872"/>
    <b v="0"/>
    <n v="59"/>
    <x v="0"/>
    <x v="9"/>
    <n v="115"/>
    <n v="77.271186440677965"/>
    <x v="3"/>
    <x v="9"/>
  </r>
  <r>
    <x v="0"/>
    <x v="0"/>
    <s v="USD"/>
    <n v="1312470475"/>
    <n v="1308496075"/>
    <b v="0"/>
    <n v="62"/>
    <x v="0"/>
    <x v="9"/>
    <n v="555"/>
    <n v="57.338709677419352"/>
    <x v="3"/>
    <x v="9"/>
  </r>
  <r>
    <x v="0"/>
    <x v="2"/>
    <s v="AUD"/>
    <n v="1476615600"/>
    <n v="1474884417"/>
    <b v="0"/>
    <n v="105"/>
    <x v="0"/>
    <x v="9"/>
    <n v="585"/>
    <n v="53.19047619047619"/>
    <x v="3"/>
    <x v="9"/>
  </r>
  <r>
    <x v="0"/>
    <x v="0"/>
    <s v="USD"/>
    <n v="1423922991"/>
    <n v="1421330991"/>
    <b v="0"/>
    <n v="26"/>
    <x v="0"/>
    <x v="9"/>
    <n v="2800"/>
    <n v="492.30769230769232"/>
    <x v="3"/>
    <x v="9"/>
  </r>
  <r>
    <x v="0"/>
    <x v="0"/>
    <s v="USD"/>
    <n v="1357408721"/>
    <n v="1354816721"/>
    <b v="0"/>
    <n v="49"/>
    <x v="0"/>
    <x v="9"/>
    <n v="75"/>
    <n v="42.346938775510203"/>
    <x v="3"/>
    <x v="9"/>
  </r>
  <r>
    <x v="0"/>
    <x v="0"/>
    <s v="USD"/>
    <n v="1369010460"/>
    <n v="1366381877"/>
    <b v="0"/>
    <n v="68"/>
    <x v="0"/>
    <x v="9"/>
    <n v="47.690000000000055"/>
    <n v="37.466029411764708"/>
    <x v="3"/>
    <x v="9"/>
  </r>
  <r>
    <x v="0"/>
    <x v="0"/>
    <s v="USD"/>
    <n v="1303147459"/>
    <n v="1297880659"/>
    <b v="0"/>
    <n v="22"/>
    <x v="0"/>
    <x v="9"/>
    <n v="124"/>
    <n v="37.454545454545453"/>
    <x v="3"/>
    <x v="9"/>
  </r>
  <r>
    <x v="0"/>
    <x v="0"/>
    <s v="USD"/>
    <n v="1354756714"/>
    <n v="1353547114"/>
    <b v="0"/>
    <n v="18"/>
    <x v="0"/>
    <x v="9"/>
    <n v="345"/>
    <n v="33.055555555555557"/>
    <x v="3"/>
    <x v="9"/>
  </r>
  <r>
    <x v="0"/>
    <x v="0"/>
    <s v="USD"/>
    <n v="1286568268"/>
    <n v="1283976268"/>
    <b v="0"/>
    <n v="19"/>
    <x v="0"/>
    <x v="9"/>
    <n v="50"/>
    <n v="134.21052631578948"/>
    <x v="3"/>
    <x v="9"/>
  </r>
  <r>
    <x v="0"/>
    <x v="1"/>
    <s v="GBP"/>
    <n v="1404892539"/>
    <n v="1401436539"/>
    <b v="0"/>
    <n v="99"/>
    <x v="0"/>
    <x v="9"/>
    <n v="96"/>
    <n v="51.474747474747474"/>
    <x v="3"/>
    <x v="9"/>
  </r>
  <r>
    <x v="2"/>
    <x v="0"/>
    <s v="USD"/>
    <n v="1480188013"/>
    <n v="1477592413"/>
    <b v="0"/>
    <n v="0"/>
    <x v="1"/>
    <x v="10"/>
    <n v="-2200"/>
    <e v="#DIV/0!"/>
    <x v="3"/>
    <x v="10"/>
  </r>
  <r>
    <x v="2"/>
    <x v="0"/>
    <s v="USD"/>
    <n v="1391364126"/>
    <n v="1388772126"/>
    <b v="0"/>
    <n v="6"/>
    <x v="1"/>
    <x v="10"/>
    <n v="-4765"/>
    <n v="39.166666666666664"/>
    <x v="3"/>
    <x v="10"/>
  </r>
  <r>
    <x v="2"/>
    <x v="14"/>
    <s v="MXN"/>
    <n v="1480831200"/>
    <n v="1479328570"/>
    <b v="0"/>
    <n v="0"/>
    <x v="1"/>
    <x v="10"/>
    <n v="-3500"/>
    <e v="#DIV/0!"/>
    <x v="3"/>
    <x v="10"/>
  </r>
  <r>
    <x v="2"/>
    <x v="1"/>
    <s v="GBP"/>
    <n v="1376563408"/>
    <n v="1373971408"/>
    <b v="0"/>
    <n v="1"/>
    <x v="1"/>
    <x v="10"/>
    <n v="-4285"/>
    <n v="5"/>
    <x v="3"/>
    <x v="10"/>
  </r>
  <r>
    <x v="2"/>
    <x v="0"/>
    <s v="USD"/>
    <n v="1441858161"/>
    <n v="1439266161"/>
    <b v="0"/>
    <n v="0"/>
    <x v="1"/>
    <x v="10"/>
    <n v="-5000"/>
    <e v="#DIV/0!"/>
    <x v="3"/>
    <x v="10"/>
  </r>
  <r>
    <x v="2"/>
    <x v="0"/>
    <s v="USD"/>
    <n v="1413723684"/>
    <n v="1411131684"/>
    <b v="0"/>
    <n v="44"/>
    <x v="1"/>
    <x v="10"/>
    <n v="-4479"/>
    <n v="57.295454545454547"/>
    <x v="3"/>
    <x v="10"/>
  </r>
  <r>
    <x v="2"/>
    <x v="5"/>
    <s v="CAD"/>
    <n v="1424112483"/>
    <n v="1421520483"/>
    <b v="0"/>
    <n v="0"/>
    <x v="1"/>
    <x v="10"/>
    <n v="-4000"/>
    <e v="#DIV/0!"/>
    <x v="3"/>
    <x v="10"/>
  </r>
  <r>
    <x v="2"/>
    <x v="0"/>
    <s v="USD"/>
    <n v="1432178810"/>
    <n v="1429586810"/>
    <b v="0"/>
    <n v="3"/>
    <x v="1"/>
    <x v="10"/>
    <n v="-4823"/>
    <n v="59"/>
    <x v="3"/>
    <x v="10"/>
  </r>
  <r>
    <x v="2"/>
    <x v="0"/>
    <s v="USD"/>
    <n v="1387169890"/>
    <n v="1384577890"/>
    <b v="0"/>
    <n v="0"/>
    <x v="1"/>
    <x v="10"/>
    <n v="-2500"/>
    <e v="#DIV/0!"/>
    <x v="3"/>
    <x v="10"/>
  </r>
  <r>
    <x v="2"/>
    <x v="0"/>
    <s v="USD"/>
    <n v="1388102094"/>
    <n v="1385510094"/>
    <b v="0"/>
    <n v="52"/>
    <x v="1"/>
    <x v="10"/>
    <n v="-2344"/>
    <n v="31.846153846153847"/>
    <x v="3"/>
    <x v="10"/>
  </r>
  <r>
    <x v="2"/>
    <x v="0"/>
    <s v="USD"/>
    <n v="1361750369"/>
    <n v="1358294369"/>
    <b v="0"/>
    <n v="0"/>
    <x v="1"/>
    <x v="10"/>
    <n v="-17500"/>
    <e v="#DIV/0!"/>
    <x v="3"/>
    <x v="10"/>
  </r>
  <r>
    <x v="2"/>
    <x v="0"/>
    <s v="USD"/>
    <n v="1454183202"/>
    <n v="1449863202"/>
    <b v="0"/>
    <n v="1"/>
    <x v="1"/>
    <x v="10"/>
    <n v="-37990"/>
    <n v="10"/>
    <x v="3"/>
    <x v="10"/>
  </r>
  <r>
    <x v="2"/>
    <x v="0"/>
    <s v="USD"/>
    <n v="1257047940"/>
    <n v="1252718519"/>
    <b v="0"/>
    <n v="1"/>
    <x v="1"/>
    <x v="10"/>
    <n v="-1450"/>
    <n v="50"/>
    <x v="3"/>
    <x v="10"/>
  </r>
  <r>
    <x v="2"/>
    <x v="1"/>
    <s v="GBP"/>
    <n v="1431298860"/>
    <n v="1428341985"/>
    <b v="0"/>
    <n v="2"/>
    <x v="1"/>
    <x v="10"/>
    <n v="-3727"/>
    <n v="16"/>
    <x v="3"/>
    <x v="10"/>
  </r>
  <r>
    <x v="2"/>
    <x v="0"/>
    <s v="USD"/>
    <n v="1393181018"/>
    <n v="1390589018"/>
    <b v="0"/>
    <n v="9"/>
    <x v="1"/>
    <x v="10"/>
    <n v="-149"/>
    <n v="39"/>
    <x v="3"/>
    <x v="10"/>
  </r>
  <r>
    <x v="2"/>
    <x v="0"/>
    <s v="USD"/>
    <n v="1323998795"/>
    <n v="1321406795"/>
    <b v="0"/>
    <n v="5"/>
    <x v="1"/>
    <x v="10"/>
    <n v="-9830"/>
    <n v="34"/>
    <x v="3"/>
    <x v="10"/>
  </r>
  <r>
    <x v="2"/>
    <x v="0"/>
    <s v="USD"/>
    <n v="1444539600"/>
    <n v="1441297645"/>
    <b v="0"/>
    <n v="57"/>
    <x v="1"/>
    <x v="10"/>
    <n v="-3402"/>
    <n v="63.122807017543863"/>
    <x v="3"/>
    <x v="10"/>
  </r>
  <r>
    <x v="2"/>
    <x v="0"/>
    <s v="USD"/>
    <n v="1375313577"/>
    <n v="1372721577"/>
    <b v="0"/>
    <n v="3"/>
    <x v="1"/>
    <x v="10"/>
    <n v="-2979"/>
    <n v="7"/>
    <x v="3"/>
    <x v="10"/>
  </r>
  <r>
    <x v="2"/>
    <x v="0"/>
    <s v="USD"/>
    <n v="1398876680"/>
    <n v="1396284680"/>
    <b v="0"/>
    <n v="1"/>
    <x v="1"/>
    <x v="10"/>
    <n v="-498"/>
    <n v="2"/>
    <x v="3"/>
    <x v="10"/>
  </r>
  <r>
    <x v="2"/>
    <x v="0"/>
    <s v="USD"/>
    <n v="1287115200"/>
    <n v="1284567905"/>
    <b v="0"/>
    <n v="6"/>
    <x v="1"/>
    <x v="10"/>
    <n v="-14600"/>
    <n v="66.666666666666671"/>
    <x v="3"/>
    <x v="10"/>
  </r>
  <r>
    <x v="0"/>
    <x v="0"/>
    <s v="USD"/>
    <n v="1304439025"/>
    <n v="1301847025"/>
    <b v="0"/>
    <n v="27"/>
    <x v="0"/>
    <x v="11"/>
    <n v="40"/>
    <n v="38.518518518518519"/>
    <x v="4"/>
    <x v="11"/>
  </r>
  <r>
    <x v="0"/>
    <x v="0"/>
    <s v="USD"/>
    <n v="1370649674"/>
    <n v="1368057674"/>
    <b v="0"/>
    <n v="25"/>
    <x v="0"/>
    <x v="11"/>
    <n v="265.23"/>
    <n v="42.609200000000001"/>
    <x v="4"/>
    <x v="11"/>
  </r>
  <r>
    <x v="0"/>
    <x v="0"/>
    <s v="USD"/>
    <n v="1345918302"/>
    <n v="1343326302"/>
    <b v="0"/>
    <n v="14"/>
    <x v="0"/>
    <x v="11"/>
    <n v="0"/>
    <n v="50"/>
    <x v="4"/>
    <x v="11"/>
  </r>
  <r>
    <x v="0"/>
    <x v="0"/>
    <s v="USD"/>
    <n v="1335564000"/>
    <n v="1332182049"/>
    <b v="0"/>
    <n v="35"/>
    <x v="0"/>
    <x v="11"/>
    <n v="722"/>
    <n v="63.485714285714288"/>
    <x v="4"/>
    <x v="11"/>
  </r>
  <r>
    <x v="0"/>
    <x v="0"/>
    <s v="USD"/>
    <n v="1395023719"/>
    <n v="1391571319"/>
    <b v="0"/>
    <n v="10"/>
    <x v="0"/>
    <x v="11"/>
    <n v="25"/>
    <n v="102.5"/>
    <x v="4"/>
    <x v="11"/>
  </r>
  <r>
    <x v="0"/>
    <x v="0"/>
    <s v="USD"/>
    <n v="1362060915"/>
    <n v="1359468915"/>
    <b v="0"/>
    <n v="29"/>
    <x v="0"/>
    <x v="11"/>
    <n v="403.14"/>
    <n v="31.142758620689655"/>
    <x v="4"/>
    <x v="11"/>
  </r>
  <r>
    <x v="0"/>
    <x v="0"/>
    <s v="USD"/>
    <n v="1336751220"/>
    <n v="1331774434"/>
    <b v="0"/>
    <n v="44"/>
    <x v="0"/>
    <x v="11"/>
    <n v="2140"/>
    <n v="162.27272727272728"/>
    <x v="4"/>
    <x v="11"/>
  </r>
  <r>
    <x v="0"/>
    <x v="0"/>
    <s v="USD"/>
    <n v="1383318226"/>
    <n v="1380726226"/>
    <b v="0"/>
    <n v="17"/>
    <x v="0"/>
    <x v="11"/>
    <n v="170"/>
    <n v="80.588235294117652"/>
    <x v="4"/>
    <x v="11"/>
  </r>
  <r>
    <x v="0"/>
    <x v="0"/>
    <s v="USD"/>
    <n v="1341633540"/>
    <n v="1338336588"/>
    <b v="0"/>
    <n v="34"/>
    <x v="0"/>
    <x v="11"/>
    <n v="1035.05"/>
    <n v="59.85441176470588"/>
    <x v="4"/>
    <x v="11"/>
  </r>
  <r>
    <x v="0"/>
    <x v="0"/>
    <s v="USD"/>
    <n v="1358755140"/>
    <n v="1357187280"/>
    <b v="0"/>
    <n v="14"/>
    <x v="0"/>
    <x v="11"/>
    <n v="160"/>
    <n v="132.85714285714286"/>
    <x v="4"/>
    <x v="11"/>
  </r>
  <r>
    <x v="0"/>
    <x v="0"/>
    <s v="USD"/>
    <n v="1359680939"/>
    <n v="1357088939"/>
    <b v="0"/>
    <n v="156"/>
    <x v="0"/>
    <x v="11"/>
    <n v="4437.4599999999991"/>
    <n v="92.547820512820508"/>
    <x v="4"/>
    <x v="11"/>
  </r>
  <r>
    <x v="0"/>
    <x v="0"/>
    <s v="USD"/>
    <n v="1384322340"/>
    <n v="1381430646"/>
    <b v="0"/>
    <n v="128"/>
    <x v="0"/>
    <x v="11"/>
    <n v="290"/>
    <n v="60.859375"/>
    <x v="4"/>
    <x v="11"/>
  </r>
  <r>
    <x v="0"/>
    <x v="0"/>
    <s v="USD"/>
    <n v="1383861483"/>
    <n v="1381265883"/>
    <b v="0"/>
    <n v="60"/>
    <x v="0"/>
    <x v="11"/>
    <n v="11.110000000000127"/>
    <n v="41.851833333333339"/>
    <x v="4"/>
    <x v="11"/>
  </r>
  <r>
    <x v="0"/>
    <x v="0"/>
    <s v="USD"/>
    <n v="1372827540"/>
    <n v="1371491244"/>
    <b v="0"/>
    <n v="32"/>
    <x v="0"/>
    <x v="11"/>
    <n v="76.429999999999836"/>
    <n v="88.325937499999995"/>
    <x v="4"/>
    <x v="11"/>
  </r>
  <r>
    <x v="0"/>
    <x v="0"/>
    <s v="USD"/>
    <n v="1315242360"/>
    <n v="1310438737"/>
    <b v="0"/>
    <n v="53"/>
    <x v="0"/>
    <x v="11"/>
    <n v="425"/>
    <n v="158.96226415094338"/>
    <x v="4"/>
    <x v="11"/>
  </r>
  <r>
    <x v="0"/>
    <x v="0"/>
    <s v="USD"/>
    <n v="1333774740"/>
    <n v="1330094566"/>
    <b v="0"/>
    <n v="184"/>
    <x v="0"/>
    <x v="11"/>
    <n v="1650"/>
    <n v="85.054347826086953"/>
    <x v="4"/>
    <x v="11"/>
  </r>
  <r>
    <x v="0"/>
    <x v="0"/>
    <s v="USD"/>
    <n v="1379279400"/>
    <n v="1376687485"/>
    <b v="0"/>
    <n v="90"/>
    <x v="0"/>
    <x v="11"/>
    <n v="135"/>
    <n v="112.61111111111111"/>
    <x v="4"/>
    <x v="11"/>
  </r>
  <r>
    <x v="0"/>
    <x v="0"/>
    <s v="USD"/>
    <n v="1335672000"/>
    <n v="1332978688"/>
    <b v="0"/>
    <n v="71"/>
    <x v="0"/>
    <x v="11"/>
    <n v="226"/>
    <n v="45.436619718309856"/>
    <x v="4"/>
    <x v="11"/>
  </r>
  <r>
    <x v="0"/>
    <x v="0"/>
    <s v="USD"/>
    <n v="1412086187"/>
    <n v="1409494187"/>
    <b v="0"/>
    <n v="87"/>
    <x v="0"/>
    <x v="11"/>
    <n v="521"/>
    <n v="46.218390804597703"/>
    <x v="4"/>
    <x v="11"/>
  </r>
  <r>
    <x v="0"/>
    <x v="0"/>
    <s v="USD"/>
    <n v="1335542446"/>
    <n v="1332950446"/>
    <b v="0"/>
    <n v="28"/>
    <x v="0"/>
    <x v="11"/>
    <n v="1"/>
    <n v="178.60714285714286"/>
    <x v="4"/>
    <x v="11"/>
  </r>
  <r>
    <x v="0"/>
    <x v="1"/>
    <s v="GBP"/>
    <n v="1410431054"/>
    <n v="1407839054"/>
    <b v="0"/>
    <n v="56"/>
    <x v="0"/>
    <x v="11"/>
    <n v="782"/>
    <n v="40.75"/>
    <x v="4"/>
    <x v="11"/>
  </r>
  <r>
    <x v="0"/>
    <x v="0"/>
    <s v="USD"/>
    <n v="1309547120"/>
    <n v="1306955120"/>
    <b v="0"/>
    <n v="51"/>
    <x v="0"/>
    <x v="11"/>
    <n v="230.42999999999984"/>
    <n v="43.733921568627444"/>
    <x v="4"/>
    <x v="11"/>
  </r>
  <r>
    <x v="0"/>
    <x v="0"/>
    <s v="USD"/>
    <n v="1347854700"/>
    <n v="1343867524"/>
    <b v="0"/>
    <n v="75"/>
    <x v="0"/>
    <x v="11"/>
    <n v="80"/>
    <n v="81.066666666666663"/>
    <x v="4"/>
    <x v="11"/>
  </r>
  <r>
    <x v="0"/>
    <x v="0"/>
    <s v="USD"/>
    <n v="1306630800"/>
    <n v="1304376478"/>
    <b v="0"/>
    <n v="38"/>
    <x v="0"/>
    <x v="11"/>
    <n v="535"/>
    <n v="74.60526315789474"/>
    <x v="4"/>
    <x v="11"/>
  </r>
  <r>
    <x v="0"/>
    <x v="0"/>
    <s v="USD"/>
    <n v="1311393540"/>
    <n v="1309919526"/>
    <b v="0"/>
    <n v="18"/>
    <x v="0"/>
    <x v="11"/>
    <n v="0"/>
    <n v="305.55555555555554"/>
    <x v="4"/>
    <x v="11"/>
  </r>
  <r>
    <x v="0"/>
    <x v="0"/>
    <s v="USD"/>
    <n v="1310857200"/>
    <n v="1306525512"/>
    <b v="0"/>
    <n v="54"/>
    <x v="0"/>
    <x v="11"/>
    <n v="150"/>
    <n v="58.333333333333336"/>
    <x v="4"/>
    <x v="11"/>
  </r>
  <r>
    <x v="0"/>
    <x v="0"/>
    <s v="USD"/>
    <n v="1315413339"/>
    <n v="1312821339"/>
    <b v="0"/>
    <n v="71"/>
    <x v="0"/>
    <x v="11"/>
    <n v="355"/>
    <n v="117.67605633802818"/>
    <x v="4"/>
    <x v="11"/>
  </r>
  <r>
    <x v="0"/>
    <x v="0"/>
    <s v="USD"/>
    <n v="1488333600"/>
    <n v="1485270311"/>
    <b v="0"/>
    <n v="57"/>
    <x v="0"/>
    <x v="11"/>
    <n v="205"/>
    <n v="73.771929824561397"/>
    <x v="4"/>
    <x v="11"/>
  </r>
  <r>
    <x v="0"/>
    <x v="5"/>
    <s v="CAD"/>
    <n v="1419224340"/>
    <n v="1416363886"/>
    <b v="0"/>
    <n v="43"/>
    <x v="0"/>
    <x v="11"/>
    <n v="0"/>
    <n v="104.65116279069767"/>
    <x v="4"/>
    <x v="11"/>
  </r>
  <r>
    <x v="0"/>
    <x v="0"/>
    <s v="USD"/>
    <n v="1390161630"/>
    <n v="1387569630"/>
    <b v="0"/>
    <n v="52"/>
    <x v="0"/>
    <x v="11"/>
    <n v="151"/>
    <n v="79.82692307692308"/>
    <x v="4"/>
    <x v="11"/>
  </r>
  <r>
    <x v="0"/>
    <x v="0"/>
    <s v="USD"/>
    <n v="1346462462"/>
    <n v="1343870462"/>
    <b v="0"/>
    <n v="27"/>
    <x v="0"/>
    <x v="11"/>
    <n v="75"/>
    <n v="58.333333333333336"/>
    <x v="4"/>
    <x v="11"/>
  </r>
  <r>
    <x v="0"/>
    <x v="0"/>
    <s v="USD"/>
    <n v="1373475120"/>
    <n v="1371569202"/>
    <b v="0"/>
    <n v="12"/>
    <x v="0"/>
    <x v="11"/>
    <n v="40"/>
    <n v="86.666666666666671"/>
    <x v="4"/>
    <x v="11"/>
  </r>
  <r>
    <x v="0"/>
    <x v="0"/>
    <s v="USD"/>
    <n v="1362146280"/>
    <n v="1357604752"/>
    <b v="0"/>
    <n v="33"/>
    <x v="0"/>
    <x v="11"/>
    <n v="311"/>
    <n v="27.606060606060606"/>
    <x v="4"/>
    <x v="11"/>
  </r>
  <r>
    <x v="0"/>
    <x v="0"/>
    <s v="USD"/>
    <n v="1342825365"/>
    <n v="1340233365"/>
    <b v="0"/>
    <n v="96"/>
    <x v="0"/>
    <x v="11"/>
    <n v="899.94"/>
    <n v="24.999375000000001"/>
    <x v="4"/>
    <x v="11"/>
  </r>
  <r>
    <x v="0"/>
    <x v="0"/>
    <s v="USD"/>
    <n v="1306865040"/>
    <n v="1305568201"/>
    <b v="0"/>
    <n v="28"/>
    <x v="0"/>
    <x v="11"/>
    <n v="273"/>
    <n v="45.464285714285715"/>
    <x v="4"/>
    <x v="11"/>
  </r>
  <r>
    <x v="0"/>
    <x v="0"/>
    <s v="USD"/>
    <n v="1414879303"/>
    <n v="1412287303"/>
    <b v="0"/>
    <n v="43"/>
    <x v="0"/>
    <x v="11"/>
    <n v="280"/>
    <n v="99.534883720930239"/>
    <x v="4"/>
    <x v="11"/>
  </r>
  <r>
    <x v="0"/>
    <x v="0"/>
    <s v="USD"/>
    <n v="1365489000"/>
    <n v="1362776043"/>
    <b v="0"/>
    <n v="205"/>
    <x v="0"/>
    <x v="11"/>
    <n v="1058.5500000000002"/>
    <n v="39.31"/>
    <x v="4"/>
    <x v="11"/>
  </r>
  <r>
    <x v="0"/>
    <x v="0"/>
    <s v="USD"/>
    <n v="1331441940"/>
    <n v="1326810211"/>
    <b v="0"/>
    <n v="23"/>
    <x v="0"/>
    <x v="11"/>
    <n v="556.65999999999985"/>
    <n v="89.419999999999987"/>
    <x v="4"/>
    <x v="11"/>
  </r>
  <r>
    <x v="0"/>
    <x v="0"/>
    <s v="USD"/>
    <n v="1344358860"/>
    <n v="1343682681"/>
    <b v="0"/>
    <n v="19"/>
    <x v="0"/>
    <x v="11"/>
    <n v="195"/>
    <n v="28.684210526315791"/>
    <x v="4"/>
    <x v="11"/>
  </r>
  <r>
    <x v="0"/>
    <x v="0"/>
    <s v="USD"/>
    <n v="1387601040"/>
    <n v="1386806254"/>
    <b v="0"/>
    <n v="14"/>
    <x v="0"/>
    <x v="11"/>
    <n v="35"/>
    <n v="31.071428571428573"/>
    <x v="4"/>
    <x v="11"/>
  </r>
  <r>
    <x v="0"/>
    <x v="0"/>
    <s v="USD"/>
    <n v="1402290000"/>
    <n v="1399666342"/>
    <b v="0"/>
    <n v="38"/>
    <x v="0"/>
    <x v="11"/>
    <n v="681"/>
    <n v="70.55263157894737"/>
    <x v="4"/>
    <x v="11"/>
  </r>
  <r>
    <x v="0"/>
    <x v="0"/>
    <s v="USD"/>
    <n v="1430712060"/>
    <n v="1427753265"/>
    <b v="0"/>
    <n v="78"/>
    <x v="0"/>
    <x v="11"/>
    <n v="0"/>
    <n v="224.12820512820514"/>
    <x v="4"/>
    <x v="11"/>
  </r>
  <r>
    <x v="0"/>
    <x v="0"/>
    <s v="USD"/>
    <n v="1349477050"/>
    <n v="1346885050"/>
    <b v="0"/>
    <n v="69"/>
    <x v="0"/>
    <x v="11"/>
    <n v="575"/>
    <n v="51.811594202898547"/>
    <x v="4"/>
    <x v="11"/>
  </r>
  <r>
    <x v="0"/>
    <x v="0"/>
    <s v="USD"/>
    <n v="1427062852"/>
    <n v="1424474452"/>
    <b v="0"/>
    <n v="33"/>
    <x v="0"/>
    <x v="11"/>
    <n v="636"/>
    <n v="43.515151515151516"/>
    <x v="4"/>
    <x v="11"/>
  </r>
  <r>
    <x v="0"/>
    <x v="0"/>
    <s v="USD"/>
    <n v="1271573940"/>
    <n v="1268459318"/>
    <b v="0"/>
    <n v="54"/>
    <x v="0"/>
    <x v="11"/>
    <n v="550.09999999999991"/>
    <n v="39.816666666666663"/>
    <x v="4"/>
    <x v="11"/>
  </r>
  <r>
    <x v="0"/>
    <x v="0"/>
    <s v="USD"/>
    <n v="1351495284"/>
    <n v="1349335284"/>
    <b v="0"/>
    <n v="99"/>
    <x v="0"/>
    <x v="11"/>
    <n v="54"/>
    <n v="126.8080808080808"/>
    <x v="4"/>
    <x v="11"/>
  </r>
  <r>
    <x v="0"/>
    <x v="0"/>
    <s v="USD"/>
    <n v="1332719730"/>
    <n v="1330908930"/>
    <b v="0"/>
    <n v="49"/>
    <x v="0"/>
    <x v="11"/>
    <n v="80"/>
    <n v="113.87755102040816"/>
    <x v="4"/>
    <x v="11"/>
  </r>
  <r>
    <x v="0"/>
    <x v="0"/>
    <s v="USD"/>
    <n v="1329248940"/>
    <n v="1326972107"/>
    <b v="0"/>
    <n v="11"/>
    <x v="0"/>
    <x v="11"/>
    <n v="10"/>
    <n v="28.181818181818183"/>
    <x v="4"/>
    <x v="11"/>
  </r>
  <r>
    <x v="0"/>
    <x v="0"/>
    <s v="USD"/>
    <n v="1340641440"/>
    <n v="1339549982"/>
    <b v="0"/>
    <n v="38"/>
    <x v="0"/>
    <x v="11"/>
    <n v="91"/>
    <n v="36.60526315789474"/>
    <x v="4"/>
    <x v="11"/>
  </r>
  <r>
    <x v="0"/>
    <x v="1"/>
    <s v="GBP"/>
    <n v="1468437240"/>
    <n v="1463253240"/>
    <b v="0"/>
    <n v="16"/>
    <x v="0"/>
    <x v="11"/>
    <n v="20"/>
    <n v="32.5"/>
    <x v="4"/>
    <x v="11"/>
  </r>
  <r>
    <x v="0"/>
    <x v="0"/>
    <s v="USD"/>
    <n v="1363952225"/>
    <n v="1361363825"/>
    <b v="0"/>
    <n v="32"/>
    <x v="0"/>
    <x v="11"/>
    <n v="141"/>
    <n v="60.65625"/>
    <x v="4"/>
    <x v="11"/>
  </r>
  <r>
    <x v="0"/>
    <x v="0"/>
    <s v="USD"/>
    <n v="1335540694"/>
    <n v="1332948694"/>
    <b v="0"/>
    <n v="20"/>
    <x v="0"/>
    <x v="11"/>
    <n v="2000"/>
    <n v="175"/>
    <x v="4"/>
    <x v="11"/>
  </r>
  <r>
    <x v="0"/>
    <x v="0"/>
    <s v="USD"/>
    <n v="1327133580"/>
    <n v="1321978335"/>
    <b v="0"/>
    <n v="154"/>
    <x v="0"/>
    <x v="11"/>
    <n v="91.059999999999491"/>
    <n v="97.993896103896105"/>
    <x v="4"/>
    <x v="11"/>
  </r>
  <r>
    <x v="0"/>
    <x v="0"/>
    <s v="USD"/>
    <n v="1397941475"/>
    <n v="1395349475"/>
    <b v="0"/>
    <n v="41"/>
    <x v="0"/>
    <x v="11"/>
    <n v="100"/>
    <n v="148.78048780487805"/>
    <x v="4"/>
    <x v="11"/>
  </r>
  <r>
    <x v="0"/>
    <x v="0"/>
    <s v="USD"/>
    <n v="1372651140"/>
    <n v="1369770292"/>
    <b v="0"/>
    <n v="75"/>
    <x v="0"/>
    <x v="11"/>
    <n v="1706"/>
    <n v="96.08"/>
    <x v="4"/>
    <x v="11"/>
  </r>
  <r>
    <x v="0"/>
    <x v="0"/>
    <s v="USD"/>
    <n v="1337396400"/>
    <n v="1333709958"/>
    <b v="0"/>
    <n v="40"/>
    <x v="0"/>
    <x v="11"/>
    <n v="345"/>
    <n v="58.625"/>
    <x v="4"/>
    <x v="11"/>
  </r>
  <r>
    <x v="0"/>
    <x v="0"/>
    <s v="USD"/>
    <n v="1381108918"/>
    <n v="1378516918"/>
    <b v="0"/>
    <n v="46"/>
    <x v="0"/>
    <x v="11"/>
    <n v="46.520000000000437"/>
    <n v="109.70695652173914"/>
    <x v="4"/>
    <x v="11"/>
  </r>
  <r>
    <x v="0"/>
    <x v="0"/>
    <s v="USD"/>
    <n v="1398988662"/>
    <n v="1396396662"/>
    <b v="0"/>
    <n v="62"/>
    <x v="0"/>
    <x v="11"/>
    <n v="545"/>
    <n v="49.112903225806448"/>
    <x v="4"/>
    <x v="11"/>
  </r>
  <r>
    <x v="0"/>
    <x v="0"/>
    <s v="USD"/>
    <n v="1326835985"/>
    <n v="1324243985"/>
    <b v="0"/>
    <n v="61"/>
    <x v="0"/>
    <x v="11"/>
    <n v="908"/>
    <n v="47.672131147540981"/>
    <x v="4"/>
    <x v="11"/>
  </r>
  <r>
    <x v="0"/>
    <x v="0"/>
    <s v="USD"/>
    <n v="1348337956"/>
    <n v="1345745956"/>
    <b v="0"/>
    <n v="96"/>
    <x v="0"/>
    <x v="11"/>
    <n v="830.82999999999993"/>
    <n v="60.737812499999997"/>
    <x v="4"/>
    <x v="11"/>
  </r>
  <r>
    <x v="0"/>
    <x v="0"/>
    <s v="USD"/>
    <n v="1474694787"/>
    <n v="1472102787"/>
    <b v="0"/>
    <n v="190"/>
    <x v="0"/>
    <x v="12"/>
    <n v="2041.6599999999999"/>
    <n v="63.37715789473684"/>
    <x v="4"/>
    <x v="12"/>
  </r>
  <r>
    <x v="0"/>
    <x v="0"/>
    <s v="USD"/>
    <n v="1415653663"/>
    <n v="1413058063"/>
    <b v="1"/>
    <n v="94"/>
    <x v="0"/>
    <x v="12"/>
    <n v="66"/>
    <n v="53.893617021276597"/>
    <x v="4"/>
    <x v="12"/>
  </r>
  <r>
    <x v="0"/>
    <x v="5"/>
    <s v="CAD"/>
    <n v="1381723140"/>
    <n v="1378735983"/>
    <b v="1"/>
    <n v="39"/>
    <x v="0"/>
    <x v="12"/>
    <n v="108"/>
    <n v="66.871794871794876"/>
    <x v="4"/>
    <x v="12"/>
  </r>
  <r>
    <x v="0"/>
    <x v="0"/>
    <s v="USD"/>
    <n v="1481184000"/>
    <n v="1479708680"/>
    <b v="0"/>
    <n v="127"/>
    <x v="0"/>
    <x v="12"/>
    <n v="5014"/>
    <n v="63.102362204724407"/>
    <x v="4"/>
    <x v="12"/>
  </r>
  <r>
    <x v="0"/>
    <x v="0"/>
    <s v="USD"/>
    <n v="1414817940"/>
    <n v="1411489552"/>
    <b v="1"/>
    <n v="159"/>
    <x v="0"/>
    <x v="12"/>
    <n v="2824"/>
    <n v="36.628930817610062"/>
    <x v="4"/>
    <x v="12"/>
  </r>
  <r>
    <x v="0"/>
    <x v="0"/>
    <s v="USD"/>
    <n v="1473047940"/>
    <n v="1469595396"/>
    <b v="0"/>
    <n v="177"/>
    <x v="0"/>
    <x v="12"/>
    <n v="1019.0100000000002"/>
    <n v="34.005706214689269"/>
    <x v="4"/>
    <x v="12"/>
  </r>
  <r>
    <x v="0"/>
    <x v="1"/>
    <s v="GBP"/>
    <n v="1394460000"/>
    <n v="1393233855"/>
    <b v="0"/>
    <n v="47"/>
    <x v="0"/>
    <x v="12"/>
    <n v="242.01"/>
    <n v="28.553404255319148"/>
    <x v="4"/>
    <x v="12"/>
  </r>
  <r>
    <x v="0"/>
    <x v="0"/>
    <s v="USD"/>
    <n v="1436555376"/>
    <n v="1433963376"/>
    <b v="0"/>
    <n v="1"/>
    <x v="0"/>
    <x v="12"/>
    <n v="0"/>
    <n v="10"/>
    <x v="4"/>
    <x v="12"/>
  </r>
  <r>
    <x v="0"/>
    <x v="0"/>
    <s v="USD"/>
    <n v="1429038033"/>
    <n v="1426446033"/>
    <b v="0"/>
    <n v="16"/>
    <x v="0"/>
    <x v="12"/>
    <n v="0"/>
    <n v="18.75"/>
    <x v="4"/>
    <x v="12"/>
  </r>
  <r>
    <x v="0"/>
    <x v="0"/>
    <s v="USD"/>
    <n v="1426473264"/>
    <n v="1424057664"/>
    <b v="0"/>
    <n v="115"/>
    <x v="0"/>
    <x v="12"/>
    <n v="796"/>
    <n v="41.704347826086959"/>
    <x v="4"/>
    <x v="12"/>
  </r>
  <r>
    <x v="0"/>
    <x v="0"/>
    <s v="USD"/>
    <n v="1461560340"/>
    <n v="1458762717"/>
    <b v="0"/>
    <n v="133"/>
    <x v="0"/>
    <x v="12"/>
    <n v="2207"/>
    <n v="46.669172932330824"/>
    <x v="4"/>
    <x v="12"/>
  </r>
  <r>
    <x v="0"/>
    <x v="6"/>
    <s v="EUR"/>
    <n v="1469994300"/>
    <n v="1464815253"/>
    <b v="0"/>
    <n v="70"/>
    <x v="0"/>
    <x v="12"/>
    <n v="609"/>
    <n v="37.271428571428572"/>
    <x v="4"/>
    <x v="12"/>
  </r>
  <r>
    <x v="0"/>
    <x v="0"/>
    <s v="USD"/>
    <n v="1477342800"/>
    <n v="1476386395"/>
    <b v="0"/>
    <n v="62"/>
    <x v="0"/>
    <x v="12"/>
    <n v="174"/>
    <n v="59.258064516129032"/>
    <x v="4"/>
    <x v="12"/>
  </r>
  <r>
    <x v="0"/>
    <x v="0"/>
    <s v="USD"/>
    <n v="1424116709"/>
    <n v="1421524709"/>
    <b v="0"/>
    <n v="10"/>
    <x v="0"/>
    <x v="12"/>
    <n v="0"/>
    <n v="30"/>
    <x v="4"/>
    <x v="12"/>
  </r>
  <r>
    <x v="0"/>
    <x v="0"/>
    <s v="USD"/>
    <n v="1482901546"/>
    <n v="1480309546"/>
    <b v="0"/>
    <n v="499"/>
    <x v="0"/>
    <x v="12"/>
    <n v="5065.3000000000029"/>
    <n v="65.8623246492986"/>
    <x v="4"/>
    <x v="12"/>
  </r>
  <r>
    <x v="0"/>
    <x v="0"/>
    <s v="USD"/>
    <n v="1469329217"/>
    <n v="1466737217"/>
    <b v="0"/>
    <n v="47"/>
    <x v="0"/>
    <x v="12"/>
    <n v="50"/>
    <n v="31.914893617021278"/>
    <x v="4"/>
    <x v="12"/>
  </r>
  <r>
    <x v="0"/>
    <x v="12"/>
    <s v="EUR"/>
    <n v="1477422000"/>
    <n v="1472282956"/>
    <b v="0"/>
    <n v="28"/>
    <x v="0"/>
    <x v="12"/>
    <n v="295"/>
    <n v="19.464285714285715"/>
    <x v="4"/>
    <x v="12"/>
  </r>
  <r>
    <x v="0"/>
    <x v="3"/>
    <s v="EUR"/>
    <n v="1448463431"/>
    <n v="1444831031"/>
    <b v="0"/>
    <n v="24"/>
    <x v="0"/>
    <x v="12"/>
    <n v="0"/>
    <n v="50"/>
    <x v="4"/>
    <x v="12"/>
  </r>
  <r>
    <x v="0"/>
    <x v="1"/>
    <s v="GBP"/>
    <n v="1429138740"/>
    <n v="1426528418"/>
    <b v="0"/>
    <n v="76"/>
    <x v="0"/>
    <x v="12"/>
    <n v="528.06999999999994"/>
    <n v="22.737763157894737"/>
    <x v="4"/>
    <x v="12"/>
  </r>
  <r>
    <x v="0"/>
    <x v="0"/>
    <s v="USD"/>
    <n v="1433376000"/>
    <n v="1430768468"/>
    <b v="0"/>
    <n v="98"/>
    <x v="0"/>
    <x v="12"/>
    <n v="187"/>
    <n v="42.724489795918366"/>
    <x v="4"/>
    <x v="12"/>
  </r>
  <r>
    <x v="2"/>
    <x v="0"/>
    <s v="USD"/>
    <n v="1385123713"/>
    <n v="1382528113"/>
    <b v="0"/>
    <n v="48"/>
    <x v="1"/>
    <x v="13"/>
    <n v="-11460"/>
    <n v="52.916666666666664"/>
    <x v="4"/>
    <x v="13"/>
  </r>
  <r>
    <x v="2"/>
    <x v="0"/>
    <s v="USD"/>
    <n v="1474067404"/>
    <n v="1471475404"/>
    <b v="0"/>
    <n v="2"/>
    <x v="1"/>
    <x v="13"/>
    <n v="-4399"/>
    <n v="50.5"/>
    <x v="4"/>
    <x v="13"/>
  </r>
  <r>
    <x v="2"/>
    <x v="1"/>
    <s v="GBP"/>
    <n v="1384179548"/>
    <n v="1381583948"/>
    <b v="0"/>
    <n v="4"/>
    <x v="1"/>
    <x v="13"/>
    <n v="-49830"/>
    <n v="42.5"/>
    <x v="4"/>
    <x v="13"/>
  </r>
  <r>
    <x v="2"/>
    <x v="0"/>
    <s v="USD"/>
    <n v="1329014966"/>
    <n v="1326422966"/>
    <b v="0"/>
    <n v="5"/>
    <x v="1"/>
    <x v="13"/>
    <n v="-1910"/>
    <n v="18"/>
    <x v="4"/>
    <x v="13"/>
  </r>
  <r>
    <x v="2"/>
    <x v="0"/>
    <s v="USD"/>
    <n v="1381917540"/>
    <n v="1379990038"/>
    <b v="0"/>
    <n v="79"/>
    <x v="1"/>
    <x v="13"/>
    <n v="-3800"/>
    <n v="34.177215189873415"/>
    <x v="4"/>
    <x v="13"/>
  </r>
  <r>
    <x v="2"/>
    <x v="0"/>
    <s v="USD"/>
    <n v="1358361197"/>
    <n v="1353177197"/>
    <b v="0"/>
    <n v="2"/>
    <x v="1"/>
    <x v="13"/>
    <n v="-2155"/>
    <n v="22.5"/>
    <x v="4"/>
    <x v="13"/>
  </r>
  <r>
    <x v="2"/>
    <x v="0"/>
    <s v="USD"/>
    <n v="1425136200"/>
    <n v="1421853518"/>
    <b v="0"/>
    <n v="11"/>
    <x v="1"/>
    <x v="13"/>
    <n v="-2860"/>
    <n v="58.18181818181818"/>
    <x v="4"/>
    <x v="13"/>
  </r>
  <r>
    <x v="2"/>
    <x v="0"/>
    <s v="USD"/>
    <n v="1259643540"/>
    <n v="1254450706"/>
    <b v="0"/>
    <n v="11"/>
    <x v="1"/>
    <x v="13"/>
    <n v="-3799"/>
    <n v="109.18181818181819"/>
    <x v="4"/>
    <x v="13"/>
  </r>
  <r>
    <x v="2"/>
    <x v="0"/>
    <s v="USD"/>
    <n v="1389055198"/>
    <n v="1386463198"/>
    <b v="0"/>
    <n v="1"/>
    <x v="1"/>
    <x v="13"/>
    <n v="-44950"/>
    <n v="50"/>
    <x v="4"/>
    <x v="13"/>
  </r>
  <r>
    <x v="2"/>
    <x v="0"/>
    <s v="USD"/>
    <n v="1365448657"/>
    <n v="1362860257"/>
    <b v="0"/>
    <n v="3"/>
    <x v="1"/>
    <x v="13"/>
    <n v="-7760"/>
    <n v="346.66666666666669"/>
    <x v="4"/>
    <x v="13"/>
  </r>
  <r>
    <x v="2"/>
    <x v="1"/>
    <s v="GBP"/>
    <n v="1377995523"/>
    <n v="1375403523"/>
    <b v="0"/>
    <n v="5"/>
    <x v="1"/>
    <x v="13"/>
    <n v="-19938"/>
    <n v="12.4"/>
    <x v="4"/>
    <x v="13"/>
  </r>
  <r>
    <x v="2"/>
    <x v="0"/>
    <s v="USD"/>
    <n v="1385735295"/>
    <n v="1383139695"/>
    <b v="0"/>
    <n v="12"/>
    <x v="1"/>
    <x v="13"/>
    <n v="-5675"/>
    <n v="27.083333333333332"/>
    <x v="4"/>
    <x v="13"/>
  </r>
  <r>
    <x v="2"/>
    <x v="0"/>
    <s v="USD"/>
    <n v="1299786527"/>
    <n v="1295898527"/>
    <b v="0"/>
    <n v="2"/>
    <x v="1"/>
    <x v="13"/>
    <n v="-7935"/>
    <n v="32.5"/>
    <x v="4"/>
    <x v="13"/>
  </r>
  <r>
    <x v="2"/>
    <x v="0"/>
    <s v="USD"/>
    <n v="1352610040"/>
    <n v="1349150440"/>
    <b v="0"/>
    <n v="5"/>
    <x v="1"/>
    <x v="13"/>
    <n v="-3455"/>
    <n v="9"/>
    <x v="4"/>
    <x v="13"/>
  </r>
  <r>
    <x v="2"/>
    <x v="0"/>
    <s v="USD"/>
    <n v="1367676034"/>
    <n v="1365084034"/>
    <b v="0"/>
    <n v="21"/>
    <x v="1"/>
    <x v="13"/>
    <n v="-2270"/>
    <n v="34.761904761904759"/>
    <x v="4"/>
    <x v="13"/>
  </r>
  <r>
    <x v="2"/>
    <x v="0"/>
    <s v="USD"/>
    <n v="1442856131"/>
    <n v="1441128131"/>
    <b v="0"/>
    <n v="0"/>
    <x v="1"/>
    <x v="13"/>
    <n v="-5000"/>
    <e v="#DIV/0!"/>
    <x v="4"/>
    <x v="13"/>
  </r>
  <r>
    <x v="2"/>
    <x v="1"/>
    <s v="GBP"/>
    <n v="1359978927"/>
    <n v="1357127727"/>
    <b v="0"/>
    <n v="45"/>
    <x v="1"/>
    <x v="13"/>
    <n v="-1866"/>
    <n v="28.577777777777779"/>
    <x v="4"/>
    <x v="13"/>
  </r>
  <r>
    <x v="2"/>
    <x v="0"/>
    <s v="USD"/>
    <n v="1387479360"/>
    <n v="1384887360"/>
    <b v="0"/>
    <n v="29"/>
    <x v="1"/>
    <x v="13"/>
    <n v="-649"/>
    <n v="46.586206896551722"/>
    <x v="4"/>
    <x v="13"/>
  </r>
  <r>
    <x v="2"/>
    <x v="0"/>
    <s v="USD"/>
    <n v="1293082524"/>
    <n v="1290490524"/>
    <b v="0"/>
    <n v="2"/>
    <x v="1"/>
    <x v="13"/>
    <n v="-4935"/>
    <n v="32.5"/>
    <x v="4"/>
    <x v="13"/>
  </r>
  <r>
    <x v="2"/>
    <x v="0"/>
    <s v="USD"/>
    <n v="1338321305"/>
    <n v="1336506905"/>
    <b v="0"/>
    <n v="30"/>
    <x v="1"/>
    <x v="13"/>
    <n v="-1456"/>
    <n v="21.466666666666665"/>
    <x v="4"/>
    <x v="13"/>
  </r>
  <r>
    <x v="2"/>
    <x v="0"/>
    <s v="USD"/>
    <n v="1351582938"/>
    <n v="1348731738"/>
    <b v="0"/>
    <n v="8"/>
    <x v="1"/>
    <x v="14"/>
    <n v="-3667"/>
    <n v="14.125"/>
    <x v="4"/>
    <x v="14"/>
  </r>
  <r>
    <x v="2"/>
    <x v="0"/>
    <s v="USD"/>
    <n v="1326520886"/>
    <n v="1322632886"/>
    <b v="0"/>
    <n v="1"/>
    <x v="1"/>
    <x v="14"/>
    <n v="-3720"/>
    <n v="30"/>
    <x v="4"/>
    <x v="14"/>
  </r>
  <r>
    <x v="2"/>
    <x v="0"/>
    <s v="USD"/>
    <n v="1315341550"/>
    <n v="1312490350"/>
    <b v="0"/>
    <n v="14"/>
    <x v="1"/>
    <x v="14"/>
    <n v="-1198"/>
    <n v="21.571428571428573"/>
    <x v="4"/>
    <x v="14"/>
  </r>
  <r>
    <x v="2"/>
    <x v="0"/>
    <s v="USD"/>
    <n v="1456957635"/>
    <n v="1451773635"/>
    <b v="0"/>
    <n v="24"/>
    <x v="1"/>
    <x v="14"/>
    <n v="-2999"/>
    <n v="83.375"/>
    <x v="4"/>
    <x v="14"/>
  </r>
  <r>
    <x v="2"/>
    <x v="0"/>
    <s v="USD"/>
    <n v="1336789860"/>
    <n v="1331666146"/>
    <b v="0"/>
    <n v="2"/>
    <x v="1"/>
    <x v="14"/>
    <n v="-1980"/>
    <n v="10"/>
    <x v="4"/>
    <x v="14"/>
  </r>
  <r>
    <x v="2"/>
    <x v="0"/>
    <s v="USD"/>
    <n v="1483137311"/>
    <n v="1481322911"/>
    <b v="0"/>
    <n v="21"/>
    <x v="1"/>
    <x v="14"/>
    <n v="-250"/>
    <n v="35.714285714285715"/>
    <x v="4"/>
    <x v="14"/>
  </r>
  <r>
    <x v="2"/>
    <x v="0"/>
    <s v="USD"/>
    <n v="1473972813"/>
    <n v="1471812813"/>
    <b v="0"/>
    <n v="7"/>
    <x v="1"/>
    <x v="14"/>
    <n v="-295"/>
    <n v="29.285714285714285"/>
    <x v="4"/>
    <x v="14"/>
  </r>
  <r>
    <x v="2"/>
    <x v="0"/>
    <s v="USD"/>
    <n v="1338159655"/>
    <n v="1335567655"/>
    <b v="0"/>
    <n v="0"/>
    <x v="1"/>
    <x v="14"/>
    <n v="-1000"/>
    <e v="#DIV/0!"/>
    <x v="4"/>
    <x v="14"/>
  </r>
  <r>
    <x v="2"/>
    <x v="0"/>
    <s v="USD"/>
    <n v="1314856800"/>
    <n v="1311789885"/>
    <b v="0"/>
    <n v="4"/>
    <x v="1"/>
    <x v="14"/>
    <n v="-928"/>
    <n v="18"/>
    <x v="4"/>
    <x v="14"/>
  </r>
  <r>
    <x v="2"/>
    <x v="0"/>
    <s v="USD"/>
    <n v="1412534943"/>
    <n v="1409942943"/>
    <b v="0"/>
    <n v="32"/>
    <x v="1"/>
    <x v="14"/>
    <n v="-22639.68"/>
    <n v="73.760000000000005"/>
    <x v="4"/>
    <x v="14"/>
  </r>
  <r>
    <x v="2"/>
    <x v="0"/>
    <s v="USD"/>
    <n v="1385055979"/>
    <n v="1382460379"/>
    <b v="0"/>
    <n v="4"/>
    <x v="1"/>
    <x v="14"/>
    <n v="-2875"/>
    <n v="31.25"/>
    <x v="4"/>
    <x v="14"/>
  </r>
  <r>
    <x v="2"/>
    <x v="0"/>
    <s v="USD"/>
    <n v="1408581930"/>
    <n v="1405989930"/>
    <b v="0"/>
    <n v="9"/>
    <x v="1"/>
    <x v="14"/>
    <n v="-7740"/>
    <n v="28.888888888888889"/>
    <x v="4"/>
    <x v="14"/>
  </r>
  <r>
    <x v="2"/>
    <x v="0"/>
    <s v="USD"/>
    <n v="1280635200"/>
    <n v="1273121283"/>
    <b v="0"/>
    <n v="17"/>
    <x v="1"/>
    <x v="14"/>
    <n v="-3555"/>
    <n v="143.8235294117647"/>
    <x v="4"/>
    <x v="14"/>
  </r>
  <r>
    <x v="2"/>
    <x v="0"/>
    <s v="USD"/>
    <n v="1427920363"/>
    <n v="1425331963"/>
    <b v="0"/>
    <n v="5"/>
    <x v="1"/>
    <x v="14"/>
    <n v="-1800"/>
    <n v="40"/>
    <x v="4"/>
    <x v="14"/>
  </r>
  <r>
    <x v="2"/>
    <x v="0"/>
    <s v="USD"/>
    <n v="1465169610"/>
    <n v="1462577610"/>
    <b v="0"/>
    <n v="53"/>
    <x v="1"/>
    <x v="14"/>
    <n v="-12166"/>
    <n v="147.81132075471697"/>
    <x v="4"/>
    <x v="14"/>
  </r>
  <r>
    <x v="2"/>
    <x v="0"/>
    <s v="USD"/>
    <n v="1287975829"/>
    <n v="1284087829"/>
    <b v="0"/>
    <n v="7"/>
    <x v="1"/>
    <x v="14"/>
    <n v="-7805"/>
    <n v="27.857142857142858"/>
    <x v="4"/>
    <x v="14"/>
  </r>
  <r>
    <x v="2"/>
    <x v="0"/>
    <s v="USD"/>
    <n v="1440734400"/>
    <n v="1438549026"/>
    <b v="0"/>
    <n v="72"/>
    <x v="1"/>
    <x v="14"/>
    <n v="-4800"/>
    <n v="44.444444444444443"/>
    <x v="4"/>
    <x v="14"/>
  </r>
  <r>
    <x v="2"/>
    <x v="0"/>
    <s v="USD"/>
    <n v="1354123908"/>
    <n v="1351528308"/>
    <b v="0"/>
    <n v="0"/>
    <x v="1"/>
    <x v="14"/>
    <n v="-3000"/>
    <e v="#DIV/0!"/>
    <x v="4"/>
    <x v="14"/>
  </r>
  <r>
    <x v="2"/>
    <x v="0"/>
    <s v="USD"/>
    <n v="1326651110"/>
    <n v="1322763110"/>
    <b v="0"/>
    <n v="2"/>
    <x v="1"/>
    <x v="14"/>
    <n v="-2430"/>
    <n v="35"/>
    <x v="4"/>
    <x v="14"/>
  </r>
  <r>
    <x v="2"/>
    <x v="0"/>
    <s v="USD"/>
    <n v="1306549362"/>
    <n v="1302661362"/>
    <b v="0"/>
    <n v="8"/>
    <x v="1"/>
    <x v="14"/>
    <n v="-470"/>
    <n v="35"/>
    <x v="4"/>
    <x v="14"/>
  </r>
  <r>
    <x v="2"/>
    <x v="0"/>
    <s v="USD"/>
    <n v="1459365802"/>
    <n v="1456777402"/>
    <b v="0"/>
    <n v="2"/>
    <x v="1"/>
    <x v="13"/>
    <n v="-4979"/>
    <n v="10.5"/>
    <x v="4"/>
    <x v="13"/>
  </r>
  <r>
    <x v="2"/>
    <x v="0"/>
    <s v="USD"/>
    <n v="1276024260"/>
    <n v="1272050914"/>
    <b v="0"/>
    <n v="0"/>
    <x v="1"/>
    <x v="13"/>
    <n v="-6500"/>
    <e v="#DIV/0!"/>
    <x v="4"/>
    <x v="13"/>
  </r>
  <r>
    <x v="2"/>
    <x v="0"/>
    <s v="USD"/>
    <n v="1409412600"/>
    <n v="1404947422"/>
    <b v="0"/>
    <n v="3"/>
    <x v="1"/>
    <x v="13"/>
    <n v="-29910"/>
    <n v="30"/>
    <x v="4"/>
    <x v="13"/>
  </r>
  <r>
    <x v="2"/>
    <x v="0"/>
    <s v="USD"/>
    <n v="1348367100"/>
    <n v="1346180780"/>
    <b v="0"/>
    <n v="4"/>
    <x v="1"/>
    <x v="13"/>
    <n v="-4840"/>
    <n v="40"/>
    <x v="4"/>
    <x v="13"/>
  </r>
  <r>
    <x v="2"/>
    <x v="0"/>
    <s v="USD"/>
    <n v="1451786137"/>
    <n v="1449194137"/>
    <b v="0"/>
    <n v="3"/>
    <x v="1"/>
    <x v="13"/>
    <n v="-49849"/>
    <n v="50.333333333333336"/>
    <x v="4"/>
    <x v="13"/>
  </r>
  <r>
    <x v="2"/>
    <x v="0"/>
    <s v="USD"/>
    <n v="1295847926"/>
    <n v="1290663926"/>
    <b v="0"/>
    <n v="6"/>
    <x v="1"/>
    <x v="13"/>
    <n v="-6304"/>
    <n v="32.666666666666664"/>
    <x v="4"/>
    <x v="13"/>
  </r>
  <r>
    <x v="2"/>
    <x v="0"/>
    <s v="USD"/>
    <n v="1394681590"/>
    <n v="1392093190"/>
    <b v="0"/>
    <n v="0"/>
    <x v="1"/>
    <x v="13"/>
    <n v="-15000"/>
    <e v="#DIV/0!"/>
    <x v="4"/>
    <x v="13"/>
  </r>
  <r>
    <x v="2"/>
    <x v="0"/>
    <s v="USD"/>
    <n v="1315715823"/>
    <n v="1313123823"/>
    <b v="0"/>
    <n v="0"/>
    <x v="1"/>
    <x v="13"/>
    <n v="-2900"/>
    <e v="#DIV/0!"/>
    <x v="4"/>
    <x v="13"/>
  </r>
  <r>
    <x v="2"/>
    <x v="0"/>
    <s v="USD"/>
    <n v="1280206740"/>
    <n v="1276283655"/>
    <b v="0"/>
    <n v="0"/>
    <x v="1"/>
    <x v="13"/>
    <n v="-2500"/>
    <e v="#DIV/0!"/>
    <x v="4"/>
    <x v="13"/>
  </r>
  <r>
    <x v="2"/>
    <x v="0"/>
    <s v="USD"/>
    <n v="1343016000"/>
    <n v="1340296440"/>
    <b v="0"/>
    <n v="8"/>
    <x v="1"/>
    <x v="13"/>
    <n v="-15480"/>
    <n v="65"/>
    <x v="4"/>
    <x v="13"/>
  </r>
  <r>
    <x v="2"/>
    <x v="1"/>
    <s v="GBP"/>
    <n v="1488546319"/>
    <n v="1483362319"/>
    <b v="0"/>
    <n v="5"/>
    <x v="1"/>
    <x v="13"/>
    <n v="-427"/>
    <n v="24.6"/>
    <x v="4"/>
    <x v="13"/>
  </r>
  <r>
    <x v="2"/>
    <x v="0"/>
    <s v="USD"/>
    <n v="1390522045"/>
    <n v="1388707645"/>
    <b v="0"/>
    <n v="0"/>
    <x v="1"/>
    <x v="13"/>
    <n v="-100000"/>
    <e v="#DIV/0!"/>
    <x v="4"/>
    <x v="13"/>
  </r>
  <r>
    <x v="2"/>
    <x v="0"/>
    <s v="USD"/>
    <n v="1355197047"/>
    <n v="1350009447"/>
    <b v="0"/>
    <n v="2"/>
    <x v="1"/>
    <x v="13"/>
    <n v="-3470"/>
    <n v="15"/>
    <x v="4"/>
    <x v="13"/>
  </r>
  <r>
    <x v="2"/>
    <x v="0"/>
    <s v="USD"/>
    <n v="1336188019"/>
    <n v="1333596019"/>
    <b v="0"/>
    <n v="24"/>
    <x v="1"/>
    <x v="13"/>
    <n v="-28018"/>
    <n v="82.583333333333329"/>
    <x v="4"/>
    <x v="13"/>
  </r>
  <r>
    <x v="2"/>
    <x v="0"/>
    <s v="USD"/>
    <n v="1345918747"/>
    <n v="1343326747"/>
    <b v="0"/>
    <n v="0"/>
    <x v="1"/>
    <x v="13"/>
    <n v="-1500"/>
    <e v="#DIV/0!"/>
    <x v="4"/>
    <x v="13"/>
  </r>
  <r>
    <x v="2"/>
    <x v="0"/>
    <s v="USD"/>
    <n v="1330577940"/>
    <n v="1327853914"/>
    <b v="0"/>
    <n v="9"/>
    <x v="1"/>
    <x v="13"/>
    <n v="-6125"/>
    <n v="41.666666666666664"/>
    <x v="4"/>
    <x v="13"/>
  </r>
  <r>
    <x v="2"/>
    <x v="0"/>
    <s v="USD"/>
    <n v="1287723600"/>
    <n v="1284409734"/>
    <b v="0"/>
    <n v="0"/>
    <x v="1"/>
    <x v="13"/>
    <n v="-3300"/>
    <e v="#DIV/0!"/>
    <x v="4"/>
    <x v="13"/>
  </r>
  <r>
    <x v="2"/>
    <x v="0"/>
    <s v="USD"/>
    <n v="1405305000"/>
    <n v="1402612730"/>
    <b v="0"/>
    <n v="1"/>
    <x v="1"/>
    <x v="13"/>
    <n v="-4970"/>
    <n v="30"/>
    <x v="4"/>
    <x v="13"/>
  </r>
  <r>
    <x v="2"/>
    <x v="1"/>
    <s v="GBP"/>
    <n v="1417474761"/>
    <n v="1414879161"/>
    <b v="0"/>
    <n v="10"/>
    <x v="1"/>
    <x v="13"/>
    <n v="-3704"/>
    <n v="19.600000000000001"/>
    <x v="4"/>
    <x v="13"/>
  </r>
  <r>
    <x v="2"/>
    <x v="0"/>
    <s v="USD"/>
    <n v="1355930645"/>
    <n v="1352906645"/>
    <b v="0"/>
    <n v="1"/>
    <x v="1"/>
    <x v="13"/>
    <n v="-19900"/>
    <n v="100"/>
    <x v="4"/>
    <x v="13"/>
  </r>
  <r>
    <x v="2"/>
    <x v="0"/>
    <s v="USD"/>
    <n v="1384448822"/>
    <n v="1381853222"/>
    <b v="0"/>
    <n v="0"/>
    <x v="1"/>
    <x v="13"/>
    <n v="-5500"/>
    <e v="#DIV/0!"/>
    <x v="4"/>
    <x v="13"/>
  </r>
  <r>
    <x v="2"/>
    <x v="0"/>
    <s v="USD"/>
    <n v="1323666376"/>
    <n v="1320033976"/>
    <b v="0"/>
    <n v="20"/>
    <x v="1"/>
    <x v="13"/>
    <n v="-10365"/>
    <n v="231.75"/>
    <x v="4"/>
    <x v="13"/>
  </r>
  <r>
    <x v="2"/>
    <x v="0"/>
    <s v="USD"/>
    <n v="1412167393"/>
    <n v="1409143393"/>
    <b v="0"/>
    <n v="30"/>
    <x v="1"/>
    <x v="13"/>
    <n v="-21320"/>
    <n v="189.33333333333334"/>
    <x v="4"/>
    <x v="13"/>
  </r>
  <r>
    <x v="2"/>
    <x v="0"/>
    <s v="USD"/>
    <n v="1416614523"/>
    <n v="1414018923"/>
    <b v="0"/>
    <n v="6"/>
    <x v="1"/>
    <x v="13"/>
    <n v="-14670"/>
    <n v="55"/>
    <x v="4"/>
    <x v="13"/>
  </r>
  <r>
    <x v="2"/>
    <x v="0"/>
    <s v="USD"/>
    <n v="1360795069"/>
    <n v="1358203069"/>
    <b v="0"/>
    <n v="15"/>
    <x v="1"/>
    <x v="13"/>
    <n v="-2673"/>
    <n v="21.8"/>
    <x v="4"/>
    <x v="13"/>
  </r>
  <r>
    <x v="2"/>
    <x v="0"/>
    <s v="USD"/>
    <n v="1385590111"/>
    <n v="1382994511"/>
    <b v="0"/>
    <n v="5"/>
    <x v="1"/>
    <x v="13"/>
    <n v="-5840"/>
    <n v="32"/>
    <x v="4"/>
    <x v="13"/>
  </r>
  <r>
    <x v="2"/>
    <x v="0"/>
    <s v="USD"/>
    <n v="1278628800"/>
    <n v="1276043330"/>
    <b v="0"/>
    <n v="0"/>
    <x v="1"/>
    <x v="13"/>
    <n v="-7000"/>
    <e v="#DIV/0!"/>
    <x v="4"/>
    <x v="13"/>
  </r>
  <r>
    <x v="2"/>
    <x v="0"/>
    <s v="USD"/>
    <n v="1337024695"/>
    <n v="1334432695"/>
    <b v="0"/>
    <n v="0"/>
    <x v="1"/>
    <x v="13"/>
    <n v="-20000"/>
    <e v="#DIV/0!"/>
    <x v="4"/>
    <x v="13"/>
  </r>
  <r>
    <x v="2"/>
    <x v="0"/>
    <s v="USD"/>
    <n v="1353196800"/>
    <n v="1348864913"/>
    <b v="0"/>
    <n v="28"/>
    <x v="1"/>
    <x v="13"/>
    <n v="-12925"/>
    <n v="56.25"/>
    <x v="4"/>
    <x v="13"/>
  </r>
  <r>
    <x v="2"/>
    <x v="0"/>
    <s v="USD"/>
    <n v="1333946569"/>
    <n v="1331358169"/>
    <b v="0"/>
    <n v="0"/>
    <x v="1"/>
    <x v="13"/>
    <n v="-500"/>
    <e v="#DIV/0!"/>
    <x v="4"/>
    <x v="13"/>
  </r>
  <r>
    <x v="2"/>
    <x v="0"/>
    <s v="USD"/>
    <n v="1277501520"/>
    <n v="1273874306"/>
    <b v="0"/>
    <n v="5"/>
    <x v="1"/>
    <x v="13"/>
    <n v="-555"/>
    <n v="69"/>
    <x v="4"/>
    <x v="13"/>
  </r>
  <r>
    <x v="2"/>
    <x v="1"/>
    <s v="GBP"/>
    <n v="1395007200"/>
    <n v="1392021502"/>
    <b v="0"/>
    <n v="7"/>
    <x v="1"/>
    <x v="13"/>
    <n v="-1869"/>
    <n v="18.714285714285715"/>
    <x v="4"/>
    <x v="13"/>
  </r>
  <r>
    <x v="2"/>
    <x v="0"/>
    <s v="USD"/>
    <n v="1363990545"/>
    <n v="1360106145"/>
    <b v="0"/>
    <n v="30"/>
    <x v="1"/>
    <x v="13"/>
    <n v="-8119"/>
    <n v="46.033333333333331"/>
    <x v="4"/>
    <x v="13"/>
  </r>
  <r>
    <x v="2"/>
    <x v="0"/>
    <s v="USD"/>
    <n v="1399867409"/>
    <n v="1394683409"/>
    <b v="0"/>
    <n v="2"/>
    <x v="1"/>
    <x v="13"/>
    <n v="-1880"/>
    <n v="60"/>
    <x v="4"/>
    <x v="13"/>
  </r>
  <r>
    <x v="2"/>
    <x v="5"/>
    <s v="CAD"/>
    <n v="1399183200"/>
    <n v="1396633284"/>
    <b v="0"/>
    <n v="30"/>
    <x v="1"/>
    <x v="13"/>
    <n v="-3480"/>
    <n v="50.666666666666664"/>
    <x v="4"/>
    <x v="13"/>
  </r>
  <r>
    <x v="2"/>
    <x v="0"/>
    <s v="USD"/>
    <n v="1454054429"/>
    <n v="1451462429"/>
    <b v="0"/>
    <n v="2"/>
    <x v="1"/>
    <x v="13"/>
    <n v="-3450"/>
    <n v="25"/>
    <x v="4"/>
    <x v="13"/>
  </r>
  <r>
    <x v="2"/>
    <x v="0"/>
    <s v="USD"/>
    <n v="1326916800"/>
    <n v="1323131689"/>
    <b v="0"/>
    <n v="0"/>
    <x v="1"/>
    <x v="13"/>
    <n v="-1400"/>
    <e v="#DIV/0!"/>
    <x v="4"/>
    <x v="13"/>
  </r>
  <r>
    <x v="2"/>
    <x v="0"/>
    <s v="USD"/>
    <n v="1383509357"/>
    <n v="1380913757"/>
    <b v="0"/>
    <n v="2"/>
    <x v="1"/>
    <x v="13"/>
    <n v="-3460"/>
    <n v="20"/>
    <x v="4"/>
    <x v="13"/>
  </r>
  <r>
    <x v="2"/>
    <x v="0"/>
    <s v="USD"/>
    <n v="1346585448"/>
    <n v="1343993448"/>
    <b v="0"/>
    <n v="1"/>
    <x v="1"/>
    <x v="13"/>
    <n v="-6975"/>
    <n v="25"/>
    <x v="4"/>
    <x v="13"/>
  </r>
  <r>
    <x v="2"/>
    <x v="0"/>
    <s v="USD"/>
    <n v="1372622280"/>
    <n v="1369246738"/>
    <b v="0"/>
    <n v="2"/>
    <x v="1"/>
    <x v="13"/>
    <n v="-2710"/>
    <n v="20"/>
    <x v="4"/>
    <x v="13"/>
  </r>
  <r>
    <x v="2"/>
    <x v="0"/>
    <s v="USD"/>
    <n v="1439251926"/>
    <n v="1435363926"/>
    <b v="0"/>
    <n v="14"/>
    <x v="1"/>
    <x v="8"/>
    <n v="-7456"/>
    <n v="110.28571428571429"/>
    <x v="2"/>
    <x v="8"/>
  </r>
  <r>
    <x v="2"/>
    <x v="0"/>
    <s v="USD"/>
    <n v="1486693145"/>
    <n v="1484101145"/>
    <b v="0"/>
    <n v="31"/>
    <x v="1"/>
    <x v="8"/>
    <n v="-48839"/>
    <n v="37.451612903225808"/>
    <x v="2"/>
    <x v="8"/>
  </r>
  <r>
    <x v="2"/>
    <x v="0"/>
    <s v="USD"/>
    <n v="1455826460"/>
    <n v="1452716060"/>
    <b v="0"/>
    <n v="16"/>
    <x v="1"/>
    <x v="8"/>
    <n v="-6832"/>
    <n v="41.75"/>
    <x v="2"/>
    <x v="8"/>
  </r>
  <r>
    <x v="2"/>
    <x v="0"/>
    <s v="USD"/>
    <n v="1480438905"/>
    <n v="1477843305"/>
    <b v="0"/>
    <n v="12"/>
    <x v="1"/>
    <x v="8"/>
    <n v="-2711"/>
    <n v="24.083333333333332"/>
    <x v="2"/>
    <x v="8"/>
  </r>
  <r>
    <x v="2"/>
    <x v="0"/>
    <s v="USD"/>
    <n v="1460988000"/>
    <n v="1458050450"/>
    <b v="0"/>
    <n v="96"/>
    <x v="1"/>
    <x v="8"/>
    <n v="-43337"/>
    <n v="69.40625"/>
    <x v="2"/>
    <x v="8"/>
  </r>
  <r>
    <x v="2"/>
    <x v="6"/>
    <s v="EUR"/>
    <n v="1487462340"/>
    <n v="1482958626"/>
    <b v="0"/>
    <n v="16"/>
    <x v="1"/>
    <x v="8"/>
    <n v="-97516"/>
    <n v="155.25"/>
    <x v="2"/>
    <x v="8"/>
  </r>
  <r>
    <x v="2"/>
    <x v="0"/>
    <s v="USD"/>
    <n v="1473444048"/>
    <n v="1470852048"/>
    <b v="0"/>
    <n v="5"/>
    <x v="1"/>
    <x v="8"/>
    <n v="-14714"/>
    <n v="57.2"/>
    <x v="2"/>
    <x v="8"/>
  </r>
  <r>
    <x v="2"/>
    <x v="0"/>
    <s v="USD"/>
    <n v="1467312306"/>
    <n v="1462128306"/>
    <b v="0"/>
    <n v="0"/>
    <x v="1"/>
    <x v="8"/>
    <n v="-850"/>
    <e v="#DIV/0!"/>
    <x v="2"/>
    <x v="8"/>
  </r>
  <r>
    <x v="2"/>
    <x v="9"/>
    <s v="EUR"/>
    <n v="1457812364"/>
    <n v="1455220364"/>
    <b v="0"/>
    <n v="8"/>
    <x v="1"/>
    <x v="8"/>
    <n v="-3520"/>
    <n v="60"/>
    <x v="2"/>
    <x v="8"/>
  </r>
  <r>
    <x v="2"/>
    <x v="12"/>
    <s v="EUR"/>
    <n v="1456016576"/>
    <n v="1450832576"/>
    <b v="0"/>
    <n v="7"/>
    <x v="1"/>
    <x v="8"/>
    <n v="-19727"/>
    <n v="39"/>
    <x v="2"/>
    <x v="8"/>
  </r>
  <r>
    <x v="2"/>
    <x v="5"/>
    <s v="CAD"/>
    <n v="1453053661"/>
    <n v="1450461661"/>
    <b v="0"/>
    <n v="24"/>
    <x v="1"/>
    <x v="8"/>
    <n v="-3598"/>
    <n v="58.416666666666664"/>
    <x v="2"/>
    <x v="8"/>
  </r>
  <r>
    <x v="2"/>
    <x v="0"/>
    <s v="USD"/>
    <n v="1465054872"/>
    <n v="1461166872"/>
    <b v="0"/>
    <n v="121"/>
    <x v="1"/>
    <x v="8"/>
    <n v="-30805"/>
    <n v="158.63636363636363"/>
    <x v="2"/>
    <x v="8"/>
  </r>
  <r>
    <x v="2"/>
    <x v="0"/>
    <s v="USD"/>
    <n v="1479483812"/>
    <n v="1476888212"/>
    <b v="0"/>
    <n v="196"/>
    <x v="1"/>
    <x v="8"/>
    <n v="-29428"/>
    <n v="99.857142857142861"/>
    <x v="2"/>
    <x v="8"/>
  </r>
  <r>
    <x v="2"/>
    <x v="0"/>
    <s v="USD"/>
    <n v="1422158199"/>
    <n v="1419566199"/>
    <b v="0"/>
    <n v="5"/>
    <x v="1"/>
    <x v="8"/>
    <n v="-14874"/>
    <n v="25.2"/>
    <x v="2"/>
    <x v="8"/>
  </r>
  <r>
    <x v="2"/>
    <x v="0"/>
    <s v="USD"/>
    <n v="1440100839"/>
    <n v="1436472039"/>
    <b v="0"/>
    <n v="73"/>
    <x v="1"/>
    <x v="8"/>
    <n v="-8489"/>
    <n v="89.191780821917803"/>
    <x v="2"/>
    <x v="8"/>
  </r>
  <r>
    <x v="2"/>
    <x v="0"/>
    <s v="USD"/>
    <n v="1473750300"/>
    <n v="1470294300"/>
    <b v="0"/>
    <n v="93"/>
    <x v="1"/>
    <x v="8"/>
    <n v="-283016"/>
    <n v="182.6236559139785"/>
    <x v="2"/>
    <x v="8"/>
  </r>
  <r>
    <x v="2"/>
    <x v="0"/>
    <s v="USD"/>
    <n v="1430081759"/>
    <n v="1424901359"/>
    <b v="0"/>
    <n v="17"/>
    <x v="1"/>
    <x v="8"/>
    <n v="-49139"/>
    <n v="50.647058823529413"/>
    <x v="2"/>
    <x v="8"/>
  </r>
  <r>
    <x v="2"/>
    <x v="0"/>
    <s v="USD"/>
    <n v="1479392133"/>
    <n v="1476710133"/>
    <b v="0"/>
    <n v="7"/>
    <x v="1"/>
    <x v="8"/>
    <n v="-11767"/>
    <n v="33.285714285714285"/>
    <x v="2"/>
    <x v="8"/>
  </r>
  <r>
    <x v="2"/>
    <x v="0"/>
    <s v="USD"/>
    <n v="1428641940"/>
    <n v="1426792563"/>
    <b v="0"/>
    <n v="17"/>
    <x v="1"/>
    <x v="8"/>
    <n v="-6896"/>
    <n v="51.823529411764703"/>
    <x v="2"/>
    <x v="8"/>
  </r>
  <r>
    <x v="2"/>
    <x v="0"/>
    <s v="USD"/>
    <n v="1421640665"/>
    <n v="1419048665"/>
    <b v="0"/>
    <n v="171"/>
    <x v="1"/>
    <x v="8"/>
    <n v="-30570"/>
    <n v="113.62573099415205"/>
    <x v="2"/>
    <x v="8"/>
  </r>
  <r>
    <x v="2"/>
    <x v="0"/>
    <s v="USD"/>
    <n v="1489500155"/>
    <n v="1485874955"/>
    <b v="0"/>
    <n v="188"/>
    <x v="1"/>
    <x v="8"/>
    <n v="-29995"/>
    <n v="136.46276595744681"/>
    <x v="2"/>
    <x v="8"/>
  </r>
  <r>
    <x v="2"/>
    <x v="0"/>
    <s v="USD"/>
    <n v="1487617200"/>
    <n v="1483634335"/>
    <b v="0"/>
    <n v="110"/>
    <x v="1"/>
    <x v="8"/>
    <n v="-54921"/>
    <n v="364.35454545454547"/>
    <x v="2"/>
    <x v="8"/>
  </r>
  <r>
    <x v="2"/>
    <x v="0"/>
    <s v="USD"/>
    <n v="1455210353"/>
    <n v="1451927153"/>
    <b v="0"/>
    <n v="37"/>
    <x v="1"/>
    <x v="8"/>
    <n v="-1788"/>
    <n v="19.243243243243242"/>
    <x v="2"/>
    <x v="8"/>
  </r>
  <r>
    <x v="2"/>
    <x v="0"/>
    <s v="USD"/>
    <n v="1476717319"/>
    <n v="1473693319"/>
    <b v="0"/>
    <n v="9"/>
    <x v="1"/>
    <x v="8"/>
    <n v="-34623"/>
    <n v="41.888888888888886"/>
    <x v="2"/>
    <x v="8"/>
  </r>
  <r>
    <x v="2"/>
    <x v="5"/>
    <s v="CAD"/>
    <n v="1441119919"/>
    <n v="1437663919"/>
    <b v="0"/>
    <n v="29"/>
    <x v="1"/>
    <x v="8"/>
    <n v="-109121"/>
    <n v="30.310344827586206"/>
    <x v="2"/>
    <x v="8"/>
  </r>
  <r>
    <x v="2"/>
    <x v="0"/>
    <s v="USD"/>
    <n v="1477454340"/>
    <n v="1474676646"/>
    <b v="0"/>
    <n v="6"/>
    <x v="1"/>
    <x v="8"/>
    <n v="-24702"/>
    <n v="49.666666666666664"/>
    <x v="2"/>
    <x v="8"/>
  </r>
  <r>
    <x v="2"/>
    <x v="0"/>
    <s v="USD"/>
    <n v="1475766932"/>
    <n v="1473174932"/>
    <b v="0"/>
    <n v="30"/>
    <x v="1"/>
    <x v="8"/>
    <n v="-10224"/>
    <n v="59.2"/>
    <x v="2"/>
    <x v="8"/>
  </r>
  <r>
    <x v="2"/>
    <x v="0"/>
    <s v="USD"/>
    <n v="1461301574"/>
    <n v="1456121174"/>
    <b v="0"/>
    <n v="81"/>
    <x v="1"/>
    <x v="8"/>
    <n v="-16438"/>
    <n v="43.97530864197531"/>
    <x v="2"/>
    <x v="8"/>
  </r>
  <r>
    <x v="2"/>
    <x v="0"/>
    <s v="USD"/>
    <n v="1408134034"/>
    <n v="1405542034"/>
    <b v="0"/>
    <n v="4"/>
    <x v="1"/>
    <x v="8"/>
    <n v="-7894"/>
    <n v="26.5"/>
    <x v="2"/>
    <x v="8"/>
  </r>
  <r>
    <x v="2"/>
    <x v="14"/>
    <s v="MXN"/>
    <n v="1486624607"/>
    <n v="1483773407"/>
    <b v="0"/>
    <n v="11"/>
    <x v="1"/>
    <x v="8"/>
    <n v="-16000"/>
    <n v="1272.7272727272727"/>
    <x v="2"/>
    <x v="8"/>
  </r>
  <r>
    <x v="2"/>
    <x v="5"/>
    <s v="CAD"/>
    <n v="1485147540"/>
    <n v="1481951853"/>
    <b v="0"/>
    <n v="14"/>
    <x v="1"/>
    <x v="8"/>
    <n v="-2704"/>
    <n v="164"/>
    <x v="2"/>
    <x v="8"/>
  </r>
  <r>
    <x v="2"/>
    <x v="0"/>
    <s v="USD"/>
    <n v="1433178060"/>
    <n v="1429290060"/>
    <b v="0"/>
    <n v="5"/>
    <x v="1"/>
    <x v="8"/>
    <n v="-99774"/>
    <n v="45.2"/>
    <x v="2"/>
    <x v="8"/>
  </r>
  <r>
    <x v="2"/>
    <x v="0"/>
    <s v="USD"/>
    <n v="1409813940"/>
    <n v="1407271598"/>
    <b v="0"/>
    <n v="45"/>
    <x v="1"/>
    <x v="8"/>
    <n v="-13075"/>
    <n v="153.88888888888889"/>
    <x v="2"/>
    <x v="8"/>
  </r>
  <r>
    <x v="2"/>
    <x v="0"/>
    <s v="USD"/>
    <n v="1447032093"/>
    <n v="1441844493"/>
    <b v="0"/>
    <n v="8"/>
    <x v="1"/>
    <x v="8"/>
    <n v="-19589"/>
    <n v="51.375"/>
    <x v="2"/>
    <x v="8"/>
  </r>
  <r>
    <x v="2"/>
    <x v="0"/>
    <s v="USD"/>
    <n v="1458925156"/>
    <n v="1456336756"/>
    <b v="0"/>
    <n v="3"/>
    <x v="1"/>
    <x v="8"/>
    <n v="-49720"/>
    <n v="93.333333333333329"/>
    <x v="2"/>
    <x v="8"/>
  </r>
  <r>
    <x v="2"/>
    <x v="0"/>
    <s v="USD"/>
    <n v="1467132185"/>
    <n v="1461948185"/>
    <b v="0"/>
    <n v="24"/>
    <x v="1"/>
    <x v="8"/>
    <n v="-97393"/>
    <n v="108.625"/>
    <x v="2"/>
    <x v="8"/>
  </r>
  <r>
    <x v="2"/>
    <x v="2"/>
    <s v="AUD"/>
    <n v="1439515497"/>
    <n v="1435627497"/>
    <b v="0"/>
    <n v="18"/>
    <x v="1"/>
    <x v="8"/>
    <n v="-147111"/>
    <n v="160.5"/>
    <x v="2"/>
    <x v="8"/>
  </r>
  <r>
    <x v="2"/>
    <x v="15"/>
    <s v="EUR"/>
    <n v="1456094197"/>
    <n v="1453502197"/>
    <b v="0"/>
    <n v="12"/>
    <x v="1"/>
    <x v="8"/>
    <n v="-1791"/>
    <n v="75.75"/>
    <x v="2"/>
    <x v="8"/>
  </r>
  <r>
    <x v="2"/>
    <x v="11"/>
    <s v="SEK"/>
    <n v="1456385101"/>
    <n v="1453793101"/>
    <b v="0"/>
    <n v="123"/>
    <x v="1"/>
    <x v="8"/>
    <n v="-75616"/>
    <n v="790.83739837398377"/>
    <x v="2"/>
    <x v="8"/>
  </r>
  <r>
    <x v="2"/>
    <x v="0"/>
    <s v="USD"/>
    <n v="1466449140"/>
    <n v="1463392828"/>
    <b v="0"/>
    <n v="96"/>
    <x v="1"/>
    <x v="8"/>
    <n v="-6013.84"/>
    <n v="301.93916666666667"/>
    <x v="2"/>
    <x v="8"/>
  </r>
  <r>
    <x v="2"/>
    <x v="0"/>
    <s v="USD"/>
    <n v="1417387322"/>
    <n v="1413495722"/>
    <b v="0"/>
    <n v="31"/>
    <x v="1"/>
    <x v="8"/>
    <n v="-8514"/>
    <n v="47.935483870967744"/>
    <x v="2"/>
    <x v="8"/>
  </r>
  <r>
    <x v="2"/>
    <x v="0"/>
    <s v="USD"/>
    <n v="1407624222"/>
    <n v="1405032222"/>
    <b v="0"/>
    <n v="4"/>
    <x v="1"/>
    <x v="8"/>
    <n v="-88877"/>
    <n v="2.75"/>
    <x v="2"/>
    <x v="8"/>
  </r>
  <r>
    <x v="2"/>
    <x v="0"/>
    <s v="USD"/>
    <n v="1475431486"/>
    <n v="1472839486"/>
    <b v="0"/>
    <n v="3"/>
    <x v="1"/>
    <x v="8"/>
    <n v="-17497"/>
    <n v="1"/>
    <x v="2"/>
    <x v="8"/>
  </r>
  <r>
    <x v="2"/>
    <x v="3"/>
    <s v="EUR"/>
    <n v="1471985640"/>
    <n v="1469289685"/>
    <b v="0"/>
    <n v="179"/>
    <x v="1"/>
    <x v="8"/>
    <n v="-73468"/>
    <n v="171.79329608938548"/>
    <x v="2"/>
    <x v="8"/>
  </r>
  <r>
    <x v="2"/>
    <x v="0"/>
    <s v="USD"/>
    <n v="1427507208"/>
    <n v="1424918808"/>
    <b v="0"/>
    <n v="3"/>
    <x v="1"/>
    <x v="8"/>
    <n v="-9894"/>
    <n v="35.333333333333336"/>
    <x v="2"/>
    <x v="8"/>
  </r>
  <r>
    <x v="2"/>
    <x v="12"/>
    <s v="EUR"/>
    <n v="1451602800"/>
    <n v="1449011610"/>
    <b v="0"/>
    <n v="23"/>
    <x v="1"/>
    <x v="8"/>
    <n v="-28112"/>
    <n v="82.086956521739125"/>
    <x v="2"/>
    <x v="8"/>
  </r>
  <r>
    <x v="2"/>
    <x v="1"/>
    <s v="GBP"/>
    <n v="1452384000"/>
    <n v="1447698300"/>
    <b v="0"/>
    <n v="23"/>
    <x v="1"/>
    <x v="8"/>
    <n v="-17450"/>
    <n v="110.8695652173913"/>
    <x v="2"/>
    <x v="8"/>
  </r>
  <r>
    <x v="2"/>
    <x v="9"/>
    <s v="EUR"/>
    <n v="1403507050"/>
    <n v="1400051050"/>
    <b v="0"/>
    <n v="41"/>
    <x v="1"/>
    <x v="8"/>
    <n v="-43390"/>
    <n v="161.21951219512195"/>
    <x v="2"/>
    <x v="8"/>
  </r>
  <r>
    <x v="2"/>
    <x v="13"/>
    <s v="EUR"/>
    <n v="1475310825"/>
    <n v="1472718825"/>
    <b v="0"/>
    <n v="0"/>
    <x v="1"/>
    <x v="8"/>
    <n v="-5000"/>
    <e v="#DIV/0!"/>
    <x v="2"/>
    <x v="8"/>
  </r>
  <r>
    <x v="2"/>
    <x v="0"/>
    <s v="USD"/>
    <n v="1475101495"/>
    <n v="1472509495"/>
    <b v="0"/>
    <n v="32"/>
    <x v="1"/>
    <x v="8"/>
    <n v="-8323"/>
    <n v="52.40625"/>
    <x v="2"/>
    <x v="8"/>
  </r>
  <r>
    <x v="2"/>
    <x v="0"/>
    <s v="USD"/>
    <n v="1409770164"/>
    <n v="1407178164"/>
    <b v="0"/>
    <n v="2"/>
    <x v="1"/>
    <x v="8"/>
    <n v="-24974"/>
    <n v="13"/>
    <x v="2"/>
    <x v="8"/>
  </r>
  <r>
    <x v="2"/>
    <x v="1"/>
    <s v="GBP"/>
    <n v="1468349460"/>
    <n v="1466186988"/>
    <b v="0"/>
    <n v="7"/>
    <x v="1"/>
    <x v="8"/>
    <n v="-4788"/>
    <n v="30.285714285714285"/>
    <x v="2"/>
    <x v="8"/>
  </r>
  <r>
    <x v="2"/>
    <x v="0"/>
    <s v="USD"/>
    <n v="1462655519"/>
    <n v="1457475119"/>
    <b v="0"/>
    <n v="4"/>
    <x v="1"/>
    <x v="8"/>
    <n v="-99533"/>
    <n v="116.75"/>
    <x v="2"/>
    <x v="8"/>
  </r>
  <r>
    <x v="2"/>
    <x v="0"/>
    <s v="USD"/>
    <n v="1478926800"/>
    <n v="1476054568"/>
    <b v="0"/>
    <n v="196"/>
    <x v="1"/>
    <x v="8"/>
    <n v="-52439"/>
    <n v="89.59693877551021"/>
    <x v="2"/>
    <x v="8"/>
  </r>
  <r>
    <x v="2"/>
    <x v="0"/>
    <s v="USD"/>
    <n v="1417388340"/>
    <n v="1412835530"/>
    <b v="0"/>
    <n v="11"/>
    <x v="1"/>
    <x v="8"/>
    <n v="-195331"/>
    <n v="424.45454545454544"/>
    <x v="2"/>
    <x v="8"/>
  </r>
  <r>
    <x v="2"/>
    <x v="0"/>
    <s v="USD"/>
    <n v="1417276800"/>
    <n v="1415140480"/>
    <b v="0"/>
    <n v="9"/>
    <x v="1"/>
    <x v="8"/>
    <n v="-9274"/>
    <n v="80.666666666666671"/>
    <x v="2"/>
    <x v="8"/>
  </r>
  <r>
    <x v="2"/>
    <x v="0"/>
    <s v="USD"/>
    <n v="1406474820"/>
    <n v="1403902060"/>
    <b v="0"/>
    <n v="5"/>
    <x v="1"/>
    <x v="8"/>
    <n v="-3935"/>
    <n v="13"/>
    <x v="2"/>
    <x v="8"/>
  </r>
  <r>
    <x v="2"/>
    <x v="0"/>
    <s v="USD"/>
    <n v="1417145297"/>
    <n v="1414549697"/>
    <b v="0"/>
    <n v="8"/>
    <x v="1"/>
    <x v="8"/>
    <n v="-4935"/>
    <n v="8.125"/>
    <x v="2"/>
    <x v="8"/>
  </r>
  <r>
    <x v="2"/>
    <x v="5"/>
    <s v="CAD"/>
    <n v="1447909401"/>
    <n v="1444017801"/>
    <b v="0"/>
    <n v="229"/>
    <x v="1"/>
    <x v="8"/>
    <n v="-24865"/>
    <n v="153.42794759825327"/>
    <x v="2"/>
    <x v="8"/>
  </r>
  <r>
    <x v="2"/>
    <x v="5"/>
    <s v="CAD"/>
    <n v="1415865720"/>
    <n v="1413270690"/>
    <b v="0"/>
    <n v="40"/>
    <x v="1"/>
    <x v="8"/>
    <n v="-138317"/>
    <n v="292.07499999999999"/>
    <x v="2"/>
    <x v="8"/>
  </r>
  <r>
    <x v="1"/>
    <x v="0"/>
    <s v="USD"/>
    <n v="1489537560"/>
    <n v="1484357160"/>
    <b v="0"/>
    <n v="6"/>
    <x v="1"/>
    <x v="8"/>
    <n v="-874876"/>
    <n v="3304"/>
    <x v="2"/>
    <x v="8"/>
  </r>
  <r>
    <x v="1"/>
    <x v="1"/>
    <s v="GBP"/>
    <n v="1485796613"/>
    <n v="1481908613"/>
    <b v="0"/>
    <n v="4"/>
    <x v="1"/>
    <x v="8"/>
    <n v="200"/>
    <n v="1300"/>
    <x v="2"/>
    <x v="8"/>
  </r>
  <r>
    <x v="1"/>
    <x v="0"/>
    <s v="USD"/>
    <n v="1450331940"/>
    <n v="1447777514"/>
    <b v="0"/>
    <n v="22"/>
    <x v="1"/>
    <x v="8"/>
    <n v="-7039"/>
    <n v="134.54545454545453"/>
    <x v="2"/>
    <x v="8"/>
  </r>
  <r>
    <x v="1"/>
    <x v="6"/>
    <s v="EUR"/>
    <n v="1489680061"/>
    <n v="1487091661"/>
    <b v="0"/>
    <n v="15"/>
    <x v="1"/>
    <x v="8"/>
    <n v="-16789"/>
    <n v="214.06666666666666"/>
    <x v="2"/>
    <x v="8"/>
  </r>
  <r>
    <x v="1"/>
    <x v="0"/>
    <s v="USD"/>
    <n v="1455814827"/>
    <n v="1453222827"/>
    <b v="0"/>
    <n v="95"/>
    <x v="1"/>
    <x v="8"/>
    <n v="-4448"/>
    <n v="216.33684210526314"/>
    <x v="2"/>
    <x v="8"/>
  </r>
  <r>
    <x v="1"/>
    <x v="0"/>
    <s v="USD"/>
    <n v="1446217183"/>
    <n v="1443538783"/>
    <b v="0"/>
    <n v="161"/>
    <x v="1"/>
    <x v="8"/>
    <n v="-49898"/>
    <n v="932.31055900621118"/>
    <x v="2"/>
    <x v="8"/>
  </r>
  <r>
    <x v="1"/>
    <x v="0"/>
    <s v="USD"/>
    <n v="1418368260"/>
    <n v="1417654672"/>
    <b v="0"/>
    <n v="8"/>
    <x v="1"/>
    <x v="8"/>
    <n v="-3766"/>
    <n v="29.25"/>
    <x v="2"/>
    <x v="8"/>
  </r>
  <r>
    <x v="1"/>
    <x v="0"/>
    <s v="USD"/>
    <n v="1481727623"/>
    <n v="1478095223"/>
    <b v="0"/>
    <n v="76"/>
    <x v="1"/>
    <x v="8"/>
    <n v="-16704"/>
    <n v="174.94736842105263"/>
    <x v="2"/>
    <x v="8"/>
  </r>
  <r>
    <x v="1"/>
    <x v="14"/>
    <s v="MXN"/>
    <n v="1482953115"/>
    <n v="1480361115"/>
    <b v="0"/>
    <n v="1"/>
    <x v="1"/>
    <x v="8"/>
    <n v="-93250"/>
    <n v="250"/>
    <x v="2"/>
    <x v="8"/>
  </r>
  <r>
    <x v="1"/>
    <x v="0"/>
    <s v="USD"/>
    <n v="1466346646"/>
    <n v="1463754646"/>
    <b v="0"/>
    <n v="101"/>
    <x v="1"/>
    <x v="8"/>
    <n v="-43435"/>
    <n v="65"/>
    <x v="2"/>
    <x v="8"/>
  </r>
  <r>
    <x v="1"/>
    <x v="0"/>
    <s v="USD"/>
    <n v="1473044340"/>
    <n v="1468180462"/>
    <b v="0"/>
    <n v="4"/>
    <x v="1"/>
    <x v="8"/>
    <n v="-115030"/>
    <n v="55"/>
    <x v="2"/>
    <x v="8"/>
  </r>
  <r>
    <x v="1"/>
    <x v="0"/>
    <s v="USD"/>
    <n v="1418938395"/>
    <n v="1415050395"/>
    <b v="0"/>
    <n v="1"/>
    <x v="1"/>
    <x v="8"/>
    <n v="-19925"/>
    <n v="75"/>
    <x v="2"/>
    <x v="8"/>
  </r>
  <r>
    <x v="1"/>
    <x v="0"/>
    <s v="USD"/>
    <n v="1485254052"/>
    <n v="1481366052"/>
    <b v="0"/>
    <n v="775"/>
    <x v="1"/>
    <x v="8"/>
    <n v="1071751.05"/>
    <n v="1389.3561935483872"/>
    <x v="2"/>
    <x v="8"/>
  </r>
  <r>
    <x v="1"/>
    <x v="0"/>
    <s v="USD"/>
    <n v="1451419200"/>
    <n v="1449000056"/>
    <b v="0"/>
    <n v="90"/>
    <x v="1"/>
    <x v="8"/>
    <n v="-16368"/>
    <n v="95.911111111111111"/>
    <x v="2"/>
    <x v="8"/>
  </r>
  <r>
    <x v="1"/>
    <x v="0"/>
    <s v="USD"/>
    <n v="1420070615"/>
    <n v="1415750615"/>
    <b v="0"/>
    <n v="16"/>
    <x v="1"/>
    <x v="8"/>
    <n v="-6940"/>
    <n v="191.25"/>
    <x v="2"/>
    <x v="8"/>
  </r>
  <r>
    <x v="1"/>
    <x v="16"/>
    <s v="CHF"/>
    <n v="1448489095"/>
    <n v="1445893495"/>
    <b v="0"/>
    <n v="6"/>
    <x v="1"/>
    <x v="8"/>
    <n v="-8760"/>
    <n v="40"/>
    <x v="2"/>
    <x v="8"/>
  </r>
  <r>
    <x v="1"/>
    <x v="0"/>
    <s v="USD"/>
    <n v="1459992856"/>
    <n v="1456108456"/>
    <b v="0"/>
    <n v="38"/>
    <x v="1"/>
    <x v="8"/>
    <n v="-97158"/>
    <n v="74.78947368421052"/>
    <x v="2"/>
    <x v="8"/>
  </r>
  <r>
    <x v="1"/>
    <x v="0"/>
    <s v="USD"/>
    <n v="1448125935"/>
    <n v="1444666335"/>
    <b v="0"/>
    <n v="355"/>
    <x v="1"/>
    <x v="8"/>
    <n v="-192803"/>
    <n v="161.11830985915492"/>
    <x v="2"/>
    <x v="8"/>
  </r>
  <r>
    <x v="1"/>
    <x v="0"/>
    <s v="USD"/>
    <n v="1468496933"/>
    <n v="1465904933"/>
    <b v="0"/>
    <n v="7"/>
    <x v="1"/>
    <x v="8"/>
    <n v="-19379"/>
    <n v="88.714285714285708"/>
    <x v="2"/>
    <x v="8"/>
  </r>
  <r>
    <x v="1"/>
    <x v="0"/>
    <s v="USD"/>
    <n v="1423092149"/>
    <n v="1420500149"/>
    <b v="0"/>
    <n v="400"/>
    <x v="1"/>
    <x v="8"/>
    <n v="-23700"/>
    <n v="53.25"/>
    <x v="2"/>
    <x v="8"/>
  </r>
  <r>
    <x v="0"/>
    <x v="5"/>
    <s v="CAD"/>
    <n v="1433206020"/>
    <n v="1430617209"/>
    <b v="0"/>
    <n v="30"/>
    <x v="0"/>
    <x v="15"/>
    <n v="1636"/>
    <n v="106.2"/>
    <x v="4"/>
    <x v="15"/>
  </r>
  <r>
    <x v="0"/>
    <x v="0"/>
    <s v="USD"/>
    <n v="1445054400"/>
    <n v="1443074571"/>
    <b v="1"/>
    <n v="478"/>
    <x v="0"/>
    <x v="15"/>
    <n v="7554.1100000000006"/>
    <n v="22.079728033472804"/>
    <x v="4"/>
    <x v="15"/>
  </r>
  <r>
    <x v="0"/>
    <x v="0"/>
    <s v="USD"/>
    <n v="1431876677"/>
    <n v="1429284677"/>
    <b v="1"/>
    <n v="74"/>
    <x v="0"/>
    <x v="15"/>
    <n v="298"/>
    <n v="31.054054054054053"/>
    <x v="4"/>
    <x v="15"/>
  </r>
  <r>
    <x v="0"/>
    <x v="1"/>
    <s v="GBP"/>
    <n v="1434837861"/>
    <n v="1432245861"/>
    <b v="0"/>
    <n v="131"/>
    <x v="0"/>
    <x v="15"/>
    <n v="2743"/>
    <n v="36.206106870229007"/>
    <x v="4"/>
    <x v="15"/>
  </r>
  <r>
    <x v="0"/>
    <x v="11"/>
    <s v="SEK"/>
    <n v="1454248563"/>
    <n v="1451656563"/>
    <b v="1"/>
    <n v="61"/>
    <x v="0"/>
    <x v="15"/>
    <n v="3727.5499999999993"/>
    <n v="388.9762295081967"/>
    <x v="4"/>
    <x v="15"/>
  </r>
  <r>
    <x v="0"/>
    <x v="0"/>
    <s v="USD"/>
    <n v="1426532437"/>
    <n v="1423944037"/>
    <b v="1"/>
    <n v="1071"/>
    <x v="0"/>
    <x v="15"/>
    <n v="6949.820000000007"/>
    <n v="71.848571428571432"/>
    <x v="4"/>
    <x v="15"/>
  </r>
  <r>
    <x v="0"/>
    <x v="1"/>
    <s v="GBP"/>
    <n v="1459414016"/>
    <n v="1456480016"/>
    <b v="1"/>
    <n v="122"/>
    <x v="0"/>
    <x v="15"/>
    <n v="0.57999999999992724"/>
    <n v="57.381803278688523"/>
    <x v="4"/>
    <x v="15"/>
  </r>
  <r>
    <x v="0"/>
    <x v="0"/>
    <s v="USD"/>
    <n v="1414025347"/>
    <n v="1411433347"/>
    <b v="1"/>
    <n v="111"/>
    <x v="0"/>
    <x v="15"/>
    <n v="232"/>
    <n v="69.666666666666671"/>
    <x v="4"/>
    <x v="15"/>
  </r>
  <r>
    <x v="0"/>
    <x v="1"/>
    <s v="GBP"/>
    <n v="1488830400"/>
    <n v="1484924605"/>
    <b v="1"/>
    <n v="255"/>
    <x v="0"/>
    <x v="15"/>
    <n v="1727"/>
    <n v="45.988235294117644"/>
    <x v="4"/>
    <x v="15"/>
  </r>
  <r>
    <x v="0"/>
    <x v="11"/>
    <s v="SEK"/>
    <n v="1428184740"/>
    <n v="1423501507"/>
    <b v="0"/>
    <n v="141"/>
    <x v="0"/>
    <x v="15"/>
    <n v="1176"/>
    <n v="79.262411347517727"/>
    <x v="4"/>
    <x v="15"/>
  </r>
  <r>
    <x v="0"/>
    <x v="0"/>
    <s v="USD"/>
    <n v="1473680149"/>
    <n v="1472470549"/>
    <b v="0"/>
    <n v="159"/>
    <x v="0"/>
    <x v="15"/>
    <n v="4842"/>
    <n v="43.031446540880502"/>
    <x v="4"/>
    <x v="15"/>
  </r>
  <r>
    <x v="0"/>
    <x v="0"/>
    <s v="USD"/>
    <n v="1450290010"/>
    <n v="1447698010"/>
    <b v="0"/>
    <n v="99"/>
    <x v="0"/>
    <x v="15"/>
    <n v="740"/>
    <n v="108.48484848484848"/>
    <x v="4"/>
    <x v="15"/>
  </r>
  <r>
    <x v="0"/>
    <x v="0"/>
    <s v="USD"/>
    <n v="1466697625"/>
    <n v="1464105625"/>
    <b v="0"/>
    <n v="96"/>
    <x v="0"/>
    <x v="15"/>
    <n v="458.84000000000015"/>
    <n v="61.029583333333335"/>
    <x v="4"/>
    <x v="15"/>
  </r>
  <r>
    <x v="0"/>
    <x v="1"/>
    <s v="GBP"/>
    <n v="1481564080"/>
    <n v="1479144880"/>
    <b v="0"/>
    <n v="27"/>
    <x v="0"/>
    <x v="15"/>
    <n v="38"/>
    <n v="50.592592592592595"/>
    <x v="4"/>
    <x v="15"/>
  </r>
  <r>
    <x v="0"/>
    <x v="0"/>
    <s v="USD"/>
    <n v="1470369540"/>
    <n v="1467604804"/>
    <b v="0"/>
    <n v="166"/>
    <x v="0"/>
    <x v="15"/>
    <n v="1500.0900000000001"/>
    <n v="39.157168674698795"/>
    <x v="4"/>
    <x v="15"/>
  </r>
  <r>
    <x v="0"/>
    <x v="0"/>
    <s v="USD"/>
    <n v="1423668220"/>
    <n v="1421076220"/>
    <b v="0"/>
    <n v="76"/>
    <x v="0"/>
    <x v="15"/>
    <n v="352"/>
    <n v="65.15789473684211"/>
    <x v="4"/>
    <x v="15"/>
  </r>
  <r>
    <x v="0"/>
    <x v="0"/>
    <s v="USD"/>
    <n v="1357545600"/>
    <n v="1354790790"/>
    <b v="0"/>
    <n v="211"/>
    <x v="0"/>
    <x v="15"/>
    <n v="556.22000000000025"/>
    <n v="23.963127962085309"/>
    <x v="4"/>
    <x v="15"/>
  </r>
  <r>
    <x v="0"/>
    <x v="0"/>
    <s v="USD"/>
    <n v="1431925200"/>
    <n v="1429991062"/>
    <b v="0"/>
    <n v="21"/>
    <x v="0"/>
    <x v="15"/>
    <n v="21"/>
    <n v="48.61904761904762"/>
    <x v="4"/>
    <x v="15"/>
  </r>
  <r>
    <x v="0"/>
    <x v="0"/>
    <s v="USD"/>
    <n v="1458362023"/>
    <n v="1455773623"/>
    <b v="0"/>
    <n v="61"/>
    <x v="0"/>
    <x v="15"/>
    <n v="680"/>
    <n v="35.73770491803279"/>
    <x v="4"/>
    <x v="15"/>
  </r>
  <r>
    <x v="0"/>
    <x v="0"/>
    <s v="USD"/>
    <n v="1481615940"/>
    <n v="1479436646"/>
    <b v="0"/>
    <n v="30"/>
    <x v="0"/>
    <x v="15"/>
    <n v="141"/>
    <n v="21.366666666666667"/>
    <x v="4"/>
    <x v="15"/>
  </r>
  <r>
    <x v="1"/>
    <x v="0"/>
    <s v="USD"/>
    <n v="1472317209"/>
    <n v="1469725209"/>
    <b v="0"/>
    <n v="1"/>
    <x v="1"/>
    <x v="16"/>
    <n v="-84750"/>
    <n v="250"/>
    <x v="5"/>
    <x v="16"/>
  </r>
  <r>
    <x v="1"/>
    <x v="0"/>
    <s v="USD"/>
    <n v="1406769992"/>
    <n v="1405041992"/>
    <b v="0"/>
    <n v="0"/>
    <x v="1"/>
    <x v="16"/>
    <n v="-50"/>
    <e v="#DIV/0!"/>
    <x v="5"/>
    <x v="16"/>
  </r>
  <r>
    <x v="1"/>
    <x v="0"/>
    <s v="USD"/>
    <n v="1410516000"/>
    <n v="1406824948"/>
    <b v="0"/>
    <n v="1"/>
    <x v="1"/>
    <x v="16"/>
    <n v="-640"/>
    <n v="10"/>
    <x v="5"/>
    <x v="16"/>
  </r>
  <r>
    <x v="1"/>
    <x v="0"/>
    <s v="USD"/>
    <n v="1432101855"/>
    <n v="1429509855"/>
    <b v="0"/>
    <n v="292"/>
    <x v="1"/>
    <x v="16"/>
    <n v="-91463"/>
    <n v="29.236301369863014"/>
    <x v="5"/>
    <x v="16"/>
  </r>
  <r>
    <x v="1"/>
    <x v="0"/>
    <s v="USD"/>
    <n v="1425587220"/>
    <n v="1420668801"/>
    <b v="0"/>
    <n v="2"/>
    <x v="1"/>
    <x v="16"/>
    <n v="-6994"/>
    <n v="3"/>
    <x v="5"/>
    <x v="16"/>
  </r>
  <r>
    <x v="1"/>
    <x v="0"/>
    <s v="USD"/>
    <n v="1408827550"/>
    <n v="1406235550"/>
    <b v="0"/>
    <n v="8"/>
    <x v="1"/>
    <x v="16"/>
    <n v="-9734"/>
    <n v="33.25"/>
    <x v="5"/>
    <x v="16"/>
  </r>
  <r>
    <x v="1"/>
    <x v="12"/>
    <s v="EUR"/>
    <n v="1451161560"/>
    <n v="1447273560"/>
    <b v="0"/>
    <n v="0"/>
    <x v="1"/>
    <x v="16"/>
    <n v="-3000"/>
    <e v="#DIV/0!"/>
    <x v="5"/>
    <x v="16"/>
  </r>
  <r>
    <x v="1"/>
    <x v="0"/>
    <s v="USD"/>
    <n v="1415219915"/>
    <n v="1412624315"/>
    <b v="0"/>
    <n v="1"/>
    <x v="1"/>
    <x v="16"/>
    <n v="-1999"/>
    <n v="1"/>
    <x v="5"/>
    <x v="16"/>
  </r>
  <r>
    <x v="1"/>
    <x v="0"/>
    <s v="USD"/>
    <n v="1474766189"/>
    <n v="1471310189"/>
    <b v="0"/>
    <n v="4"/>
    <x v="1"/>
    <x v="16"/>
    <n v="-14788"/>
    <n v="53"/>
    <x v="5"/>
    <x v="16"/>
  </r>
  <r>
    <x v="1"/>
    <x v="0"/>
    <s v="USD"/>
    <n v="1455272445"/>
    <n v="1452680445"/>
    <b v="0"/>
    <n v="0"/>
    <x v="1"/>
    <x v="16"/>
    <n v="-12000"/>
    <e v="#DIV/0!"/>
    <x v="5"/>
    <x v="16"/>
  </r>
  <r>
    <x v="1"/>
    <x v="0"/>
    <s v="USD"/>
    <n v="1442257677"/>
    <n v="1439665677"/>
    <b v="0"/>
    <n v="0"/>
    <x v="1"/>
    <x v="16"/>
    <n v="-2500"/>
    <e v="#DIV/0!"/>
    <x v="5"/>
    <x v="16"/>
  </r>
  <r>
    <x v="1"/>
    <x v="0"/>
    <s v="USD"/>
    <n v="1409098825"/>
    <n v="1406679625"/>
    <b v="0"/>
    <n v="0"/>
    <x v="1"/>
    <x v="16"/>
    <n v="-500"/>
    <e v="#DIV/0!"/>
    <x v="5"/>
    <x v="16"/>
  </r>
  <r>
    <x v="1"/>
    <x v="0"/>
    <s v="USD"/>
    <n v="1465243740"/>
    <n v="1461438495"/>
    <b v="0"/>
    <n v="0"/>
    <x v="1"/>
    <x v="16"/>
    <n v="-4336"/>
    <e v="#DIV/0!"/>
    <x v="5"/>
    <x v="16"/>
  </r>
  <r>
    <x v="1"/>
    <x v="0"/>
    <s v="USD"/>
    <n v="1488773332"/>
    <n v="1486613332"/>
    <b v="0"/>
    <n v="1"/>
    <x v="1"/>
    <x v="16"/>
    <n v="-1485"/>
    <n v="15"/>
    <x v="5"/>
    <x v="16"/>
  </r>
  <r>
    <x v="1"/>
    <x v="0"/>
    <s v="USD"/>
    <n v="1407708000"/>
    <n v="1405110399"/>
    <b v="0"/>
    <n v="0"/>
    <x v="1"/>
    <x v="16"/>
    <n v="-2500"/>
    <e v="#DIV/0!"/>
    <x v="5"/>
    <x v="16"/>
  </r>
  <r>
    <x v="1"/>
    <x v="0"/>
    <s v="USD"/>
    <n v="1457394545"/>
    <n v="1454802545"/>
    <b v="0"/>
    <n v="0"/>
    <x v="1"/>
    <x v="16"/>
    <n v="-3500"/>
    <e v="#DIV/0!"/>
    <x v="5"/>
    <x v="16"/>
  </r>
  <r>
    <x v="1"/>
    <x v="0"/>
    <s v="USD"/>
    <n v="1429892177"/>
    <n v="1424711777"/>
    <b v="0"/>
    <n v="0"/>
    <x v="1"/>
    <x v="16"/>
    <n v="-10000"/>
    <e v="#DIV/0!"/>
    <x v="5"/>
    <x v="16"/>
  </r>
  <r>
    <x v="1"/>
    <x v="0"/>
    <s v="USD"/>
    <n v="1480888483"/>
    <n v="1478292883"/>
    <b v="0"/>
    <n v="0"/>
    <x v="1"/>
    <x v="16"/>
    <n v="-10000"/>
    <e v="#DIV/0!"/>
    <x v="5"/>
    <x v="16"/>
  </r>
  <r>
    <x v="1"/>
    <x v="0"/>
    <s v="USD"/>
    <n v="1427328000"/>
    <n v="1423777043"/>
    <b v="0"/>
    <n v="0"/>
    <x v="1"/>
    <x v="16"/>
    <n v="-40000"/>
    <e v="#DIV/0!"/>
    <x v="5"/>
    <x v="16"/>
  </r>
  <r>
    <x v="1"/>
    <x v="0"/>
    <s v="USD"/>
    <n v="1426269456"/>
    <n v="1423681056"/>
    <b v="0"/>
    <n v="0"/>
    <x v="1"/>
    <x v="16"/>
    <n v="-1100"/>
    <e v="#DIV/0!"/>
    <x v="5"/>
    <x v="16"/>
  </r>
  <r>
    <x v="1"/>
    <x v="0"/>
    <s v="USD"/>
    <n v="1429134893"/>
    <n v="1426542893"/>
    <b v="0"/>
    <n v="1"/>
    <x v="1"/>
    <x v="16"/>
    <n v="-4950"/>
    <n v="50"/>
    <x v="5"/>
    <x v="16"/>
  </r>
  <r>
    <x v="1"/>
    <x v="0"/>
    <s v="USD"/>
    <n v="1462150800"/>
    <n v="1456987108"/>
    <b v="0"/>
    <n v="0"/>
    <x v="1"/>
    <x v="16"/>
    <n v="-4000"/>
    <e v="#DIV/0!"/>
    <x v="5"/>
    <x v="16"/>
  </r>
  <r>
    <x v="1"/>
    <x v="0"/>
    <s v="USD"/>
    <n v="1468351341"/>
    <n v="1467746541"/>
    <b v="0"/>
    <n v="4"/>
    <x v="1"/>
    <x v="16"/>
    <n v="-9"/>
    <n v="47.5"/>
    <x v="5"/>
    <x v="16"/>
  </r>
  <r>
    <x v="1"/>
    <x v="0"/>
    <s v="USD"/>
    <n v="1472604262"/>
    <n v="1470012262"/>
    <b v="0"/>
    <n v="0"/>
    <x v="1"/>
    <x v="16"/>
    <n v="-1000"/>
    <e v="#DIV/0!"/>
    <x v="5"/>
    <x v="16"/>
  </r>
  <r>
    <x v="2"/>
    <x v="0"/>
    <s v="USD"/>
    <n v="1373174903"/>
    <n v="1369286903"/>
    <b v="0"/>
    <n v="123"/>
    <x v="1"/>
    <x v="17"/>
    <n v="-81923"/>
    <n v="65.666666666666671"/>
    <x v="6"/>
    <x v="17"/>
  </r>
  <r>
    <x v="2"/>
    <x v="2"/>
    <s v="AUD"/>
    <n v="1392800922"/>
    <n v="1390381722"/>
    <b v="0"/>
    <n v="5"/>
    <x v="1"/>
    <x v="17"/>
    <n v="-2919"/>
    <n v="16.2"/>
    <x v="6"/>
    <x v="17"/>
  </r>
  <r>
    <x v="2"/>
    <x v="0"/>
    <s v="USD"/>
    <n v="1375657582"/>
    <n v="1371769582"/>
    <b v="0"/>
    <n v="148"/>
    <x v="1"/>
    <x v="17"/>
    <n v="-144949"/>
    <n v="34.128378378378379"/>
    <x v="6"/>
    <x v="17"/>
  </r>
  <r>
    <x v="2"/>
    <x v="0"/>
    <s v="USD"/>
    <n v="1387657931"/>
    <n v="1385065931"/>
    <b v="0"/>
    <n v="10"/>
    <x v="1"/>
    <x v="17"/>
    <n v="-370"/>
    <n v="13"/>
    <x v="6"/>
    <x v="17"/>
  </r>
  <r>
    <x v="2"/>
    <x v="0"/>
    <s v="USD"/>
    <n v="1460274864"/>
    <n v="1457686464"/>
    <b v="0"/>
    <n v="4"/>
    <x v="1"/>
    <x v="17"/>
    <n v="-29955"/>
    <n v="11.25"/>
    <x v="6"/>
    <x v="17"/>
  </r>
  <r>
    <x v="2"/>
    <x v="0"/>
    <s v="USD"/>
    <n v="1385447459"/>
    <n v="1382679059"/>
    <b v="0"/>
    <n v="21"/>
    <x v="1"/>
    <x v="17"/>
    <n v="-1350"/>
    <n v="40.476190476190474"/>
    <x v="6"/>
    <x v="17"/>
  </r>
  <r>
    <x v="2"/>
    <x v="0"/>
    <s v="USD"/>
    <n v="1349050622"/>
    <n v="1347322622"/>
    <b v="0"/>
    <n v="2"/>
    <x v="1"/>
    <x v="17"/>
    <n v="-9930"/>
    <n v="35"/>
    <x v="6"/>
    <x v="17"/>
  </r>
  <r>
    <x v="2"/>
    <x v="10"/>
    <s v="NOK"/>
    <n v="1447787093"/>
    <n v="1445191493"/>
    <b v="0"/>
    <n v="0"/>
    <x v="1"/>
    <x v="17"/>
    <n v="-100"/>
    <e v="#DIV/0!"/>
    <x v="6"/>
    <x v="17"/>
  </r>
  <r>
    <x v="2"/>
    <x v="0"/>
    <s v="USD"/>
    <n v="1391630297"/>
    <n v="1389038297"/>
    <b v="0"/>
    <n v="4"/>
    <x v="1"/>
    <x v="17"/>
    <n v="-74949"/>
    <n v="12.75"/>
    <x v="6"/>
    <x v="17"/>
  </r>
  <r>
    <x v="2"/>
    <x v="0"/>
    <s v="USD"/>
    <n v="1318806541"/>
    <n v="1316214541"/>
    <b v="0"/>
    <n v="1"/>
    <x v="1"/>
    <x v="17"/>
    <n v="-740"/>
    <n v="10"/>
    <x v="6"/>
    <x v="17"/>
  </r>
  <r>
    <x v="2"/>
    <x v="0"/>
    <s v="USD"/>
    <n v="1388808545"/>
    <n v="1386216545"/>
    <b v="0"/>
    <n v="30"/>
    <x v="1"/>
    <x v="17"/>
    <n v="-50593"/>
    <n v="113.56666666666666"/>
    <x v="6"/>
    <x v="17"/>
  </r>
  <r>
    <x v="2"/>
    <x v="0"/>
    <s v="USD"/>
    <n v="1336340516"/>
    <n v="1333748516"/>
    <b v="0"/>
    <n v="3"/>
    <x v="1"/>
    <x v="17"/>
    <n v="-955"/>
    <n v="15"/>
    <x v="6"/>
    <x v="17"/>
  </r>
  <r>
    <x v="2"/>
    <x v="0"/>
    <s v="USD"/>
    <n v="1410426250"/>
    <n v="1405674250"/>
    <b v="0"/>
    <n v="975"/>
    <x v="1"/>
    <x v="17"/>
    <n v="-27926"/>
    <n v="48.281025641025643"/>
    <x v="6"/>
    <x v="17"/>
  </r>
  <r>
    <x v="2"/>
    <x v="0"/>
    <s v="USD"/>
    <n v="1452744011"/>
    <n v="1450152011"/>
    <b v="0"/>
    <n v="167"/>
    <x v="1"/>
    <x v="17"/>
    <n v="-17656"/>
    <n v="43.976047904191617"/>
    <x v="6"/>
    <x v="17"/>
  </r>
  <r>
    <x v="2"/>
    <x v="0"/>
    <s v="USD"/>
    <n v="1311309721"/>
    <n v="1307421721"/>
    <b v="0"/>
    <n v="5"/>
    <x v="1"/>
    <x v="17"/>
    <n v="-555"/>
    <n v="9"/>
    <x v="6"/>
    <x v="17"/>
  </r>
  <r>
    <x v="2"/>
    <x v="12"/>
    <s v="EUR"/>
    <n v="1463232936"/>
    <n v="1461072936"/>
    <b v="0"/>
    <n v="18"/>
    <x v="1"/>
    <x v="17"/>
    <n v="-25322"/>
    <n v="37.666666666666664"/>
    <x v="6"/>
    <x v="17"/>
  </r>
  <r>
    <x v="2"/>
    <x v="0"/>
    <s v="USD"/>
    <n v="1399778333"/>
    <n v="1397186333"/>
    <b v="0"/>
    <n v="98"/>
    <x v="1"/>
    <x v="17"/>
    <n v="-18179"/>
    <n v="18.581632653061224"/>
    <x v="6"/>
    <x v="17"/>
  </r>
  <r>
    <x v="2"/>
    <x v="0"/>
    <s v="USD"/>
    <n v="1422483292"/>
    <n v="1419891292"/>
    <b v="0"/>
    <n v="4"/>
    <x v="1"/>
    <x v="17"/>
    <n v="-67988"/>
    <n v="3"/>
    <x v="6"/>
    <x v="17"/>
  </r>
  <r>
    <x v="2"/>
    <x v="0"/>
    <s v="USD"/>
    <n v="1344635088"/>
    <n v="1342043088"/>
    <b v="0"/>
    <n v="3"/>
    <x v="1"/>
    <x v="17"/>
    <n v="-9944"/>
    <n v="18.666666666666668"/>
    <x v="6"/>
    <x v="17"/>
  </r>
  <r>
    <x v="2"/>
    <x v="5"/>
    <s v="CAD"/>
    <n v="1406994583"/>
    <n v="1401810583"/>
    <b v="0"/>
    <n v="1"/>
    <x v="1"/>
    <x v="17"/>
    <n v="-49590"/>
    <n v="410"/>
    <x v="6"/>
    <x v="17"/>
  </r>
  <r>
    <x v="2"/>
    <x v="0"/>
    <s v="USD"/>
    <n v="1407534804"/>
    <n v="1404942804"/>
    <b v="0"/>
    <n v="0"/>
    <x v="1"/>
    <x v="17"/>
    <n v="-550"/>
    <e v="#DIV/0!"/>
    <x v="6"/>
    <x v="17"/>
  </r>
  <r>
    <x v="2"/>
    <x v="5"/>
    <s v="CAD"/>
    <n v="1457967975"/>
    <n v="1455379575"/>
    <b v="0"/>
    <n v="9"/>
    <x v="1"/>
    <x v="17"/>
    <n v="-28974"/>
    <n v="114"/>
    <x v="6"/>
    <x v="17"/>
  </r>
  <r>
    <x v="2"/>
    <x v="0"/>
    <s v="USD"/>
    <n v="1408913291"/>
    <n v="1406321291"/>
    <b v="0"/>
    <n v="2"/>
    <x v="1"/>
    <x v="17"/>
    <n v="-17985"/>
    <n v="7.5"/>
    <x v="6"/>
    <x v="17"/>
  </r>
  <r>
    <x v="2"/>
    <x v="0"/>
    <s v="USD"/>
    <n v="1402852087"/>
    <n v="1400260087"/>
    <b v="0"/>
    <n v="0"/>
    <x v="1"/>
    <x v="17"/>
    <n v="-1100"/>
    <e v="#DIV/0!"/>
    <x v="6"/>
    <x v="17"/>
  </r>
  <r>
    <x v="2"/>
    <x v="0"/>
    <s v="USD"/>
    <n v="1398366667"/>
    <n v="1395774667"/>
    <b v="0"/>
    <n v="147"/>
    <x v="1"/>
    <x v="17"/>
    <n v="-38617.660000000003"/>
    <n v="43.41727891156463"/>
    <x v="6"/>
    <x v="17"/>
  </r>
  <r>
    <x v="2"/>
    <x v="6"/>
    <s v="EUR"/>
    <n v="1435293175"/>
    <n v="1432701175"/>
    <b v="0"/>
    <n v="49"/>
    <x v="1"/>
    <x v="17"/>
    <n v="-13826"/>
    <n v="23.959183673469386"/>
    <x v="6"/>
    <x v="17"/>
  </r>
  <r>
    <x v="2"/>
    <x v="2"/>
    <s v="AUD"/>
    <n v="1432873653"/>
    <n v="1430281653"/>
    <b v="0"/>
    <n v="1"/>
    <x v="1"/>
    <x v="17"/>
    <n v="-12994"/>
    <n v="5"/>
    <x v="6"/>
    <x v="17"/>
  </r>
  <r>
    <x v="2"/>
    <x v="1"/>
    <s v="GBP"/>
    <n v="1460313672"/>
    <n v="1457725272"/>
    <b v="0"/>
    <n v="2"/>
    <x v="1"/>
    <x v="17"/>
    <n v="-175"/>
    <n v="12.5"/>
    <x v="6"/>
    <x v="17"/>
  </r>
  <r>
    <x v="2"/>
    <x v="0"/>
    <s v="USD"/>
    <n v="1357432638"/>
    <n v="1354840638"/>
    <b v="0"/>
    <n v="7"/>
    <x v="1"/>
    <x v="17"/>
    <n v="-1979"/>
    <n v="3"/>
    <x v="6"/>
    <x v="17"/>
  </r>
  <r>
    <x v="2"/>
    <x v="5"/>
    <s v="CAD"/>
    <n v="1455232937"/>
    <n v="1453936937"/>
    <b v="0"/>
    <n v="4"/>
    <x v="1"/>
    <x v="17"/>
    <n v="-257.75"/>
    <n v="10.5625"/>
    <x v="6"/>
    <x v="17"/>
  </r>
  <r>
    <x v="2"/>
    <x v="0"/>
    <s v="USD"/>
    <n v="1318180033"/>
    <n v="1315588033"/>
    <b v="0"/>
    <n v="27"/>
    <x v="1"/>
    <x v="17"/>
    <n v="-14705.99"/>
    <n v="122.00037037037038"/>
    <x v="6"/>
    <x v="17"/>
  </r>
  <r>
    <x v="2"/>
    <x v="0"/>
    <s v="USD"/>
    <n v="1377867220"/>
    <n v="1375275220"/>
    <b v="0"/>
    <n v="94"/>
    <x v="1"/>
    <x v="17"/>
    <n v="-474826"/>
    <n v="267.80851063829789"/>
    <x v="6"/>
    <x v="17"/>
  </r>
  <r>
    <x v="2"/>
    <x v="0"/>
    <s v="USD"/>
    <n v="1412393400"/>
    <n v="1409747154"/>
    <b v="0"/>
    <n v="29"/>
    <x v="1"/>
    <x v="17"/>
    <n v="-9848"/>
    <n v="74.206896551724142"/>
    <x v="6"/>
    <x v="17"/>
  </r>
  <r>
    <x v="2"/>
    <x v="0"/>
    <s v="USD"/>
    <n v="1393786877"/>
    <n v="1390330877"/>
    <b v="0"/>
    <n v="7"/>
    <x v="1"/>
    <x v="17"/>
    <n v="-99953"/>
    <n v="6.7142857142857144"/>
    <x v="6"/>
    <x v="17"/>
  </r>
  <r>
    <x v="2"/>
    <x v="0"/>
    <s v="USD"/>
    <n v="1397413095"/>
    <n v="1394821095"/>
    <b v="0"/>
    <n v="22"/>
    <x v="1"/>
    <x v="17"/>
    <n v="-23197"/>
    <n v="81.954545454545453"/>
    <x v="6"/>
    <x v="17"/>
  </r>
  <r>
    <x v="2"/>
    <x v="1"/>
    <s v="GBP"/>
    <n v="1431547468"/>
    <n v="1428955468"/>
    <b v="0"/>
    <n v="1"/>
    <x v="1"/>
    <x v="17"/>
    <n v="-4975"/>
    <n v="25"/>
    <x v="6"/>
    <x v="17"/>
  </r>
  <r>
    <x v="2"/>
    <x v="12"/>
    <s v="EUR"/>
    <n v="1455417571"/>
    <n v="1452825571"/>
    <b v="0"/>
    <n v="10"/>
    <x v="1"/>
    <x v="17"/>
    <n v="-3900"/>
    <n v="10"/>
    <x v="6"/>
    <x v="17"/>
  </r>
  <r>
    <x v="2"/>
    <x v="0"/>
    <s v="USD"/>
    <n v="1468519920"/>
    <n v="1466188338"/>
    <b v="0"/>
    <n v="6"/>
    <x v="1"/>
    <x v="17"/>
    <n v="-99959"/>
    <n v="6.833333333333333"/>
    <x v="6"/>
    <x v="17"/>
  </r>
  <r>
    <x v="2"/>
    <x v="0"/>
    <s v="USD"/>
    <n v="1386568740"/>
    <n v="1383095125"/>
    <b v="0"/>
    <n v="24"/>
    <x v="1"/>
    <x v="17"/>
    <n v="-7575"/>
    <n v="17.708333333333332"/>
    <x v="6"/>
    <x v="17"/>
  </r>
  <r>
    <x v="2"/>
    <x v="0"/>
    <s v="USD"/>
    <n v="1466227190"/>
    <n v="1461043190"/>
    <b v="0"/>
    <n v="15"/>
    <x v="1"/>
    <x v="17"/>
    <n v="-14757"/>
    <n v="16.2"/>
    <x v="6"/>
    <x v="17"/>
  </r>
  <r>
    <x v="2"/>
    <x v="1"/>
    <s v="GBP"/>
    <n v="1402480221"/>
    <n v="1399888221"/>
    <b v="0"/>
    <n v="37"/>
    <x v="1"/>
    <x v="17"/>
    <n v="-57029"/>
    <n v="80.297297297297291"/>
    <x v="6"/>
    <x v="17"/>
  </r>
  <r>
    <x v="2"/>
    <x v="0"/>
    <s v="USD"/>
    <n v="1395627327"/>
    <n v="1393038927"/>
    <b v="0"/>
    <n v="20"/>
    <x v="1"/>
    <x v="17"/>
    <n v="-898569"/>
    <n v="71.55"/>
    <x v="6"/>
    <x v="17"/>
  </r>
  <r>
    <x v="2"/>
    <x v="0"/>
    <s v="USD"/>
    <n v="1333557975"/>
    <n v="1330969575"/>
    <b v="0"/>
    <n v="7"/>
    <x v="1"/>
    <x v="17"/>
    <n v="-235"/>
    <n v="23.571428571428573"/>
    <x v="6"/>
    <x v="17"/>
  </r>
  <r>
    <x v="2"/>
    <x v="0"/>
    <s v="USD"/>
    <n v="1406148024"/>
    <n v="1403556024"/>
    <b v="0"/>
    <n v="0"/>
    <x v="1"/>
    <x v="17"/>
    <n v="-10000"/>
    <e v="#DIV/0!"/>
    <x v="6"/>
    <x v="17"/>
  </r>
  <r>
    <x v="2"/>
    <x v="0"/>
    <s v="USD"/>
    <n v="1334326635"/>
    <n v="1329146235"/>
    <b v="0"/>
    <n v="21"/>
    <x v="1"/>
    <x v="17"/>
    <n v="-24267.5"/>
    <n v="34.88095238095238"/>
    <x v="6"/>
    <x v="17"/>
  </r>
  <r>
    <x v="2"/>
    <x v="0"/>
    <s v="USD"/>
    <n v="1479495790"/>
    <n v="1476900190"/>
    <b v="0"/>
    <n v="3"/>
    <x v="1"/>
    <x v="17"/>
    <n v="-9955"/>
    <n v="15"/>
    <x v="6"/>
    <x v="17"/>
  </r>
  <r>
    <x v="2"/>
    <x v="0"/>
    <s v="USD"/>
    <n v="1354919022"/>
    <n v="1352327022"/>
    <b v="0"/>
    <n v="11"/>
    <x v="1"/>
    <x v="17"/>
    <n v="-49745"/>
    <n v="23.181818181818183"/>
    <x v="6"/>
    <x v="17"/>
  </r>
  <r>
    <x v="2"/>
    <x v="0"/>
    <s v="USD"/>
    <n v="1452228790"/>
    <n v="1449636790"/>
    <b v="0"/>
    <n v="1"/>
    <x v="1"/>
    <x v="17"/>
    <n v="-2499"/>
    <n v="1"/>
    <x v="6"/>
    <x v="17"/>
  </r>
  <r>
    <x v="2"/>
    <x v="0"/>
    <s v="USD"/>
    <n v="1421656200"/>
    <n v="1416507211"/>
    <b v="0"/>
    <n v="312"/>
    <x v="1"/>
    <x v="17"/>
    <n v="-56727.08"/>
    <n v="100.23371794871794"/>
    <x v="6"/>
    <x v="17"/>
  </r>
  <r>
    <x v="2"/>
    <x v="1"/>
    <s v="GBP"/>
    <n v="1408058820"/>
    <n v="1405466820"/>
    <b v="0"/>
    <n v="1"/>
    <x v="1"/>
    <x v="17"/>
    <n v="-995"/>
    <n v="5"/>
    <x v="6"/>
    <x v="17"/>
  </r>
  <r>
    <x v="2"/>
    <x v="1"/>
    <s v="GBP"/>
    <n v="1381306687"/>
    <n v="1378714687"/>
    <b v="0"/>
    <n v="3"/>
    <x v="1"/>
    <x v="17"/>
    <n v="-5990"/>
    <n v="3.3333333333333335"/>
    <x v="6"/>
    <x v="17"/>
  </r>
  <r>
    <x v="2"/>
    <x v="0"/>
    <s v="USD"/>
    <n v="1459352495"/>
    <n v="1456764095"/>
    <b v="0"/>
    <n v="4"/>
    <x v="1"/>
    <x v="17"/>
    <n v="-39947"/>
    <n v="13.25"/>
    <x v="6"/>
    <x v="17"/>
  </r>
  <r>
    <x v="2"/>
    <x v="0"/>
    <s v="USD"/>
    <n v="1339273208"/>
    <n v="1334089208"/>
    <b v="0"/>
    <n v="10"/>
    <x v="1"/>
    <x v="17"/>
    <n v="-499821.48"/>
    <n v="17.852"/>
    <x v="6"/>
    <x v="17"/>
  </r>
  <r>
    <x v="2"/>
    <x v="12"/>
    <s v="EUR"/>
    <n v="1451053313"/>
    <n v="1448461313"/>
    <b v="0"/>
    <n v="8"/>
    <x v="1"/>
    <x v="17"/>
    <n v="-917"/>
    <n v="10.375"/>
    <x v="6"/>
    <x v="17"/>
  </r>
  <r>
    <x v="2"/>
    <x v="2"/>
    <s v="AUD"/>
    <n v="1396666779"/>
    <n v="1394078379"/>
    <b v="0"/>
    <n v="3"/>
    <x v="1"/>
    <x v="17"/>
    <n v="-4391"/>
    <n v="36.333333333333336"/>
    <x v="6"/>
    <x v="17"/>
  </r>
  <r>
    <x v="2"/>
    <x v="0"/>
    <s v="USD"/>
    <n v="1396810864"/>
    <n v="1395687664"/>
    <b v="0"/>
    <n v="1"/>
    <x v="1"/>
    <x v="17"/>
    <n v="-2095"/>
    <n v="5"/>
    <x v="6"/>
    <x v="17"/>
  </r>
  <r>
    <x v="2"/>
    <x v="0"/>
    <s v="USD"/>
    <n v="1319835400"/>
    <n v="1315947400"/>
    <b v="0"/>
    <n v="0"/>
    <x v="1"/>
    <x v="17"/>
    <n v="-25000"/>
    <e v="#DIV/0!"/>
    <x v="6"/>
    <x v="17"/>
  </r>
  <r>
    <x v="2"/>
    <x v="0"/>
    <s v="USD"/>
    <n v="1457904316"/>
    <n v="1455315916"/>
    <b v="0"/>
    <n v="5"/>
    <x v="1"/>
    <x v="17"/>
    <n v="-249971"/>
    <n v="5.8"/>
    <x v="6"/>
    <x v="17"/>
  </r>
  <r>
    <x v="2"/>
    <x v="1"/>
    <s v="GBP"/>
    <n v="1369932825"/>
    <n v="1368723225"/>
    <b v="0"/>
    <n v="0"/>
    <x v="1"/>
    <x v="17"/>
    <n v="-3200"/>
    <e v="#DIV/0!"/>
    <x v="6"/>
    <x v="17"/>
  </r>
  <r>
    <x v="2"/>
    <x v="0"/>
    <s v="USD"/>
    <n v="1397910848"/>
    <n v="1395318848"/>
    <b v="0"/>
    <n v="3"/>
    <x v="1"/>
    <x v="17"/>
    <n v="-4989"/>
    <n v="3.6666666666666665"/>
    <x v="6"/>
    <x v="17"/>
  </r>
  <r>
    <x v="2"/>
    <x v="0"/>
    <s v="USD"/>
    <n v="1430409651"/>
    <n v="1427817651"/>
    <b v="0"/>
    <n v="7"/>
    <x v="1"/>
    <x v="18"/>
    <n v="-89575"/>
    <n v="60.714285714285715"/>
    <x v="6"/>
    <x v="18"/>
  </r>
  <r>
    <x v="2"/>
    <x v="1"/>
    <s v="GBP"/>
    <n v="1443193130"/>
    <n v="1438009130"/>
    <b v="0"/>
    <n v="0"/>
    <x v="1"/>
    <x v="18"/>
    <n v="-3000"/>
    <e v="#DIV/0!"/>
    <x v="6"/>
    <x v="18"/>
  </r>
  <r>
    <x v="2"/>
    <x v="0"/>
    <s v="USD"/>
    <n v="1468482694"/>
    <n v="1465890694"/>
    <b v="0"/>
    <n v="2"/>
    <x v="1"/>
    <x v="18"/>
    <n v="-1990"/>
    <n v="5"/>
    <x v="6"/>
    <x v="18"/>
  </r>
  <r>
    <x v="2"/>
    <x v="0"/>
    <s v="USD"/>
    <n v="1416000600"/>
    <n v="1413318600"/>
    <b v="0"/>
    <n v="23"/>
    <x v="1"/>
    <x v="18"/>
    <n v="-34415"/>
    <n v="25.434782608695652"/>
    <x v="6"/>
    <x v="18"/>
  </r>
  <r>
    <x v="2"/>
    <x v="1"/>
    <s v="GBP"/>
    <n v="1407425717"/>
    <n v="1404833717"/>
    <b v="0"/>
    <n v="1"/>
    <x v="1"/>
    <x v="18"/>
    <n v="-999"/>
    <n v="1"/>
    <x v="6"/>
    <x v="18"/>
  </r>
  <r>
    <x v="2"/>
    <x v="0"/>
    <s v="USD"/>
    <n v="1465107693"/>
    <n v="1462515693"/>
    <b v="0"/>
    <n v="2"/>
    <x v="1"/>
    <x v="18"/>
    <n v="-19979"/>
    <n v="10.5"/>
    <x v="6"/>
    <x v="18"/>
  </r>
  <r>
    <x v="2"/>
    <x v="0"/>
    <s v="USD"/>
    <n v="1416963300"/>
    <n v="1411775700"/>
    <b v="0"/>
    <n v="3"/>
    <x v="1"/>
    <x v="18"/>
    <n v="-4989"/>
    <n v="3.6666666666666665"/>
    <x v="6"/>
    <x v="18"/>
  </r>
  <r>
    <x v="2"/>
    <x v="2"/>
    <s v="AUD"/>
    <n v="1450993668"/>
    <n v="1448401668"/>
    <b v="0"/>
    <n v="0"/>
    <x v="1"/>
    <x v="18"/>
    <n v="-40000"/>
    <e v="#DIV/0!"/>
    <x v="6"/>
    <x v="18"/>
  </r>
  <r>
    <x v="2"/>
    <x v="5"/>
    <s v="CAD"/>
    <n v="1483238771"/>
    <n v="1480646771"/>
    <b v="0"/>
    <n v="13"/>
    <x v="1"/>
    <x v="18"/>
    <n v="-8562"/>
    <n v="110.61538461538461"/>
    <x v="6"/>
    <x v="18"/>
  </r>
  <r>
    <x v="2"/>
    <x v="1"/>
    <s v="GBP"/>
    <n v="1406799981"/>
    <n v="1404207981"/>
    <b v="0"/>
    <n v="1"/>
    <x v="1"/>
    <x v="18"/>
    <n v="-2980"/>
    <n v="20"/>
    <x v="6"/>
    <x v="18"/>
  </r>
  <r>
    <x v="2"/>
    <x v="2"/>
    <s v="AUD"/>
    <n v="1417235580"/>
    <n v="1416034228"/>
    <b v="0"/>
    <n v="1"/>
    <x v="1"/>
    <x v="18"/>
    <n v="-24999"/>
    <n v="1"/>
    <x v="6"/>
    <x v="18"/>
  </r>
  <r>
    <x v="2"/>
    <x v="12"/>
    <s v="EUR"/>
    <n v="1470527094"/>
    <n v="1467935094"/>
    <b v="0"/>
    <n v="1"/>
    <x v="1"/>
    <x v="18"/>
    <n v="-950"/>
    <n v="50"/>
    <x v="6"/>
    <x v="18"/>
  </r>
  <r>
    <x v="2"/>
    <x v="6"/>
    <s v="EUR"/>
    <n v="1450541229"/>
    <n v="1447949229"/>
    <b v="0"/>
    <n v="6"/>
    <x v="1"/>
    <x v="18"/>
    <n v="-3920"/>
    <n v="45"/>
    <x v="6"/>
    <x v="18"/>
  </r>
  <r>
    <x v="2"/>
    <x v="0"/>
    <s v="USD"/>
    <n v="1461440421"/>
    <n v="1458848421"/>
    <b v="0"/>
    <n v="39"/>
    <x v="1"/>
    <x v="18"/>
    <n v="-15125"/>
    <n v="253.2051282051282"/>
    <x v="6"/>
    <x v="18"/>
  </r>
  <r>
    <x v="2"/>
    <x v="0"/>
    <s v="USD"/>
    <n v="1485035131"/>
    <n v="1483307131"/>
    <b v="0"/>
    <n v="4"/>
    <x v="1"/>
    <x v="18"/>
    <n v="-34875"/>
    <n v="31.25"/>
    <x v="6"/>
    <x v="18"/>
  </r>
  <r>
    <x v="2"/>
    <x v="0"/>
    <s v="USD"/>
    <n v="1420100426"/>
    <n v="1417508426"/>
    <b v="0"/>
    <n v="1"/>
    <x v="1"/>
    <x v="18"/>
    <n v="-7995"/>
    <n v="5"/>
    <x v="6"/>
    <x v="18"/>
  </r>
  <r>
    <x v="2"/>
    <x v="1"/>
    <s v="GBP"/>
    <n v="1438859121"/>
    <n v="1436267121"/>
    <b v="0"/>
    <n v="0"/>
    <x v="1"/>
    <x v="18"/>
    <n v="-5000"/>
    <e v="#DIV/0!"/>
    <x v="6"/>
    <x v="18"/>
  </r>
  <r>
    <x v="2"/>
    <x v="12"/>
    <s v="EUR"/>
    <n v="1436460450"/>
    <n v="1433868450"/>
    <b v="0"/>
    <n v="0"/>
    <x v="1"/>
    <x v="18"/>
    <n v="-500"/>
    <e v="#DIV/0!"/>
    <x v="6"/>
    <x v="18"/>
  </r>
  <r>
    <x v="2"/>
    <x v="0"/>
    <s v="USD"/>
    <n v="1424131727"/>
    <n v="1421539727"/>
    <b v="0"/>
    <n v="0"/>
    <x v="1"/>
    <x v="18"/>
    <n v="-4000"/>
    <e v="#DIV/0!"/>
    <x v="6"/>
    <x v="18"/>
  </r>
  <r>
    <x v="2"/>
    <x v="0"/>
    <s v="USD"/>
    <n v="1450327126"/>
    <n v="1447735126"/>
    <b v="0"/>
    <n v="8"/>
    <x v="1"/>
    <x v="18"/>
    <n v="-44814"/>
    <n v="23.25"/>
    <x v="6"/>
    <x v="18"/>
  </r>
  <r>
    <x v="2"/>
    <x v="0"/>
    <s v="USD"/>
    <n v="1430281320"/>
    <n v="1427689320"/>
    <b v="0"/>
    <n v="0"/>
    <x v="1"/>
    <x v="19"/>
    <n v="-9300"/>
    <e v="#DIV/0!"/>
    <x v="7"/>
    <x v="19"/>
  </r>
  <r>
    <x v="2"/>
    <x v="0"/>
    <s v="USD"/>
    <n v="1412272592"/>
    <n v="1407088592"/>
    <b v="0"/>
    <n v="1"/>
    <x v="1"/>
    <x v="19"/>
    <n v="-79900"/>
    <n v="100"/>
    <x v="7"/>
    <x v="19"/>
  </r>
  <r>
    <x v="2"/>
    <x v="0"/>
    <s v="USD"/>
    <n v="1399071173"/>
    <n v="1395787973"/>
    <b v="0"/>
    <n v="12"/>
    <x v="1"/>
    <x v="19"/>
    <n v="-5470"/>
    <n v="44.166666666666664"/>
    <x v="7"/>
    <x v="19"/>
  </r>
  <r>
    <x v="2"/>
    <x v="5"/>
    <s v="CAD"/>
    <n v="1413760783"/>
    <n v="1408576783"/>
    <b v="0"/>
    <n v="0"/>
    <x v="1"/>
    <x v="19"/>
    <n v="-25000"/>
    <e v="#DIV/0!"/>
    <x v="7"/>
    <x v="19"/>
  </r>
  <r>
    <x v="2"/>
    <x v="0"/>
    <s v="USD"/>
    <n v="1480568781"/>
    <n v="1477973181"/>
    <b v="0"/>
    <n v="3"/>
    <x v="1"/>
    <x v="19"/>
    <n v="-14927"/>
    <n v="24.333333333333332"/>
    <x v="7"/>
    <x v="19"/>
  </r>
  <r>
    <x v="2"/>
    <x v="0"/>
    <s v="USD"/>
    <n v="1466096566"/>
    <n v="1463504566"/>
    <b v="0"/>
    <n v="2"/>
    <x v="1"/>
    <x v="19"/>
    <n v="-49925"/>
    <n v="37.5"/>
    <x v="7"/>
    <x v="19"/>
  </r>
  <r>
    <x v="2"/>
    <x v="0"/>
    <s v="USD"/>
    <n v="1452293675"/>
    <n v="1447109675"/>
    <b v="0"/>
    <n v="6"/>
    <x v="1"/>
    <x v="19"/>
    <n v="-2248"/>
    <n v="42"/>
    <x v="7"/>
    <x v="19"/>
  </r>
  <r>
    <x v="2"/>
    <x v="0"/>
    <s v="USD"/>
    <n v="1441592863"/>
    <n v="1439000863"/>
    <b v="0"/>
    <n v="0"/>
    <x v="1"/>
    <x v="19"/>
    <n v="-25000"/>
    <e v="#DIV/0!"/>
    <x v="7"/>
    <x v="19"/>
  </r>
  <r>
    <x v="2"/>
    <x v="0"/>
    <s v="USD"/>
    <n v="1431709312"/>
    <n v="1429117312"/>
    <b v="0"/>
    <n v="15"/>
    <x v="1"/>
    <x v="19"/>
    <n v="-15089"/>
    <n v="60.733333333333334"/>
    <x v="7"/>
    <x v="19"/>
  </r>
  <r>
    <x v="2"/>
    <x v="0"/>
    <s v="USD"/>
    <n v="1434647305"/>
    <n v="1432055305"/>
    <b v="0"/>
    <n v="1"/>
    <x v="1"/>
    <x v="19"/>
    <n v="-7950"/>
    <n v="50"/>
    <x v="7"/>
    <x v="19"/>
  </r>
  <r>
    <x v="2"/>
    <x v="0"/>
    <s v="USD"/>
    <n v="1441507006"/>
    <n v="1438915006"/>
    <b v="0"/>
    <n v="3"/>
    <x v="1"/>
    <x v="19"/>
    <n v="-4675"/>
    <n v="108.33333333333333"/>
    <x v="7"/>
    <x v="19"/>
  </r>
  <r>
    <x v="2"/>
    <x v="0"/>
    <s v="USD"/>
    <n v="1408040408"/>
    <n v="1405448408"/>
    <b v="0"/>
    <n v="8"/>
    <x v="1"/>
    <x v="19"/>
    <n v="-24812"/>
    <n v="23.5"/>
    <x v="7"/>
    <x v="19"/>
  </r>
  <r>
    <x v="2"/>
    <x v="0"/>
    <s v="USD"/>
    <n v="1424742162"/>
    <n v="1422150162"/>
    <b v="0"/>
    <n v="0"/>
    <x v="1"/>
    <x v="19"/>
    <n v="-6500"/>
    <e v="#DIV/0!"/>
    <x v="7"/>
    <x v="19"/>
  </r>
  <r>
    <x v="2"/>
    <x v="0"/>
    <s v="USD"/>
    <n v="1417795480"/>
    <n v="1412607880"/>
    <b v="0"/>
    <n v="3"/>
    <x v="1"/>
    <x v="19"/>
    <n v="-9849"/>
    <n v="50.333333333333336"/>
    <x v="7"/>
    <x v="19"/>
  </r>
  <r>
    <x v="2"/>
    <x v="0"/>
    <s v="USD"/>
    <n v="1418091128"/>
    <n v="1415499128"/>
    <b v="0"/>
    <n v="3"/>
    <x v="1"/>
    <x v="19"/>
    <n v="-7465"/>
    <n v="11.666666666666666"/>
    <x v="7"/>
    <x v="19"/>
  </r>
  <r>
    <x v="2"/>
    <x v="0"/>
    <s v="USD"/>
    <n v="1435679100"/>
    <n v="1433006765"/>
    <b v="0"/>
    <n v="0"/>
    <x v="1"/>
    <x v="19"/>
    <n v="-6750"/>
    <e v="#DIV/0!"/>
    <x v="7"/>
    <x v="19"/>
  </r>
  <r>
    <x v="2"/>
    <x v="0"/>
    <s v="USD"/>
    <n v="1427510586"/>
    <n v="1424922186"/>
    <b v="0"/>
    <n v="19"/>
    <x v="1"/>
    <x v="19"/>
    <n v="-28845"/>
    <n v="60.789473684210527"/>
    <x v="7"/>
    <x v="19"/>
  </r>
  <r>
    <x v="2"/>
    <x v="0"/>
    <s v="USD"/>
    <n v="1432047989"/>
    <n v="1430233589"/>
    <b v="0"/>
    <n v="0"/>
    <x v="1"/>
    <x v="19"/>
    <n v="-18000"/>
    <e v="#DIV/0!"/>
    <x v="7"/>
    <x v="19"/>
  </r>
  <r>
    <x v="2"/>
    <x v="0"/>
    <s v="USD"/>
    <n v="1411662264"/>
    <n v="1408983864"/>
    <b v="0"/>
    <n v="2"/>
    <x v="1"/>
    <x v="19"/>
    <n v="-59965"/>
    <n v="17.5"/>
    <x v="7"/>
    <x v="19"/>
  </r>
  <r>
    <x v="2"/>
    <x v="0"/>
    <s v="USD"/>
    <n v="1407604920"/>
    <n v="1405012920"/>
    <b v="0"/>
    <n v="0"/>
    <x v="1"/>
    <x v="19"/>
    <n v="-5200"/>
    <e v="#DIV/0!"/>
    <x v="7"/>
    <x v="19"/>
  </r>
  <r>
    <x v="2"/>
    <x v="0"/>
    <s v="USD"/>
    <n v="1466270582"/>
    <n v="1463678582"/>
    <b v="0"/>
    <n v="0"/>
    <x v="1"/>
    <x v="19"/>
    <n v="-10000"/>
    <e v="#DIV/0!"/>
    <x v="7"/>
    <x v="19"/>
  </r>
  <r>
    <x v="2"/>
    <x v="0"/>
    <s v="USD"/>
    <n v="1404623330"/>
    <n v="1401685730"/>
    <b v="0"/>
    <n v="25"/>
    <x v="1"/>
    <x v="19"/>
    <n v="-7929.5"/>
    <n v="82.82"/>
    <x v="7"/>
    <x v="19"/>
  </r>
  <r>
    <x v="2"/>
    <x v="0"/>
    <s v="USD"/>
    <n v="1435291200"/>
    <n v="1432640342"/>
    <b v="0"/>
    <n v="8"/>
    <x v="1"/>
    <x v="19"/>
    <n v="-12129"/>
    <n v="358.875"/>
    <x v="7"/>
    <x v="19"/>
  </r>
  <r>
    <x v="2"/>
    <x v="0"/>
    <s v="USD"/>
    <n v="1410543495"/>
    <n v="1407865095"/>
    <b v="0"/>
    <n v="16"/>
    <x v="1"/>
    <x v="19"/>
    <n v="-59021"/>
    <n v="61.1875"/>
    <x v="7"/>
    <x v="19"/>
  </r>
  <r>
    <x v="2"/>
    <x v="0"/>
    <s v="USD"/>
    <n v="1474507065"/>
    <n v="1471915065"/>
    <b v="0"/>
    <n v="3"/>
    <x v="1"/>
    <x v="19"/>
    <n v="-16980"/>
    <n v="340"/>
    <x v="7"/>
    <x v="19"/>
  </r>
  <r>
    <x v="2"/>
    <x v="0"/>
    <s v="USD"/>
    <n v="1424593763"/>
    <n v="1422001763"/>
    <b v="0"/>
    <n v="3"/>
    <x v="1"/>
    <x v="19"/>
    <n v="-9983"/>
    <n v="5.666666666666667"/>
    <x v="7"/>
    <x v="19"/>
  </r>
  <r>
    <x v="2"/>
    <x v="1"/>
    <s v="GBP"/>
    <n v="1433021171"/>
    <n v="1430429171"/>
    <b v="0"/>
    <n v="2"/>
    <x v="1"/>
    <x v="19"/>
    <n v="-24900"/>
    <n v="50"/>
    <x v="7"/>
    <x v="19"/>
  </r>
  <r>
    <x v="2"/>
    <x v="0"/>
    <s v="USD"/>
    <n v="1415909927"/>
    <n v="1414351127"/>
    <b v="0"/>
    <n v="1"/>
    <x v="1"/>
    <x v="19"/>
    <n v="-24975"/>
    <n v="25"/>
    <x v="7"/>
    <x v="19"/>
  </r>
  <r>
    <x v="2"/>
    <x v="0"/>
    <s v="USD"/>
    <n v="1408551752"/>
    <n v="1405959752"/>
    <b v="0"/>
    <n v="0"/>
    <x v="1"/>
    <x v="19"/>
    <n v="-9000"/>
    <e v="#DIV/0!"/>
    <x v="7"/>
    <x v="19"/>
  </r>
  <r>
    <x v="2"/>
    <x v="0"/>
    <s v="USD"/>
    <n v="1438576057"/>
    <n v="1435552057"/>
    <b v="0"/>
    <n v="1"/>
    <x v="1"/>
    <x v="19"/>
    <n v="-124970"/>
    <n v="30"/>
    <x v="7"/>
    <x v="19"/>
  </r>
  <r>
    <x v="2"/>
    <x v="0"/>
    <s v="USD"/>
    <n v="1462738327"/>
    <n v="1460146327"/>
    <b v="0"/>
    <n v="19"/>
    <x v="1"/>
    <x v="19"/>
    <n v="-14114"/>
    <n v="46.631578947368418"/>
    <x v="7"/>
    <x v="19"/>
  </r>
  <r>
    <x v="2"/>
    <x v="0"/>
    <s v="USD"/>
    <n v="1436981339"/>
    <n v="1434389339"/>
    <b v="0"/>
    <n v="9"/>
    <x v="1"/>
    <x v="19"/>
    <n v="-19415"/>
    <n v="65"/>
    <x v="7"/>
    <x v="19"/>
  </r>
  <r>
    <x v="2"/>
    <x v="2"/>
    <s v="AUD"/>
    <n v="1488805200"/>
    <n v="1484094498"/>
    <b v="0"/>
    <n v="1"/>
    <x v="1"/>
    <x v="19"/>
    <n v="-174990"/>
    <n v="10"/>
    <x v="7"/>
    <x v="19"/>
  </r>
  <r>
    <x v="2"/>
    <x v="1"/>
    <s v="GBP"/>
    <n v="1413388296"/>
    <n v="1410796296"/>
    <b v="0"/>
    <n v="0"/>
    <x v="1"/>
    <x v="19"/>
    <n v="-6000"/>
    <e v="#DIV/0!"/>
    <x v="7"/>
    <x v="19"/>
  </r>
  <r>
    <x v="2"/>
    <x v="0"/>
    <s v="USD"/>
    <n v="1408225452"/>
    <n v="1405633452"/>
    <b v="0"/>
    <n v="1"/>
    <x v="1"/>
    <x v="19"/>
    <n v="-74995"/>
    <n v="5"/>
    <x v="7"/>
    <x v="19"/>
  </r>
  <r>
    <x v="2"/>
    <x v="5"/>
    <s v="CAD"/>
    <n v="1446052627"/>
    <n v="1443460627"/>
    <b v="0"/>
    <n v="5"/>
    <x v="1"/>
    <x v="19"/>
    <n v="-56800"/>
    <n v="640"/>
    <x v="7"/>
    <x v="19"/>
  </r>
  <r>
    <x v="2"/>
    <x v="0"/>
    <s v="USD"/>
    <n v="1403983314"/>
    <n v="1400786514"/>
    <b v="0"/>
    <n v="85"/>
    <x v="1"/>
    <x v="19"/>
    <n v="-44125"/>
    <n v="69.117647058823536"/>
    <x v="7"/>
    <x v="19"/>
  </r>
  <r>
    <x v="2"/>
    <x v="0"/>
    <s v="USD"/>
    <n v="1425197321"/>
    <n v="1422605321"/>
    <b v="0"/>
    <n v="3"/>
    <x v="1"/>
    <x v="19"/>
    <n v="-49996"/>
    <n v="1.3333333333333333"/>
    <x v="7"/>
    <x v="19"/>
  </r>
  <r>
    <x v="2"/>
    <x v="0"/>
    <s v="USD"/>
    <n v="1484239320"/>
    <n v="1482609088"/>
    <b v="0"/>
    <n v="4"/>
    <x v="1"/>
    <x v="19"/>
    <n v="-958"/>
    <n v="10.5"/>
    <x v="7"/>
    <x v="19"/>
  </r>
  <r>
    <x v="2"/>
    <x v="0"/>
    <s v="USD"/>
    <n v="1478059140"/>
    <n v="1476391223"/>
    <b v="0"/>
    <n v="3"/>
    <x v="1"/>
    <x v="19"/>
    <n v="-2400"/>
    <n v="33.333333333333336"/>
    <x v="7"/>
    <x v="19"/>
  </r>
  <r>
    <x v="0"/>
    <x v="1"/>
    <s v="GBP"/>
    <n v="1486391011"/>
    <n v="1483712611"/>
    <b v="0"/>
    <n v="375"/>
    <x v="0"/>
    <x v="20"/>
    <n v="1086"/>
    <n v="61.562666666666665"/>
    <x v="8"/>
    <x v="20"/>
  </r>
  <r>
    <x v="0"/>
    <x v="0"/>
    <s v="USD"/>
    <n v="1433736000"/>
    <n v="1430945149"/>
    <b v="0"/>
    <n v="111"/>
    <x v="0"/>
    <x v="20"/>
    <n v="680"/>
    <n v="118.73873873873873"/>
    <x v="8"/>
    <x v="20"/>
  </r>
  <r>
    <x v="0"/>
    <x v="1"/>
    <s v="GBP"/>
    <n v="1433198520"/>
    <n v="1430340195"/>
    <b v="0"/>
    <n v="123"/>
    <x v="0"/>
    <x v="20"/>
    <n v="505"/>
    <n v="65.081300813008127"/>
    <x v="8"/>
    <x v="20"/>
  </r>
  <r>
    <x v="0"/>
    <x v="0"/>
    <s v="USD"/>
    <n v="1431885600"/>
    <n v="1429133323"/>
    <b v="0"/>
    <n v="70"/>
    <x v="0"/>
    <x v="20"/>
    <n v="361"/>
    <n v="130.15714285714284"/>
    <x v="8"/>
    <x v="20"/>
  </r>
  <r>
    <x v="0"/>
    <x v="5"/>
    <s v="CAD"/>
    <n v="1482943740"/>
    <n v="1481129340"/>
    <b v="0"/>
    <n v="85"/>
    <x v="0"/>
    <x v="20"/>
    <n v="1211"/>
    <n v="37.776470588235291"/>
    <x v="8"/>
    <x v="20"/>
  </r>
  <r>
    <x v="0"/>
    <x v="0"/>
    <s v="USD"/>
    <n v="1467242995"/>
    <n v="1465428595"/>
    <b v="0"/>
    <n v="86"/>
    <x v="0"/>
    <x v="20"/>
    <n v="700"/>
    <n v="112.79069767441861"/>
    <x v="8"/>
    <x v="20"/>
  </r>
  <r>
    <x v="0"/>
    <x v="0"/>
    <s v="USD"/>
    <n v="1409500725"/>
    <n v="1406908725"/>
    <b v="0"/>
    <n v="13"/>
    <x v="0"/>
    <x v="20"/>
    <n v="175"/>
    <n v="51.92307692307692"/>
    <x v="8"/>
    <x v="20"/>
  </r>
  <r>
    <x v="0"/>
    <x v="0"/>
    <s v="USD"/>
    <n v="1458480560"/>
    <n v="1455892160"/>
    <b v="0"/>
    <n v="33"/>
    <x v="0"/>
    <x v="20"/>
    <n v="245"/>
    <n v="89.242424242424249"/>
    <x v="8"/>
    <x v="20"/>
  </r>
  <r>
    <x v="0"/>
    <x v="1"/>
    <s v="GBP"/>
    <n v="1486814978"/>
    <n v="1484222978"/>
    <b v="0"/>
    <n v="15"/>
    <x v="0"/>
    <x v="20"/>
    <n v="190"/>
    <n v="19.333333333333332"/>
    <x v="8"/>
    <x v="20"/>
  </r>
  <r>
    <x v="0"/>
    <x v="0"/>
    <s v="USD"/>
    <n v="1460223453"/>
    <n v="1455043053"/>
    <b v="0"/>
    <n v="273"/>
    <x v="0"/>
    <x v="20"/>
    <n v="831"/>
    <n v="79.967032967032964"/>
    <x v="8"/>
    <x v="20"/>
  </r>
  <r>
    <x v="0"/>
    <x v="17"/>
    <s v="EUR"/>
    <n v="1428493379"/>
    <n v="1425901379"/>
    <b v="0"/>
    <n v="714"/>
    <x v="0"/>
    <x v="20"/>
    <n v="27780"/>
    <n v="56.414565826330531"/>
    <x v="8"/>
    <x v="20"/>
  </r>
  <r>
    <x v="0"/>
    <x v="13"/>
    <s v="EUR"/>
    <n v="1450602000"/>
    <n v="1445415653"/>
    <b v="0"/>
    <n v="170"/>
    <x v="0"/>
    <x v="20"/>
    <n v="3500"/>
    <n v="79.411764705882348"/>
    <x v="8"/>
    <x v="20"/>
  </r>
  <r>
    <x v="0"/>
    <x v="1"/>
    <s v="GBP"/>
    <n v="1450467539"/>
    <n v="1447875539"/>
    <b v="0"/>
    <n v="512"/>
    <x v="0"/>
    <x v="20"/>
    <n v="24637"/>
    <n v="76.439453125"/>
    <x v="8"/>
    <x v="20"/>
  </r>
  <r>
    <x v="0"/>
    <x v="0"/>
    <s v="USD"/>
    <n v="1465797540"/>
    <n v="1463155034"/>
    <b v="0"/>
    <n v="314"/>
    <x v="0"/>
    <x v="20"/>
    <n v="22994"/>
    <n v="121"/>
    <x v="8"/>
    <x v="20"/>
  </r>
  <r>
    <x v="0"/>
    <x v="0"/>
    <s v="USD"/>
    <n v="1451530800"/>
    <n v="1448463086"/>
    <b v="0"/>
    <n v="167"/>
    <x v="0"/>
    <x v="20"/>
    <n v="5621"/>
    <n v="54.616766467065865"/>
    <x v="8"/>
    <x v="20"/>
  </r>
  <r>
    <x v="0"/>
    <x v="1"/>
    <s v="GBP"/>
    <n v="1436380200"/>
    <n v="1433615400"/>
    <b v="0"/>
    <n v="9"/>
    <x v="0"/>
    <x v="20"/>
    <n v="35"/>
    <n v="299.22222222222223"/>
    <x v="8"/>
    <x v="20"/>
  </r>
  <r>
    <x v="0"/>
    <x v="0"/>
    <s v="USD"/>
    <n v="1429183656"/>
    <n v="1427369256"/>
    <b v="0"/>
    <n v="103"/>
    <x v="0"/>
    <x v="20"/>
    <n v="1229"/>
    <n v="58.533980582524272"/>
    <x v="8"/>
    <x v="20"/>
  </r>
  <r>
    <x v="0"/>
    <x v="1"/>
    <s v="GBP"/>
    <n v="1468593246"/>
    <n v="1466001246"/>
    <b v="0"/>
    <n v="111"/>
    <x v="0"/>
    <x v="20"/>
    <n v="146.27000000000044"/>
    <n v="55.371801801801809"/>
    <x v="8"/>
    <x v="20"/>
  </r>
  <r>
    <x v="0"/>
    <x v="2"/>
    <s v="AUD"/>
    <n v="1435388154"/>
    <n v="1432796154"/>
    <b v="0"/>
    <n v="271"/>
    <x v="0"/>
    <x v="20"/>
    <n v="24811"/>
    <n v="183.80442804428046"/>
    <x v="8"/>
    <x v="20"/>
  </r>
  <r>
    <x v="0"/>
    <x v="0"/>
    <s v="USD"/>
    <n v="1433083527"/>
    <n v="1430491527"/>
    <b v="0"/>
    <n v="101"/>
    <x v="0"/>
    <x v="20"/>
    <n v="400"/>
    <n v="165.34653465346534"/>
    <x v="8"/>
    <x v="20"/>
  </r>
  <r>
    <x v="0"/>
    <x v="0"/>
    <s v="USD"/>
    <n v="1449205200"/>
    <n v="1445363833"/>
    <b v="0"/>
    <n v="57"/>
    <x v="0"/>
    <x v="20"/>
    <n v="383"/>
    <n v="234.78947368421052"/>
    <x v="8"/>
    <x v="20"/>
  </r>
  <r>
    <x v="0"/>
    <x v="12"/>
    <s v="EUR"/>
    <n v="1434197351"/>
    <n v="1431605351"/>
    <b v="0"/>
    <n v="62"/>
    <x v="0"/>
    <x v="20"/>
    <n v="112"/>
    <n v="211.48387096774192"/>
    <x v="8"/>
    <x v="20"/>
  </r>
  <r>
    <x v="0"/>
    <x v="15"/>
    <s v="EUR"/>
    <n v="1489238940"/>
    <n v="1486406253"/>
    <b v="0"/>
    <n v="32"/>
    <x v="0"/>
    <x v="20"/>
    <n v="135"/>
    <n v="32.34375"/>
    <x v="8"/>
    <x v="20"/>
  </r>
  <r>
    <x v="0"/>
    <x v="13"/>
    <s v="EUR"/>
    <n v="1459418400"/>
    <n v="1456827573"/>
    <b v="0"/>
    <n v="141"/>
    <x v="0"/>
    <x v="20"/>
    <n v="696"/>
    <n v="123.37588652482269"/>
    <x v="8"/>
    <x v="20"/>
  </r>
  <r>
    <x v="0"/>
    <x v="0"/>
    <s v="USD"/>
    <n v="1458835264"/>
    <n v="1456246864"/>
    <b v="0"/>
    <n v="75"/>
    <x v="0"/>
    <x v="20"/>
    <n v="5530"/>
    <n v="207.06666666666666"/>
    <x v="8"/>
    <x v="20"/>
  </r>
  <r>
    <x v="0"/>
    <x v="0"/>
    <s v="USD"/>
    <n v="1488053905"/>
    <n v="1485461905"/>
    <b v="0"/>
    <n v="46"/>
    <x v="0"/>
    <x v="20"/>
    <n v="360"/>
    <n v="138.2608695652174"/>
    <x v="8"/>
    <x v="20"/>
  </r>
  <r>
    <x v="0"/>
    <x v="11"/>
    <s v="SEK"/>
    <n v="1433106000"/>
    <n v="1431124572"/>
    <b v="0"/>
    <n v="103"/>
    <x v="0"/>
    <x v="20"/>
    <n v="30863"/>
    <n v="493.81553398058253"/>
    <x v="8"/>
    <x v="20"/>
  </r>
  <r>
    <x v="0"/>
    <x v="5"/>
    <s v="CAD"/>
    <n v="1465505261"/>
    <n v="1464209261"/>
    <b v="0"/>
    <n v="6"/>
    <x v="0"/>
    <x v="20"/>
    <n v="11"/>
    <n v="168.5"/>
    <x v="8"/>
    <x v="20"/>
  </r>
  <r>
    <x v="0"/>
    <x v="0"/>
    <s v="USD"/>
    <n v="1448586000"/>
    <n v="1447195695"/>
    <b v="0"/>
    <n v="83"/>
    <x v="0"/>
    <x v="20"/>
    <n v="726"/>
    <n v="38.867469879518069"/>
    <x v="8"/>
    <x v="20"/>
  </r>
  <r>
    <x v="0"/>
    <x v="1"/>
    <s v="GBP"/>
    <n v="1485886100"/>
    <n v="1482862100"/>
    <b v="0"/>
    <n v="108"/>
    <x v="0"/>
    <x v="20"/>
    <n v="145"/>
    <n v="61.527777777777779"/>
    <x v="8"/>
    <x v="20"/>
  </r>
  <r>
    <x v="0"/>
    <x v="0"/>
    <s v="USD"/>
    <n v="1433880605"/>
    <n v="1428696605"/>
    <b v="0"/>
    <n v="25"/>
    <x v="0"/>
    <x v="20"/>
    <n v="636"/>
    <n v="105.44"/>
    <x v="8"/>
    <x v="20"/>
  </r>
  <r>
    <x v="0"/>
    <x v="0"/>
    <s v="USD"/>
    <n v="1401487756"/>
    <n v="1398895756"/>
    <b v="0"/>
    <n v="549"/>
    <x v="0"/>
    <x v="20"/>
    <n v="34304.01"/>
    <n v="71.592003642987251"/>
    <x v="8"/>
    <x v="20"/>
  </r>
  <r>
    <x v="0"/>
    <x v="0"/>
    <s v="USD"/>
    <n v="1443826980"/>
    <n v="1441032457"/>
    <b v="0"/>
    <n v="222"/>
    <x v="0"/>
    <x v="20"/>
    <n v="6398"/>
    <n v="91.882882882882882"/>
    <x v="8"/>
    <x v="20"/>
  </r>
  <r>
    <x v="0"/>
    <x v="0"/>
    <s v="USD"/>
    <n v="1468524340"/>
    <n v="1465932340"/>
    <b v="0"/>
    <n v="183"/>
    <x v="0"/>
    <x v="20"/>
    <n v="689"/>
    <n v="148.57377049180329"/>
    <x v="8"/>
    <x v="20"/>
  </r>
  <r>
    <x v="0"/>
    <x v="0"/>
    <s v="USD"/>
    <n v="1446346800"/>
    <n v="1443714800"/>
    <b v="0"/>
    <n v="89"/>
    <x v="0"/>
    <x v="20"/>
    <n v="6505"/>
    <n v="174.2134831460674"/>
    <x v="8"/>
    <x v="20"/>
  </r>
  <r>
    <x v="0"/>
    <x v="0"/>
    <s v="USD"/>
    <n v="1476961513"/>
    <n v="1474369513"/>
    <b v="0"/>
    <n v="253"/>
    <x v="0"/>
    <x v="20"/>
    <n v="9674"/>
    <n v="102.86166007905139"/>
    <x v="8"/>
    <x v="20"/>
  </r>
  <r>
    <x v="0"/>
    <x v="12"/>
    <s v="EUR"/>
    <n v="1440515112"/>
    <n v="1437923112"/>
    <b v="0"/>
    <n v="140"/>
    <x v="0"/>
    <x v="20"/>
    <n v="565"/>
    <n v="111.17857142857143"/>
    <x v="8"/>
    <x v="20"/>
  </r>
  <r>
    <x v="0"/>
    <x v="1"/>
    <s v="GBP"/>
    <n v="1480809600"/>
    <n v="1478431488"/>
    <b v="0"/>
    <n v="103"/>
    <x v="0"/>
    <x v="20"/>
    <n v="251.01000000000022"/>
    <n v="23.796213592233013"/>
    <x v="8"/>
    <x v="20"/>
  </r>
  <r>
    <x v="0"/>
    <x v="5"/>
    <s v="CAD"/>
    <n v="1459483200"/>
    <n v="1456852647"/>
    <b v="0"/>
    <n v="138"/>
    <x v="0"/>
    <x v="20"/>
    <n v="7215"/>
    <n v="81.268115942028984"/>
    <x v="8"/>
    <x v="20"/>
  </r>
  <r>
    <x v="0"/>
    <x v="0"/>
    <s v="USD"/>
    <n v="1478754909"/>
    <n v="1476159309"/>
    <b v="0"/>
    <n v="191"/>
    <x v="0"/>
    <x v="20"/>
    <n v="2397"/>
    <n v="116.21465968586388"/>
    <x v="8"/>
    <x v="20"/>
  </r>
  <r>
    <x v="1"/>
    <x v="0"/>
    <s v="USD"/>
    <n v="1402060302"/>
    <n v="1396876302"/>
    <b v="0"/>
    <n v="18"/>
    <x v="1"/>
    <x v="21"/>
    <n v="-13940"/>
    <n v="58.888888888888886"/>
    <x v="4"/>
    <x v="21"/>
  </r>
  <r>
    <x v="1"/>
    <x v="0"/>
    <s v="USD"/>
    <n v="1382478278"/>
    <n v="1377294278"/>
    <b v="0"/>
    <n v="3"/>
    <x v="1"/>
    <x v="21"/>
    <n v="-2868"/>
    <n v="44"/>
    <x v="4"/>
    <x v="21"/>
  </r>
  <r>
    <x v="1"/>
    <x v="0"/>
    <s v="USD"/>
    <n v="1398042000"/>
    <n v="1395089981"/>
    <b v="0"/>
    <n v="40"/>
    <x v="1"/>
    <x v="21"/>
    <n v="-48063"/>
    <n v="48.424999999999997"/>
    <x v="4"/>
    <x v="21"/>
  </r>
  <r>
    <x v="1"/>
    <x v="0"/>
    <s v="USD"/>
    <n v="1407394800"/>
    <n v="1404770616"/>
    <b v="0"/>
    <n v="0"/>
    <x v="1"/>
    <x v="21"/>
    <n v="-2000"/>
    <e v="#DIV/0!"/>
    <x v="4"/>
    <x v="21"/>
  </r>
  <r>
    <x v="1"/>
    <x v="0"/>
    <s v="USD"/>
    <n v="1317231008"/>
    <n v="1312047008"/>
    <b v="0"/>
    <n v="24"/>
    <x v="1"/>
    <x v="21"/>
    <n v="-3535"/>
    <n v="61.041666666666664"/>
    <x v="4"/>
    <x v="21"/>
  </r>
  <r>
    <x v="1"/>
    <x v="0"/>
    <s v="USD"/>
    <n v="1334592000"/>
    <n v="1331982127"/>
    <b v="0"/>
    <n v="1"/>
    <x v="1"/>
    <x v="21"/>
    <n v="-2725"/>
    <n v="25"/>
    <x v="4"/>
    <x v="21"/>
  </r>
  <r>
    <x v="1"/>
    <x v="0"/>
    <s v="USD"/>
    <n v="1298589630"/>
    <n v="1295997630"/>
    <b v="0"/>
    <n v="0"/>
    <x v="1"/>
    <x v="21"/>
    <n v="-500000"/>
    <e v="#DIV/0!"/>
    <x v="4"/>
    <x v="21"/>
  </r>
  <r>
    <x v="1"/>
    <x v="0"/>
    <s v="USD"/>
    <n v="1440723600"/>
    <n v="1436394968"/>
    <b v="0"/>
    <n v="0"/>
    <x v="1"/>
    <x v="21"/>
    <n v="-5000"/>
    <e v="#DIV/0!"/>
    <x v="4"/>
    <x v="21"/>
  </r>
  <r>
    <x v="1"/>
    <x v="0"/>
    <s v="USD"/>
    <n v="1381090870"/>
    <n v="1377030070"/>
    <b v="0"/>
    <n v="1"/>
    <x v="1"/>
    <x v="21"/>
    <n v="-4960"/>
    <n v="40"/>
    <x v="4"/>
    <x v="21"/>
  </r>
  <r>
    <x v="1"/>
    <x v="0"/>
    <s v="USD"/>
    <n v="1329864374"/>
    <n v="1328049974"/>
    <b v="0"/>
    <n v="6"/>
    <x v="1"/>
    <x v="21"/>
    <n v="-884"/>
    <n v="19.333333333333332"/>
    <x v="4"/>
    <x v="21"/>
  </r>
  <r>
    <x v="1"/>
    <x v="1"/>
    <s v="GBP"/>
    <n v="1422903342"/>
    <n v="1420311342"/>
    <b v="0"/>
    <n v="0"/>
    <x v="1"/>
    <x v="21"/>
    <n v="-50000"/>
    <e v="#DIV/0!"/>
    <x v="4"/>
    <x v="21"/>
  </r>
  <r>
    <x v="1"/>
    <x v="0"/>
    <s v="USD"/>
    <n v="1387077299"/>
    <n v="1383621299"/>
    <b v="0"/>
    <n v="6"/>
    <x v="1"/>
    <x v="21"/>
    <n v="-7324"/>
    <n v="35"/>
    <x v="4"/>
    <x v="21"/>
  </r>
  <r>
    <x v="1"/>
    <x v="0"/>
    <s v="USD"/>
    <n v="1343491200"/>
    <n v="1342801164"/>
    <b v="0"/>
    <n v="0"/>
    <x v="1"/>
    <x v="21"/>
    <n v="-2500"/>
    <e v="#DIV/0!"/>
    <x v="4"/>
    <x v="21"/>
  </r>
  <r>
    <x v="1"/>
    <x v="0"/>
    <s v="USD"/>
    <n v="1345790865"/>
    <n v="1344062865"/>
    <b v="0"/>
    <n v="0"/>
    <x v="1"/>
    <x v="21"/>
    <n v="-25000"/>
    <e v="#DIV/0!"/>
    <x v="4"/>
    <x v="21"/>
  </r>
  <r>
    <x v="1"/>
    <x v="0"/>
    <s v="USD"/>
    <n v="1312641536"/>
    <n v="1310049536"/>
    <b v="0"/>
    <n v="3"/>
    <x v="1"/>
    <x v="21"/>
    <n v="-822"/>
    <n v="59.333333333333336"/>
    <x v="4"/>
    <x v="21"/>
  </r>
  <r>
    <x v="1"/>
    <x v="0"/>
    <s v="USD"/>
    <n v="1325804767"/>
    <n v="1323212767"/>
    <b v="0"/>
    <n v="0"/>
    <x v="1"/>
    <x v="21"/>
    <n v="-2500"/>
    <e v="#DIV/0!"/>
    <x v="4"/>
    <x v="21"/>
  </r>
  <r>
    <x v="1"/>
    <x v="0"/>
    <s v="USD"/>
    <n v="1373665860"/>
    <n v="1368579457"/>
    <b v="0"/>
    <n v="8"/>
    <x v="1"/>
    <x v="21"/>
    <n v="-7759"/>
    <n v="30.125"/>
    <x v="4"/>
    <x v="21"/>
  </r>
  <r>
    <x v="1"/>
    <x v="0"/>
    <s v="USD"/>
    <n v="1414994340"/>
    <n v="1413057980"/>
    <b v="0"/>
    <n v="34"/>
    <x v="1"/>
    <x v="21"/>
    <n v="-2463"/>
    <n v="74.617647058823536"/>
    <x v="4"/>
    <x v="21"/>
  </r>
  <r>
    <x v="1"/>
    <x v="0"/>
    <s v="USD"/>
    <n v="1315747080"/>
    <n v="1314417502"/>
    <b v="0"/>
    <n v="1"/>
    <x v="1"/>
    <x v="21"/>
    <n v="-906"/>
    <n v="5"/>
    <x v="4"/>
    <x v="21"/>
  </r>
  <r>
    <x v="1"/>
    <x v="0"/>
    <s v="USD"/>
    <n v="1310158800"/>
    <n v="1304888771"/>
    <b v="0"/>
    <n v="38"/>
    <x v="1"/>
    <x v="21"/>
    <n v="-10309"/>
    <n v="44.5"/>
    <x v="4"/>
    <x v="21"/>
  </r>
  <r>
    <x v="0"/>
    <x v="0"/>
    <s v="USD"/>
    <n v="1366664400"/>
    <n v="1363981723"/>
    <b v="1"/>
    <n v="45"/>
    <x v="0"/>
    <x v="11"/>
    <n v="76"/>
    <n v="46.133333333333333"/>
    <x v="4"/>
    <x v="11"/>
  </r>
  <r>
    <x v="0"/>
    <x v="0"/>
    <s v="USD"/>
    <n v="1402755834"/>
    <n v="1400163834"/>
    <b v="1"/>
    <n v="17"/>
    <x v="0"/>
    <x v="11"/>
    <n v="405"/>
    <n v="141.47058823529412"/>
    <x v="4"/>
    <x v="11"/>
  </r>
  <r>
    <x v="0"/>
    <x v="0"/>
    <s v="USD"/>
    <n v="1323136949"/>
    <n v="1319245349"/>
    <b v="1"/>
    <n v="31"/>
    <x v="0"/>
    <x v="11"/>
    <n v="340"/>
    <n v="75.483870967741936"/>
    <x v="4"/>
    <x v="11"/>
  </r>
  <r>
    <x v="0"/>
    <x v="0"/>
    <s v="USD"/>
    <n v="1367823655"/>
    <n v="1365231655"/>
    <b v="1"/>
    <n v="50"/>
    <x v="0"/>
    <x v="11"/>
    <n v="775"/>
    <n v="85.5"/>
    <x v="4"/>
    <x v="11"/>
  </r>
  <r>
    <x v="0"/>
    <x v="0"/>
    <s v="USD"/>
    <n v="1402642740"/>
    <n v="1399563953"/>
    <b v="1"/>
    <n v="59"/>
    <x v="0"/>
    <x v="11"/>
    <n v="1291"/>
    <n v="64.254237288135599"/>
    <x v="4"/>
    <x v="11"/>
  </r>
  <r>
    <x v="0"/>
    <x v="0"/>
    <s v="USD"/>
    <n v="1341683211"/>
    <n v="1339091211"/>
    <b v="1"/>
    <n v="81"/>
    <x v="0"/>
    <x v="11"/>
    <n v="222"/>
    <n v="64.46913580246914"/>
    <x v="4"/>
    <x v="11"/>
  </r>
  <r>
    <x v="0"/>
    <x v="0"/>
    <s v="USD"/>
    <n v="1410017131"/>
    <n v="1406129131"/>
    <b v="1"/>
    <n v="508"/>
    <x v="0"/>
    <x v="11"/>
    <n v="30046"/>
    <n v="118.2007874015748"/>
    <x v="4"/>
    <x v="11"/>
  </r>
  <r>
    <x v="0"/>
    <x v="0"/>
    <s v="USD"/>
    <n v="1316979167"/>
    <n v="1311795167"/>
    <b v="1"/>
    <n v="74"/>
    <x v="0"/>
    <x v="11"/>
    <n v="108"/>
    <n v="82.540540540540547"/>
    <x v="4"/>
    <x v="11"/>
  </r>
  <r>
    <x v="0"/>
    <x v="0"/>
    <s v="USD"/>
    <n v="1382658169"/>
    <n v="1380238969"/>
    <b v="1"/>
    <n v="141"/>
    <x v="0"/>
    <x v="11"/>
    <n v="1318"/>
    <n v="34.170212765957444"/>
    <x v="4"/>
    <x v="11"/>
  </r>
  <r>
    <x v="0"/>
    <x v="0"/>
    <s v="USD"/>
    <n v="1409770107"/>
    <n v="1407178107"/>
    <b v="1"/>
    <n v="711"/>
    <x v="0"/>
    <x v="11"/>
    <n v="30373.32"/>
    <n v="42.73322081575246"/>
    <x v="4"/>
    <x v="11"/>
  </r>
  <r>
    <x v="0"/>
    <x v="0"/>
    <s v="USD"/>
    <n v="1293857940"/>
    <n v="1288968886"/>
    <b v="1"/>
    <n v="141"/>
    <x v="0"/>
    <x v="11"/>
    <n v="6623"/>
    <n v="94.489361702127653"/>
    <x v="4"/>
    <x v="11"/>
  </r>
  <r>
    <x v="0"/>
    <x v="0"/>
    <s v="USD"/>
    <n v="1385932652"/>
    <n v="1383337052"/>
    <b v="1"/>
    <n v="109"/>
    <x v="0"/>
    <x v="11"/>
    <n v="3071"/>
    <n v="55.697247706422019"/>
    <x v="4"/>
    <x v="11"/>
  </r>
  <r>
    <x v="0"/>
    <x v="0"/>
    <s v="USD"/>
    <n v="1329084231"/>
    <n v="1326492231"/>
    <b v="1"/>
    <n v="361"/>
    <x v="0"/>
    <x v="11"/>
    <n v="5389.1299999999974"/>
    <n v="98.030831024930734"/>
    <x v="4"/>
    <x v="11"/>
  </r>
  <r>
    <x v="0"/>
    <x v="0"/>
    <s v="USD"/>
    <n v="1301792590"/>
    <n v="1297562590"/>
    <b v="1"/>
    <n v="176"/>
    <x v="0"/>
    <x v="11"/>
    <n v="10710"/>
    <n v="92.102272727272734"/>
    <x v="4"/>
    <x v="11"/>
  </r>
  <r>
    <x v="0"/>
    <x v="0"/>
    <s v="USD"/>
    <n v="1377960012"/>
    <n v="1375368012"/>
    <b v="1"/>
    <n v="670"/>
    <x v="0"/>
    <x v="11"/>
    <n v="13577.560000000001"/>
    <n v="38.175462686567165"/>
    <x v="4"/>
    <x v="11"/>
  </r>
  <r>
    <x v="0"/>
    <x v="0"/>
    <s v="USD"/>
    <n v="1402286340"/>
    <n v="1399504664"/>
    <b v="1"/>
    <n v="96"/>
    <x v="0"/>
    <x v="11"/>
    <n v="106"/>
    <n v="27.145833333333332"/>
    <x v="4"/>
    <x v="11"/>
  </r>
  <r>
    <x v="0"/>
    <x v="0"/>
    <s v="USD"/>
    <n v="1393445620"/>
    <n v="1390853620"/>
    <b v="1"/>
    <n v="74"/>
    <x v="0"/>
    <x v="11"/>
    <n v="451"/>
    <n v="50.689189189189186"/>
    <x v="4"/>
    <x v="11"/>
  </r>
  <r>
    <x v="0"/>
    <x v="0"/>
    <s v="USD"/>
    <n v="1390983227"/>
    <n v="1388391227"/>
    <b v="1"/>
    <n v="52"/>
    <x v="0"/>
    <x v="11"/>
    <n v="25"/>
    <n v="38.942307692307693"/>
    <x v="4"/>
    <x v="11"/>
  </r>
  <r>
    <x v="0"/>
    <x v="5"/>
    <s v="CAD"/>
    <n v="1392574692"/>
    <n v="1389982692"/>
    <b v="1"/>
    <n v="105"/>
    <x v="0"/>
    <x v="11"/>
    <n v="1652"/>
    <n v="77.638095238095232"/>
    <x v="4"/>
    <x v="11"/>
  </r>
  <r>
    <x v="0"/>
    <x v="0"/>
    <s v="USD"/>
    <n v="1396054800"/>
    <n v="1393034470"/>
    <b v="1"/>
    <n v="41"/>
    <x v="0"/>
    <x v="11"/>
    <n v="285"/>
    <n v="43.536585365853661"/>
    <x v="4"/>
    <x v="11"/>
  </r>
  <r>
    <x v="0"/>
    <x v="0"/>
    <s v="USD"/>
    <n v="1383062083"/>
    <n v="1380556483"/>
    <b v="1"/>
    <n v="34"/>
    <x v="0"/>
    <x v="11"/>
    <n v="432"/>
    <n v="31.823529411764707"/>
    <x v="4"/>
    <x v="11"/>
  </r>
  <r>
    <x v="0"/>
    <x v="0"/>
    <s v="USD"/>
    <n v="1291131815"/>
    <n v="1287071015"/>
    <b v="1"/>
    <n v="66"/>
    <x v="0"/>
    <x v="11"/>
    <n v="670.17000000000007"/>
    <n v="63.184393939393942"/>
    <x v="4"/>
    <x v="11"/>
  </r>
  <r>
    <x v="0"/>
    <x v="0"/>
    <s v="USD"/>
    <n v="1389474145"/>
    <n v="1386882145"/>
    <b v="1"/>
    <n v="50"/>
    <x v="0"/>
    <x v="11"/>
    <n v="45"/>
    <n v="190.9"/>
    <x v="4"/>
    <x v="11"/>
  </r>
  <r>
    <x v="0"/>
    <x v="0"/>
    <s v="USD"/>
    <n v="1374674558"/>
    <n v="1372082558"/>
    <b v="1"/>
    <n v="159"/>
    <x v="0"/>
    <x v="11"/>
    <n v="396"/>
    <n v="140.85534591194968"/>
    <x v="4"/>
    <x v="11"/>
  </r>
  <r>
    <x v="0"/>
    <x v="0"/>
    <s v="USD"/>
    <n v="1379708247"/>
    <n v="1377116247"/>
    <b v="1"/>
    <n v="182"/>
    <x v="0"/>
    <x v="11"/>
    <n v="2000"/>
    <n v="76.92307692307692"/>
    <x v="4"/>
    <x v="11"/>
  </r>
  <r>
    <x v="0"/>
    <x v="0"/>
    <s v="USD"/>
    <n v="1460764800"/>
    <n v="1458157512"/>
    <b v="1"/>
    <n v="206"/>
    <x v="0"/>
    <x v="11"/>
    <n v="1626"/>
    <n v="99.15533980582525"/>
    <x v="4"/>
    <x v="11"/>
  </r>
  <r>
    <x v="0"/>
    <x v="0"/>
    <s v="USD"/>
    <n v="1332704042"/>
    <n v="1327523642"/>
    <b v="1"/>
    <n v="169"/>
    <x v="0"/>
    <x v="11"/>
    <n v="1472"/>
    <n v="67.881656804733723"/>
    <x v="4"/>
    <x v="11"/>
  </r>
  <r>
    <x v="0"/>
    <x v="0"/>
    <s v="USD"/>
    <n v="1384363459"/>
    <n v="1381767859"/>
    <b v="1"/>
    <n v="31"/>
    <x v="0"/>
    <x v="11"/>
    <n v="135"/>
    <n v="246.29032258064515"/>
    <x v="4"/>
    <x v="11"/>
  </r>
  <r>
    <x v="0"/>
    <x v="0"/>
    <s v="USD"/>
    <n v="1276574400"/>
    <n v="1270576379"/>
    <b v="1"/>
    <n v="28"/>
    <x v="0"/>
    <x v="11"/>
    <n v="300"/>
    <n v="189.28571428571428"/>
    <x v="4"/>
    <x v="11"/>
  </r>
  <r>
    <x v="0"/>
    <x v="5"/>
    <s v="CAD"/>
    <n v="1409506291"/>
    <n v="1406914291"/>
    <b v="1"/>
    <n v="54"/>
    <x v="0"/>
    <x v="11"/>
    <n v="140"/>
    <n v="76.666666666666671"/>
    <x v="4"/>
    <x v="11"/>
  </r>
  <r>
    <x v="0"/>
    <x v="0"/>
    <s v="USD"/>
    <n v="1346344425"/>
    <n v="1343320425"/>
    <b v="1"/>
    <n v="467"/>
    <x v="0"/>
    <x v="11"/>
    <n v="13743.839999999997"/>
    <n v="82.963254817987149"/>
    <x v="4"/>
    <x v="11"/>
  </r>
  <r>
    <x v="0"/>
    <x v="0"/>
    <s v="USD"/>
    <n v="1375908587"/>
    <n v="1372884587"/>
    <b v="1"/>
    <n v="389"/>
    <x v="0"/>
    <x v="11"/>
    <n v="9321.0999999999985"/>
    <n v="62.522107969151669"/>
    <x v="4"/>
    <x v="11"/>
  </r>
  <r>
    <x v="0"/>
    <x v="0"/>
    <s v="USD"/>
    <n v="1251777600"/>
    <n v="1247504047"/>
    <b v="1"/>
    <n v="68"/>
    <x v="0"/>
    <x v="11"/>
    <n v="132.63000000000011"/>
    <n v="46.06808823529412"/>
    <x v="4"/>
    <x v="11"/>
  </r>
  <r>
    <x v="0"/>
    <x v="0"/>
    <s v="USD"/>
    <n v="1346765347"/>
    <n v="1343741347"/>
    <b v="1"/>
    <n v="413"/>
    <x v="0"/>
    <x v="11"/>
    <n v="918.64999999999964"/>
    <n v="38.543946731234868"/>
    <x v="4"/>
    <x v="11"/>
  </r>
  <r>
    <x v="0"/>
    <x v="0"/>
    <s v="USD"/>
    <n v="1403661600"/>
    <n v="1401196766"/>
    <b v="1"/>
    <n v="190"/>
    <x v="0"/>
    <x v="11"/>
    <n v="3571"/>
    <n v="53.005263157894738"/>
    <x v="4"/>
    <x v="11"/>
  </r>
  <r>
    <x v="0"/>
    <x v="0"/>
    <s v="USD"/>
    <n v="1395624170"/>
    <n v="1392171770"/>
    <b v="1"/>
    <n v="189"/>
    <x v="0"/>
    <x v="11"/>
    <n v="1348.17"/>
    <n v="73.355396825396824"/>
    <x v="4"/>
    <x v="11"/>
  </r>
  <r>
    <x v="0"/>
    <x v="0"/>
    <s v="USD"/>
    <n v="1299003054"/>
    <n v="1291227054"/>
    <b v="1"/>
    <n v="130"/>
    <x v="0"/>
    <x v="11"/>
    <n v="1636.7799999999988"/>
    <n v="127.97523076923076"/>
    <x v="4"/>
    <x v="11"/>
  </r>
  <r>
    <x v="0"/>
    <x v="0"/>
    <s v="USD"/>
    <n v="1375033836"/>
    <n v="1373305836"/>
    <b v="1"/>
    <n v="74"/>
    <x v="0"/>
    <x v="11"/>
    <n v="750"/>
    <n v="104.72972972972973"/>
    <x v="4"/>
    <x v="11"/>
  </r>
  <r>
    <x v="0"/>
    <x v="0"/>
    <s v="USD"/>
    <n v="1386565140"/>
    <n v="1383909855"/>
    <b v="1"/>
    <n v="274"/>
    <x v="0"/>
    <x v="11"/>
    <n v="3542"/>
    <n v="67.671532846715323"/>
    <x v="4"/>
    <x v="11"/>
  </r>
  <r>
    <x v="0"/>
    <x v="0"/>
    <s v="USD"/>
    <n v="1362974400"/>
    <n v="1360948389"/>
    <b v="1"/>
    <n v="22"/>
    <x v="0"/>
    <x v="11"/>
    <n v="1110.5"/>
    <n v="95.931818181818187"/>
    <x v="4"/>
    <x v="11"/>
  </r>
  <r>
    <x v="0"/>
    <x v="0"/>
    <s v="USD"/>
    <n v="1483203540"/>
    <n v="1481175482"/>
    <b v="0"/>
    <n v="31"/>
    <x v="0"/>
    <x v="6"/>
    <n v="20"/>
    <n v="65.161290322580641"/>
    <x v="1"/>
    <x v="6"/>
  </r>
  <r>
    <x v="0"/>
    <x v="1"/>
    <s v="GBP"/>
    <n v="1434808775"/>
    <n v="1433512775"/>
    <b v="0"/>
    <n v="63"/>
    <x v="0"/>
    <x v="6"/>
    <n v="33"/>
    <n v="32.269841269841272"/>
    <x v="1"/>
    <x v="6"/>
  </r>
  <r>
    <x v="0"/>
    <x v="1"/>
    <s v="GBP"/>
    <n v="1424181600"/>
    <n v="1423041227"/>
    <b v="0"/>
    <n v="20"/>
    <x v="0"/>
    <x v="6"/>
    <n v="125"/>
    <n v="81.25"/>
    <x v="1"/>
    <x v="6"/>
  </r>
  <r>
    <x v="0"/>
    <x v="1"/>
    <s v="GBP"/>
    <n v="1434120856"/>
    <n v="1428936856"/>
    <b v="0"/>
    <n v="25"/>
    <x v="0"/>
    <x v="6"/>
    <n v="355"/>
    <n v="24.2"/>
    <x v="1"/>
    <x v="6"/>
  </r>
  <r>
    <x v="0"/>
    <x v="0"/>
    <s v="USD"/>
    <n v="1470801600"/>
    <n v="1468122163"/>
    <b v="0"/>
    <n v="61"/>
    <x v="0"/>
    <x v="6"/>
    <n v="18"/>
    <n v="65.868852459016395"/>
    <x v="1"/>
    <x v="6"/>
  </r>
  <r>
    <x v="0"/>
    <x v="0"/>
    <s v="USD"/>
    <n v="1483499645"/>
    <n v="1480907645"/>
    <b v="0"/>
    <n v="52"/>
    <x v="0"/>
    <x v="6"/>
    <n v="376"/>
    <n v="36.07692307692308"/>
    <x v="1"/>
    <x v="6"/>
  </r>
  <r>
    <x v="0"/>
    <x v="0"/>
    <s v="USD"/>
    <n v="1429772340"/>
    <n v="1427121931"/>
    <b v="0"/>
    <n v="86"/>
    <x v="0"/>
    <x v="6"/>
    <n v="300"/>
    <n v="44.186046511627907"/>
    <x v="1"/>
    <x v="6"/>
  </r>
  <r>
    <x v="0"/>
    <x v="0"/>
    <s v="USD"/>
    <n v="1428390000"/>
    <n v="1425224391"/>
    <b v="0"/>
    <n v="42"/>
    <x v="0"/>
    <x v="6"/>
    <n v="1371"/>
    <n v="104.07142857142857"/>
    <x v="1"/>
    <x v="6"/>
  </r>
  <r>
    <x v="0"/>
    <x v="1"/>
    <s v="GBP"/>
    <n v="1444172340"/>
    <n v="1441822828"/>
    <b v="0"/>
    <n v="52"/>
    <x v="0"/>
    <x v="6"/>
    <n v="170"/>
    <n v="35.96153846153846"/>
    <x v="1"/>
    <x v="6"/>
  </r>
  <r>
    <x v="0"/>
    <x v="0"/>
    <s v="USD"/>
    <n v="1447523371"/>
    <n v="1444927771"/>
    <b v="0"/>
    <n v="120"/>
    <x v="0"/>
    <x v="6"/>
    <n v="335"/>
    <n v="127.79166666666667"/>
    <x v="1"/>
    <x v="6"/>
  </r>
  <r>
    <x v="0"/>
    <x v="1"/>
    <s v="GBP"/>
    <n v="1445252400"/>
    <n v="1443696797"/>
    <b v="0"/>
    <n v="22"/>
    <x v="0"/>
    <x v="6"/>
    <n v="110"/>
    <n v="27.727272727272727"/>
    <x v="1"/>
    <x v="6"/>
  </r>
  <r>
    <x v="0"/>
    <x v="1"/>
    <s v="GBP"/>
    <n v="1438189200"/>
    <n v="1435585497"/>
    <b v="0"/>
    <n v="64"/>
    <x v="0"/>
    <x v="6"/>
    <n v="49"/>
    <n v="39.828125"/>
    <x v="1"/>
    <x v="6"/>
  </r>
  <r>
    <x v="0"/>
    <x v="1"/>
    <s v="GBP"/>
    <n v="1457914373"/>
    <n v="1456189973"/>
    <b v="0"/>
    <n v="23"/>
    <x v="0"/>
    <x v="6"/>
    <n v="350"/>
    <n v="52.173913043478258"/>
    <x v="1"/>
    <x v="6"/>
  </r>
  <r>
    <x v="0"/>
    <x v="0"/>
    <s v="USD"/>
    <n v="1462125358"/>
    <n v="1459533358"/>
    <b v="0"/>
    <n v="238"/>
    <x v="0"/>
    <x v="6"/>
    <n v="1905"/>
    <n v="92.037815126050418"/>
    <x v="1"/>
    <x v="6"/>
  </r>
  <r>
    <x v="0"/>
    <x v="1"/>
    <s v="GBP"/>
    <n v="1461860432"/>
    <n v="1459268432"/>
    <b v="0"/>
    <n v="33"/>
    <x v="0"/>
    <x v="6"/>
    <n v="93"/>
    <n v="63.424242424242422"/>
    <x v="1"/>
    <x v="6"/>
  </r>
  <r>
    <x v="0"/>
    <x v="0"/>
    <s v="USD"/>
    <n v="1436902359"/>
    <n v="1434310359"/>
    <b v="0"/>
    <n v="32"/>
    <x v="0"/>
    <x v="6"/>
    <n v="840"/>
    <n v="135.625"/>
    <x v="1"/>
    <x v="6"/>
  </r>
  <r>
    <x v="0"/>
    <x v="0"/>
    <s v="USD"/>
    <n v="1464807420"/>
    <n v="1461427938"/>
    <b v="0"/>
    <n v="24"/>
    <x v="0"/>
    <x v="6"/>
    <n v="1050"/>
    <n v="168.75"/>
    <x v="1"/>
    <x v="6"/>
  </r>
  <r>
    <x v="0"/>
    <x v="0"/>
    <s v="USD"/>
    <n v="1437447600"/>
    <n v="1436551178"/>
    <b v="0"/>
    <n v="29"/>
    <x v="0"/>
    <x v="6"/>
    <n v="55"/>
    <n v="70.862068965517238"/>
    <x v="1"/>
    <x v="6"/>
  </r>
  <r>
    <x v="0"/>
    <x v="0"/>
    <s v="USD"/>
    <n v="1480559011"/>
    <n v="1477963411"/>
    <b v="0"/>
    <n v="50"/>
    <x v="0"/>
    <x v="6"/>
    <n v="0"/>
    <n v="50"/>
    <x v="1"/>
    <x v="6"/>
  </r>
  <r>
    <x v="0"/>
    <x v="1"/>
    <s v="GBP"/>
    <n v="1469962800"/>
    <n v="1468578920"/>
    <b v="0"/>
    <n v="108"/>
    <x v="0"/>
    <x v="6"/>
    <n v="1059.1300000000001"/>
    <n v="42.214166666666671"/>
    <x v="1"/>
    <x v="6"/>
  </r>
  <r>
    <x v="1"/>
    <x v="1"/>
    <s v="GBP"/>
    <n v="1489376405"/>
    <n v="1484196005"/>
    <b v="0"/>
    <n v="104"/>
    <x v="1"/>
    <x v="8"/>
    <n v="-24149"/>
    <n v="152.41346153846155"/>
    <x v="2"/>
    <x v="8"/>
  </r>
  <r>
    <x v="1"/>
    <x v="0"/>
    <s v="USD"/>
    <n v="1469122200"/>
    <n v="1466611108"/>
    <b v="0"/>
    <n v="86"/>
    <x v="1"/>
    <x v="8"/>
    <n v="-22207"/>
    <n v="90.616279069767444"/>
    <x v="2"/>
    <x v="8"/>
  </r>
  <r>
    <x v="1"/>
    <x v="0"/>
    <s v="USD"/>
    <n v="1417690734"/>
    <n v="1415098734"/>
    <b v="0"/>
    <n v="356"/>
    <x v="1"/>
    <x v="8"/>
    <n v="-38229"/>
    <n v="201.60393258426967"/>
    <x v="2"/>
    <x v="8"/>
  </r>
  <r>
    <x v="1"/>
    <x v="0"/>
    <s v="USD"/>
    <n v="1455710679"/>
    <n v="1453118679"/>
    <b v="0"/>
    <n v="45"/>
    <x v="1"/>
    <x v="8"/>
    <n v="-44243"/>
    <n v="127.93333333333334"/>
    <x v="2"/>
    <x v="8"/>
  </r>
  <r>
    <x v="1"/>
    <x v="0"/>
    <s v="USD"/>
    <n v="1475937812"/>
    <n v="1472481812"/>
    <b v="0"/>
    <n v="38"/>
    <x v="1"/>
    <x v="8"/>
    <n v="-8864"/>
    <n v="29.894736842105264"/>
    <x v="2"/>
    <x v="8"/>
  </r>
  <r>
    <x v="1"/>
    <x v="0"/>
    <s v="USD"/>
    <n v="1444943468"/>
    <n v="1441919468"/>
    <b v="0"/>
    <n v="35"/>
    <x v="1"/>
    <x v="8"/>
    <n v="1379"/>
    <n v="367.97142857142859"/>
    <x v="2"/>
    <x v="8"/>
  </r>
  <r>
    <x v="1"/>
    <x v="0"/>
    <s v="USD"/>
    <n v="1471622450"/>
    <n v="1467734450"/>
    <b v="0"/>
    <n v="24"/>
    <x v="1"/>
    <x v="8"/>
    <n v="-16900"/>
    <n v="129.16666666666666"/>
    <x v="2"/>
    <x v="8"/>
  </r>
  <r>
    <x v="1"/>
    <x v="0"/>
    <s v="USD"/>
    <n v="1480536919"/>
    <n v="1477509319"/>
    <b v="0"/>
    <n v="100"/>
    <x v="1"/>
    <x v="8"/>
    <n v="-169930"/>
    <n v="800.7"/>
    <x v="2"/>
    <x v="8"/>
  </r>
  <r>
    <x v="1"/>
    <x v="0"/>
    <s v="USD"/>
    <n v="1429375922"/>
    <n v="1426783922"/>
    <b v="0"/>
    <n v="1"/>
    <x v="1"/>
    <x v="8"/>
    <n v="-4572"/>
    <n v="28"/>
    <x v="2"/>
    <x v="8"/>
  </r>
  <r>
    <x v="1"/>
    <x v="0"/>
    <s v="USD"/>
    <n v="1457024514"/>
    <n v="1454432514"/>
    <b v="0"/>
    <n v="122"/>
    <x v="1"/>
    <x v="8"/>
    <n v="-27554"/>
    <n v="102.01639344262296"/>
    <x v="2"/>
    <x v="8"/>
  </r>
  <r>
    <x v="1"/>
    <x v="0"/>
    <s v="USD"/>
    <n v="1477065860"/>
    <n v="1471881860"/>
    <b v="0"/>
    <n v="11"/>
    <x v="1"/>
    <x v="8"/>
    <n v="-177972"/>
    <n v="184.36363636363637"/>
    <x v="2"/>
    <x v="8"/>
  </r>
  <r>
    <x v="1"/>
    <x v="0"/>
    <s v="USD"/>
    <n v="1446771600"/>
    <n v="1443700648"/>
    <b v="0"/>
    <n v="248"/>
    <x v="1"/>
    <x v="8"/>
    <n v="-59596"/>
    <n v="162.91935483870967"/>
    <x v="2"/>
    <x v="8"/>
  </r>
  <r>
    <x v="1"/>
    <x v="0"/>
    <s v="USD"/>
    <n v="1456700709"/>
    <n v="1453676709"/>
    <b v="0"/>
    <n v="1"/>
    <x v="1"/>
    <x v="8"/>
    <n v="-74999"/>
    <n v="1"/>
    <x v="2"/>
    <x v="8"/>
  </r>
  <r>
    <x v="1"/>
    <x v="8"/>
    <s v="DKK"/>
    <n v="1469109600"/>
    <n v="1464586746"/>
    <b v="0"/>
    <n v="19"/>
    <x v="1"/>
    <x v="8"/>
    <n v="-188533"/>
    <n v="603.52631578947364"/>
    <x v="2"/>
    <x v="8"/>
  </r>
  <r>
    <x v="1"/>
    <x v="0"/>
    <s v="USD"/>
    <n v="1420938172"/>
    <n v="1418346172"/>
    <b v="0"/>
    <n v="135"/>
    <x v="1"/>
    <x v="8"/>
    <n v="-33870"/>
    <n v="45.407407407407405"/>
    <x v="2"/>
    <x v="8"/>
  </r>
  <r>
    <x v="1"/>
    <x v="1"/>
    <s v="GBP"/>
    <n v="1405094400"/>
    <n v="1403810965"/>
    <b v="0"/>
    <n v="9"/>
    <x v="1"/>
    <x v="8"/>
    <n v="-4924"/>
    <n v="97.333333333333329"/>
    <x v="2"/>
    <x v="8"/>
  </r>
  <r>
    <x v="1"/>
    <x v="9"/>
    <s v="EUR"/>
    <n v="1483138800"/>
    <n v="1480610046"/>
    <b v="0"/>
    <n v="3"/>
    <x v="1"/>
    <x v="8"/>
    <n v="-99497"/>
    <n v="167.66666666666666"/>
    <x v="2"/>
    <x v="8"/>
  </r>
  <r>
    <x v="1"/>
    <x v="11"/>
    <s v="SEK"/>
    <n v="1482515937"/>
    <n v="1479923937"/>
    <b v="0"/>
    <n v="7"/>
    <x v="1"/>
    <x v="8"/>
    <n v="-455981"/>
    <n v="859.85714285714289"/>
    <x v="2"/>
    <x v="8"/>
  </r>
  <r>
    <x v="1"/>
    <x v="1"/>
    <s v="GBP"/>
    <n v="1432223125"/>
    <n v="1429631125"/>
    <b v="0"/>
    <n v="4"/>
    <x v="1"/>
    <x v="8"/>
    <n v="-34894"/>
    <n v="26.5"/>
    <x v="2"/>
    <x v="8"/>
  </r>
  <r>
    <x v="1"/>
    <x v="0"/>
    <s v="USD"/>
    <n v="1461653700"/>
    <n v="1458665146"/>
    <b v="0"/>
    <n v="44"/>
    <x v="1"/>
    <x v="8"/>
    <n v="-13668"/>
    <n v="30.272727272727273"/>
    <x v="2"/>
    <x v="8"/>
  </r>
  <r>
    <x v="1"/>
    <x v="0"/>
    <s v="USD"/>
    <n v="1476371552"/>
    <n v="1473779552"/>
    <b v="0"/>
    <n v="90"/>
    <x v="1"/>
    <x v="8"/>
    <n v="-45080"/>
    <n v="54.666666666666664"/>
    <x v="2"/>
    <x v="8"/>
  </r>
  <r>
    <x v="1"/>
    <x v="0"/>
    <s v="USD"/>
    <n v="1483063435"/>
    <n v="1480471435"/>
    <b v="0"/>
    <n v="8"/>
    <x v="1"/>
    <x v="8"/>
    <n v="-19514"/>
    <n v="60.75"/>
    <x v="2"/>
    <x v="8"/>
  </r>
  <r>
    <x v="1"/>
    <x v="0"/>
    <s v="USD"/>
    <n v="1421348428"/>
    <n v="1417460428"/>
    <b v="0"/>
    <n v="11"/>
    <x v="1"/>
    <x v="8"/>
    <n v="-98870"/>
    <n v="102.72727272727273"/>
    <x v="2"/>
    <x v="8"/>
  </r>
  <r>
    <x v="1"/>
    <x v="0"/>
    <s v="USD"/>
    <n v="1432916235"/>
    <n v="1430324235"/>
    <b v="0"/>
    <n v="41"/>
    <x v="1"/>
    <x v="8"/>
    <n v="-46295"/>
    <n v="41.585365853658537"/>
    <x v="2"/>
    <x v="8"/>
  </r>
  <r>
    <x v="1"/>
    <x v="0"/>
    <s v="USD"/>
    <n v="1476458734"/>
    <n v="1472570734"/>
    <b v="0"/>
    <n v="15"/>
    <x v="1"/>
    <x v="8"/>
    <n v="-73252"/>
    <n v="116.53333333333333"/>
    <x v="2"/>
    <x v="8"/>
  </r>
  <r>
    <x v="1"/>
    <x v="0"/>
    <s v="USD"/>
    <n v="1417501145"/>
    <n v="1414041545"/>
    <b v="0"/>
    <n v="9"/>
    <x v="1"/>
    <x v="8"/>
    <n v="-49592"/>
    <n v="45.333333333333336"/>
    <x v="2"/>
    <x v="8"/>
  </r>
  <r>
    <x v="1"/>
    <x v="0"/>
    <s v="USD"/>
    <n v="1467432000"/>
    <n v="1464763109"/>
    <b v="0"/>
    <n v="50"/>
    <x v="1"/>
    <x v="8"/>
    <n v="-27127"/>
    <n v="157.46"/>
    <x v="2"/>
    <x v="8"/>
  </r>
  <r>
    <x v="1"/>
    <x v="0"/>
    <s v="USD"/>
    <n v="1471435554"/>
    <n v="1468843554"/>
    <b v="0"/>
    <n v="34"/>
    <x v="1"/>
    <x v="8"/>
    <n v="-246583"/>
    <n v="100.5"/>
    <x v="2"/>
    <x v="8"/>
  </r>
  <r>
    <x v="1"/>
    <x v="16"/>
    <s v="CHF"/>
    <n v="1485480408"/>
    <n v="1482888408"/>
    <b v="0"/>
    <n v="0"/>
    <x v="1"/>
    <x v="8"/>
    <n v="-10115"/>
    <e v="#DIV/0!"/>
    <x v="2"/>
    <x v="8"/>
  </r>
  <r>
    <x v="1"/>
    <x v="2"/>
    <s v="AUD"/>
    <n v="1405478025"/>
    <n v="1402886025"/>
    <b v="0"/>
    <n v="0"/>
    <x v="1"/>
    <x v="8"/>
    <n v="-2500"/>
    <e v="#DIV/0!"/>
    <x v="2"/>
    <x v="8"/>
  </r>
  <r>
    <x v="1"/>
    <x v="0"/>
    <s v="USD"/>
    <n v="1457721287"/>
    <n v="1455129287"/>
    <b v="0"/>
    <n v="276"/>
    <x v="1"/>
    <x v="8"/>
    <n v="-118697"/>
    <n v="51.822463768115945"/>
    <x v="2"/>
    <x v="8"/>
  </r>
  <r>
    <x v="1"/>
    <x v="0"/>
    <s v="USD"/>
    <n v="1449354502"/>
    <n v="1446762502"/>
    <b v="0"/>
    <n v="16"/>
    <x v="1"/>
    <x v="8"/>
    <n v="-20060"/>
    <n v="308.75"/>
    <x v="2"/>
    <x v="8"/>
  </r>
  <r>
    <x v="1"/>
    <x v="0"/>
    <s v="USD"/>
    <n v="1418849028"/>
    <n v="1415825028"/>
    <b v="0"/>
    <n v="224"/>
    <x v="1"/>
    <x v="8"/>
    <n v="-15053"/>
    <n v="379.22767857142856"/>
    <x v="2"/>
    <x v="8"/>
  </r>
  <r>
    <x v="1"/>
    <x v="0"/>
    <s v="USD"/>
    <n v="1488549079"/>
    <n v="1485957079"/>
    <b v="0"/>
    <n v="140"/>
    <x v="1"/>
    <x v="8"/>
    <n v="-25309"/>
    <n v="176.36428571428573"/>
    <x v="2"/>
    <x v="8"/>
  </r>
  <r>
    <x v="1"/>
    <x v="0"/>
    <s v="USD"/>
    <n v="1438543033"/>
    <n v="1435951033"/>
    <b v="0"/>
    <n v="15"/>
    <x v="1"/>
    <x v="8"/>
    <n v="-29009"/>
    <n v="66.066666666666663"/>
    <x v="2"/>
    <x v="8"/>
  </r>
  <r>
    <x v="1"/>
    <x v="0"/>
    <s v="USD"/>
    <n v="1418056315"/>
    <n v="1414164715"/>
    <b v="0"/>
    <n v="37"/>
    <x v="1"/>
    <x v="8"/>
    <n v="-46683"/>
    <n v="89.648648648648646"/>
    <x v="2"/>
    <x v="8"/>
  </r>
  <r>
    <x v="1"/>
    <x v="0"/>
    <s v="USD"/>
    <n v="1408112253"/>
    <n v="1405520253"/>
    <b v="0"/>
    <n v="0"/>
    <x v="1"/>
    <x v="8"/>
    <n v="-1680"/>
    <e v="#DIV/0!"/>
    <x v="2"/>
    <x v="8"/>
  </r>
  <r>
    <x v="1"/>
    <x v="1"/>
    <s v="GBP"/>
    <n v="1475333917"/>
    <n v="1472569117"/>
    <b v="0"/>
    <n v="46"/>
    <x v="1"/>
    <x v="8"/>
    <n v="-7410"/>
    <n v="382.39130434782606"/>
    <x v="2"/>
    <x v="8"/>
  </r>
  <r>
    <x v="1"/>
    <x v="0"/>
    <s v="USD"/>
    <n v="1437161739"/>
    <n v="1434569739"/>
    <b v="0"/>
    <n v="1"/>
    <x v="1"/>
    <x v="8"/>
    <n v="-49900"/>
    <n v="100"/>
    <x v="2"/>
    <x v="8"/>
  </r>
  <r>
    <x v="1"/>
    <x v="0"/>
    <s v="USD"/>
    <n v="1471579140"/>
    <n v="1466512683"/>
    <b v="0"/>
    <n v="323"/>
    <x v="1"/>
    <x v="8"/>
    <n v="1149"/>
    <n v="158.35603715170279"/>
    <x v="2"/>
    <x v="8"/>
  </r>
  <r>
    <x v="0"/>
    <x v="5"/>
    <s v="CAD"/>
    <n v="1467313039"/>
    <n v="1464807439"/>
    <b v="0"/>
    <n v="139"/>
    <x v="0"/>
    <x v="9"/>
    <n v="4166"/>
    <n v="40.762589928057551"/>
    <x v="3"/>
    <x v="9"/>
  </r>
  <r>
    <x v="0"/>
    <x v="0"/>
    <s v="USD"/>
    <n v="1405366359"/>
    <n v="1402342359"/>
    <b v="0"/>
    <n v="7"/>
    <x v="0"/>
    <x v="9"/>
    <n v="75"/>
    <n v="53.571428571428569"/>
    <x v="3"/>
    <x v="9"/>
  </r>
  <r>
    <x v="0"/>
    <x v="0"/>
    <s v="USD"/>
    <n v="1372297751"/>
    <n v="1369705751"/>
    <b v="0"/>
    <n v="149"/>
    <x v="0"/>
    <x v="9"/>
    <n v="2319"/>
    <n v="48.449664429530202"/>
    <x v="3"/>
    <x v="9"/>
  </r>
  <r>
    <x v="0"/>
    <x v="0"/>
    <s v="USD"/>
    <n v="1425741525"/>
    <n v="1423149525"/>
    <b v="0"/>
    <n v="31"/>
    <x v="0"/>
    <x v="9"/>
    <n v="55"/>
    <n v="82.41935483870968"/>
    <x v="3"/>
    <x v="9"/>
  </r>
  <r>
    <x v="0"/>
    <x v="0"/>
    <s v="USD"/>
    <n v="1418904533"/>
    <n v="1416485333"/>
    <b v="0"/>
    <n v="26"/>
    <x v="0"/>
    <x v="9"/>
    <n v="110"/>
    <n v="230.19230769230768"/>
    <x v="3"/>
    <x v="9"/>
  </r>
  <r>
    <x v="0"/>
    <x v="5"/>
    <s v="CAD"/>
    <n v="1450249140"/>
    <n v="1447055935"/>
    <b v="0"/>
    <n v="172"/>
    <x v="0"/>
    <x v="9"/>
    <n v="5210"/>
    <n v="59.360465116279073"/>
    <x v="3"/>
    <x v="9"/>
  </r>
  <r>
    <x v="0"/>
    <x v="0"/>
    <s v="USD"/>
    <n v="1451089134"/>
    <n v="1448497134"/>
    <b v="0"/>
    <n v="78"/>
    <x v="0"/>
    <x v="9"/>
    <n v="202.5"/>
    <n v="66.698717948717942"/>
    <x v="3"/>
    <x v="9"/>
  </r>
  <r>
    <x v="0"/>
    <x v="0"/>
    <s v="USD"/>
    <n v="1455299144"/>
    <n v="1452707144"/>
    <b v="0"/>
    <n v="120"/>
    <x v="0"/>
    <x v="9"/>
    <n v="253"/>
    <n v="168.77500000000001"/>
    <x v="3"/>
    <x v="9"/>
  </r>
  <r>
    <x v="0"/>
    <x v="0"/>
    <s v="USD"/>
    <n v="1441425540"/>
    <n v="1436968366"/>
    <b v="0"/>
    <n v="227"/>
    <x v="0"/>
    <x v="9"/>
    <n v="3614"/>
    <n v="59.973568281938327"/>
    <x v="3"/>
    <x v="9"/>
  </r>
  <r>
    <x v="0"/>
    <x v="0"/>
    <s v="USD"/>
    <n v="1362960000"/>
    <n v="1359946188"/>
    <b v="0"/>
    <n v="42"/>
    <x v="0"/>
    <x v="9"/>
    <n v="336"/>
    <n v="31.80952380952381"/>
    <x v="3"/>
    <x v="9"/>
  </r>
  <r>
    <x v="0"/>
    <x v="1"/>
    <s v="GBP"/>
    <n v="1465672979"/>
    <n v="1463080979"/>
    <b v="0"/>
    <n v="64"/>
    <x v="0"/>
    <x v="9"/>
    <n v="363"/>
    <n v="24.421875"/>
    <x v="3"/>
    <x v="9"/>
  </r>
  <r>
    <x v="0"/>
    <x v="1"/>
    <s v="GBP"/>
    <n v="1354269600"/>
    <n v="1351663605"/>
    <b v="0"/>
    <n v="121"/>
    <x v="0"/>
    <x v="9"/>
    <n v="567"/>
    <n v="25.347107438016529"/>
    <x v="3"/>
    <x v="9"/>
  </r>
  <r>
    <x v="0"/>
    <x v="0"/>
    <s v="USD"/>
    <n v="1372985760"/>
    <n v="1370393760"/>
    <b v="0"/>
    <n v="87"/>
    <x v="0"/>
    <x v="9"/>
    <n v="2815.5600000000004"/>
    <n v="71.443218390804603"/>
    <x v="3"/>
    <x v="9"/>
  </r>
  <r>
    <x v="0"/>
    <x v="0"/>
    <s v="USD"/>
    <n v="1362117540"/>
    <n v="1359587137"/>
    <b v="0"/>
    <n v="65"/>
    <x v="0"/>
    <x v="9"/>
    <n v="506"/>
    <n v="38.553846153846152"/>
    <x v="3"/>
    <x v="9"/>
  </r>
  <r>
    <x v="0"/>
    <x v="0"/>
    <s v="USD"/>
    <n v="1309009323"/>
    <n v="1306417323"/>
    <b v="0"/>
    <n v="49"/>
    <x v="0"/>
    <x v="9"/>
    <n v="350"/>
    <n v="68.367346938775512"/>
    <x v="3"/>
    <x v="9"/>
  </r>
  <r>
    <x v="0"/>
    <x v="0"/>
    <s v="USD"/>
    <n v="1309980790"/>
    <n v="1304623990"/>
    <b v="0"/>
    <n v="19"/>
    <x v="0"/>
    <x v="9"/>
    <n v="104"/>
    <n v="40.210526315789473"/>
    <x v="3"/>
    <x v="9"/>
  </r>
  <r>
    <x v="0"/>
    <x v="0"/>
    <s v="USD"/>
    <n v="1343943420"/>
    <n v="1341524220"/>
    <b v="0"/>
    <n v="81"/>
    <x v="0"/>
    <x v="9"/>
    <n v="1098"/>
    <n v="32.074074074074076"/>
    <x v="3"/>
    <x v="9"/>
  </r>
  <r>
    <x v="0"/>
    <x v="1"/>
    <s v="GBP"/>
    <n v="1403370772"/>
    <n v="1400778772"/>
    <b v="0"/>
    <n v="264"/>
    <x v="0"/>
    <x v="9"/>
    <n v="1559"/>
    <n v="28.632575757575758"/>
    <x v="3"/>
    <x v="9"/>
  </r>
  <r>
    <x v="0"/>
    <x v="0"/>
    <s v="USD"/>
    <n v="1378592731"/>
    <n v="1373408731"/>
    <b v="0"/>
    <n v="25"/>
    <x v="0"/>
    <x v="9"/>
    <n v="91"/>
    <n v="43.64"/>
    <x v="3"/>
    <x v="9"/>
  </r>
  <r>
    <x v="0"/>
    <x v="0"/>
    <s v="USD"/>
    <n v="1455523140"/>
    <n v="1453925727"/>
    <b v="0"/>
    <n v="5"/>
    <x v="0"/>
    <x v="9"/>
    <n v="0"/>
    <n v="40"/>
    <x v="3"/>
    <x v="9"/>
  </r>
  <r>
    <x v="0"/>
    <x v="8"/>
    <s v="DKK"/>
    <n v="1420648906"/>
    <n v="1415464906"/>
    <b v="0"/>
    <n v="144"/>
    <x v="0"/>
    <x v="11"/>
    <n v="7830"/>
    <n v="346.04166666666669"/>
    <x v="4"/>
    <x v="11"/>
  </r>
  <r>
    <x v="0"/>
    <x v="0"/>
    <s v="USD"/>
    <n v="1426523752"/>
    <n v="1423935352"/>
    <b v="0"/>
    <n v="92"/>
    <x v="0"/>
    <x v="11"/>
    <n v="20"/>
    <n v="81.739130434782609"/>
    <x v="4"/>
    <x v="11"/>
  </r>
  <r>
    <x v="0"/>
    <x v="0"/>
    <s v="USD"/>
    <n v="1417049663"/>
    <n v="1413158063"/>
    <b v="0"/>
    <n v="147"/>
    <x v="0"/>
    <x v="11"/>
    <n v="1986.6900000000005"/>
    <n v="64.535306122448986"/>
    <x v="4"/>
    <x v="11"/>
  </r>
  <r>
    <x v="0"/>
    <x v="0"/>
    <s v="USD"/>
    <n v="1447463050"/>
    <n v="1444867450"/>
    <b v="0"/>
    <n v="90"/>
    <x v="0"/>
    <x v="11"/>
    <n v="713"/>
    <n v="63.477777777777774"/>
    <x v="4"/>
    <x v="11"/>
  </r>
  <r>
    <x v="0"/>
    <x v="0"/>
    <s v="USD"/>
    <n v="1434342894"/>
    <n v="1432269294"/>
    <b v="0"/>
    <n v="87"/>
    <x v="0"/>
    <x v="11"/>
    <n v="535"/>
    <n v="63.620689655172413"/>
    <x v="4"/>
    <x v="11"/>
  </r>
  <r>
    <x v="0"/>
    <x v="0"/>
    <s v="USD"/>
    <n v="1397225746"/>
    <n v="1394633746"/>
    <b v="0"/>
    <n v="406"/>
    <x v="0"/>
    <x v="11"/>
    <n v="1730.6299999999974"/>
    <n v="83.967068965517228"/>
    <x v="4"/>
    <x v="11"/>
  </r>
  <r>
    <x v="0"/>
    <x v="0"/>
    <s v="USD"/>
    <n v="1381881890"/>
    <n v="1380585890"/>
    <b v="0"/>
    <n v="20"/>
    <x v="0"/>
    <x v="11"/>
    <n v="55"/>
    <n v="77.75"/>
    <x v="4"/>
    <x v="11"/>
  </r>
  <r>
    <x v="0"/>
    <x v="0"/>
    <s v="USD"/>
    <n v="1431022342"/>
    <n v="1428430342"/>
    <b v="0"/>
    <n v="70"/>
    <x v="0"/>
    <x v="11"/>
    <n v="496"/>
    <n v="107.07142857142857"/>
    <x v="4"/>
    <x v="11"/>
  </r>
  <r>
    <x v="0"/>
    <x v="0"/>
    <s v="USD"/>
    <n v="1342115132"/>
    <n v="1339523132"/>
    <b v="0"/>
    <n v="16"/>
    <x v="0"/>
    <x v="11"/>
    <n v="120"/>
    <n v="38.75"/>
    <x v="4"/>
    <x v="11"/>
  </r>
  <r>
    <x v="0"/>
    <x v="0"/>
    <s v="USD"/>
    <n v="1483138233"/>
    <n v="1480546233"/>
    <b v="0"/>
    <n v="52"/>
    <x v="0"/>
    <x v="11"/>
    <n v="501"/>
    <n v="201.94230769230768"/>
    <x v="4"/>
    <x v="11"/>
  </r>
  <r>
    <x v="0"/>
    <x v="0"/>
    <s v="USD"/>
    <n v="1458874388"/>
    <n v="1456285988"/>
    <b v="0"/>
    <n v="66"/>
    <x v="0"/>
    <x v="11"/>
    <n v="1342"/>
    <n v="43.060606060606062"/>
    <x v="4"/>
    <x v="11"/>
  </r>
  <r>
    <x v="0"/>
    <x v="6"/>
    <s v="EUR"/>
    <n v="1484444119"/>
    <n v="1481852119"/>
    <b v="0"/>
    <n v="109"/>
    <x v="0"/>
    <x v="11"/>
    <n v="2853"/>
    <n v="62.871559633027523"/>
    <x v="4"/>
    <x v="11"/>
  </r>
  <r>
    <x v="0"/>
    <x v="1"/>
    <s v="GBP"/>
    <n v="1480784606"/>
    <n v="1478189006"/>
    <b v="0"/>
    <n v="168"/>
    <x v="0"/>
    <x v="11"/>
    <n v="5642"/>
    <n v="55.607142857142854"/>
    <x v="4"/>
    <x v="11"/>
  </r>
  <r>
    <x v="0"/>
    <x v="0"/>
    <s v="USD"/>
    <n v="1486095060"/>
    <n v="1484198170"/>
    <b v="0"/>
    <n v="31"/>
    <x v="0"/>
    <x v="11"/>
    <n v="210"/>
    <n v="48.70967741935484"/>
    <x v="4"/>
    <x v="11"/>
  </r>
  <r>
    <x v="0"/>
    <x v="1"/>
    <s v="GBP"/>
    <n v="1470075210"/>
    <n v="1468779210"/>
    <b v="0"/>
    <n v="133"/>
    <x v="0"/>
    <x v="11"/>
    <n v="2067"/>
    <n v="30.578947368421051"/>
    <x v="4"/>
    <x v="11"/>
  </r>
  <r>
    <x v="0"/>
    <x v="0"/>
    <s v="USD"/>
    <n v="1433504876"/>
    <n v="1430912876"/>
    <b v="0"/>
    <n v="151"/>
    <x v="0"/>
    <x v="11"/>
    <n v="1160"/>
    <n v="73.907284768211923"/>
    <x v="4"/>
    <x v="11"/>
  </r>
  <r>
    <x v="0"/>
    <x v="0"/>
    <s v="USD"/>
    <n v="1433815200"/>
    <n v="1431886706"/>
    <b v="0"/>
    <n v="5"/>
    <x v="0"/>
    <x v="11"/>
    <n v="81"/>
    <n v="21.2"/>
    <x v="4"/>
    <x v="11"/>
  </r>
  <r>
    <x v="0"/>
    <x v="0"/>
    <s v="USD"/>
    <n v="1482988125"/>
    <n v="1480396125"/>
    <b v="0"/>
    <n v="73"/>
    <x v="0"/>
    <x v="11"/>
    <n v="355"/>
    <n v="73.356164383561648"/>
    <x v="4"/>
    <x v="11"/>
  </r>
  <r>
    <x v="0"/>
    <x v="0"/>
    <s v="USD"/>
    <n v="1367867536"/>
    <n v="1365275536"/>
    <b v="0"/>
    <n v="148"/>
    <x v="0"/>
    <x v="11"/>
    <n v="349"/>
    <n v="56.412162162162161"/>
    <x v="4"/>
    <x v="11"/>
  </r>
  <r>
    <x v="0"/>
    <x v="5"/>
    <s v="CAD"/>
    <n v="1482457678"/>
    <n v="1480729678"/>
    <b v="0"/>
    <n v="93"/>
    <x v="0"/>
    <x v="11"/>
    <n v="2473"/>
    <n v="50.247311827956992"/>
    <x v="4"/>
    <x v="11"/>
  </r>
  <r>
    <x v="0"/>
    <x v="0"/>
    <s v="USD"/>
    <n v="1436117922"/>
    <n v="1433525922"/>
    <b v="0"/>
    <n v="63"/>
    <x v="0"/>
    <x v="11"/>
    <n v="843"/>
    <n v="68.936507936507937"/>
    <x v="4"/>
    <x v="11"/>
  </r>
  <r>
    <x v="0"/>
    <x v="12"/>
    <s v="EUR"/>
    <n v="1461931860"/>
    <n v="1457109121"/>
    <b v="0"/>
    <n v="134"/>
    <x v="0"/>
    <x v="11"/>
    <n v="832.48999999999978"/>
    <n v="65.914104477611943"/>
    <x v="4"/>
    <x v="11"/>
  </r>
  <r>
    <x v="0"/>
    <x v="0"/>
    <s v="USD"/>
    <n v="1438183889"/>
    <n v="1435591889"/>
    <b v="0"/>
    <n v="14"/>
    <x v="0"/>
    <x v="11"/>
    <n v="475"/>
    <n v="62.5"/>
    <x v="4"/>
    <x v="11"/>
  </r>
  <r>
    <x v="0"/>
    <x v="0"/>
    <s v="USD"/>
    <n v="1433305800"/>
    <n v="1430604395"/>
    <b v="0"/>
    <n v="78"/>
    <x v="0"/>
    <x v="11"/>
    <n v="1465"/>
    <n v="70.064102564102569"/>
    <x v="4"/>
    <x v="11"/>
  </r>
  <r>
    <x v="0"/>
    <x v="0"/>
    <s v="USD"/>
    <n v="1476720840"/>
    <n v="1474469117"/>
    <b v="0"/>
    <n v="112"/>
    <x v="0"/>
    <x v="11"/>
    <n v="1740.37"/>
    <n v="60.181874999999998"/>
    <x v="4"/>
    <x v="11"/>
  </r>
  <r>
    <x v="0"/>
    <x v="1"/>
    <s v="GBP"/>
    <n v="1471087957"/>
    <n v="1468495957"/>
    <b v="0"/>
    <n v="34"/>
    <x v="0"/>
    <x v="11"/>
    <n v="227"/>
    <n v="21.382352941176471"/>
    <x v="4"/>
    <x v="11"/>
  </r>
  <r>
    <x v="0"/>
    <x v="0"/>
    <s v="USD"/>
    <n v="1430154720"/>
    <n v="1427224606"/>
    <b v="0"/>
    <n v="19"/>
    <x v="0"/>
    <x v="11"/>
    <n v="255"/>
    <n v="160.78947368421052"/>
    <x v="4"/>
    <x v="11"/>
  </r>
  <r>
    <x v="0"/>
    <x v="0"/>
    <s v="USD"/>
    <n v="1440219540"/>
    <n v="1436369818"/>
    <b v="0"/>
    <n v="13"/>
    <x v="0"/>
    <x v="11"/>
    <n v="51"/>
    <n v="42.384615384615387"/>
    <x v="4"/>
    <x v="11"/>
  </r>
  <r>
    <x v="0"/>
    <x v="0"/>
    <s v="USD"/>
    <n v="1456976586"/>
    <n v="1454298186"/>
    <b v="0"/>
    <n v="104"/>
    <x v="0"/>
    <x v="11"/>
    <n v="341"/>
    <n v="27.317307692307693"/>
    <x v="4"/>
    <x v="11"/>
  </r>
  <r>
    <x v="0"/>
    <x v="0"/>
    <s v="USD"/>
    <n v="1470068523"/>
    <n v="1467476523"/>
    <b v="0"/>
    <n v="52"/>
    <x v="0"/>
    <x v="11"/>
    <n v="235"/>
    <n v="196.82692307692307"/>
    <x v="4"/>
    <x v="11"/>
  </r>
  <r>
    <x v="0"/>
    <x v="0"/>
    <s v="USD"/>
    <n v="1488337200"/>
    <n v="1484623726"/>
    <b v="0"/>
    <n v="17"/>
    <x v="0"/>
    <x v="11"/>
    <n v="166"/>
    <n v="53.882352941176471"/>
    <x v="4"/>
    <x v="11"/>
  </r>
  <r>
    <x v="0"/>
    <x v="0"/>
    <s v="USD"/>
    <n v="1484430481"/>
    <n v="1481838481"/>
    <b v="0"/>
    <n v="82"/>
    <x v="0"/>
    <x v="11"/>
    <n v="416"/>
    <n v="47.756097560975611"/>
    <x v="4"/>
    <x v="11"/>
  </r>
  <r>
    <x v="0"/>
    <x v="0"/>
    <s v="USD"/>
    <n v="1423871882"/>
    <n v="1421279882"/>
    <b v="0"/>
    <n v="73"/>
    <x v="0"/>
    <x v="11"/>
    <n v="438"/>
    <n v="88.191780821917803"/>
    <x v="4"/>
    <x v="11"/>
  </r>
  <r>
    <x v="0"/>
    <x v="0"/>
    <s v="USD"/>
    <n v="1477603140"/>
    <n v="1475013710"/>
    <b v="0"/>
    <n v="158"/>
    <x v="0"/>
    <x v="11"/>
    <n v="1385"/>
    <n v="72.056962025316452"/>
    <x v="4"/>
    <x v="11"/>
  </r>
  <r>
    <x v="0"/>
    <x v="0"/>
    <s v="USD"/>
    <n v="1467752334"/>
    <n v="1465160334"/>
    <b v="0"/>
    <n v="65"/>
    <x v="0"/>
    <x v="11"/>
    <n v="426"/>
    <n v="74.246153846153845"/>
    <x v="4"/>
    <x v="11"/>
  </r>
  <r>
    <x v="0"/>
    <x v="0"/>
    <s v="USD"/>
    <n v="1412640373"/>
    <n v="1410048373"/>
    <b v="0"/>
    <n v="184"/>
    <x v="0"/>
    <x v="11"/>
    <n v="2353"/>
    <n v="61.701086956521742"/>
    <x v="4"/>
    <x v="11"/>
  </r>
  <r>
    <x v="0"/>
    <x v="1"/>
    <s v="GBP"/>
    <n v="1465709400"/>
    <n v="1462695073"/>
    <b v="0"/>
    <n v="34"/>
    <x v="0"/>
    <x v="11"/>
    <n v="236"/>
    <n v="17.235294117647058"/>
    <x v="4"/>
    <x v="11"/>
  </r>
  <r>
    <x v="0"/>
    <x v="0"/>
    <s v="USD"/>
    <n v="1369612474"/>
    <n v="1367798074"/>
    <b v="0"/>
    <n v="240"/>
    <x v="0"/>
    <x v="11"/>
    <n v="9913"/>
    <n v="51.720833333333331"/>
    <x v="4"/>
    <x v="11"/>
  </r>
  <r>
    <x v="0"/>
    <x v="1"/>
    <s v="GBP"/>
    <n v="1430439411"/>
    <n v="1425259011"/>
    <b v="0"/>
    <n v="113"/>
    <x v="0"/>
    <x v="11"/>
    <n v="229"/>
    <n v="24.150442477876105"/>
    <x v="4"/>
    <x v="11"/>
  </r>
  <r>
    <x v="0"/>
    <x v="0"/>
    <s v="USD"/>
    <n v="1374802235"/>
    <n v="1372210235"/>
    <b v="0"/>
    <n v="66"/>
    <x v="0"/>
    <x v="11"/>
    <n v="103"/>
    <n v="62.166666666666664"/>
    <x v="4"/>
    <x v="11"/>
  </r>
  <r>
    <x v="2"/>
    <x v="1"/>
    <s v="GBP"/>
    <n v="1424607285"/>
    <n v="1422447285"/>
    <b v="1"/>
    <n v="5"/>
    <x v="1"/>
    <x v="22"/>
    <n v="-14259"/>
    <n v="48.2"/>
    <x v="3"/>
    <x v="22"/>
  </r>
  <r>
    <x v="2"/>
    <x v="0"/>
    <s v="USD"/>
    <n v="1417195201"/>
    <n v="1414599601"/>
    <b v="1"/>
    <n v="17"/>
    <x v="1"/>
    <x v="22"/>
    <n v="-24895"/>
    <n v="6.1764705882352944"/>
    <x v="3"/>
    <x v="22"/>
  </r>
  <r>
    <x v="2"/>
    <x v="13"/>
    <s v="EUR"/>
    <n v="1449914400"/>
    <n v="1445336607"/>
    <b v="0"/>
    <n v="3"/>
    <x v="1"/>
    <x v="22"/>
    <n v="-11985"/>
    <n v="5"/>
    <x v="3"/>
    <x v="22"/>
  </r>
  <r>
    <x v="2"/>
    <x v="0"/>
    <s v="USD"/>
    <n v="1407847978"/>
    <n v="1405687978"/>
    <b v="0"/>
    <n v="2"/>
    <x v="1"/>
    <x v="22"/>
    <n v="-2985"/>
    <n v="7.5"/>
    <x v="3"/>
    <x v="22"/>
  </r>
  <r>
    <x v="2"/>
    <x v="1"/>
    <s v="GBP"/>
    <n v="1447451756"/>
    <n v="1444856156"/>
    <b v="0"/>
    <n v="6"/>
    <x v="1"/>
    <x v="22"/>
    <n v="-928"/>
    <n v="12"/>
    <x v="3"/>
    <x v="22"/>
  </r>
  <r>
    <x v="2"/>
    <x v="0"/>
    <s v="USD"/>
    <n v="1420085535"/>
    <n v="1414897935"/>
    <b v="0"/>
    <n v="0"/>
    <x v="1"/>
    <x v="22"/>
    <n v="-4000"/>
    <e v="#DIV/0!"/>
    <x v="3"/>
    <x v="22"/>
  </r>
  <r>
    <x v="2"/>
    <x v="13"/>
    <s v="EUR"/>
    <n v="1464939520"/>
    <n v="1461051520"/>
    <b v="0"/>
    <n v="1"/>
    <x v="1"/>
    <x v="22"/>
    <n v="-5999"/>
    <n v="1"/>
    <x v="3"/>
    <x v="22"/>
  </r>
  <r>
    <x v="2"/>
    <x v="1"/>
    <s v="GBP"/>
    <n v="1423185900"/>
    <n v="1420766700"/>
    <b v="0"/>
    <n v="3"/>
    <x v="1"/>
    <x v="22"/>
    <n v="-2993"/>
    <n v="2.3333333333333335"/>
    <x v="3"/>
    <x v="22"/>
  </r>
  <r>
    <x v="2"/>
    <x v="0"/>
    <s v="USD"/>
    <n v="1417656699"/>
    <n v="1415064699"/>
    <b v="0"/>
    <n v="13"/>
    <x v="1"/>
    <x v="22"/>
    <n v="-6680"/>
    <n v="24.615384615384617"/>
    <x v="3"/>
    <x v="22"/>
  </r>
  <r>
    <x v="2"/>
    <x v="13"/>
    <s v="EUR"/>
    <n v="1455964170"/>
    <n v="1450780170"/>
    <b v="0"/>
    <n v="1"/>
    <x v="1"/>
    <x v="22"/>
    <n v="-1900"/>
    <n v="100"/>
    <x v="3"/>
    <x v="22"/>
  </r>
  <r>
    <x v="2"/>
    <x v="0"/>
    <s v="USD"/>
    <n v="1483423467"/>
    <n v="1480831467"/>
    <b v="0"/>
    <n v="1"/>
    <x v="1"/>
    <x v="22"/>
    <n v="-499"/>
    <n v="1"/>
    <x v="3"/>
    <x v="22"/>
  </r>
  <r>
    <x v="2"/>
    <x v="0"/>
    <s v="USD"/>
    <n v="1439741591"/>
    <n v="1436285591"/>
    <b v="0"/>
    <n v="9"/>
    <x v="1"/>
    <x v="22"/>
    <n v="-3600"/>
    <n v="88.888888888888886"/>
    <x v="3"/>
    <x v="22"/>
  </r>
  <r>
    <x v="2"/>
    <x v="0"/>
    <s v="USD"/>
    <n v="1448147619"/>
    <n v="1445552019"/>
    <b v="0"/>
    <n v="0"/>
    <x v="1"/>
    <x v="22"/>
    <n v="-50000"/>
    <e v="#DIV/0!"/>
    <x v="3"/>
    <x v="22"/>
  </r>
  <r>
    <x v="2"/>
    <x v="0"/>
    <s v="USD"/>
    <n v="1442315460"/>
    <n v="1439696174"/>
    <b v="0"/>
    <n v="2"/>
    <x v="1"/>
    <x v="22"/>
    <n v="-4445"/>
    <n v="27.5"/>
    <x v="3"/>
    <x v="22"/>
  </r>
  <r>
    <x v="2"/>
    <x v="3"/>
    <s v="EUR"/>
    <n v="1456397834"/>
    <n v="1453805834"/>
    <b v="0"/>
    <n v="1"/>
    <x v="1"/>
    <x v="22"/>
    <n v="-2994"/>
    <n v="6"/>
    <x v="3"/>
    <x v="22"/>
  </r>
  <r>
    <x v="2"/>
    <x v="0"/>
    <s v="USD"/>
    <n v="1476010619"/>
    <n v="1473418619"/>
    <b v="0"/>
    <n v="10"/>
    <x v="1"/>
    <x v="22"/>
    <n v="-5855"/>
    <n v="44.5"/>
    <x v="3"/>
    <x v="22"/>
  </r>
  <r>
    <x v="2"/>
    <x v="0"/>
    <s v="USD"/>
    <n v="1467129686"/>
    <n v="1464969686"/>
    <b v="0"/>
    <n v="3"/>
    <x v="1"/>
    <x v="22"/>
    <n v="-107"/>
    <n v="1"/>
    <x v="3"/>
    <x v="22"/>
  </r>
  <r>
    <x v="2"/>
    <x v="11"/>
    <s v="SEK"/>
    <n v="1423432709"/>
    <n v="1420840709"/>
    <b v="0"/>
    <n v="2"/>
    <x v="1"/>
    <x v="22"/>
    <n v="-199800"/>
    <n v="100"/>
    <x v="3"/>
    <x v="22"/>
  </r>
  <r>
    <x v="2"/>
    <x v="4"/>
    <s v="NZD"/>
    <n v="1474436704"/>
    <n v="1471844704"/>
    <b v="0"/>
    <n v="2"/>
    <x v="1"/>
    <x v="22"/>
    <n v="-24974"/>
    <n v="13"/>
    <x v="3"/>
    <x v="22"/>
  </r>
  <r>
    <x v="2"/>
    <x v="2"/>
    <s v="AUD"/>
    <n v="1451637531"/>
    <n v="1449045531"/>
    <b v="0"/>
    <n v="1"/>
    <x v="1"/>
    <x v="22"/>
    <n v="-29900"/>
    <n v="100"/>
    <x v="3"/>
    <x v="22"/>
  </r>
  <r>
    <x v="2"/>
    <x v="0"/>
    <s v="USD"/>
    <n v="1479233602"/>
    <n v="1478106802"/>
    <b v="0"/>
    <n v="14"/>
    <x v="1"/>
    <x v="22"/>
    <n v="-5973"/>
    <n v="109.07142857142857"/>
    <x v="3"/>
    <x v="22"/>
  </r>
  <r>
    <x v="2"/>
    <x v="0"/>
    <s v="USD"/>
    <n v="1430276959"/>
    <n v="1427684959"/>
    <b v="0"/>
    <n v="0"/>
    <x v="1"/>
    <x v="22"/>
    <n v="-13000"/>
    <e v="#DIV/0!"/>
    <x v="3"/>
    <x v="22"/>
  </r>
  <r>
    <x v="2"/>
    <x v="12"/>
    <s v="EUR"/>
    <n v="1440408120"/>
    <n v="1435224120"/>
    <b v="0"/>
    <n v="0"/>
    <x v="1"/>
    <x v="22"/>
    <n v="-1000"/>
    <e v="#DIV/0!"/>
    <x v="3"/>
    <x v="22"/>
  </r>
  <r>
    <x v="2"/>
    <x v="12"/>
    <s v="EUR"/>
    <n v="1474230385"/>
    <n v="1471638385"/>
    <b v="0"/>
    <n v="4"/>
    <x v="1"/>
    <x v="22"/>
    <n v="-4581"/>
    <n v="104.75"/>
    <x v="3"/>
    <x v="22"/>
  </r>
  <r>
    <x v="2"/>
    <x v="3"/>
    <s v="EUR"/>
    <n v="1459584417"/>
    <n v="1456996017"/>
    <b v="0"/>
    <n v="3"/>
    <x v="1"/>
    <x v="22"/>
    <n v="-955"/>
    <n v="15"/>
    <x v="3"/>
    <x v="22"/>
  </r>
  <r>
    <x v="2"/>
    <x v="0"/>
    <s v="USD"/>
    <n v="1428629242"/>
    <n v="1426037242"/>
    <b v="0"/>
    <n v="0"/>
    <x v="1"/>
    <x v="22"/>
    <n v="-10000"/>
    <e v="#DIV/0!"/>
    <x v="3"/>
    <x v="22"/>
  </r>
  <r>
    <x v="2"/>
    <x v="0"/>
    <s v="USD"/>
    <n v="1419017488"/>
    <n v="1416339088"/>
    <b v="0"/>
    <n v="5"/>
    <x v="1"/>
    <x v="22"/>
    <n v="-4597"/>
    <n v="80.599999999999994"/>
    <x v="3"/>
    <x v="22"/>
  </r>
  <r>
    <x v="2"/>
    <x v="0"/>
    <s v="USD"/>
    <n v="1448517816"/>
    <n v="1445922216"/>
    <b v="0"/>
    <n v="47"/>
    <x v="1"/>
    <x v="22"/>
    <n v="-11569"/>
    <n v="115.55319148936171"/>
    <x v="3"/>
    <x v="22"/>
  </r>
  <r>
    <x v="2"/>
    <x v="0"/>
    <s v="USD"/>
    <n v="1437417828"/>
    <n v="1434825828"/>
    <b v="0"/>
    <n v="0"/>
    <x v="1"/>
    <x v="22"/>
    <n v="-40000"/>
    <e v="#DIV/0!"/>
    <x v="3"/>
    <x v="22"/>
  </r>
  <r>
    <x v="2"/>
    <x v="13"/>
    <s v="EUR"/>
    <n v="1481367600"/>
    <n v="1477839675"/>
    <b v="0"/>
    <n v="10"/>
    <x v="1"/>
    <x v="22"/>
    <n v="-11195"/>
    <n v="80.5"/>
    <x v="3"/>
    <x v="22"/>
  </r>
  <r>
    <x v="2"/>
    <x v="8"/>
    <s v="DKK"/>
    <n v="1433775600"/>
    <n v="1431973478"/>
    <b v="0"/>
    <n v="11"/>
    <x v="1"/>
    <x v="22"/>
    <n v="-73810"/>
    <n v="744.5454545454545"/>
    <x v="3"/>
    <x v="22"/>
  </r>
  <r>
    <x v="2"/>
    <x v="13"/>
    <s v="EUR"/>
    <n v="1444589020"/>
    <n v="1441997020"/>
    <b v="0"/>
    <n v="2"/>
    <x v="1"/>
    <x v="22"/>
    <n v="-14985"/>
    <n v="7.5"/>
    <x v="3"/>
    <x v="22"/>
  </r>
  <r>
    <x v="2"/>
    <x v="12"/>
    <s v="EUR"/>
    <n v="1456043057"/>
    <n v="1453451057"/>
    <b v="0"/>
    <n v="2"/>
    <x v="1"/>
    <x v="22"/>
    <n v="-9923"/>
    <n v="38.5"/>
    <x v="3"/>
    <x v="22"/>
  </r>
  <r>
    <x v="2"/>
    <x v="0"/>
    <s v="USD"/>
    <n v="1405227540"/>
    <n v="1402058739"/>
    <b v="0"/>
    <n v="22"/>
    <x v="1"/>
    <x v="22"/>
    <n v="-2193"/>
    <n v="36.68181818181818"/>
    <x v="3"/>
    <x v="22"/>
  </r>
  <r>
    <x v="2"/>
    <x v="8"/>
    <s v="DKK"/>
    <n v="1461765300"/>
    <n v="1459198499"/>
    <b v="0"/>
    <n v="8"/>
    <x v="1"/>
    <x v="22"/>
    <n v="-19400"/>
    <n v="75"/>
    <x v="3"/>
    <x v="22"/>
  </r>
  <r>
    <x v="2"/>
    <x v="5"/>
    <s v="CAD"/>
    <n v="1425758101"/>
    <n v="1423166101"/>
    <b v="0"/>
    <n v="6"/>
    <x v="1"/>
    <x v="22"/>
    <n v="-2545"/>
    <n v="30"/>
    <x v="3"/>
    <x v="22"/>
  </r>
  <r>
    <x v="2"/>
    <x v="13"/>
    <s v="EUR"/>
    <n v="1464285463"/>
    <n v="1461693463"/>
    <b v="0"/>
    <n v="1"/>
    <x v="1"/>
    <x v="22"/>
    <n v="-12999"/>
    <n v="1"/>
    <x v="3"/>
    <x v="22"/>
  </r>
  <r>
    <x v="2"/>
    <x v="1"/>
    <s v="GBP"/>
    <n v="1441995769"/>
    <n v="1436811769"/>
    <b v="0"/>
    <n v="3"/>
    <x v="1"/>
    <x v="22"/>
    <n v="-177980"/>
    <n v="673.33333333333337"/>
    <x v="3"/>
    <x v="22"/>
  </r>
  <r>
    <x v="2"/>
    <x v="0"/>
    <s v="USD"/>
    <n v="1464190158"/>
    <n v="1461598158"/>
    <b v="0"/>
    <n v="0"/>
    <x v="1"/>
    <x v="22"/>
    <n v="-1500"/>
    <e v="#DIV/0!"/>
    <x v="3"/>
    <x v="22"/>
  </r>
  <r>
    <x v="2"/>
    <x v="6"/>
    <s v="EUR"/>
    <n v="1483395209"/>
    <n v="1480803209"/>
    <b v="0"/>
    <n v="0"/>
    <x v="1"/>
    <x v="22"/>
    <n v="-13000"/>
    <e v="#DIV/0!"/>
    <x v="3"/>
    <x v="22"/>
  </r>
  <r>
    <x v="2"/>
    <x v="12"/>
    <s v="EUR"/>
    <n v="1442091462"/>
    <n v="1436907462"/>
    <b v="0"/>
    <n v="0"/>
    <x v="1"/>
    <x v="22"/>
    <n v="-4950"/>
    <e v="#DIV/0!"/>
    <x v="3"/>
    <x v="22"/>
  </r>
  <r>
    <x v="2"/>
    <x v="12"/>
    <s v="EUR"/>
    <n v="1434286855"/>
    <n v="1431694855"/>
    <b v="0"/>
    <n v="0"/>
    <x v="1"/>
    <x v="22"/>
    <n v="-130000"/>
    <e v="#DIV/0!"/>
    <x v="3"/>
    <x v="22"/>
  </r>
  <r>
    <x v="2"/>
    <x v="13"/>
    <s v="EUR"/>
    <n v="1461235478"/>
    <n v="1459507478"/>
    <b v="0"/>
    <n v="0"/>
    <x v="1"/>
    <x v="22"/>
    <n v="-900"/>
    <e v="#DIV/0!"/>
    <x v="3"/>
    <x v="22"/>
  </r>
  <r>
    <x v="2"/>
    <x v="0"/>
    <s v="USD"/>
    <n v="1467999134"/>
    <n v="1465407134"/>
    <b v="0"/>
    <n v="3"/>
    <x v="1"/>
    <x v="22"/>
    <n v="-499925"/>
    <n v="25"/>
    <x v="3"/>
    <x v="22"/>
  </r>
  <r>
    <x v="2"/>
    <x v="2"/>
    <s v="AUD"/>
    <n v="1432272300"/>
    <n v="1429655318"/>
    <b v="0"/>
    <n v="0"/>
    <x v="1"/>
    <x v="22"/>
    <n v="-200000"/>
    <e v="#DIV/0!"/>
    <x v="3"/>
    <x v="22"/>
  </r>
  <r>
    <x v="2"/>
    <x v="0"/>
    <s v="USD"/>
    <n v="1431286105"/>
    <n v="1427138905"/>
    <b v="0"/>
    <n v="0"/>
    <x v="1"/>
    <x v="22"/>
    <n v="-8888"/>
    <e v="#DIV/0!"/>
    <x v="3"/>
    <x v="22"/>
  </r>
  <r>
    <x v="2"/>
    <x v="0"/>
    <s v="USD"/>
    <n v="1455941197"/>
    <n v="1453349197"/>
    <b v="0"/>
    <n v="1"/>
    <x v="1"/>
    <x v="22"/>
    <n v="-99999"/>
    <n v="1"/>
    <x v="3"/>
    <x v="22"/>
  </r>
  <r>
    <x v="1"/>
    <x v="0"/>
    <s v="USD"/>
    <n v="1416355259"/>
    <n v="1413759659"/>
    <b v="0"/>
    <n v="2"/>
    <x v="1"/>
    <x v="22"/>
    <n v="-18948"/>
    <n v="1"/>
    <x v="3"/>
    <x v="22"/>
  </r>
  <r>
    <x v="1"/>
    <x v="0"/>
    <s v="USD"/>
    <n v="1406566363"/>
    <n v="1403974363"/>
    <b v="0"/>
    <n v="0"/>
    <x v="1"/>
    <x v="22"/>
    <n v="-14000"/>
    <e v="#DIV/0!"/>
    <x v="3"/>
    <x v="22"/>
  </r>
  <r>
    <x v="1"/>
    <x v="6"/>
    <s v="EUR"/>
    <n v="1492270947"/>
    <n v="1488386547"/>
    <b v="0"/>
    <n v="0"/>
    <x v="1"/>
    <x v="22"/>
    <n v="-25000"/>
    <e v="#DIV/0!"/>
    <x v="3"/>
    <x v="22"/>
  </r>
  <r>
    <x v="1"/>
    <x v="3"/>
    <s v="EUR"/>
    <n v="1461535140"/>
    <n v="1459716480"/>
    <b v="0"/>
    <n v="1"/>
    <x v="1"/>
    <x v="22"/>
    <n v="-1735"/>
    <n v="15"/>
    <x v="3"/>
    <x v="22"/>
  </r>
  <r>
    <x v="1"/>
    <x v="0"/>
    <s v="USD"/>
    <n v="1409924340"/>
    <n v="1405181320"/>
    <b v="0"/>
    <n v="7"/>
    <x v="1"/>
    <x v="22"/>
    <n v="-13425"/>
    <n v="225"/>
    <x v="3"/>
    <x v="22"/>
  </r>
  <r>
    <x v="1"/>
    <x v="13"/>
    <s v="EUR"/>
    <n v="1483459365"/>
    <n v="1480867365"/>
    <b v="0"/>
    <n v="3"/>
    <x v="1"/>
    <x v="22"/>
    <n v="-4855"/>
    <n v="48.333333333333336"/>
    <x v="3"/>
    <x v="22"/>
  </r>
  <r>
    <x v="1"/>
    <x v="0"/>
    <s v="USD"/>
    <n v="1447281044"/>
    <n v="1444685444"/>
    <b v="0"/>
    <n v="0"/>
    <x v="1"/>
    <x v="22"/>
    <n v="-6000"/>
    <e v="#DIV/0!"/>
    <x v="3"/>
    <x v="22"/>
  </r>
  <r>
    <x v="1"/>
    <x v="0"/>
    <s v="USD"/>
    <n v="1407729600"/>
    <n v="1405097760"/>
    <b v="0"/>
    <n v="0"/>
    <x v="1"/>
    <x v="22"/>
    <n v="-5000"/>
    <e v="#DIV/0!"/>
    <x v="3"/>
    <x v="22"/>
  </r>
  <r>
    <x v="1"/>
    <x v="8"/>
    <s v="DKK"/>
    <n v="1449077100"/>
    <n v="1446612896"/>
    <b v="0"/>
    <n v="0"/>
    <x v="1"/>
    <x v="22"/>
    <n v="-37000"/>
    <e v="#DIV/0!"/>
    <x v="3"/>
    <x v="22"/>
  </r>
  <r>
    <x v="1"/>
    <x v="0"/>
    <s v="USD"/>
    <n v="1417391100"/>
    <n v="1412371898"/>
    <b v="0"/>
    <n v="0"/>
    <x v="1"/>
    <x v="22"/>
    <n v="-25000000"/>
    <e v="#DIV/0!"/>
    <x v="3"/>
    <x v="22"/>
  </r>
  <r>
    <x v="0"/>
    <x v="0"/>
    <s v="USD"/>
    <n v="1413849600"/>
    <n v="1410967754"/>
    <b v="1"/>
    <n v="340"/>
    <x v="0"/>
    <x v="23"/>
    <n v="186.69000000000051"/>
    <n v="44.66673529411765"/>
    <x v="3"/>
    <x v="23"/>
  </r>
  <r>
    <x v="0"/>
    <x v="0"/>
    <s v="USD"/>
    <n v="1365609271"/>
    <n v="1363017271"/>
    <b v="1"/>
    <n v="150"/>
    <x v="0"/>
    <x v="23"/>
    <n v="340.69999999999982"/>
    <n v="28.937999999999999"/>
    <x v="3"/>
    <x v="23"/>
  </r>
  <r>
    <x v="0"/>
    <x v="0"/>
    <s v="USD"/>
    <n v="1365367938"/>
    <n v="1361483538"/>
    <b v="1"/>
    <n v="25"/>
    <x v="0"/>
    <x v="23"/>
    <n v="286"/>
    <n v="35.44"/>
    <x v="3"/>
    <x v="23"/>
  </r>
  <r>
    <x v="0"/>
    <x v="0"/>
    <s v="USD"/>
    <n v="1361029958"/>
    <n v="1358437958"/>
    <b v="1"/>
    <n v="234"/>
    <x v="0"/>
    <x v="23"/>
    <n v="3160"/>
    <n v="34.871794871794869"/>
    <x v="3"/>
    <x v="23"/>
  </r>
  <r>
    <x v="0"/>
    <x v="0"/>
    <s v="USD"/>
    <n v="1332385200"/>
    <n v="1329759452"/>
    <b v="1"/>
    <n v="2602"/>
    <x v="0"/>
    <x v="23"/>
    <n v="106924.35"/>
    <n v="52.622732513451197"/>
    <x v="3"/>
    <x v="23"/>
  </r>
  <r>
    <x v="0"/>
    <x v="0"/>
    <s v="USD"/>
    <n v="1452574800"/>
    <n v="1449029266"/>
    <b v="1"/>
    <n v="248"/>
    <x v="0"/>
    <x v="23"/>
    <n v="1260.369999999999"/>
    <n v="69.598266129032254"/>
    <x v="3"/>
    <x v="23"/>
  </r>
  <r>
    <x v="0"/>
    <x v="0"/>
    <s v="USD"/>
    <n v="1332699285"/>
    <n v="1327518885"/>
    <b v="1"/>
    <n v="600"/>
    <x v="0"/>
    <x v="23"/>
    <n v="6032"/>
    <n v="76.72"/>
    <x v="3"/>
    <x v="23"/>
  </r>
  <r>
    <x v="0"/>
    <x v="0"/>
    <s v="USD"/>
    <n v="1307838049"/>
    <n v="1302654049"/>
    <b v="1"/>
    <n v="293"/>
    <x v="0"/>
    <x v="23"/>
    <n v="225"/>
    <n v="33.191126279863482"/>
    <x v="3"/>
    <x v="23"/>
  </r>
  <r>
    <x v="0"/>
    <x v="0"/>
    <s v="USD"/>
    <n v="1360938109"/>
    <n v="1358346109"/>
    <b v="1"/>
    <n v="321"/>
    <x v="0"/>
    <x v="23"/>
    <n v="3728"/>
    <n v="149.46417445482865"/>
    <x v="3"/>
    <x v="23"/>
  </r>
  <r>
    <x v="0"/>
    <x v="0"/>
    <s v="USD"/>
    <n v="1356724263"/>
    <n v="1354909863"/>
    <b v="1"/>
    <n v="81"/>
    <x v="0"/>
    <x v="23"/>
    <n v="377"/>
    <n v="23.172839506172838"/>
    <x v="3"/>
    <x v="23"/>
  </r>
  <r>
    <x v="0"/>
    <x v="0"/>
    <s v="USD"/>
    <n v="1428620334"/>
    <n v="1426028334"/>
    <b v="1"/>
    <n v="343"/>
    <x v="0"/>
    <x v="23"/>
    <n v="1229"/>
    <n v="96.877551020408163"/>
    <x v="3"/>
    <x v="23"/>
  </r>
  <r>
    <x v="0"/>
    <x v="0"/>
    <s v="USD"/>
    <n v="1381928503"/>
    <n v="1379336503"/>
    <b v="1"/>
    <n v="336"/>
    <x v="0"/>
    <x v="23"/>
    <n v="9676"/>
    <n v="103.20238095238095"/>
    <x v="3"/>
    <x v="23"/>
  </r>
  <r>
    <x v="0"/>
    <x v="0"/>
    <s v="USD"/>
    <n v="1330644639"/>
    <n v="1328052639"/>
    <b v="1"/>
    <n v="47"/>
    <x v="0"/>
    <x v="23"/>
    <n v="307.74"/>
    <n v="38.462553191489363"/>
    <x v="3"/>
    <x v="23"/>
  </r>
  <r>
    <x v="0"/>
    <x v="0"/>
    <s v="USD"/>
    <n v="1379093292"/>
    <n v="1376501292"/>
    <b v="1"/>
    <n v="76"/>
    <x v="0"/>
    <x v="23"/>
    <n v="368"/>
    <n v="44.315789473684212"/>
    <x v="3"/>
    <x v="23"/>
  </r>
  <r>
    <x v="0"/>
    <x v="0"/>
    <s v="USD"/>
    <n v="1419051540"/>
    <n v="1416244863"/>
    <b v="1"/>
    <n v="441"/>
    <x v="0"/>
    <x v="23"/>
    <n v="13300.45"/>
    <n v="64.173356009070289"/>
    <x v="3"/>
    <x v="23"/>
  </r>
  <r>
    <x v="0"/>
    <x v="0"/>
    <s v="USD"/>
    <n v="1315616422"/>
    <n v="1313024422"/>
    <b v="1"/>
    <n v="916"/>
    <x v="0"/>
    <x v="23"/>
    <n v="33693.279999999999"/>
    <n v="43.333275109170302"/>
    <x v="3"/>
    <x v="23"/>
  </r>
  <r>
    <x v="0"/>
    <x v="0"/>
    <s v="USD"/>
    <n v="1324609200"/>
    <n v="1319467604"/>
    <b v="1"/>
    <n v="369"/>
    <x v="0"/>
    <x v="23"/>
    <n v="3393"/>
    <n v="90.495934959349597"/>
    <x v="3"/>
    <x v="23"/>
  </r>
  <r>
    <x v="0"/>
    <x v="0"/>
    <s v="USD"/>
    <n v="1368564913"/>
    <n v="1367355313"/>
    <b v="1"/>
    <n v="20242"/>
    <x v="0"/>
    <x v="23"/>
    <n v="540807.11"/>
    <n v="29.187190495010373"/>
    <x v="3"/>
    <x v="23"/>
  </r>
  <r>
    <x v="0"/>
    <x v="0"/>
    <s v="USD"/>
    <n v="1399694340"/>
    <n v="1398448389"/>
    <b v="1"/>
    <n v="71"/>
    <x v="0"/>
    <x v="23"/>
    <n v="598"/>
    <n v="30.95774647887324"/>
    <x v="3"/>
    <x v="23"/>
  </r>
  <r>
    <x v="0"/>
    <x v="0"/>
    <s v="USD"/>
    <n v="1374858000"/>
    <n v="1373408699"/>
    <b v="1"/>
    <n v="635"/>
    <x v="0"/>
    <x v="23"/>
    <n v="8520.1999999999971"/>
    <n v="92.157795275590544"/>
    <x v="3"/>
    <x v="23"/>
  </r>
  <r>
    <x v="2"/>
    <x v="5"/>
    <s v="CAD"/>
    <n v="1383430145"/>
    <n v="1380838145"/>
    <b v="0"/>
    <n v="6"/>
    <x v="1"/>
    <x v="10"/>
    <n v="-4895"/>
    <n v="17.5"/>
    <x v="3"/>
    <x v="10"/>
  </r>
  <r>
    <x v="2"/>
    <x v="0"/>
    <s v="USD"/>
    <n v="1347004260"/>
    <n v="1345062936"/>
    <b v="0"/>
    <n v="1"/>
    <x v="1"/>
    <x v="10"/>
    <n v="-4995"/>
    <n v="5"/>
    <x v="3"/>
    <x v="10"/>
  </r>
  <r>
    <x v="2"/>
    <x v="0"/>
    <s v="USD"/>
    <n v="1469162275"/>
    <n v="1467002275"/>
    <b v="0"/>
    <n v="2"/>
    <x v="1"/>
    <x v="10"/>
    <n v="-6950"/>
    <n v="25"/>
    <x v="3"/>
    <x v="10"/>
  </r>
  <r>
    <x v="2"/>
    <x v="0"/>
    <s v="USD"/>
    <n v="1342882260"/>
    <n v="1337834963"/>
    <b v="0"/>
    <n v="0"/>
    <x v="1"/>
    <x v="10"/>
    <n v="-2000"/>
    <e v="#DIV/0!"/>
    <x v="3"/>
    <x v="10"/>
  </r>
  <r>
    <x v="2"/>
    <x v="0"/>
    <s v="USD"/>
    <n v="1434827173"/>
    <n v="1430939173"/>
    <b v="0"/>
    <n v="3"/>
    <x v="1"/>
    <x v="10"/>
    <n v="-6550"/>
    <n v="50"/>
    <x v="3"/>
    <x v="10"/>
  </r>
  <r>
    <x v="2"/>
    <x v="0"/>
    <s v="USD"/>
    <n v="1425009761"/>
    <n v="1422417761"/>
    <b v="0"/>
    <n v="3"/>
    <x v="1"/>
    <x v="10"/>
    <n v="-19952"/>
    <n v="16"/>
    <x v="3"/>
    <x v="10"/>
  </r>
  <r>
    <x v="2"/>
    <x v="0"/>
    <s v="USD"/>
    <n v="1470175271"/>
    <n v="1467583271"/>
    <b v="0"/>
    <n v="0"/>
    <x v="1"/>
    <x v="10"/>
    <n v="-10000"/>
    <e v="#DIV/0!"/>
    <x v="3"/>
    <x v="10"/>
  </r>
  <r>
    <x v="2"/>
    <x v="2"/>
    <s v="AUD"/>
    <n v="1388928660"/>
    <n v="1386336660"/>
    <b v="0"/>
    <n v="6"/>
    <x v="1"/>
    <x v="10"/>
    <n v="-14640"/>
    <n v="60"/>
    <x v="3"/>
    <x v="10"/>
  </r>
  <r>
    <x v="2"/>
    <x v="0"/>
    <s v="USD"/>
    <n v="1352994052"/>
    <n v="1350398452"/>
    <b v="0"/>
    <n v="0"/>
    <x v="1"/>
    <x v="10"/>
    <n v="-5000"/>
    <e v="#DIV/0!"/>
    <x v="3"/>
    <x v="10"/>
  </r>
  <r>
    <x v="2"/>
    <x v="0"/>
    <s v="USD"/>
    <n v="1380720474"/>
    <n v="1378214874"/>
    <b v="0"/>
    <n v="19"/>
    <x v="1"/>
    <x v="10"/>
    <n v="-2005"/>
    <n v="47.10526315789474"/>
    <x v="3"/>
    <x v="10"/>
  </r>
  <r>
    <x v="2"/>
    <x v="0"/>
    <s v="USD"/>
    <n v="1424014680"/>
    <n v="1418922443"/>
    <b v="0"/>
    <n v="1"/>
    <x v="1"/>
    <x v="10"/>
    <n v="-1100"/>
    <n v="100"/>
    <x v="3"/>
    <x v="10"/>
  </r>
  <r>
    <x v="2"/>
    <x v="0"/>
    <s v="USD"/>
    <n v="1308431646"/>
    <n v="1305839646"/>
    <b v="0"/>
    <n v="2"/>
    <x v="1"/>
    <x v="10"/>
    <n v="-3970"/>
    <n v="15"/>
    <x v="3"/>
    <x v="10"/>
  </r>
  <r>
    <x v="2"/>
    <x v="0"/>
    <s v="USD"/>
    <n v="1371415675"/>
    <n v="1368823675"/>
    <b v="0"/>
    <n v="0"/>
    <x v="1"/>
    <x v="10"/>
    <n v="-2400"/>
    <e v="#DIV/0!"/>
    <x v="3"/>
    <x v="10"/>
  </r>
  <r>
    <x v="2"/>
    <x v="0"/>
    <s v="USD"/>
    <n v="1428075480"/>
    <n v="1425489613"/>
    <b v="0"/>
    <n v="11"/>
    <x v="1"/>
    <x v="10"/>
    <n v="-4555"/>
    <n v="40.454545454545453"/>
    <x v="3"/>
    <x v="10"/>
  </r>
  <r>
    <x v="2"/>
    <x v="0"/>
    <s v="USD"/>
    <n v="1314471431"/>
    <n v="1311879431"/>
    <b v="0"/>
    <n v="0"/>
    <x v="1"/>
    <x v="10"/>
    <n v="-2000"/>
    <e v="#DIV/0!"/>
    <x v="3"/>
    <x v="10"/>
  </r>
  <r>
    <x v="2"/>
    <x v="0"/>
    <s v="USD"/>
    <n v="1410866659"/>
    <n v="1405682659"/>
    <b v="0"/>
    <n v="0"/>
    <x v="1"/>
    <x v="10"/>
    <n v="-1500"/>
    <e v="#DIV/0!"/>
    <x v="3"/>
    <x v="10"/>
  </r>
  <r>
    <x v="2"/>
    <x v="0"/>
    <s v="USD"/>
    <n v="1375299780"/>
    <n v="1371655522"/>
    <b v="0"/>
    <n v="1"/>
    <x v="1"/>
    <x v="10"/>
    <n v="-14999"/>
    <n v="1"/>
    <x v="3"/>
    <x v="10"/>
  </r>
  <r>
    <x v="2"/>
    <x v="0"/>
    <s v="USD"/>
    <n v="1409787378"/>
    <n v="1405899378"/>
    <b v="0"/>
    <n v="3"/>
    <x v="1"/>
    <x v="10"/>
    <n v="-2943"/>
    <n v="19"/>
    <x v="3"/>
    <x v="10"/>
  </r>
  <r>
    <x v="2"/>
    <x v="0"/>
    <s v="USD"/>
    <n v="1470355833"/>
    <n v="1465171833"/>
    <b v="0"/>
    <n v="1"/>
    <x v="1"/>
    <x v="10"/>
    <n v="-1995"/>
    <n v="5"/>
    <x v="3"/>
    <x v="10"/>
  </r>
  <r>
    <x v="2"/>
    <x v="0"/>
    <s v="USD"/>
    <n v="1367444557"/>
    <n v="1364852557"/>
    <b v="0"/>
    <n v="15"/>
    <x v="1"/>
    <x v="10"/>
    <n v="-2099"/>
    <n v="46.733333333333334"/>
    <x v="3"/>
    <x v="10"/>
  </r>
  <r>
    <x v="0"/>
    <x v="5"/>
    <s v="CAD"/>
    <n v="1436364023"/>
    <n v="1433772023"/>
    <b v="1"/>
    <n v="885"/>
    <x v="0"/>
    <x v="20"/>
    <n v="34492"/>
    <n v="97.731073446327684"/>
    <x v="8"/>
    <x v="20"/>
  </r>
  <r>
    <x v="0"/>
    <x v="1"/>
    <s v="GBP"/>
    <n v="1458943200"/>
    <n v="1456491680"/>
    <b v="1"/>
    <n v="329"/>
    <x v="0"/>
    <x v="20"/>
    <n v="318"/>
    <n v="67.835866261398181"/>
    <x v="8"/>
    <x v="20"/>
  </r>
  <r>
    <x v="0"/>
    <x v="18"/>
    <s v="EUR"/>
    <n v="1477210801"/>
    <n v="1472026801"/>
    <b v="1"/>
    <n v="71"/>
    <x v="0"/>
    <x v="20"/>
    <n v="295.92999999999984"/>
    <n v="56.98492957746479"/>
    <x v="8"/>
    <x v="20"/>
  </r>
  <r>
    <x v="0"/>
    <x v="1"/>
    <s v="GBP"/>
    <n v="1402389180"/>
    <n v="1399996024"/>
    <b v="1"/>
    <n v="269"/>
    <x v="0"/>
    <x v="20"/>
    <n v="11566"/>
    <n v="67.159851301115239"/>
    <x v="8"/>
    <x v="20"/>
  </r>
  <r>
    <x v="0"/>
    <x v="12"/>
    <s v="EUR"/>
    <n v="1458676860"/>
    <n v="1455446303"/>
    <b v="1"/>
    <n v="345"/>
    <x v="0"/>
    <x v="20"/>
    <n v="573"/>
    <n v="48.037681159420288"/>
    <x v="8"/>
    <x v="20"/>
  </r>
  <r>
    <x v="0"/>
    <x v="1"/>
    <s v="GBP"/>
    <n v="1406227904"/>
    <n v="1403635904"/>
    <b v="1"/>
    <n v="43"/>
    <x v="0"/>
    <x v="20"/>
    <n v="171"/>
    <n v="38.860465116279073"/>
    <x v="8"/>
    <x v="20"/>
  </r>
  <r>
    <x v="0"/>
    <x v="0"/>
    <s v="USD"/>
    <n v="1273911000"/>
    <n v="1268822909"/>
    <b v="1"/>
    <n v="33"/>
    <x v="0"/>
    <x v="20"/>
    <n v="1380"/>
    <n v="78.181818181818187"/>
    <x v="8"/>
    <x v="20"/>
  </r>
  <r>
    <x v="0"/>
    <x v="0"/>
    <s v="USD"/>
    <n v="1403880281"/>
    <n v="1401201881"/>
    <b v="1"/>
    <n v="211"/>
    <x v="0"/>
    <x v="20"/>
    <n v="1991"/>
    <n v="97.113744075829388"/>
    <x v="8"/>
    <x v="20"/>
  </r>
  <r>
    <x v="0"/>
    <x v="12"/>
    <s v="EUR"/>
    <n v="1487113140"/>
    <n v="1484570885"/>
    <b v="1"/>
    <n v="196"/>
    <x v="0"/>
    <x v="20"/>
    <n v="4137.2200000000012"/>
    <n v="110.39397959183674"/>
    <x v="8"/>
    <x v="20"/>
  </r>
  <r>
    <x v="0"/>
    <x v="1"/>
    <s v="GBP"/>
    <n v="1405761278"/>
    <n v="1403169278"/>
    <b v="1"/>
    <n v="405"/>
    <x v="0"/>
    <x v="20"/>
    <n v="165.60000000000036"/>
    <n v="39.91506172839506"/>
    <x v="8"/>
    <x v="20"/>
  </r>
  <r>
    <x v="0"/>
    <x v="0"/>
    <s v="USD"/>
    <n v="1447858804"/>
    <n v="1445263204"/>
    <b v="1"/>
    <n v="206"/>
    <x v="0"/>
    <x v="20"/>
    <n v="1651"/>
    <n v="75.975728155339809"/>
    <x v="8"/>
    <x v="20"/>
  </r>
  <r>
    <x v="0"/>
    <x v="0"/>
    <s v="USD"/>
    <n v="1486311939"/>
    <n v="1483719939"/>
    <b v="1"/>
    <n v="335"/>
    <x v="0"/>
    <x v="20"/>
    <n v="16057"/>
    <n v="58.379104477611939"/>
    <x v="8"/>
    <x v="20"/>
  </r>
  <r>
    <x v="0"/>
    <x v="1"/>
    <s v="GBP"/>
    <n v="1405523866"/>
    <n v="1402931866"/>
    <b v="1"/>
    <n v="215"/>
    <x v="0"/>
    <x v="20"/>
    <n v="4001.5"/>
    <n v="55.82093023255814"/>
    <x v="8"/>
    <x v="20"/>
  </r>
  <r>
    <x v="0"/>
    <x v="0"/>
    <s v="USD"/>
    <n v="1443363640"/>
    <n v="1439907640"/>
    <b v="1"/>
    <n v="176"/>
    <x v="0"/>
    <x v="20"/>
    <n v="1619"/>
    <n v="151.24431818181819"/>
    <x v="8"/>
    <x v="20"/>
  </r>
  <r>
    <x v="0"/>
    <x v="10"/>
    <s v="NOK"/>
    <n v="1458104697"/>
    <n v="1455516297"/>
    <b v="1"/>
    <n v="555"/>
    <x v="0"/>
    <x v="20"/>
    <n v="171567"/>
    <n v="849.67027027027029"/>
    <x v="8"/>
    <x v="20"/>
  </r>
  <r>
    <x v="0"/>
    <x v="0"/>
    <s v="USD"/>
    <n v="1475762400"/>
    <n v="1473160292"/>
    <b v="1"/>
    <n v="116"/>
    <x v="0"/>
    <x v="20"/>
    <n v="1472"/>
    <n v="159.24137931034483"/>
    <x v="8"/>
    <x v="20"/>
  </r>
  <r>
    <x v="0"/>
    <x v="0"/>
    <s v="USD"/>
    <n v="1417845600"/>
    <n v="1415194553"/>
    <b v="1"/>
    <n v="615"/>
    <x v="0"/>
    <x v="20"/>
    <n v="9297"/>
    <n v="39.507317073170732"/>
    <x v="8"/>
    <x v="20"/>
  </r>
  <r>
    <x v="0"/>
    <x v="0"/>
    <s v="USD"/>
    <n v="1401565252"/>
    <n v="1398973252"/>
    <b v="1"/>
    <n v="236"/>
    <x v="0"/>
    <x v="20"/>
    <n v="15805"/>
    <n v="130.52966101694915"/>
    <x v="8"/>
    <x v="20"/>
  </r>
  <r>
    <x v="0"/>
    <x v="0"/>
    <s v="USD"/>
    <n v="1403301540"/>
    <n v="1400867283"/>
    <b v="1"/>
    <n v="145"/>
    <x v="0"/>
    <x v="20"/>
    <n v="302.75"/>
    <n v="64.156896551724131"/>
    <x v="8"/>
    <x v="20"/>
  </r>
  <r>
    <x v="0"/>
    <x v="0"/>
    <s v="USD"/>
    <n v="1418961600"/>
    <n v="1415824513"/>
    <b v="1"/>
    <n v="167"/>
    <x v="0"/>
    <x v="20"/>
    <n v="625"/>
    <n v="111.52694610778443"/>
    <x v="8"/>
    <x v="20"/>
  </r>
  <r>
    <x v="0"/>
    <x v="0"/>
    <s v="USD"/>
    <n v="1465272091"/>
    <n v="1462248091"/>
    <b v="1"/>
    <n v="235"/>
    <x v="0"/>
    <x v="20"/>
    <n v="2555"/>
    <n v="170.44680851063831"/>
    <x v="8"/>
    <x v="20"/>
  </r>
  <r>
    <x v="0"/>
    <x v="0"/>
    <s v="USD"/>
    <n v="1413575739"/>
    <n v="1410983739"/>
    <b v="1"/>
    <n v="452"/>
    <x v="0"/>
    <x v="20"/>
    <n v="16950.099999999999"/>
    <n v="133.7391592920354"/>
    <x v="8"/>
    <x v="20"/>
  </r>
  <r>
    <x v="0"/>
    <x v="0"/>
    <s v="USD"/>
    <n v="1419292800"/>
    <n v="1416592916"/>
    <b v="1"/>
    <n v="241"/>
    <x v="0"/>
    <x v="20"/>
    <n v="4596"/>
    <n v="95.834024896265561"/>
    <x v="8"/>
    <x v="20"/>
  </r>
  <r>
    <x v="0"/>
    <x v="11"/>
    <s v="SEK"/>
    <n v="1487592090"/>
    <n v="1485000090"/>
    <b v="1"/>
    <n v="28"/>
    <x v="0"/>
    <x v="20"/>
    <n v="3210"/>
    <n v="221.78571428571428"/>
    <x v="8"/>
    <x v="20"/>
  </r>
  <r>
    <x v="0"/>
    <x v="0"/>
    <s v="USD"/>
    <n v="1471539138"/>
    <n v="1468947138"/>
    <b v="1"/>
    <n v="140"/>
    <x v="0"/>
    <x v="20"/>
    <n v="1924.1499999999996"/>
    <n v="32.315357142857138"/>
    <x v="8"/>
    <x v="20"/>
  </r>
  <r>
    <x v="0"/>
    <x v="0"/>
    <s v="USD"/>
    <n v="1453185447"/>
    <n v="1448951847"/>
    <b v="1"/>
    <n v="280"/>
    <x v="0"/>
    <x v="20"/>
    <n v="4675"/>
    <n v="98.839285714285708"/>
    <x v="8"/>
    <x v="20"/>
  </r>
  <r>
    <x v="0"/>
    <x v="0"/>
    <s v="USD"/>
    <n v="1489497886"/>
    <n v="1487082286"/>
    <b v="1"/>
    <n v="70"/>
    <x v="0"/>
    <x v="20"/>
    <n v="365.55000000000018"/>
    <n v="55.222142857142863"/>
    <x v="8"/>
    <x v="20"/>
  </r>
  <r>
    <x v="0"/>
    <x v="0"/>
    <s v="USD"/>
    <n v="1485907200"/>
    <n v="1483292122"/>
    <b v="1"/>
    <n v="160"/>
    <x v="0"/>
    <x v="20"/>
    <n v="5447"/>
    <n v="52.793750000000003"/>
    <x v="8"/>
    <x v="20"/>
  </r>
  <r>
    <x v="0"/>
    <x v="0"/>
    <s v="USD"/>
    <n v="1426773920"/>
    <n v="1424185520"/>
    <b v="1"/>
    <n v="141"/>
    <x v="0"/>
    <x v="20"/>
    <n v="129"/>
    <n v="135.66666666666666"/>
    <x v="8"/>
    <x v="20"/>
  </r>
  <r>
    <x v="0"/>
    <x v="0"/>
    <s v="USD"/>
    <n v="1445624695"/>
    <n v="1443464695"/>
    <b v="1"/>
    <n v="874"/>
    <x v="0"/>
    <x v="20"/>
    <n v="12189"/>
    <n v="53.991990846681922"/>
    <x v="8"/>
    <x v="20"/>
  </r>
  <r>
    <x v="0"/>
    <x v="0"/>
    <s v="USD"/>
    <n v="1417402800"/>
    <n v="1414610126"/>
    <b v="1"/>
    <n v="73"/>
    <x v="0"/>
    <x v="20"/>
    <n v="1785"/>
    <n v="56.643835616438359"/>
    <x v="8"/>
    <x v="20"/>
  </r>
  <r>
    <x v="0"/>
    <x v="2"/>
    <s v="AUD"/>
    <n v="1455548400"/>
    <n v="1453461865"/>
    <b v="1"/>
    <n v="294"/>
    <x v="0"/>
    <x v="20"/>
    <n v="19201"/>
    <n v="82.316326530612244"/>
    <x v="8"/>
    <x v="20"/>
  </r>
  <r>
    <x v="0"/>
    <x v="0"/>
    <s v="USD"/>
    <n v="1462161540"/>
    <n v="1457913777"/>
    <b v="1"/>
    <n v="740"/>
    <x v="0"/>
    <x v="20"/>
    <n v="20313"/>
    <n v="88.26081081081081"/>
    <x v="8"/>
    <x v="20"/>
  </r>
  <r>
    <x v="0"/>
    <x v="0"/>
    <s v="USD"/>
    <n v="1441383062"/>
    <n v="1438791062"/>
    <b v="1"/>
    <n v="369"/>
    <x v="0"/>
    <x v="20"/>
    <n v="23830"/>
    <n v="84.905149051490511"/>
    <x v="8"/>
    <x v="20"/>
  </r>
  <r>
    <x v="0"/>
    <x v="0"/>
    <s v="USD"/>
    <n v="1464040800"/>
    <n v="1461527631"/>
    <b v="1"/>
    <n v="110"/>
    <x v="0"/>
    <x v="20"/>
    <n v="1297"/>
    <n v="48.154545454545456"/>
    <x v="8"/>
    <x v="20"/>
  </r>
  <r>
    <x v="0"/>
    <x v="0"/>
    <s v="USD"/>
    <n v="1440702910"/>
    <n v="1438110910"/>
    <b v="1"/>
    <n v="455"/>
    <x v="0"/>
    <x v="20"/>
    <n v="18037.009999999998"/>
    <n v="66.015406593406595"/>
    <x v="8"/>
    <x v="20"/>
  </r>
  <r>
    <x v="0"/>
    <x v="12"/>
    <s v="EUR"/>
    <n v="1470506400"/>
    <n v="1467358427"/>
    <b v="1"/>
    <n v="224"/>
    <x v="0"/>
    <x v="20"/>
    <n v="9588"/>
    <n v="96.375"/>
    <x v="8"/>
    <x v="20"/>
  </r>
  <r>
    <x v="0"/>
    <x v="0"/>
    <s v="USD"/>
    <n v="1421952370"/>
    <n v="1418064370"/>
    <b v="1"/>
    <n v="46"/>
    <x v="0"/>
    <x v="20"/>
    <n v="184"/>
    <n v="156.17391304347825"/>
    <x v="8"/>
    <x v="20"/>
  </r>
  <r>
    <x v="0"/>
    <x v="0"/>
    <s v="USD"/>
    <n v="1483481019"/>
    <n v="1480629819"/>
    <b v="0"/>
    <n v="284"/>
    <x v="0"/>
    <x v="20"/>
    <n v="7197.2200000000012"/>
    <n v="95.764859154929582"/>
    <x v="8"/>
    <x v="20"/>
  </r>
  <r>
    <x v="0"/>
    <x v="0"/>
    <s v="USD"/>
    <n v="1416964500"/>
    <n v="1414368616"/>
    <b v="1"/>
    <n v="98"/>
    <x v="0"/>
    <x v="20"/>
    <n v="2680"/>
    <n v="180.40816326530611"/>
    <x v="8"/>
    <x v="20"/>
  </r>
  <r>
    <x v="2"/>
    <x v="0"/>
    <s v="USD"/>
    <n v="1420045538"/>
    <n v="1417453538"/>
    <b v="0"/>
    <n v="2"/>
    <x v="1"/>
    <x v="24"/>
    <n v="-17994"/>
    <n v="3"/>
    <x v="8"/>
    <x v="24"/>
  </r>
  <r>
    <x v="2"/>
    <x v="5"/>
    <s v="CAD"/>
    <n v="1435708500"/>
    <n v="1434412500"/>
    <b v="0"/>
    <n v="1"/>
    <x v="1"/>
    <x v="24"/>
    <n v="-480"/>
    <n v="20"/>
    <x v="8"/>
    <x v="24"/>
  </r>
  <r>
    <x v="2"/>
    <x v="0"/>
    <s v="USD"/>
    <n v="1416662034"/>
    <n v="1414066434"/>
    <b v="0"/>
    <n v="1"/>
    <x v="1"/>
    <x v="24"/>
    <n v="-2240"/>
    <n v="10"/>
    <x v="8"/>
    <x v="24"/>
  </r>
  <r>
    <x v="2"/>
    <x v="0"/>
    <s v="USD"/>
    <n v="1427847480"/>
    <n v="1424222024"/>
    <b v="0"/>
    <n v="0"/>
    <x v="1"/>
    <x v="24"/>
    <n v="-1000"/>
    <e v="#DIV/0!"/>
    <x v="8"/>
    <x v="24"/>
  </r>
  <r>
    <x v="2"/>
    <x v="0"/>
    <s v="USD"/>
    <n v="1425330960"/>
    <n v="1422393234"/>
    <b v="0"/>
    <n v="1"/>
    <x v="1"/>
    <x v="24"/>
    <n v="-2999"/>
    <n v="1"/>
    <x v="8"/>
    <x v="24"/>
  </r>
  <r>
    <x v="2"/>
    <x v="1"/>
    <s v="GBP"/>
    <n v="1410930399"/>
    <n v="1405746399"/>
    <b v="0"/>
    <n v="11"/>
    <x v="1"/>
    <x v="24"/>
    <n v="-711"/>
    <n v="26.272727272727273"/>
    <x v="8"/>
    <x v="24"/>
  </r>
  <r>
    <x v="2"/>
    <x v="0"/>
    <s v="USD"/>
    <n v="1487844882"/>
    <n v="1487240082"/>
    <b v="0"/>
    <n v="0"/>
    <x v="1"/>
    <x v="24"/>
    <n v="-20"/>
    <e v="#DIV/0!"/>
    <x v="8"/>
    <x v="24"/>
  </r>
  <r>
    <x v="2"/>
    <x v="0"/>
    <s v="USD"/>
    <n v="1447020620"/>
    <n v="1444425020"/>
    <b v="0"/>
    <n v="1"/>
    <x v="1"/>
    <x v="24"/>
    <n v="-640"/>
    <n v="60"/>
    <x v="8"/>
    <x v="24"/>
  </r>
  <r>
    <x v="2"/>
    <x v="0"/>
    <s v="USD"/>
    <n v="1446524159"/>
    <n v="1443928559"/>
    <b v="0"/>
    <n v="6"/>
    <x v="1"/>
    <x v="24"/>
    <n v="-330"/>
    <n v="28.333333333333332"/>
    <x v="8"/>
    <x v="24"/>
  </r>
  <r>
    <x v="2"/>
    <x v="1"/>
    <s v="GBP"/>
    <n v="1463050034"/>
    <n v="1460458034"/>
    <b v="0"/>
    <n v="7"/>
    <x v="1"/>
    <x v="24"/>
    <n v="-649"/>
    <n v="14.428571428571429"/>
    <x v="8"/>
    <x v="24"/>
  </r>
  <r>
    <x v="2"/>
    <x v="0"/>
    <s v="USD"/>
    <n v="1432756039"/>
    <n v="1430164039"/>
    <b v="0"/>
    <n v="0"/>
    <x v="1"/>
    <x v="24"/>
    <n v="-3500"/>
    <e v="#DIV/0!"/>
    <x v="8"/>
    <x v="24"/>
  </r>
  <r>
    <x v="2"/>
    <x v="0"/>
    <s v="USD"/>
    <n v="1412135940"/>
    <n v="1410366708"/>
    <b v="0"/>
    <n v="16"/>
    <x v="1"/>
    <x v="24"/>
    <n v="-2185"/>
    <n v="132.1875"/>
    <x v="8"/>
    <x v="24"/>
  </r>
  <r>
    <x v="2"/>
    <x v="0"/>
    <s v="USD"/>
    <n v="1441176447"/>
    <n v="1438584447"/>
    <b v="0"/>
    <n v="0"/>
    <x v="1"/>
    <x v="24"/>
    <n v="-6000"/>
    <e v="#DIV/0!"/>
    <x v="8"/>
    <x v="24"/>
  </r>
  <r>
    <x v="2"/>
    <x v="2"/>
    <s v="AUD"/>
    <n v="1438495390"/>
    <n v="1435903390"/>
    <b v="0"/>
    <n v="0"/>
    <x v="1"/>
    <x v="24"/>
    <n v="-20000"/>
    <e v="#DIV/0!"/>
    <x v="8"/>
    <x v="24"/>
  </r>
  <r>
    <x v="2"/>
    <x v="0"/>
    <s v="USD"/>
    <n v="1442509200"/>
    <n v="1440513832"/>
    <b v="0"/>
    <n v="0"/>
    <x v="1"/>
    <x v="24"/>
    <n v="-750"/>
    <e v="#DIV/0!"/>
    <x v="8"/>
    <x v="24"/>
  </r>
  <r>
    <x v="2"/>
    <x v="5"/>
    <s v="CAD"/>
    <n v="1467603624"/>
    <n v="1465011624"/>
    <b v="0"/>
    <n v="12"/>
    <x v="1"/>
    <x v="24"/>
    <n v="-823"/>
    <n v="56.416666666666664"/>
    <x v="8"/>
    <x v="24"/>
  </r>
  <r>
    <x v="2"/>
    <x v="0"/>
    <s v="USD"/>
    <n v="1411227633"/>
    <n v="1408549233"/>
    <b v="0"/>
    <n v="1"/>
    <x v="1"/>
    <x v="24"/>
    <n v="-2400"/>
    <n v="100"/>
    <x v="8"/>
    <x v="24"/>
  </r>
  <r>
    <x v="2"/>
    <x v="1"/>
    <s v="GBP"/>
    <n v="1440763920"/>
    <n v="1435656759"/>
    <b v="0"/>
    <n v="3"/>
    <x v="1"/>
    <x v="24"/>
    <n v="-715"/>
    <n v="11.666666666666666"/>
    <x v="8"/>
    <x v="24"/>
  </r>
  <r>
    <x v="2"/>
    <x v="0"/>
    <s v="USD"/>
    <n v="1430270199"/>
    <n v="1428974199"/>
    <b v="0"/>
    <n v="1"/>
    <x v="1"/>
    <x v="24"/>
    <n v="-14950"/>
    <n v="50"/>
    <x v="8"/>
    <x v="24"/>
  </r>
  <r>
    <x v="2"/>
    <x v="0"/>
    <s v="USD"/>
    <n v="1415842193"/>
    <n v="1414110593"/>
    <b v="0"/>
    <n v="4"/>
    <x v="1"/>
    <x v="24"/>
    <n v="-2406"/>
    <n v="23.5"/>
    <x v="8"/>
    <x v="24"/>
  </r>
  <r>
    <x v="1"/>
    <x v="0"/>
    <s v="USD"/>
    <n v="1383789603"/>
    <n v="1381194003"/>
    <b v="0"/>
    <n v="1"/>
    <x v="1"/>
    <x v="25"/>
    <n v="-9933"/>
    <n v="67"/>
    <x v="3"/>
    <x v="25"/>
  </r>
  <r>
    <x v="1"/>
    <x v="0"/>
    <s v="USD"/>
    <n v="1259715000"/>
    <n v="1253712916"/>
    <b v="0"/>
    <n v="0"/>
    <x v="1"/>
    <x v="25"/>
    <n v="-4000"/>
    <e v="#DIV/0!"/>
    <x v="3"/>
    <x v="25"/>
  </r>
  <r>
    <x v="1"/>
    <x v="1"/>
    <s v="GBP"/>
    <n v="1394815751"/>
    <n v="1389635351"/>
    <b v="0"/>
    <n v="2"/>
    <x v="1"/>
    <x v="25"/>
    <n v="-5915"/>
    <n v="42.5"/>
    <x v="3"/>
    <x v="25"/>
  </r>
  <r>
    <x v="1"/>
    <x v="0"/>
    <s v="USD"/>
    <n v="1432843500"/>
    <n v="1430124509"/>
    <b v="0"/>
    <n v="1"/>
    <x v="1"/>
    <x v="25"/>
    <n v="-9990"/>
    <n v="10"/>
    <x v="3"/>
    <x v="25"/>
  </r>
  <r>
    <x v="1"/>
    <x v="0"/>
    <s v="USD"/>
    <n v="1307554261"/>
    <n v="1304962261"/>
    <b v="0"/>
    <n v="1"/>
    <x v="1"/>
    <x v="25"/>
    <n v="-3900"/>
    <n v="100"/>
    <x v="3"/>
    <x v="25"/>
  </r>
  <r>
    <x v="1"/>
    <x v="0"/>
    <s v="USD"/>
    <n v="1469656800"/>
    <n v="1467151204"/>
    <b v="0"/>
    <n v="59"/>
    <x v="1"/>
    <x v="25"/>
    <n v="-23625"/>
    <n v="108.05084745762711"/>
    <x v="3"/>
    <x v="25"/>
  </r>
  <r>
    <x v="1"/>
    <x v="0"/>
    <s v="USD"/>
    <n v="1392595200"/>
    <n v="1391293745"/>
    <b v="0"/>
    <n v="13"/>
    <x v="1"/>
    <x v="25"/>
    <n v="-8150"/>
    <n v="26.923076923076923"/>
    <x v="3"/>
    <x v="25"/>
  </r>
  <r>
    <x v="1"/>
    <x v="0"/>
    <s v="USD"/>
    <n v="1419384585"/>
    <n v="1416360585"/>
    <b v="0"/>
    <n v="22"/>
    <x v="1"/>
    <x v="25"/>
    <n v="-21590"/>
    <n v="155"/>
    <x v="3"/>
    <x v="25"/>
  </r>
  <r>
    <x v="1"/>
    <x v="0"/>
    <s v="USD"/>
    <n v="1369498714"/>
    <n v="1366906714"/>
    <b v="0"/>
    <n v="0"/>
    <x v="1"/>
    <x v="25"/>
    <n v="-30000"/>
    <e v="#DIV/0!"/>
    <x v="3"/>
    <x v="25"/>
  </r>
  <r>
    <x v="1"/>
    <x v="0"/>
    <s v="USD"/>
    <n v="1460140282"/>
    <n v="1457551882"/>
    <b v="0"/>
    <n v="52"/>
    <x v="1"/>
    <x v="25"/>
    <n v="-3516"/>
    <n v="47.769230769230766"/>
    <x v="3"/>
    <x v="25"/>
  </r>
  <r>
    <x v="1"/>
    <x v="1"/>
    <s v="GBP"/>
    <n v="1434738483"/>
    <n v="1432146483"/>
    <b v="0"/>
    <n v="4"/>
    <x v="1"/>
    <x v="25"/>
    <n v="-12020"/>
    <n v="20"/>
    <x v="3"/>
    <x v="25"/>
  </r>
  <r>
    <x v="1"/>
    <x v="1"/>
    <s v="GBP"/>
    <n v="1456703940"/>
    <n v="1454546859"/>
    <b v="0"/>
    <n v="3"/>
    <x v="1"/>
    <x v="25"/>
    <n v="-2375"/>
    <n v="41.666666666666664"/>
    <x v="3"/>
    <x v="25"/>
  </r>
  <r>
    <x v="1"/>
    <x v="5"/>
    <s v="CAD"/>
    <n v="1491019140"/>
    <n v="1487548802"/>
    <b v="0"/>
    <n v="3"/>
    <x v="1"/>
    <x v="25"/>
    <n v="-8777"/>
    <n v="74.333333333333329"/>
    <x v="3"/>
    <x v="25"/>
  </r>
  <r>
    <x v="1"/>
    <x v="0"/>
    <s v="USD"/>
    <n v="1424211329"/>
    <n v="1421187329"/>
    <b v="0"/>
    <n v="6"/>
    <x v="1"/>
    <x v="25"/>
    <n v="-9494"/>
    <n v="84.333333333333329"/>
    <x v="3"/>
    <x v="25"/>
  </r>
  <r>
    <x v="1"/>
    <x v="0"/>
    <s v="USD"/>
    <n v="1404909296"/>
    <n v="1402317296"/>
    <b v="0"/>
    <n v="35"/>
    <x v="1"/>
    <x v="25"/>
    <n v="-7709"/>
    <n v="65.457142857142856"/>
    <x v="3"/>
    <x v="25"/>
  </r>
  <r>
    <x v="1"/>
    <x v="0"/>
    <s v="USD"/>
    <n v="1435698368"/>
    <n v="1431810368"/>
    <b v="0"/>
    <n v="10"/>
    <x v="1"/>
    <x v="25"/>
    <n v="-4350"/>
    <n v="65"/>
    <x v="3"/>
    <x v="25"/>
  </r>
  <r>
    <x v="1"/>
    <x v="0"/>
    <s v="USD"/>
    <n v="1343161248"/>
    <n v="1337977248"/>
    <b v="0"/>
    <n v="2"/>
    <x v="1"/>
    <x v="25"/>
    <n v="-9945"/>
    <n v="27.5"/>
    <x v="3"/>
    <x v="25"/>
  </r>
  <r>
    <x v="1"/>
    <x v="0"/>
    <s v="USD"/>
    <n v="1283392800"/>
    <n v="1281317691"/>
    <b v="0"/>
    <n v="4"/>
    <x v="1"/>
    <x v="25"/>
    <n v="-1692"/>
    <n v="51.25"/>
    <x v="3"/>
    <x v="25"/>
  </r>
  <r>
    <x v="1"/>
    <x v="0"/>
    <s v="USD"/>
    <n v="1377734091"/>
    <n v="1374882891"/>
    <b v="0"/>
    <n v="2"/>
    <x v="1"/>
    <x v="25"/>
    <n v="-3305"/>
    <n v="14"/>
    <x v="3"/>
    <x v="25"/>
  </r>
  <r>
    <x v="1"/>
    <x v="0"/>
    <s v="USD"/>
    <n v="1337562726"/>
    <n v="1332378726"/>
    <b v="0"/>
    <n v="0"/>
    <x v="1"/>
    <x v="25"/>
    <n v="-1750"/>
    <e v="#DIV/0!"/>
    <x v="3"/>
    <x v="25"/>
  </r>
  <r>
    <x v="2"/>
    <x v="1"/>
    <s v="GBP"/>
    <n v="1450521990"/>
    <n v="1447757190"/>
    <b v="0"/>
    <n v="1"/>
    <x v="1"/>
    <x v="26"/>
    <n v="-995"/>
    <n v="5"/>
    <x v="8"/>
    <x v="26"/>
  </r>
  <r>
    <x v="2"/>
    <x v="0"/>
    <s v="USD"/>
    <n v="1445894400"/>
    <n v="1440961053"/>
    <b v="0"/>
    <n v="3"/>
    <x v="1"/>
    <x v="26"/>
    <n v="-907"/>
    <n v="31"/>
    <x v="8"/>
    <x v="26"/>
  </r>
  <r>
    <x v="2"/>
    <x v="1"/>
    <s v="GBP"/>
    <n v="1411681391"/>
    <n v="1409089391"/>
    <b v="0"/>
    <n v="1"/>
    <x v="1"/>
    <x v="26"/>
    <n v="-19985"/>
    <n v="15"/>
    <x v="8"/>
    <x v="26"/>
  </r>
  <r>
    <x v="2"/>
    <x v="0"/>
    <s v="USD"/>
    <n v="1401464101"/>
    <n v="1400600101"/>
    <b v="0"/>
    <n v="0"/>
    <x v="1"/>
    <x v="26"/>
    <n v="-1200"/>
    <e v="#DIV/0!"/>
    <x v="8"/>
    <x v="26"/>
  </r>
  <r>
    <x v="2"/>
    <x v="5"/>
    <s v="CAD"/>
    <n v="1482663600"/>
    <n v="1480800568"/>
    <b v="0"/>
    <n v="12"/>
    <x v="1"/>
    <x v="26"/>
    <n v="-420"/>
    <n v="131.66666666666666"/>
    <x v="8"/>
    <x v="26"/>
  </r>
  <r>
    <x v="2"/>
    <x v="0"/>
    <s v="USD"/>
    <n v="1428197422"/>
    <n v="1425609022"/>
    <b v="0"/>
    <n v="0"/>
    <x v="1"/>
    <x v="26"/>
    <n v="-1500"/>
    <e v="#DIV/0!"/>
    <x v="8"/>
    <x v="26"/>
  </r>
  <r>
    <x v="2"/>
    <x v="0"/>
    <s v="USD"/>
    <n v="1418510965"/>
    <n v="1415918965"/>
    <b v="0"/>
    <n v="1"/>
    <x v="1"/>
    <x v="26"/>
    <n v="-7499"/>
    <n v="1"/>
    <x v="8"/>
    <x v="26"/>
  </r>
  <r>
    <x v="2"/>
    <x v="0"/>
    <s v="USD"/>
    <n v="1422735120"/>
    <n v="1420091999"/>
    <b v="0"/>
    <n v="0"/>
    <x v="1"/>
    <x v="26"/>
    <n v="-516"/>
    <e v="#DIV/0!"/>
    <x v="8"/>
    <x v="26"/>
  </r>
  <r>
    <x v="2"/>
    <x v="0"/>
    <s v="USD"/>
    <n v="1444433886"/>
    <n v="1441841886"/>
    <b v="0"/>
    <n v="0"/>
    <x v="1"/>
    <x v="26"/>
    <n v="-1200"/>
    <e v="#DIV/0!"/>
    <x v="8"/>
    <x v="26"/>
  </r>
  <r>
    <x v="2"/>
    <x v="13"/>
    <s v="EUR"/>
    <n v="1443040464"/>
    <n v="1440448464"/>
    <b v="0"/>
    <n v="2"/>
    <x v="1"/>
    <x v="26"/>
    <n v="-58980"/>
    <n v="510"/>
    <x v="8"/>
    <x v="26"/>
  </r>
  <r>
    <x v="2"/>
    <x v="1"/>
    <s v="GBP"/>
    <n v="1459700741"/>
    <n v="1457112341"/>
    <b v="0"/>
    <n v="92"/>
    <x v="1"/>
    <x v="26"/>
    <n v="-9908"/>
    <n v="44.478260869565219"/>
    <x v="8"/>
    <x v="26"/>
  </r>
  <r>
    <x v="2"/>
    <x v="0"/>
    <s v="USD"/>
    <n v="1427503485"/>
    <n v="1423619085"/>
    <b v="0"/>
    <n v="0"/>
    <x v="1"/>
    <x v="26"/>
    <n v="-25"/>
    <e v="#DIV/0!"/>
    <x v="8"/>
    <x v="26"/>
  </r>
  <r>
    <x v="2"/>
    <x v="0"/>
    <s v="USD"/>
    <n v="1425154655"/>
    <n v="1422562655"/>
    <b v="0"/>
    <n v="3"/>
    <x v="1"/>
    <x v="26"/>
    <n v="-21997"/>
    <n v="1"/>
    <x v="8"/>
    <x v="26"/>
  </r>
  <r>
    <x v="2"/>
    <x v="0"/>
    <s v="USD"/>
    <n v="1463329260"/>
    <n v="1458147982"/>
    <b v="0"/>
    <n v="10"/>
    <x v="1"/>
    <x v="26"/>
    <n v="-795"/>
    <n v="20.5"/>
    <x v="8"/>
    <x v="26"/>
  </r>
  <r>
    <x v="2"/>
    <x v="0"/>
    <s v="USD"/>
    <n v="1403122380"/>
    <n v="1400634728"/>
    <b v="0"/>
    <n v="7"/>
    <x v="1"/>
    <x v="26"/>
    <n v="-99720"/>
    <n v="40"/>
    <x v="8"/>
    <x v="26"/>
  </r>
  <r>
    <x v="2"/>
    <x v="1"/>
    <s v="GBP"/>
    <n v="1418469569"/>
    <n v="1414577969"/>
    <b v="0"/>
    <n v="3"/>
    <x v="1"/>
    <x v="26"/>
    <n v="-3175"/>
    <n v="25"/>
    <x v="8"/>
    <x v="26"/>
  </r>
  <r>
    <x v="2"/>
    <x v="0"/>
    <s v="USD"/>
    <n v="1474360197"/>
    <n v="1471768197"/>
    <b v="0"/>
    <n v="0"/>
    <x v="1"/>
    <x v="26"/>
    <n v="-15000"/>
    <e v="#DIV/0!"/>
    <x v="8"/>
    <x v="26"/>
  </r>
  <r>
    <x v="2"/>
    <x v="0"/>
    <s v="USD"/>
    <n v="1437926458"/>
    <n v="1432742458"/>
    <b v="0"/>
    <n v="1"/>
    <x v="1"/>
    <x v="26"/>
    <n v="-799"/>
    <n v="1"/>
    <x v="8"/>
    <x v="26"/>
  </r>
  <r>
    <x v="2"/>
    <x v="1"/>
    <s v="GBP"/>
    <n v="1460116576"/>
    <n v="1457528176"/>
    <b v="0"/>
    <n v="0"/>
    <x v="1"/>
    <x v="26"/>
    <n v="-500"/>
    <e v="#DIV/0!"/>
    <x v="8"/>
    <x v="26"/>
  </r>
  <r>
    <x v="2"/>
    <x v="0"/>
    <s v="USD"/>
    <n v="1405401060"/>
    <n v="1401585752"/>
    <b v="0"/>
    <n v="9"/>
    <x v="1"/>
    <x v="26"/>
    <n v="-4633"/>
    <n v="40.777777777777779"/>
    <x v="8"/>
    <x v="26"/>
  </r>
  <r>
    <x v="0"/>
    <x v="0"/>
    <s v="USD"/>
    <n v="1304561633"/>
    <n v="1301969633"/>
    <b v="0"/>
    <n v="56"/>
    <x v="0"/>
    <x v="11"/>
    <n v="206.23000000000002"/>
    <n v="48.325535714285714"/>
    <x v="4"/>
    <x v="11"/>
  </r>
  <r>
    <x v="0"/>
    <x v="0"/>
    <s v="USD"/>
    <n v="1318633200"/>
    <n v="1314947317"/>
    <b v="0"/>
    <n v="32"/>
    <x v="0"/>
    <x v="11"/>
    <n v="2.5"/>
    <n v="46.953125"/>
    <x v="4"/>
    <x v="11"/>
  </r>
  <r>
    <x v="0"/>
    <x v="0"/>
    <s v="USD"/>
    <n v="1327723459"/>
    <n v="1322539459"/>
    <b v="0"/>
    <n v="30"/>
    <x v="0"/>
    <x v="11"/>
    <n v="0.66000000000008185"/>
    <n v="66.688666666666663"/>
    <x v="4"/>
    <x v="11"/>
  </r>
  <r>
    <x v="0"/>
    <x v="0"/>
    <s v="USD"/>
    <n v="1332011835"/>
    <n v="1328559435"/>
    <b v="0"/>
    <n v="70"/>
    <x v="0"/>
    <x v="11"/>
    <n v="619"/>
    <n v="48.842857142857142"/>
    <x v="4"/>
    <x v="11"/>
  </r>
  <r>
    <x v="0"/>
    <x v="0"/>
    <s v="USD"/>
    <n v="1312182000"/>
    <n v="1311380313"/>
    <b v="0"/>
    <n v="44"/>
    <x v="0"/>
    <x v="11"/>
    <n v="41.600000000000364"/>
    <n v="137.30909090909091"/>
    <x v="4"/>
    <x v="11"/>
  </r>
  <r>
    <x v="0"/>
    <x v="0"/>
    <s v="USD"/>
    <n v="1300930838"/>
    <n v="1293158438"/>
    <b v="0"/>
    <n v="92"/>
    <x v="0"/>
    <x v="11"/>
    <n v="80.329999999999927"/>
    <n v="87.829673913043479"/>
    <x v="4"/>
    <x v="11"/>
  </r>
  <r>
    <x v="0"/>
    <x v="0"/>
    <s v="USD"/>
    <n v="1339701851"/>
    <n v="1337887451"/>
    <b v="0"/>
    <n v="205"/>
    <x v="0"/>
    <x v="11"/>
    <n v="4511"/>
    <n v="70.785365853658533"/>
    <x v="4"/>
    <x v="11"/>
  </r>
  <r>
    <x v="0"/>
    <x v="0"/>
    <s v="USD"/>
    <n v="1388553960"/>
    <n v="1385754986"/>
    <b v="0"/>
    <n v="23"/>
    <x v="0"/>
    <x v="11"/>
    <n v="15"/>
    <n v="52.826086956521742"/>
    <x v="4"/>
    <x v="11"/>
  </r>
  <r>
    <x v="0"/>
    <x v="0"/>
    <s v="USD"/>
    <n v="1320220800"/>
    <n v="1315612909"/>
    <b v="0"/>
    <n v="4"/>
    <x v="0"/>
    <x v="11"/>
    <n v="275"/>
    <n v="443.75"/>
    <x v="4"/>
    <x v="11"/>
  </r>
  <r>
    <x v="0"/>
    <x v="0"/>
    <s v="USD"/>
    <n v="1355609510"/>
    <n v="1353017510"/>
    <b v="0"/>
    <n v="112"/>
    <x v="0"/>
    <x v="11"/>
    <n v="3437"/>
    <n v="48.544642857142854"/>
    <x v="4"/>
    <x v="11"/>
  </r>
  <r>
    <x v="0"/>
    <x v="0"/>
    <s v="USD"/>
    <n v="1370390432"/>
    <n v="1368576032"/>
    <b v="0"/>
    <n v="27"/>
    <x v="0"/>
    <x v="11"/>
    <n v="201"/>
    <n v="37.074074074074076"/>
    <x v="4"/>
    <x v="11"/>
  </r>
  <r>
    <x v="0"/>
    <x v="0"/>
    <s v="USD"/>
    <n v="1357160384"/>
    <n v="1354568384"/>
    <b v="0"/>
    <n v="11"/>
    <x v="0"/>
    <x v="11"/>
    <n v="50"/>
    <n v="50"/>
    <x v="4"/>
    <x v="11"/>
  </r>
  <r>
    <x v="0"/>
    <x v="0"/>
    <s v="USD"/>
    <n v="1342921202"/>
    <n v="1340329202"/>
    <b v="0"/>
    <n v="26"/>
    <x v="0"/>
    <x v="11"/>
    <n v="15"/>
    <n v="39.03846153846154"/>
    <x v="4"/>
    <x v="11"/>
  </r>
  <r>
    <x v="0"/>
    <x v="0"/>
    <s v="USD"/>
    <n v="1407085200"/>
    <n v="1401924769"/>
    <b v="0"/>
    <n v="77"/>
    <x v="0"/>
    <x v="11"/>
    <n v="135"/>
    <n v="66.688311688311686"/>
    <x v="4"/>
    <x v="11"/>
  </r>
  <r>
    <x v="0"/>
    <x v="0"/>
    <s v="USD"/>
    <n v="1323742396"/>
    <n v="1319850796"/>
    <b v="0"/>
    <n v="136"/>
    <x v="0"/>
    <x v="11"/>
    <n v="1130"/>
    <n v="67.132352941176464"/>
    <x v="4"/>
    <x v="11"/>
  </r>
  <r>
    <x v="0"/>
    <x v="0"/>
    <s v="USD"/>
    <n v="1353621600"/>
    <n v="1350061821"/>
    <b v="0"/>
    <n v="157"/>
    <x v="0"/>
    <x v="11"/>
    <n v="420"/>
    <n v="66.369426751592357"/>
    <x v="4"/>
    <x v="11"/>
  </r>
  <r>
    <x v="0"/>
    <x v="0"/>
    <s v="USD"/>
    <n v="1383332400"/>
    <n v="1380470188"/>
    <b v="0"/>
    <n v="158"/>
    <x v="0"/>
    <x v="11"/>
    <n v="3210"/>
    <n v="64.620253164556956"/>
    <x v="4"/>
    <x v="11"/>
  </r>
  <r>
    <x v="0"/>
    <x v="0"/>
    <s v="USD"/>
    <n v="1362757335"/>
    <n v="1359301335"/>
    <b v="0"/>
    <n v="27"/>
    <x v="0"/>
    <x v="11"/>
    <n v="76"/>
    <n v="58.370370370370374"/>
    <x v="4"/>
    <x v="11"/>
  </r>
  <r>
    <x v="0"/>
    <x v="0"/>
    <s v="USD"/>
    <n v="1410755286"/>
    <n v="1408940886"/>
    <b v="0"/>
    <n v="23"/>
    <x v="0"/>
    <x v="11"/>
    <n v="500"/>
    <n v="86.956521739130437"/>
    <x v="4"/>
    <x v="11"/>
  </r>
  <r>
    <x v="0"/>
    <x v="0"/>
    <s v="USD"/>
    <n v="1361606940"/>
    <n v="1361002140"/>
    <b v="0"/>
    <n v="17"/>
    <x v="0"/>
    <x v="11"/>
    <n v="130"/>
    <n v="66.470588235294116"/>
    <x v="4"/>
    <x v="11"/>
  </r>
  <r>
    <x v="0"/>
    <x v="0"/>
    <s v="USD"/>
    <n v="1338177540"/>
    <n v="1333550015"/>
    <b v="0"/>
    <n v="37"/>
    <x v="0"/>
    <x v="11"/>
    <n v="1060"/>
    <n v="163.78378378378378"/>
    <x v="4"/>
    <x v="11"/>
  </r>
  <r>
    <x v="0"/>
    <x v="0"/>
    <s v="USD"/>
    <n v="1418803140"/>
    <n v="1415343874"/>
    <b v="0"/>
    <n v="65"/>
    <x v="0"/>
    <x v="11"/>
    <n v="119"/>
    <n v="107.98461538461538"/>
    <x v="4"/>
    <x v="11"/>
  </r>
  <r>
    <x v="0"/>
    <x v="1"/>
    <s v="GBP"/>
    <n v="1377621089"/>
    <n v="1372437089"/>
    <b v="0"/>
    <n v="18"/>
    <x v="0"/>
    <x v="11"/>
    <n v="8"/>
    <n v="42.111111111111114"/>
    <x v="4"/>
    <x v="11"/>
  </r>
  <r>
    <x v="0"/>
    <x v="0"/>
    <s v="USD"/>
    <n v="1357721335"/>
    <n v="1354265335"/>
    <b v="0"/>
    <n v="25"/>
    <x v="0"/>
    <x v="11"/>
    <n v="180"/>
    <n v="47.2"/>
    <x v="4"/>
    <x v="11"/>
  </r>
  <r>
    <x v="0"/>
    <x v="0"/>
    <s v="USD"/>
    <n v="1347382053"/>
    <n v="1344962853"/>
    <b v="0"/>
    <n v="104"/>
    <x v="0"/>
    <x v="11"/>
    <n v="4150"/>
    <n v="112.01923076923077"/>
    <x v="4"/>
    <x v="11"/>
  </r>
  <r>
    <x v="0"/>
    <x v="0"/>
    <s v="USD"/>
    <n v="1385932867"/>
    <n v="1383337267"/>
    <b v="0"/>
    <n v="108"/>
    <x v="0"/>
    <x v="11"/>
    <n v="95"/>
    <n v="74.953703703703709"/>
    <x v="4"/>
    <x v="11"/>
  </r>
  <r>
    <x v="0"/>
    <x v="0"/>
    <s v="USD"/>
    <n v="1353905940"/>
    <n v="1351011489"/>
    <b v="0"/>
    <n v="38"/>
    <x v="0"/>
    <x v="11"/>
    <n v="340"/>
    <n v="61.578947368421055"/>
    <x v="4"/>
    <x v="11"/>
  </r>
  <r>
    <x v="0"/>
    <x v="0"/>
    <s v="USD"/>
    <n v="1403026882"/>
    <n v="1400175682"/>
    <b v="0"/>
    <n v="88"/>
    <x v="0"/>
    <x v="11"/>
    <n v="37"/>
    <n v="45.875"/>
    <x v="4"/>
    <x v="11"/>
  </r>
  <r>
    <x v="0"/>
    <x v="0"/>
    <s v="USD"/>
    <n v="1392929333"/>
    <n v="1389041333"/>
    <b v="0"/>
    <n v="82"/>
    <x v="0"/>
    <x v="11"/>
    <n v="220"/>
    <n v="75.853658536585371"/>
    <x v="4"/>
    <x v="11"/>
  </r>
  <r>
    <x v="0"/>
    <x v="0"/>
    <s v="USD"/>
    <n v="1330671540"/>
    <n v="1328040375"/>
    <b v="0"/>
    <n v="126"/>
    <x v="0"/>
    <x v="11"/>
    <n v="6610"/>
    <n v="84.206349206349202"/>
    <x v="4"/>
    <x v="11"/>
  </r>
  <r>
    <x v="0"/>
    <x v="0"/>
    <s v="USD"/>
    <n v="1350074261"/>
    <n v="1347482261"/>
    <b v="0"/>
    <n v="133"/>
    <x v="0"/>
    <x v="11"/>
    <n v="5591"/>
    <n v="117.22556390977444"/>
    <x v="4"/>
    <x v="11"/>
  </r>
  <r>
    <x v="0"/>
    <x v="0"/>
    <s v="USD"/>
    <n v="1316851854"/>
    <n v="1311667854"/>
    <b v="0"/>
    <n v="47"/>
    <x v="0"/>
    <x v="11"/>
    <n v="65"/>
    <n v="86.489361702127653"/>
    <x v="4"/>
    <x v="11"/>
  </r>
  <r>
    <x v="0"/>
    <x v="0"/>
    <s v="USD"/>
    <n v="1326690000"/>
    <n v="1324329156"/>
    <b v="0"/>
    <n v="58"/>
    <x v="0"/>
    <x v="11"/>
    <n v="0"/>
    <n v="172.41379310344828"/>
    <x v="4"/>
    <x v="11"/>
  </r>
  <r>
    <x v="0"/>
    <x v="0"/>
    <s v="USD"/>
    <n v="1306994340"/>
    <n v="1303706001"/>
    <b v="0"/>
    <n v="32"/>
    <x v="0"/>
    <x v="11"/>
    <n v="10"/>
    <n v="62.8125"/>
    <x v="4"/>
    <x v="11"/>
  </r>
  <r>
    <x v="0"/>
    <x v="0"/>
    <s v="USD"/>
    <n v="1468270261"/>
    <n v="1463086261"/>
    <b v="0"/>
    <n v="37"/>
    <x v="0"/>
    <x v="11"/>
    <n v="506"/>
    <n v="67.729729729729726"/>
    <x v="4"/>
    <x v="11"/>
  </r>
  <r>
    <x v="0"/>
    <x v="0"/>
    <s v="USD"/>
    <n v="1307851200"/>
    <n v="1304129088"/>
    <b v="0"/>
    <n v="87"/>
    <x v="0"/>
    <x v="11"/>
    <n v="160"/>
    <n v="53.5632183908046"/>
    <x v="4"/>
    <x v="11"/>
  </r>
  <r>
    <x v="0"/>
    <x v="0"/>
    <s v="USD"/>
    <n v="1262302740"/>
    <n v="1257444140"/>
    <b v="0"/>
    <n v="15"/>
    <x v="0"/>
    <x v="11"/>
    <n v="19"/>
    <n v="34.6"/>
    <x v="4"/>
    <x v="11"/>
  </r>
  <r>
    <x v="0"/>
    <x v="0"/>
    <s v="USD"/>
    <n v="1362086700"/>
    <n v="1358180968"/>
    <b v="0"/>
    <n v="27"/>
    <x v="0"/>
    <x v="11"/>
    <n v="50"/>
    <n v="38.888888888888886"/>
    <x v="4"/>
    <x v="11"/>
  </r>
  <r>
    <x v="0"/>
    <x v="0"/>
    <s v="USD"/>
    <n v="1330789165"/>
    <n v="1328197165"/>
    <b v="0"/>
    <n v="19"/>
    <x v="0"/>
    <x v="11"/>
    <n v="0"/>
    <n v="94.736842105263165"/>
    <x v="4"/>
    <x v="11"/>
  </r>
  <r>
    <x v="0"/>
    <x v="0"/>
    <s v="USD"/>
    <n v="1280800740"/>
    <n v="1279603955"/>
    <b v="0"/>
    <n v="17"/>
    <x v="0"/>
    <x v="11"/>
    <n v="279.44000000000005"/>
    <n v="39.967058823529413"/>
    <x v="4"/>
    <x v="11"/>
  </r>
  <r>
    <x v="0"/>
    <x v="0"/>
    <s v="USD"/>
    <n v="1418998744"/>
    <n v="1416406744"/>
    <b v="0"/>
    <n v="26"/>
    <x v="0"/>
    <x v="27"/>
    <n v="35"/>
    <n v="97.5"/>
    <x v="4"/>
    <x v="27"/>
  </r>
  <r>
    <x v="0"/>
    <x v="0"/>
    <s v="USD"/>
    <n v="1308011727"/>
    <n v="1306283727"/>
    <b v="0"/>
    <n v="28"/>
    <x v="0"/>
    <x v="27"/>
    <n v="0"/>
    <n v="42.857142857142854"/>
    <x v="4"/>
    <x v="27"/>
  </r>
  <r>
    <x v="0"/>
    <x v="0"/>
    <s v="USD"/>
    <n v="1348516012"/>
    <n v="1345924012"/>
    <b v="0"/>
    <n v="37"/>
    <x v="0"/>
    <x v="27"/>
    <n v="1235"/>
    <n v="168.51351351351352"/>
    <x v="4"/>
    <x v="27"/>
  </r>
  <r>
    <x v="0"/>
    <x v="0"/>
    <s v="USD"/>
    <n v="1353551160"/>
    <n v="1348363560"/>
    <b v="0"/>
    <n v="128"/>
    <x v="0"/>
    <x v="27"/>
    <n v="950"/>
    <n v="85.546875"/>
    <x v="4"/>
    <x v="27"/>
  </r>
  <r>
    <x v="0"/>
    <x v="0"/>
    <s v="USD"/>
    <n v="1379515740"/>
    <n v="1378306140"/>
    <b v="0"/>
    <n v="10"/>
    <x v="0"/>
    <x v="27"/>
    <n v="540"/>
    <n v="554"/>
    <x v="4"/>
    <x v="27"/>
  </r>
  <r>
    <x v="0"/>
    <x v="1"/>
    <s v="GBP"/>
    <n v="1408039860"/>
    <n v="1405248503"/>
    <b v="0"/>
    <n v="83"/>
    <x v="0"/>
    <x v="27"/>
    <n v="204"/>
    <n v="26.554216867469879"/>
    <x v="4"/>
    <x v="27"/>
  </r>
  <r>
    <x v="0"/>
    <x v="0"/>
    <s v="USD"/>
    <n v="1339235377"/>
    <n v="1336643377"/>
    <b v="0"/>
    <n v="46"/>
    <x v="0"/>
    <x v="27"/>
    <n v="236"/>
    <n v="113.82608695652173"/>
    <x v="4"/>
    <x v="27"/>
  </r>
  <r>
    <x v="0"/>
    <x v="0"/>
    <s v="USD"/>
    <n v="1300636482"/>
    <n v="1298048082"/>
    <b v="0"/>
    <n v="90"/>
    <x v="0"/>
    <x v="27"/>
    <n v="581"/>
    <n v="32.011111111111113"/>
    <x v="4"/>
    <x v="27"/>
  </r>
  <r>
    <x v="0"/>
    <x v="0"/>
    <s v="USD"/>
    <n v="1400862355"/>
    <n v="1396974355"/>
    <b v="0"/>
    <n v="81"/>
    <x v="0"/>
    <x v="27"/>
    <n v="22.329999999999927"/>
    <n v="47.189259259259259"/>
    <x v="4"/>
    <x v="27"/>
  </r>
  <r>
    <x v="0"/>
    <x v="0"/>
    <s v="USD"/>
    <n v="1381314437"/>
    <n v="1378722437"/>
    <b v="0"/>
    <n v="32"/>
    <x v="0"/>
    <x v="27"/>
    <n v="831"/>
    <n v="88.46875"/>
    <x v="4"/>
    <x v="27"/>
  </r>
  <r>
    <x v="0"/>
    <x v="0"/>
    <s v="USD"/>
    <n v="1303801140"/>
    <n v="1300916220"/>
    <b v="0"/>
    <n v="20"/>
    <x v="0"/>
    <x v="27"/>
    <n v="15"/>
    <n v="100.75"/>
    <x v="4"/>
    <x v="27"/>
  </r>
  <r>
    <x v="0"/>
    <x v="0"/>
    <s v="USD"/>
    <n v="1385297393"/>
    <n v="1382701793"/>
    <b v="0"/>
    <n v="70"/>
    <x v="0"/>
    <x v="27"/>
    <n v="30"/>
    <n v="64.714285714285708"/>
    <x v="4"/>
    <x v="27"/>
  </r>
  <r>
    <x v="0"/>
    <x v="0"/>
    <s v="USD"/>
    <n v="1303675296"/>
    <n v="1300996896"/>
    <b v="0"/>
    <n v="168"/>
    <x v="0"/>
    <x v="27"/>
    <n v="3711.5200000000004"/>
    <n v="51.854285714285716"/>
    <x v="4"/>
    <x v="27"/>
  </r>
  <r>
    <x v="0"/>
    <x v="0"/>
    <s v="USD"/>
    <n v="1334784160"/>
    <n v="1332192160"/>
    <b v="0"/>
    <n v="34"/>
    <x v="0"/>
    <x v="27"/>
    <n v="219"/>
    <n v="38.794117647058826"/>
    <x v="4"/>
    <x v="27"/>
  </r>
  <r>
    <x v="0"/>
    <x v="0"/>
    <s v="USD"/>
    <n v="1333648820"/>
    <n v="1331060420"/>
    <b v="0"/>
    <n v="48"/>
    <x v="0"/>
    <x v="27"/>
    <n v="643"/>
    <n v="44.645833333333336"/>
    <x v="4"/>
    <x v="27"/>
  </r>
  <r>
    <x v="0"/>
    <x v="0"/>
    <s v="USD"/>
    <n v="1355437052"/>
    <n v="1352845052"/>
    <b v="0"/>
    <n v="48"/>
    <x v="0"/>
    <x v="27"/>
    <n v="25.119999999999891"/>
    <n v="156.77333333333334"/>
    <x v="4"/>
    <x v="27"/>
  </r>
  <r>
    <x v="0"/>
    <x v="0"/>
    <s v="USD"/>
    <n v="1337885168"/>
    <n v="1335293168"/>
    <b v="0"/>
    <n v="221"/>
    <x v="0"/>
    <x v="27"/>
    <n v="1233.4500000000007"/>
    <n v="118.70339366515837"/>
    <x v="4"/>
    <x v="27"/>
  </r>
  <r>
    <x v="0"/>
    <x v="0"/>
    <s v="USD"/>
    <n v="1355840400"/>
    <n v="1352524767"/>
    <b v="0"/>
    <n v="107"/>
    <x v="0"/>
    <x v="27"/>
    <n v="1934"/>
    <n v="74.149532710280369"/>
    <x v="4"/>
    <x v="27"/>
  </r>
  <r>
    <x v="0"/>
    <x v="1"/>
    <s v="GBP"/>
    <n v="1387281600"/>
    <n v="1384811721"/>
    <b v="0"/>
    <n v="45"/>
    <x v="0"/>
    <x v="27"/>
    <n v="64"/>
    <n v="12.533333333333333"/>
    <x v="4"/>
    <x v="27"/>
  </r>
  <r>
    <x v="0"/>
    <x v="13"/>
    <s v="EUR"/>
    <n v="1462053540"/>
    <n v="1459355950"/>
    <b v="0"/>
    <n v="36"/>
    <x v="0"/>
    <x v="27"/>
    <n v="923"/>
    <n v="27.861111111111111"/>
    <x v="4"/>
    <x v="27"/>
  </r>
  <r>
    <x v="0"/>
    <x v="15"/>
    <s v="EUR"/>
    <n v="1453064400"/>
    <n v="1449359831"/>
    <b v="0"/>
    <n v="101"/>
    <x v="0"/>
    <x v="27"/>
    <n v="198"/>
    <n v="80.178217821782184"/>
    <x v="4"/>
    <x v="27"/>
  </r>
  <r>
    <x v="0"/>
    <x v="0"/>
    <s v="USD"/>
    <n v="1325310336"/>
    <n v="1320122736"/>
    <b v="0"/>
    <n v="62"/>
    <x v="0"/>
    <x v="27"/>
    <n v="211"/>
    <n v="132.43548387096774"/>
    <x v="4"/>
    <x v="27"/>
  </r>
  <r>
    <x v="0"/>
    <x v="0"/>
    <s v="USD"/>
    <n v="1422750707"/>
    <n v="1420158707"/>
    <b v="0"/>
    <n v="32"/>
    <x v="0"/>
    <x v="27"/>
    <n v="80"/>
    <n v="33.75"/>
    <x v="4"/>
    <x v="27"/>
  </r>
  <r>
    <x v="0"/>
    <x v="0"/>
    <s v="USD"/>
    <n v="1331870340"/>
    <n v="1328033818"/>
    <b v="0"/>
    <n v="89"/>
    <x v="0"/>
    <x v="27"/>
    <n v="560.2199999999998"/>
    <n v="34.384494382022467"/>
    <x v="4"/>
    <x v="27"/>
  </r>
  <r>
    <x v="0"/>
    <x v="0"/>
    <s v="USD"/>
    <n v="1298343600"/>
    <n v="1295624113"/>
    <b v="0"/>
    <n v="93"/>
    <x v="0"/>
    <x v="27"/>
    <n v="681"/>
    <n v="44.956989247311824"/>
    <x v="4"/>
    <x v="27"/>
  </r>
  <r>
    <x v="0"/>
    <x v="0"/>
    <s v="USD"/>
    <n v="1364447073"/>
    <n v="1361858673"/>
    <b v="0"/>
    <n v="98"/>
    <x v="0"/>
    <x v="27"/>
    <n v="1522"/>
    <n v="41.04081632653061"/>
    <x v="4"/>
    <x v="27"/>
  </r>
  <r>
    <x v="0"/>
    <x v="0"/>
    <s v="USD"/>
    <n v="1394521140"/>
    <n v="1392169298"/>
    <b v="0"/>
    <n v="82"/>
    <x v="0"/>
    <x v="27"/>
    <n v="913"/>
    <n v="52.597560975609753"/>
    <x v="4"/>
    <x v="27"/>
  </r>
  <r>
    <x v="0"/>
    <x v="0"/>
    <s v="USD"/>
    <n v="1322454939"/>
    <n v="1319859339"/>
    <b v="0"/>
    <n v="116"/>
    <x v="0"/>
    <x v="27"/>
    <n v="211"/>
    <n v="70.784482758620683"/>
    <x v="4"/>
    <x v="27"/>
  </r>
  <r>
    <x v="0"/>
    <x v="0"/>
    <s v="USD"/>
    <n v="1464729276"/>
    <n v="1459545276"/>
    <b v="0"/>
    <n v="52"/>
    <x v="0"/>
    <x v="27"/>
    <n v="795"/>
    <n v="53.75"/>
    <x v="4"/>
    <x v="27"/>
  </r>
  <r>
    <x v="0"/>
    <x v="0"/>
    <s v="USD"/>
    <n v="1278302400"/>
    <n v="1273961999"/>
    <b v="0"/>
    <n v="23"/>
    <x v="0"/>
    <x v="27"/>
    <n v="26"/>
    <n v="44.608695652173914"/>
    <x v="4"/>
    <x v="27"/>
  </r>
  <r>
    <x v="0"/>
    <x v="0"/>
    <s v="USD"/>
    <n v="1470056614"/>
    <n v="1467464614"/>
    <b v="0"/>
    <n v="77"/>
    <x v="0"/>
    <x v="27"/>
    <n v="13.470000000000027"/>
    <n v="26.148961038961041"/>
    <x v="4"/>
    <x v="27"/>
  </r>
  <r>
    <x v="0"/>
    <x v="0"/>
    <s v="USD"/>
    <n v="1338824730"/>
    <n v="1336232730"/>
    <b v="0"/>
    <n v="49"/>
    <x v="0"/>
    <x v="27"/>
    <n v="220"/>
    <n v="39.183673469387756"/>
    <x v="4"/>
    <x v="27"/>
  </r>
  <r>
    <x v="0"/>
    <x v="0"/>
    <s v="USD"/>
    <n v="1425675892"/>
    <n v="1423083892"/>
    <b v="0"/>
    <n v="59"/>
    <x v="0"/>
    <x v="27"/>
    <n v="590"/>
    <n v="45.593220338983052"/>
    <x v="4"/>
    <x v="27"/>
  </r>
  <r>
    <x v="0"/>
    <x v="0"/>
    <s v="USD"/>
    <n v="1471503540"/>
    <n v="1468852306"/>
    <b v="0"/>
    <n v="113"/>
    <x v="0"/>
    <x v="27"/>
    <n v="5085"/>
    <n v="89.247787610619469"/>
    <x v="4"/>
    <x v="27"/>
  </r>
  <r>
    <x v="0"/>
    <x v="0"/>
    <s v="USD"/>
    <n v="1318802580"/>
    <n v="1316194540"/>
    <b v="0"/>
    <n v="34"/>
    <x v="0"/>
    <x v="27"/>
    <n v="374.16000000000008"/>
    <n v="40.416470588235299"/>
    <x v="4"/>
    <x v="27"/>
  </r>
  <r>
    <x v="0"/>
    <x v="0"/>
    <s v="USD"/>
    <n v="1334980740"/>
    <n v="1330968347"/>
    <b v="0"/>
    <n v="42"/>
    <x v="0"/>
    <x v="27"/>
    <n v="460"/>
    <n v="82.38095238095238"/>
    <x v="4"/>
    <x v="27"/>
  </r>
  <r>
    <x v="0"/>
    <x v="3"/>
    <s v="EUR"/>
    <n v="1460786340"/>
    <n v="1455615976"/>
    <b v="0"/>
    <n v="42"/>
    <x v="0"/>
    <x v="27"/>
    <n v="700"/>
    <n v="159.52380952380952"/>
    <x v="4"/>
    <x v="27"/>
  </r>
  <r>
    <x v="0"/>
    <x v="0"/>
    <s v="USD"/>
    <n v="1391718671"/>
    <n v="1390509071"/>
    <b v="0"/>
    <n v="49"/>
    <x v="0"/>
    <x v="27"/>
    <n v="276"/>
    <n v="36.244897959183675"/>
    <x v="4"/>
    <x v="27"/>
  </r>
  <r>
    <x v="0"/>
    <x v="0"/>
    <s v="USD"/>
    <n v="1311298745"/>
    <n v="1309311545"/>
    <b v="0"/>
    <n v="56"/>
    <x v="0"/>
    <x v="27"/>
    <n v="1500"/>
    <n v="62.5"/>
    <x v="4"/>
    <x v="27"/>
  </r>
  <r>
    <x v="0"/>
    <x v="0"/>
    <s v="USD"/>
    <n v="1405188667"/>
    <n v="1402596667"/>
    <b v="0"/>
    <n v="25"/>
    <x v="0"/>
    <x v="27"/>
    <n v="175"/>
    <n v="47"/>
    <x v="4"/>
    <x v="27"/>
  </r>
  <r>
    <x v="3"/>
    <x v="0"/>
    <s v="USD"/>
    <n v="1490752800"/>
    <n v="1486522484"/>
    <b v="0"/>
    <n v="884"/>
    <x v="1"/>
    <x v="28"/>
    <n v="924.38000000000466"/>
    <n v="74.575090497737563"/>
    <x v="4"/>
    <x v="28"/>
  </r>
  <r>
    <x v="3"/>
    <x v="0"/>
    <s v="USD"/>
    <n v="1492142860"/>
    <n v="1486962460"/>
    <b v="0"/>
    <n v="0"/>
    <x v="1"/>
    <x v="28"/>
    <n v="-6000"/>
    <e v="#DIV/0!"/>
    <x v="4"/>
    <x v="28"/>
  </r>
  <r>
    <x v="3"/>
    <x v="6"/>
    <s v="EUR"/>
    <n v="1491590738"/>
    <n v="1489517138"/>
    <b v="0"/>
    <n v="10"/>
    <x v="1"/>
    <x v="28"/>
    <n v="-2740"/>
    <n v="76"/>
    <x v="4"/>
    <x v="28"/>
  </r>
  <r>
    <x v="3"/>
    <x v="0"/>
    <s v="USD"/>
    <n v="1489775641"/>
    <n v="1487360041"/>
    <b v="0"/>
    <n v="101"/>
    <x v="1"/>
    <x v="28"/>
    <n v="730"/>
    <n v="86.43564356435644"/>
    <x v="4"/>
    <x v="28"/>
  </r>
  <r>
    <x v="3"/>
    <x v="0"/>
    <s v="USD"/>
    <n v="1490331623"/>
    <n v="1487743223"/>
    <b v="0"/>
    <n v="15"/>
    <x v="1"/>
    <x v="28"/>
    <n v="10"/>
    <n v="24"/>
    <x v="4"/>
    <x v="28"/>
  </r>
  <r>
    <x v="3"/>
    <x v="5"/>
    <s v="CAD"/>
    <n v="1493320519"/>
    <n v="1488140119"/>
    <b v="0"/>
    <n v="1"/>
    <x v="1"/>
    <x v="28"/>
    <n v="-4982"/>
    <n v="18"/>
    <x v="4"/>
    <x v="28"/>
  </r>
  <r>
    <x v="3"/>
    <x v="0"/>
    <s v="USD"/>
    <n v="1491855300"/>
    <n v="1488935245"/>
    <b v="0"/>
    <n v="39"/>
    <x v="1"/>
    <x v="28"/>
    <n v="-6875"/>
    <n v="80.128205128205124"/>
    <x v="4"/>
    <x v="28"/>
  </r>
  <r>
    <x v="3"/>
    <x v="0"/>
    <s v="USD"/>
    <n v="1491738594"/>
    <n v="1489150194"/>
    <b v="0"/>
    <n v="7"/>
    <x v="1"/>
    <x v="28"/>
    <n v="-2228"/>
    <n v="253.14285714285714"/>
    <x v="4"/>
    <x v="28"/>
  </r>
  <r>
    <x v="3"/>
    <x v="0"/>
    <s v="USD"/>
    <n v="1489700230"/>
    <n v="1487111830"/>
    <b v="0"/>
    <n v="14"/>
    <x v="1"/>
    <x v="28"/>
    <n v="0"/>
    <n v="171.42857142857142"/>
    <x v="4"/>
    <x v="28"/>
  </r>
  <r>
    <x v="3"/>
    <x v="0"/>
    <s v="USD"/>
    <n v="1491470442"/>
    <n v="1488882042"/>
    <b v="0"/>
    <n v="11"/>
    <x v="1"/>
    <x v="28"/>
    <n v="-1865"/>
    <n v="57.727272727272727"/>
    <x v="4"/>
    <x v="28"/>
  </r>
  <r>
    <x v="3"/>
    <x v="0"/>
    <s v="USD"/>
    <n v="1491181200"/>
    <n v="1488387008"/>
    <b v="0"/>
    <n v="38"/>
    <x v="1"/>
    <x v="28"/>
    <n v="-19958"/>
    <n v="264.26315789473682"/>
    <x v="4"/>
    <x v="28"/>
  </r>
  <r>
    <x v="3"/>
    <x v="0"/>
    <s v="USD"/>
    <n v="1490572740"/>
    <n v="1487734667"/>
    <b v="0"/>
    <n v="15"/>
    <x v="1"/>
    <x v="28"/>
    <n v="-2610"/>
    <n v="159.33333333333334"/>
    <x v="4"/>
    <x v="28"/>
  </r>
  <r>
    <x v="3"/>
    <x v="1"/>
    <s v="GBP"/>
    <n v="1491768000"/>
    <n v="1489097112"/>
    <b v="0"/>
    <n v="8"/>
    <x v="1"/>
    <x v="28"/>
    <n v="-2720"/>
    <n v="35"/>
    <x v="4"/>
    <x v="28"/>
  </r>
  <r>
    <x v="3"/>
    <x v="0"/>
    <s v="USD"/>
    <n v="1490589360"/>
    <n v="1488038674"/>
    <b v="0"/>
    <n v="1"/>
    <x v="1"/>
    <x v="28"/>
    <n v="-9995"/>
    <n v="5"/>
    <x v="4"/>
    <x v="28"/>
  </r>
  <r>
    <x v="3"/>
    <x v="0"/>
    <s v="USD"/>
    <n v="1491786000"/>
    <n v="1488847514"/>
    <b v="0"/>
    <n v="23"/>
    <x v="1"/>
    <x v="28"/>
    <n v="-10595"/>
    <n v="61.086956521739133"/>
    <x v="4"/>
    <x v="28"/>
  </r>
  <r>
    <x v="3"/>
    <x v="0"/>
    <s v="USD"/>
    <n v="1491007211"/>
    <n v="1488418811"/>
    <b v="0"/>
    <n v="0"/>
    <x v="1"/>
    <x v="28"/>
    <n v="-300000"/>
    <e v="#DIV/0!"/>
    <x v="4"/>
    <x v="28"/>
  </r>
  <r>
    <x v="3"/>
    <x v="0"/>
    <s v="USD"/>
    <n v="1491781648"/>
    <n v="1489193248"/>
    <b v="0"/>
    <n v="22"/>
    <x v="1"/>
    <x v="28"/>
    <n v="-9974"/>
    <n v="114.81818181818181"/>
    <x v="4"/>
    <x v="28"/>
  </r>
  <r>
    <x v="3"/>
    <x v="0"/>
    <s v="USD"/>
    <n v="1490499180"/>
    <n v="1488430760"/>
    <b v="0"/>
    <n v="0"/>
    <x v="1"/>
    <x v="28"/>
    <n v="-125000"/>
    <e v="#DIV/0!"/>
    <x v="4"/>
    <x v="28"/>
  </r>
  <r>
    <x v="3"/>
    <x v="0"/>
    <s v="USD"/>
    <n v="1491943445"/>
    <n v="1489351445"/>
    <b v="0"/>
    <n v="4"/>
    <x v="1"/>
    <x v="28"/>
    <n v="-4889"/>
    <n v="54"/>
    <x v="4"/>
    <x v="28"/>
  </r>
  <r>
    <x v="3"/>
    <x v="0"/>
    <s v="USD"/>
    <n v="1491019200"/>
    <n v="1488418990"/>
    <b v="0"/>
    <n v="79"/>
    <x v="1"/>
    <x v="28"/>
    <n v="-14788"/>
    <n v="65.974683544303801"/>
    <x v="4"/>
    <x v="28"/>
  </r>
  <r>
    <x v="2"/>
    <x v="0"/>
    <s v="USD"/>
    <n v="1421337405"/>
    <n v="1418745405"/>
    <b v="0"/>
    <n v="2"/>
    <x v="1"/>
    <x v="28"/>
    <n v="-5040"/>
    <n v="5"/>
    <x v="4"/>
    <x v="28"/>
  </r>
  <r>
    <x v="2"/>
    <x v="0"/>
    <s v="USD"/>
    <n v="1427745150"/>
    <n v="1425156750"/>
    <b v="0"/>
    <n v="1"/>
    <x v="1"/>
    <x v="28"/>
    <n v="-16499"/>
    <n v="1"/>
    <x v="4"/>
    <x v="28"/>
  </r>
  <r>
    <x v="2"/>
    <x v="0"/>
    <s v="USD"/>
    <n v="1441003537"/>
    <n v="1435819537"/>
    <b v="0"/>
    <n v="2"/>
    <x v="1"/>
    <x v="28"/>
    <n v="-4949"/>
    <n v="25.5"/>
    <x v="4"/>
    <x v="28"/>
  </r>
  <r>
    <x v="2"/>
    <x v="0"/>
    <s v="USD"/>
    <n v="1424056873"/>
    <n v="1421464873"/>
    <b v="0"/>
    <n v="11"/>
    <x v="1"/>
    <x v="28"/>
    <n v="-698"/>
    <n v="118.36363636363636"/>
    <x v="4"/>
    <x v="28"/>
  </r>
  <r>
    <x v="2"/>
    <x v="0"/>
    <s v="USD"/>
    <n v="1441814400"/>
    <n v="1440807846"/>
    <b v="0"/>
    <n v="0"/>
    <x v="1"/>
    <x v="28"/>
    <n v="-2000"/>
    <e v="#DIV/0!"/>
    <x v="4"/>
    <x v="28"/>
  </r>
  <r>
    <x v="2"/>
    <x v="12"/>
    <s v="EUR"/>
    <n v="1440314472"/>
    <n v="1435130472"/>
    <b v="0"/>
    <n v="0"/>
    <x v="1"/>
    <x v="28"/>
    <n v="-5500"/>
    <e v="#DIV/0!"/>
    <x v="4"/>
    <x v="28"/>
  </r>
  <r>
    <x v="2"/>
    <x v="0"/>
    <s v="USD"/>
    <n v="1459181895"/>
    <n v="1456593495"/>
    <b v="0"/>
    <n v="9"/>
    <x v="1"/>
    <x v="28"/>
    <n v="-4513"/>
    <n v="54.111111111111114"/>
    <x v="4"/>
    <x v="28"/>
  </r>
  <r>
    <x v="2"/>
    <x v="0"/>
    <s v="USD"/>
    <n v="1462135706"/>
    <n v="1458679706"/>
    <b v="0"/>
    <n v="0"/>
    <x v="1"/>
    <x v="28"/>
    <n v="-7000"/>
    <e v="#DIV/0!"/>
    <x v="4"/>
    <x v="28"/>
  </r>
  <r>
    <x v="2"/>
    <x v="0"/>
    <s v="USD"/>
    <n v="1409513940"/>
    <n v="1405949514"/>
    <b v="0"/>
    <n v="4"/>
    <x v="1"/>
    <x v="28"/>
    <n v="-1665"/>
    <n v="21.25"/>
    <x v="4"/>
    <x v="28"/>
  </r>
  <r>
    <x v="2"/>
    <x v="12"/>
    <s v="EUR"/>
    <n v="1453122000"/>
    <n v="1449151888"/>
    <b v="0"/>
    <n v="1"/>
    <x v="1"/>
    <x v="28"/>
    <n v="-4966"/>
    <n v="34"/>
    <x v="4"/>
    <x v="28"/>
  </r>
  <r>
    <x v="2"/>
    <x v="0"/>
    <s v="USD"/>
    <n v="1409585434"/>
    <n v="1406907034"/>
    <b v="0"/>
    <n v="2"/>
    <x v="1"/>
    <x v="28"/>
    <n v="-8950"/>
    <n v="525"/>
    <x v="4"/>
    <x v="28"/>
  </r>
  <r>
    <x v="2"/>
    <x v="0"/>
    <s v="USD"/>
    <n v="1435701353"/>
    <n v="1430517353"/>
    <b v="0"/>
    <n v="0"/>
    <x v="1"/>
    <x v="28"/>
    <n v="-5000"/>
    <e v="#DIV/0!"/>
    <x v="4"/>
    <x v="28"/>
  </r>
  <r>
    <x v="2"/>
    <x v="0"/>
    <s v="USD"/>
    <n v="1412536412"/>
    <n v="1409944412"/>
    <b v="0"/>
    <n v="1"/>
    <x v="1"/>
    <x v="28"/>
    <n v="-2950"/>
    <n v="50"/>
    <x v="4"/>
    <x v="28"/>
  </r>
  <r>
    <x v="2"/>
    <x v="0"/>
    <s v="USD"/>
    <n v="1430517761"/>
    <n v="1427925761"/>
    <b v="0"/>
    <n v="17"/>
    <x v="1"/>
    <x v="28"/>
    <n v="-23033"/>
    <n v="115.70588235294117"/>
    <x v="4"/>
    <x v="28"/>
  </r>
  <r>
    <x v="2"/>
    <x v="0"/>
    <s v="USD"/>
    <n v="1427772120"/>
    <n v="1425186785"/>
    <b v="0"/>
    <n v="2"/>
    <x v="1"/>
    <x v="28"/>
    <n v="-4989"/>
    <n v="5.5"/>
    <x v="4"/>
    <x v="28"/>
  </r>
  <r>
    <x v="2"/>
    <x v="0"/>
    <s v="USD"/>
    <n v="1481295099"/>
    <n v="1477835499"/>
    <b v="0"/>
    <n v="3"/>
    <x v="1"/>
    <x v="28"/>
    <n v="-1850"/>
    <n v="50"/>
    <x v="4"/>
    <x v="28"/>
  </r>
  <r>
    <x v="2"/>
    <x v="0"/>
    <s v="USD"/>
    <n v="1461211200"/>
    <n v="1459467238"/>
    <b v="0"/>
    <n v="41"/>
    <x v="1"/>
    <x v="28"/>
    <n v="-1870"/>
    <n v="34.024390243902438"/>
    <x v="4"/>
    <x v="28"/>
  </r>
  <r>
    <x v="2"/>
    <x v="0"/>
    <s v="USD"/>
    <n v="1463201940"/>
    <n v="1459435149"/>
    <b v="0"/>
    <n v="2"/>
    <x v="1"/>
    <x v="28"/>
    <n v="-34925"/>
    <n v="37.5"/>
    <x v="4"/>
    <x v="28"/>
  </r>
  <r>
    <x v="2"/>
    <x v="0"/>
    <s v="USD"/>
    <n v="1410958191"/>
    <n v="1408366191"/>
    <b v="0"/>
    <n v="3"/>
    <x v="1"/>
    <x v="28"/>
    <n v="-3965"/>
    <n v="11.666666666666666"/>
    <x v="4"/>
    <x v="28"/>
  </r>
  <r>
    <x v="2"/>
    <x v="0"/>
    <s v="USD"/>
    <n v="1415562471"/>
    <n v="1412966871"/>
    <b v="0"/>
    <n v="8"/>
    <x v="1"/>
    <x v="28"/>
    <n v="-3775"/>
    <n v="28.125"/>
    <x v="4"/>
    <x v="28"/>
  </r>
  <r>
    <x v="2"/>
    <x v="0"/>
    <s v="USD"/>
    <n v="1449831863"/>
    <n v="1447239863"/>
    <b v="0"/>
    <n v="0"/>
    <x v="1"/>
    <x v="28"/>
    <n v="-5000"/>
    <e v="#DIV/0!"/>
    <x v="4"/>
    <x v="28"/>
  </r>
  <r>
    <x v="2"/>
    <x v="0"/>
    <s v="USD"/>
    <n v="1459642200"/>
    <n v="1456441429"/>
    <b v="0"/>
    <n v="1"/>
    <x v="1"/>
    <x v="28"/>
    <n v="-2879"/>
    <n v="1"/>
    <x v="4"/>
    <x v="28"/>
  </r>
  <r>
    <x v="2"/>
    <x v="0"/>
    <s v="USD"/>
    <n v="1435730400"/>
    <n v="1430855315"/>
    <b v="0"/>
    <n v="3"/>
    <x v="1"/>
    <x v="28"/>
    <n v="-9350"/>
    <n v="216.66666666666666"/>
    <x v="4"/>
    <x v="28"/>
  </r>
  <r>
    <x v="2"/>
    <x v="0"/>
    <s v="USD"/>
    <n v="1414707762"/>
    <n v="1412115762"/>
    <b v="0"/>
    <n v="4"/>
    <x v="1"/>
    <x v="28"/>
    <n v="-5965"/>
    <n v="8.75"/>
    <x v="4"/>
    <x v="28"/>
  </r>
  <r>
    <x v="2"/>
    <x v="0"/>
    <s v="USD"/>
    <n v="1408922049"/>
    <n v="1406330049"/>
    <b v="0"/>
    <n v="9"/>
    <x v="1"/>
    <x v="28"/>
    <n v="-4940"/>
    <n v="62.222222222222221"/>
    <x v="4"/>
    <x v="28"/>
  </r>
  <r>
    <x v="2"/>
    <x v="0"/>
    <s v="USD"/>
    <n v="1403906664"/>
    <n v="1401401064"/>
    <b v="0"/>
    <n v="16"/>
    <x v="1"/>
    <x v="28"/>
    <n v="-4304"/>
    <n v="137.25"/>
    <x v="4"/>
    <x v="28"/>
  </r>
  <r>
    <x v="2"/>
    <x v="1"/>
    <s v="GBP"/>
    <n v="1428231600"/>
    <n v="1423520177"/>
    <b v="0"/>
    <n v="1"/>
    <x v="1"/>
    <x v="28"/>
    <n v="-2999"/>
    <n v="1"/>
    <x v="4"/>
    <x v="28"/>
  </r>
  <r>
    <x v="2"/>
    <x v="0"/>
    <s v="USD"/>
    <n v="1445439674"/>
    <n v="1442847674"/>
    <b v="0"/>
    <n v="7"/>
    <x v="1"/>
    <x v="28"/>
    <n v="-395"/>
    <n v="122.14285714285714"/>
    <x v="4"/>
    <x v="28"/>
  </r>
  <r>
    <x v="2"/>
    <x v="0"/>
    <s v="USD"/>
    <n v="1465521306"/>
    <n v="1460337306"/>
    <b v="0"/>
    <n v="0"/>
    <x v="1"/>
    <x v="28"/>
    <n v="-10000"/>
    <e v="#DIV/0!"/>
    <x v="4"/>
    <x v="28"/>
  </r>
  <r>
    <x v="2"/>
    <x v="0"/>
    <s v="USD"/>
    <n v="1445738783"/>
    <n v="1443146783"/>
    <b v="0"/>
    <n v="0"/>
    <x v="1"/>
    <x v="28"/>
    <n v="-3000"/>
    <e v="#DIV/0!"/>
    <x v="4"/>
    <x v="28"/>
  </r>
  <r>
    <x v="2"/>
    <x v="0"/>
    <s v="USD"/>
    <n v="1434034800"/>
    <n v="1432849552"/>
    <b v="0"/>
    <n v="0"/>
    <x v="1"/>
    <x v="28"/>
    <n v="-1000"/>
    <e v="#DIV/0!"/>
    <x v="4"/>
    <x v="28"/>
  </r>
  <r>
    <x v="2"/>
    <x v="0"/>
    <s v="USD"/>
    <n v="1452920400"/>
    <n v="1447777481"/>
    <b v="0"/>
    <n v="0"/>
    <x v="1"/>
    <x v="28"/>
    <n v="-4000"/>
    <e v="#DIV/0!"/>
    <x v="4"/>
    <x v="28"/>
  </r>
  <r>
    <x v="2"/>
    <x v="0"/>
    <s v="USD"/>
    <n v="1473802200"/>
    <n v="1472746374"/>
    <b v="0"/>
    <n v="0"/>
    <x v="1"/>
    <x v="28"/>
    <n v="-10000"/>
    <e v="#DIV/0!"/>
    <x v="4"/>
    <x v="28"/>
  </r>
  <r>
    <x v="2"/>
    <x v="0"/>
    <s v="USD"/>
    <n v="1431046356"/>
    <n v="1428454356"/>
    <b v="0"/>
    <n v="1"/>
    <x v="1"/>
    <x v="28"/>
    <n v="-4499"/>
    <n v="1"/>
    <x v="4"/>
    <x v="28"/>
  </r>
  <r>
    <x v="2"/>
    <x v="0"/>
    <s v="USD"/>
    <n v="1470598345"/>
    <n v="1468006345"/>
    <b v="0"/>
    <n v="2"/>
    <x v="1"/>
    <x v="28"/>
    <n v="-890"/>
    <n v="55"/>
    <x v="4"/>
    <x v="28"/>
  </r>
  <r>
    <x v="2"/>
    <x v="0"/>
    <s v="USD"/>
    <n v="1447018833"/>
    <n v="1444423233"/>
    <b v="0"/>
    <n v="1"/>
    <x v="1"/>
    <x v="28"/>
    <n v="-2978"/>
    <n v="22"/>
    <x v="4"/>
    <x v="28"/>
  </r>
  <r>
    <x v="2"/>
    <x v="0"/>
    <s v="USD"/>
    <n v="1437432392"/>
    <n v="1434840392"/>
    <b v="0"/>
    <n v="15"/>
    <x v="1"/>
    <x v="28"/>
    <n v="-3150"/>
    <n v="56.666666666666664"/>
    <x v="4"/>
    <x v="28"/>
  </r>
  <r>
    <x v="2"/>
    <x v="0"/>
    <s v="USD"/>
    <n v="1412283542"/>
    <n v="1409691542"/>
    <b v="0"/>
    <n v="1"/>
    <x v="1"/>
    <x v="28"/>
    <n v="-4980"/>
    <n v="20"/>
    <x v="4"/>
    <x v="28"/>
  </r>
  <r>
    <x v="2"/>
    <x v="0"/>
    <s v="USD"/>
    <n v="1462391932"/>
    <n v="1457297932"/>
    <b v="0"/>
    <n v="1"/>
    <x v="1"/>
    <x v="28"/>
    <n v="-999"/>
    <n v="1"/>
    <x v="4"/>
    <x v="28"/>
  </r>
  <r>
    <x v="2"/>
    <x v="0"/>
    <s v="USD"/>
    <n v="1437075422"/>
    <n v="1434483422"/>
    <b v="0"/>
    <n v="0"/>
    <x v="1"/>
    <x v="28"/>
    <n v="-3000"/>
    <e v="#DIV/0!"/>
    <x v="4"/>
    <x v="28"/>
  </r>
  <r>
    <x v="0"/>
    <x v="1"/>
    <s v="GBP"/>
    <n v="1433948671"/>
    <n v="1430060671"/>
    <b v="0"/>
    <n v="52"/>
    <x v="0"/>
    <x v="20"/>
    <n v="130"/>
    <n v="25.576923076923077"/>
    <x v="8"/>
    <x v="20"/>
  </r>
  <r>
    <x v="0"/>
    <x v="0"/>
    <s v="USD"/>
    <n v="1483822800"/>
    <n v="1481058170"/>
    <b v="0"/>
    <n v="34"/>
    <x v="0"/>
    <x v="20"/>
    <n v="175"/>
    <n v="63.970588235294116"/>
    <x v="8"/>
    <x v="20"/>
  </r>
  <r>
    <x v="0"/>
    <x v="0"/>
    <s v="USD"/>
    <n v="1472270340"/>
    <n v="1470348775"/>
    <b v="0"/>
    <n v="67"/>
    <x v="0"/>
    <x v="20"/>
    <n v="25"/>
    <n v="89.925373134328353"/>
    <x v="8"/>
    <x v="20"/>
  </r>
  <r>
    <x v="0"/>
    <x v="1"/>
    <s v="GBP"/>
    <n v="1425821477"/>
    <n v="1421937077"/>
    <b v="0"/>
    <n v="70"/>
    <x v="0"/>
    <x v="20"/>
    <n v="1015"/>
    <n v="93.071428571428569"/>
    <x v="8"/>
    <x v="20"/>
  </r>
  <r>
    <x v="0"/>
    <x v="0"/>
    <s v="USD"/>
    <n v="1482372000"/>
    <n v="1479276838"/>
    <b v="0"/>
    <n v="89"/>
    <x v="0"/>
    <x v="20"/>
    <n v="981"/>
    <n v="89.674157303370791"/>
    <x v="8"/>
    <x v="20"/>
  </r>
  <r>
    <x v="0"/>
    <x v="0"/>
    <s v="USD"/>
    <n v="1479952800"/>
    <n v="1477368867"/>
    <b v="0"/>
    <n v="107"/>
    <x v="0"/>
    <x v="20"/>
    <n v="7215"/>
    <n v="207.61682242990653"/>
    <x v="8"/>
    <x v="20"/>
  </r>
  <r>
    <x v="0"/>
    <x v="1"/>
    <s v="GBP"/>
    <n v="1447426800"/>
    <n v="1444904830"/>
    <b v="0"/>
    <n v="159"/>
    <x v="0"/>
    <x v="20"/>
    <n v="446"/>
    <n v="59.408805031446541"/>
    <x v="8"/>
    <x v="20"/>
  </r>
  <r>
    <x v="0"/>
    <x v="5"/>
    <s v="CAD"/>
    <n v="1441234143"/>
    <n v="1438642143"/>
    <b v="0"/>
    <n v="181"/>
    <x v="0"/>
    <x v="20"/>
    <n v="14974"/>
    <n v="358.97237569060775"/>
    <x v="8"/>
    <x v="20"/>
  </r>
  <r>
    <x v="0"/>
    <x v="19"/>
    <s v="EUR"/>
    <n v="1488394800"/>
    <n v="1485213921"/>
    <b v="0"/>
    <n v="131"/>
    <x v="0"/>
    <x v="20"/>
    <n v="2360.5"/>
    <n v="94.736641221374043"/>
    <x v="8"/>
    <x v="20"/>
  </r>
  <r>
    <x v="0"/>
    <x v="0"/>
    <s v="USD"/>
    <n v="1461096304"/>
    <n v="1458936304"/>
    <b v="0"/>
    <n v="125"/>
    <x v="0"/>
    <x v="20"/>
    <n v="5081"/>
    <n v="80.647999999999996"/>
    <x v="8"/>
    <x v="20"/>
  </r>
  <r>
    <x v="0"/>
    <x v="0"/>
    <s v="USD"/>
    <n v="1426787123"/>
    <n v="1424198723"/>
    <b v="0"/>
    <n v="61"/>
    <x v="0"/>
    <x v="20"/>
    <n v="290"/>
    <n v="168.68852459016392"/>
    <x v="8"/>
    <x v="20"/>
  </r>
  <r>
    <x v="0"/>
    <x v="1"/>
    <s v="GBP"/>
    <n v="1476425082"/>
    <n v="1473833082"/>
    <b v="0"/>
    <n v="90"/>
    <x v="0"/>
    <x v="20"/>
    <n v="1922"/>
    <n v="34.68888888888889"/>
    <x v="8"/>
    <x v="20"/>
  </r>
  <r>
    <x v="0"/>
    <x v="8"/>
    <s v="DKK"/>
    <n v="1458579568"/>
    <n v="1455991168"/>
    <b v="0"/>
    <n v="35"/>
    <x v="0"/>
    <x v="20"/>
    <n v="1200"/>
    <n v="462.85714285714283"/>
    <x v="8"/>
    <x v="20"/>
  </r>
  <r>
    <x v="0"/>
    <x v="5"/>
    <s v="CAD"/>
    <n v="1428091353"/>
    <n v="1425502953"/>
    <b v="0"/>
    <n v="90"/>
    <x v="0"/>
    <x v="20"/>
    <n v="895"/>
    <n v="104.38888888888889"/>
    <x v="8"/>
    <x v="20"/>
  </r>
  <r>
    <x v="0"/>
    <x v="0"/>
    <s v="USD"/>
    <n v="1444071361"/>
    <n v="1441479361"/>
    <b v="0"/>
    <n v="4"/>
    <x v="0"/>
    <x v="20"/>
    <n v="5"/>
    <n v="7.5"/>
    <x v="8"/>
    <x v="20"/>
  </r>
  <r>
    <x v="0"/>
    <x v="0"/>
    <s v="USD"/>
    <n v="1472443269"/>
    <n v="1468987269"/>
    <b v="0"/>
    <n v="120"/>
    <x v="0"/>
    <x v="20"/>
    <n v="155.60000000000036"/>
    <n v="47.13"/>
    <x v="8"/>
    <x v="20"/>
  </r>
  <r>
    <x v="0"/>
    <x v="0"/>
    <s v="USD"/>
    <n v="1485631740"/>
    <n v="1483041083"/>
    <b v="0"/>
    <n v="14"/>
    <x v="0"/>
    <x v="20"/>
    <n v="800"/>
    <n v="414.28571428571428"/>
    <x v="8"/>
    <x v="20"/>
  </r>
  <r>
    <x v="0"/>
    <x v="0"/>
    <s v="USD"/>
    <n v="1468536992"/>
    <n v="1463352992"/>
    <b v="0"/>
    <n v="27"/>
    <x v="0"/>
    <x v="20"/>
    <n v="147"/>
    <n v="42.481481481481481"/>
    <x v="8"/>
    <x v="20"/>
  </r>
  <r>
    <x v="0"/>
    <x v="0"/>
    <s v="USD"/>
    <n v="1427309629"/>
    <n v="1425585229"/>
    <b v="0"/>
    <n v="49"/>
    <x v="0"/>
    <x v="20"/>
    <n v="330"/>
    <n v="108.77551020408163"/>
    <x v="8"/>
    <x v="20"/>
  </r>
  <r>
    <x v="0"/>
    <x v="0"/>
    <s v="USD"/>
    <n v="1456416513"/>
    <n v="1454688513"/>
    <b v="0"/>
    <n v="102"/>
    <x v="0"/>
    <x v="20"/>
    <n v="3272"/>
    <n v="81.098039215686271"/>
    <x v="8"/>
    <x v="20"/>
  </r>
  <r>
    <x v="0"/>
    <x v="1"/>
    <s v="GBP"/>
    <n v="1442065060"/>
    <n v="1437745060"/>
    <b v="0"/>
    <n v="3"/>
    <x v="0"/>
    <x v="20"/>
    <n v="55"/>
    <n v="51.666666666666664"/>
    <x v="8"/>
    <x v="20"/>
  </r>
  <r>
    <x v="0"/>
    <x v="0"/>
    <s v="USD"/>
    <n v="1457739245"/>
    <n v="1455147245"/>
    <b v="0"/>
    <n v="25"/>
    <x v="0"/>
    <x v="20"/>
    <n v="785"/>
    <n v="35.4"/>
    <x v="8"/>
    <x v="20"/>
  </r>
  <r>
    <x v="0"/>
    <x v="0"/>
    <s v="USD"/>
    <n v="1477255840"/>
    <n v="1474663840"/>
    <b v="0"/>
    <n v="118"/>
    <x v="0"/>
    <x v="20"/>
    <n v="229"/>
    <n v="103.63559322033899"/>
    <x v="8"/>
    <x v="20"/>
  </r>
  <r>
    <x v="2"/>
    <x v="1"/>
    <s v="GBP"/>
    <n v="1407065979"/>
    <n v="1404560379"/>
    <b v="1"/>
    <n v="39"/>
    <x v="1"/>
    <x v="20"/>
    <n v="-8844"/>
    <n v="55.282051282051285"/>
    <x v="8"/>
    <x v="20"/>
  </r>
  <r>
    <x v="2"/>
    <x v="0"/>
    <s v="USD"/>
    <n v="1407972712"/>
    <n v="1405380712"/>
    <b v="1"/>
    <n v="103"/>
    <x v="1"/>
    <x v="20"/>
    <n v="-5066.5200000000004"/>
    <n v="72.16970873786407"/>
    <x v="8"/>
    <x v="20"/>
  </r>
  <r>
    <x v="2"/>
    <x v="2"/>
    <s v="AUD"/>
    <n v="1408999088"/>
    <n v="1407184688"/>
    <b v="1"/>
    <n v="0"/>
    <x v="1"/>
    <x v="20"/>
    <n v="-1500"/>
    <e v="#DIV/0!"/>
    <x v="8"/>
    <x v="20"/>
  </r>
  <r>
    <x v="2"/>
    <x v="0"/>
    <s v="USD"/>
    <n v="1407080884"/>
    <n v="1404488884"/>
    <b v="1"/>
    <n v="39"/>
    <x v="1"/>
    <x v="20"/>
    <n v="-2714"/>
    <n v="58.615384615384613"/>
    <x v="8"/>
    <x v="20"/>
  </r>
  <r>
    <x v="2"/>
    <x v="0"/>
    <s v="USD"/>
    <n v="1411824444"/>
    <n v="1406640444"/>
    <b v="1"/>
    <n v="15"/>
    <x v="1"/>
    <x v="20"/>
    <n v="-4813"/>
    <n v="12.466666666666667"/>
    <x v="8"/>
    <x v="20"/>
  </r>
  <r>
    <x v="2"/>
    <x v="0"/>
    <s v="USD"/>
    <n v="1421177959"/>
    <n v="1418585959"/>
    <b v="1"/>
    <n v="22"/>
    <x v="1"/>
    <x v="20"/>
    <n v="-38919"/>
    <n v="49.136363636363633"/>
    <x v="8"/>
    <x v="20"/>
  </r>
  <r>
    <x v="2"/>
    <x v="0"/>
    <s v="USD"/>
    <n v="1413312194"/>
    <n v="1410288194"/>
    <b v="1"/>
    <n v="92"/>
    <x v="1"/>
    <x v="20"/>
    <n v="-10654"/>
    <n v="150.5"/>
    <x v="8"/>
    <x v="20"/>
  </r>
  <r>
    <x v="2"/>
    <x v="1"/>
    <s v="GBP"/>
    <n v="1414107040"/>
    <n v="1411515040"/>
    <b v="1"/>
    <n v="25"/>
    <x v="1"/>
    <x v="20"/>
    <n v="-3305"/>
    <n v="35.799999999999997"/>
    <x v="8"/>
    <x v="20"/>
  </r>
  <r>
    <x v="2"/>
    <x v="1"/>
    <s v="GBP"/>
    <n v="1404666836"/>
    <n v="1399482836"/>
    <b v="1"/>
    <n v="19"/>
    <x v="1"/>
    <x v="20"/>
    <n v="-4642"/>
    <n v="45.157894736842103"/>
    <x v="8"/>
    <x v="20"/>
  </r>
  <r>
    <x v="2"/>
    <x v="0"/>
    <s v="USD"/>
    <n v="1421691298"/>
    <n v="1417803298"/>
    <b v="1"/>
    <n v="19"/>
    <x v="1"/>
    <x v="20"/>
    <n v="-28123"/>
    <n v="98.78947368421052"/>
    <x v="8"/>
    <x v="20"/>
  </r>
  <r>
    <x v="2"/>
    <x v="0"/>
    <s v="USD"/>
    <n v="1417273140"/>
    <n v="1413609292"/>
    <b v="1"/>
    <n v="13"/>
    <x v="1"/>
    <x v="20"/>
    <n v="-1352"/>
    <n v="88.307692307692307"/>
    <x v="8"/>
    <x v="20"/>
  </r>
  <r>
    <x v="2"/>
    <x v="0"/>
    <s v="USD"/>
    <n v="1414193160"/>
    <n v="1410305160"/>
    <b v="1"/>
    <n v="124"/>
    <x v="1"/>
    <x v="20"/>
    <n v="-11342"/>
    <n v="170.62903225806451"/>
    <x v="8"/>
    <x v="20"/>
  </r>
  <r>
    <x v="2"/>
    <x v="1"/>
    <s v="GBP"/>
    <n v="1414623471"/>
    <n v="1411513071"/>
    <b v="1"/>
    <n v="4"/>
    <x v="1"/>
    <x v="20"/>
    <n v="-4665"/>
    <n v="83.75"/>
    <x v="8"/>
    <x v="20"/>
  </r>
  <r>
    <x v="2"/>
    <x v="9"/>
    <s v="EUR"/>
    <n v="1424421253"/>
    <n v="1421829253"/>
    <b v="1"/>
    <n v="10"/>
    <x v="1"/>
    <x v="20"/>
    <n v="-4149"/>
    <n v="65.099999999999994"/>
    <x v="8"/>
    <x v="20"/>
  </r>
  <r>
    <x v="2"/>
    <x v="0"/>
    <s v="USD"/>
    <n v="1427485395"/>
    <n v="1423600995"/>
    <b v="1"/>
    <n v="15"/>
    <x v="1"/>
    <x v="20"/>
    <n v="-49005"/>
    <n v="66.333333333333329"/>
    <x v="8"/>
    <x v="20"/>
  </r>
  <r>
    <x v="2"/>
    <x v="0"/>
    <s v="USD"/>
    <n v="1472834180"/>
    <n v="1470242180"/>
    <b v="1"/>
    <n v="38"/>
    <x v="1"/>
    <x v="20"/>
    <n v="-7014"/>
    <n v="104.89473684210526"/>
    <x v="8"/>
    <x v="20"/>
  </r>
  <r>
    <x v="2"/>
    <x v="0"/>
    <s v="USD"/>
    <n v="1467469510"/>
    <n v="1462285510"/>
    <b v="1"/>
    <n v="152"/>
    <x v="1"/>
    <x v="20"/>
    <n v="-18077"/>
    <n v="78.440789473684205"/>
    <x v="8"/>
    <x v="20"/>
  </r>
  <r>
    <x v="2"/>
    <x v="0"/>
    <s v="USD"/>
    <n v="1473950945"/>
    <n v="1471272545"/>
    <b v="1"/>
    <n v="24"/>
    <x v="1"/>
    <x v="20"/>
    <n v="-4083"/>
    <n v="59.041666666666664"/>
    <x v="8"/>
    <x v="20"/>
  </r>
  <r>
    <x v="2"/>
    <x v="0"/>
    <s v="USD"/>
    <n v="1456062489"/>
    <n v="1453211289"/>
    <b v="1"/>
    <n v="76"/>
    <x v="1"/>
    <x v="20"/>
    <n v="-29578"/>
    <n v="71.34210526315789"/>
    <x v="8"/>
    <x v="20"/>
  </r>
  <r>
    <x v="2"/>
    <x v="0"/>
    <s v="USD"/>
    <n v="1432248478"/>
    <n v="1429656478"/>
    <b v="1"/>
    <n v="185"/>
    <x v="1"/>
    <x v="20"/>
    <n v="-30523"/>
    <n v="51.227027027027027"/>
    <x v="8"/>
    <x v="20"/>
  </r>
  <r>
    <x v="2"/>
    <x v="0"/>
    <s v="USD"/>
    <n v="1422674700"/>
    <n v="1419954240"/>
    <b v="1"/>
    <n v="33"/>
    <x v="1"/>
    <x v="20"/>
    <n v="-3012"/>
    <n v="60.242424242424242"/>
    <x v="8"/>
    <x v="20"/>
  </r>
  <r>
    <x v="2"/>
    <x v="0"/>
    <s v="USD"/>
    <n v="1413417600"/>
    <n v="1410750855"/>
    <b v="1"/>
    <n v="108"/>
    <x v="1"/>
    <x v="20"/>
    <n v="-19147"/>
    <n v="44.935185185185183"/>
    <x v="8"/>
    <x v="20"/>
  </r>
  <r>
    <x v="2"/>
    <x v="9"/>
    <s v="EUR"/>
    <n v="1418649177"/>
    <n v="1416057177"/>
    <b v="1"/>
    <n v="29"/>
    <x v="1"/>
    <x v="20"/>
    <n v="-995"/>
    <n v="31.206896551724139"/>
    <x v="8"/>
    <x v="20"/>
  </r>
  <r>
    <x v="2"/>
    <x v="0"/>
    <s v="USD"/>
    <n v="1428158637"/>
    <n v="1425570237"/>
    <b v="1"/>
    <n v="24"/>
    <x v="1"/>
    <x v="20"/>
    <n v="-8467"/>
    <n v="63.875"/>
    <x v="8"/>
    <x v="20"/>
  </r>
  <r>
    <x v="2"/>
    <x v="1"/>
    <s v="GBP"/>
    <n v="1414795542"/>
    <n v="1412203542"/>
    <b v="1"/>
    <n v="4"/>
    <x v="1"/>
    <x v="20"/>
    <n v="-5424"/>
    <n v="19"/>
    <x v="8"/>
    <x v="20"/>
  </r>
  <r>
    <x v="2"/>
    <x v="0"/>
    <s v="USD"/>
    <n v="1421042403"/>
    <n v="1415858403"/>
    <b v="1"/>
    <n v="4"/>
    <x v="1"/>
    <x v="20"/>
    <n v="-7960"/>
    <n v="10"/>
    <x v="8"/>
    <x v="20"/>
  </r>
  <r>
    <x v="2"/>
    <x v="0"/>
    <s v="USD"/>
    <n v="1423152678"/>
    <n v="1420560678"/>
    <b v="1"/>
    <n v="15"/>
    <x v="1"/>
    <x v="20"/>
    <n v="-31364"/>
    <n v="109.06666666666666"/>
    <x v="8"/>
    <x v="20"/>
  </r>
  <r>
    <x v="2"/>
    <x v="1"/>
    <s v="GBP"/>
    <n v="1422553565"/>
    <n v="1417369565"/>
    <b v="1"/>
    <n v="4"/>
    <x v="1"/>
    <x v="20"/>
    <n v="-2893"/>
    <n v="26.75"/>
    <x v="8"/>
    <x v="20"/>
  </r>
  <r>
    <x v="2"/>
    <x v="0"/>
    <s v="USD"/>
    <n v="1439189940"/>
    <n v="1435970682"/>
    <b v="1"/>
    <n v="139"/>
    <x v="1"/>
    <x v="20"/>
    <n v="-9719"/>
    <n v="109.93525179856115"/>
    <x v="8"/>
    <x v="20"/>
  </r>
  <r>
    <x v="2"/>
    <x v="2"/>
    <s v="AUD"/>
    <n v="1417127040"/>
    <n v="1414531440"/>
    <b v="1"/>
    <n v="2"/>
    <x v="1"/>
    <x v="20"/>
    <n v="-2960"/>
    <n v="20"/>
    <x v="8"/>
    <x v="20"/>
  </r>
  <r>
    <x v="2"/>
    <x v="0"/>
    <s v="USD"/>
    <n v="1423660422"/>
    <n v="1420636422"/>
    <b v="1"/>
    <n v="18"/>
    <x v="1"/>
    <x v="20"/>
    <n v="-8003"/>
    <n v="55.388888888888886"/>
    <x v="8"/>
    <x v="20"/>
  </r>
  <r>
    <x v="2"/>
    <x v="12"/>
    <s v="EUR"/>
    <n v="1476460800"/>
    <n v="1473922541"/>
    <b v="1"/>
    <n v="81"/>
    <x v="1"/>
    <x v="20"/>
    <n v="-17154"/>
    <n v="133.90123456790124"/>
    <x v="8"/>
    <x v="20"/>
  </r>
  <r>
    <x v="2"/>
    <x v="1"/>
    <s v="GBP"/>
    <n v="1469356366"/>
    <n v="1464172366"/>
    <b v="1"/>
    <n v="86"/>
    <x v="1"/>
    <x v="20"/>
    <n v="-14810"/>
    <n v="48.720930232558139"/>
    <x v="8"/>
    <x v="20"/>
  </r>
  <r>
    <x v="2"/>
    <x v="0"/>
    <s v="USD"/>
    <n v="1481809189"/>
    <n v="1479217189"/>
    <b v="1"/>
    <n v="140"/>
    <x v="1"/>
    <x v="20"/>
    <n v="-3245"/>
    <n v="48.25"/>
    <x v="8"/>
    <x v="20"/>
  </r>
  <r>
    <x v="2"/>
    <x v="0"/>
    <s v="USD"/>
    <n v="1454572233"/>
    <n v="1449388233"/>
    <b v="1"/>
    <n v="37"/>
    <x v="1"/>
    <x v="20"/>
    <n v="-13818"/>
    <n v="58.972972972972975"/>
    <x v="8"/>
    <x v="20"/>
  </r>
  <r>
    <x v="2"/>
    <x v="1"/>
    <s v="GBP"/>
    <n v="1415740408"/>
    <n v="1414008808"/>
    <b v="1"/>
    <n v="6"/>
    <x v="1"/>
    <x v="20"/>
    <n v="-3930.17"/>
    <n v="11.638333333333334"/>
    <x v="8"/>
    <x v="20"/>
  </r>
  <r>
    <x v="2"/>
    <x v="1"/>
    <s v="GBP"/>
    <n v="1476109970"/>
    <n v="1473517970"/>
    <b v="1"/>
    <n v="113"/>
    <x v="1"/>
    <x v="20"/>
    <n v="-36800"/>
    <n v="83.716814159292042"/>
    <x v="8"/>
    <x v="20"/>
  </r>
  <r>
    <x v="2"/>
    <x v="1"/>
    <s v="GBP"/>
    <n v="1450181400"/>
    <n v="1447429868"/>
    <b v="1"/>
    <n v="37"/>
    <x v="1"/>
    <x v="20"/>
    <n v="-14645"/>
    <n v="63.648648648648646"/>
    <x v="8"/>
    <x v="20"/>
  </r>
  <r>
    <x v="2"/>
    <x v="12"/>
    <s v="EUR"/>
    <n v="1435442340"/>
    <n v="1433416830"/>
    <b v="1"/>
    <n v="18"/>
    <x v="1"/>
    <x v="20"/>
    <n v="-1803"/>
    <n v="94.277777777777771"/>
    <x v="8"/>
    <x v="20"/>
  </r>
  <r>
    <x v="2"/>
    <x v="0"/>
    <s v="USD"/>
    <n v="1423878182"/>
    <n v="1421199782"/>
    <b v="1"/>
    <n v="75"/>
    <x v="1"/>
    <x v="20"/>
    <n v="-12110"/>
    <n v="71.86666666666666"/>
    <x v="8"/>
    <x v="20"/>
  </r>
  <r>
    <x v="2"/>
    <x v="0"/>
    <s v="USD"/>
    <n v="1447521404"/>
    <n v="1444061804"/>
    <b v="1"/>
    <n v="52"/>
    <x v="1"/>
    <x v="20"/>
    <n v="-10048"/>
    <n v="104.84615384615384"/>
    <x v="8"/>
    <x v="20"/>
  </r>
  <r>
    <x v="2"/>
    <x v="12"/>
    <s v="EUR"/>
    <n v="1443808800"/>
    <n v="1441048658"/>
    <b v="1"/>
    <n v="122"/>
    <x v="1"/>
    <x v="20"/>
    <n v="-14309"/>
    <n v="67.139344262295083"/>
    <x v="8"/>
    <x v="20"/>
  </r>
  <r>
    <x v="2"/>
    <x v="1"/>
    <s v="GBP"/>
    <n v="1412090349"/>
    <n v="1409066349"/>
    <b v="1"/>
    <n v="8"/>
    <x v="1"/>
    <x v="20"/>
    <n v="-19409"/>
    <n v="73.875"/>
    <x v="8"/>
    <x v="20"/>
  </r>
  <r>
    <x v="2"/>
    <x v="0"/>
    <s v="USD"/>
    <n v="1411868313"/>
    <n v="1409276313"/>
    <b v="1"/>
    <n v="8"/>
    <x v="1"/>
    <x v="20"/>
    <n v="-4447"/>
    <n v="69.125"/>
    <x v="8"/>
    <x v="20"/>
  </r>
  <r>
    <x v="2"/>
    <x v="0"/>
    <s v="USD"/>
    <n v="1486830030"/>
    <n v="1483806030"/>
    <b v="1"/>
    <n v="96"/>
    <x v="1"/>
    <x v="20"/>
    <n v="-16406"/>
    <n v="120.77083333333333"/>
    <x v="8"/>
    <x v="20"/>
  </r>
  <r>
    <x v="2"/>
    <x v="5"/>
    <s v="CAD"/>
    <n v="1425246439"/>
    <n v="1422222439"/>
    <b v="1"/>
    <n v="9"/>
    <x v="1"/>
    <x v="20"/>
    <n v="-3120"/>
    <n v="42.222222222222221"/>
    <x v="8"/>
    <x v="20"/>
  </r>
  <r>
    <x v="2"/>
    <x v="0"/>
    <s v="USD"/>
    <n v="1408657826"/>
    <n v="1407621026"/>
    <b v="0"/>
    <n v="2"/>
    <x v="1"/>
    <x v="20"/>
    <n v="-435"/>
    <n v="7.5"/>
    <x v="8"/>
    <x v="20"/>
  </r>
  <r>
    <x v="2"/>
    <x v="0"/>
    <s v="USD"/>
    <n v="1414123200"/>
    <n v="1408962270"/>
    <b v="0"/>
    <n v="26"/>
    <x v="1"/>
    <x v="20"/>
    <n v="-53960"/>
    <n v="1.5384615384615385"/>
    <x v="8"/>
    <x v="20"/>
  </r>
  <r>
    <x v="2"/>
    <x v="1"/>
    <s v="GBP"/>
    <n v="1467531536"/>
    <n v="1464939536"/>
    <b v="0"/>
    <n v="23"/>
    <x v="1"/>
    <x v="20"/>
    <n v="-5635"/>
    <n v="37.608695652173914"/>
    <x v="8"/>
    <x v="20"/>
  </r>
  <r>
    <x v="2"/>
    <x v="1"/>
    <s v="GBP"/>
    <n v="1407532812"/>
    <n v="1404940812"/>
    <b v="0"/>
    <n v="0"/>
    <x v="1"/>
    <x v="20"/>
    <n v="-8750"/>
    <e v="#DIV/0!"/>
    <x v="8"/>
    <x v="20"/>
  </r>
  <r>
    <x v="2"/>
    <x v="1"/>
    <s v="GBP"/>
    <n v="1425108736"/>
    <n v="1422516736"/>
    <b v="0"/>
    <n v="140"/>
    <x v="1"/>
    <x v="20"/>
    <n v="-6098"/>
    <n v="42.157142857142858"/>
    <x v="8"/>
    <x v="20"/>
  </r>
  <r>
    <x v="2"/>
    <x v="0"/>
    <s v="USD"/>
    <n v="1435787137"/>
    <n v="1434577537"/>
    <b v="0"/>
    <n v="0"/>
    <x v="1"/>
    <x v="20"/>
    <n v="-3000"/>
    <e v="#DIV/0!"/>
    <x v="8"/>
    <x v="20"/>
  </r>
  <r>
    <x v="2"/>
    <x v="16"/>
    <s v="CHF"/>
    <n v="1469473200"/>
    <n v="1467061303"/>
    <b v="0"/>
    <n v="6"/>
    <x v="1"/>
    <x v="20"/>
    <n v="-24491"/>
    <n v="84.833333333333329"/>
    <x v="8"/>
    <x v="20"/>
  </r>
  <r>
    <x v="2"/>
    <x v="0"/>
    <s v="USD"/>
    <n v="1485759540"/>
    <n v="1480607607"/>
    <b v="0"/>
    <n v="100"/>
    <x v="1"/>
    <x v="20"/>
    <n v="-8581"/>
    <n v="94.19"/>
    <x v="8"/>
    <x v="20"/>
  </r>
  <r>
    <x v="2"/>
    <x v="0"/>
    <s v="USD"/>
    <n v="1428035850"/>
    <n v="1425447450"/>
    <b v="0"/>
    <n v="0"/>
    <x v="1"/>
    <x v="20"/>
    <n v="-15000"/>
    <e v="#DIV/0!"/>
    <x v="8"/>
    <x v="20"/>
  </r>
  <r>
    <x v="2"/>
    <x v="0"/>
    <s v="USD"/>
    <n v="1406743396"/>
    <n v="1404151396"/>
    <b v="0"/>
    <n v="4"/>
    <x v="1"/>
    <x v="20"/>
    <n v="-1175"/>
    <n v="6.25"/>
    <x v="8"/>
    <x v="20"/>
  </r>
  <r>
    <x v="2"/>
    <x v="0"/>
    <s v="USD"/>
    <n v="1427850090"/>
    <n v="1425261690"/>
    <b v="0"/>
    <n v="8"/>
    <x v="1"/>
    <x v="20"/>
    <n v="-24293"/>
    <n v="213.375"/>
    <x v="8"/>
    <x v="20"/>
  </r>
  <r>
    <x v="0"/>
    <x v="0"/>
    <s v="USD"/>
    <n v="1330760367"/>
    <n v="1326872367"/>
    <b v="0"/>
    <n v="57"/>
    <x v="0"/>
    <x v="11"/>
    <n v="872.25"/>
    <n v="59.162280701754383"/>
    <x v="4"/>
    <x v="11"/>
  </r>
  <r>
    <x v="0"/>
    <x v="5"/>
    <s v="CAD"/>
    <n v="1391194860"/>
    <n v="1388084862"/>
    <b v="0"/>
    <n v="11"/>
    <x v="0"/>
    <x v="11"/>
    <n v="0"/>
    <n v="27.272727272727273"/>
    <x v="4"/>
    <x v="11"/>
  </r>
  <r>
    <x v="0"/>
    <x v="0"/>
    <s v="USD"/>
    <n v="1351095976"/>
    <n v="1348503976"/>
    <b v="0"/>
    <n v="33"/>
    <x v="0"/>
    <x v="11"/>
    <n v="111"/>
    <n v="24.575757575757574"/>
    <x v="4"/>
    <x v="11"/>
  </r>
  <r>
    <x v="0"/>
    <x v="0"/>
    <s v="USD"/>
    <n v="1389146880"/>
    <n v="1387403967"/>
    <b v="0"/>
    <n v="40"/>
    <x v="0"/>
    <x v="11"/>
    <n v="2"/>
    <n v="75.05"/>
    <x v="4"/>
    <x v="11"/>
  </r>
  <r>
    <x v="0"/>
    <x v="0"/>
    <s v="USD"/>
    <n v="1373572903"/>
    <n v="1371585703"/>
    <b v="0"/>
    <n v="50"/>
    <x v="0"/>
    <x v="11"/>
    <n v="101"/>
    <n v="42.02"/>
    <x v="4"/>
    <x v="11"/>
  </r>
  <r>
    <x v="0"/>
    <x v="0"/>
    <s v="USD"/>
    <n v="1392675017"/>
    <n v="1390083017"/>
    <b v="0"/>
    <n v="38"/>
    <x v="0"/>
    <x v="11"/>
    <n v="20"/>
    <n v="53.157894736842103"/>
    <x v="4"/>
    <x v="11"/>
  </r>
  <r>
    <x v="0"/>
    <x v="0"/>
    <s v="USD"/>
    <n v="1299138561"/>
    <n v="1294818561"/>
    <b v="0"/>
    <n v="96"/>
    <x v="0"/>
    <x v="11"/>
    <n v="53"/>
    <n v="83.885416666666671"/>
    <x v="4"/>
    <x v="11"/>
  </r>
  <r>
    <x v="0"/>
    <x v="0"/>
    <s v="USD"/>
    <n v="1399672800"/>
    <n v="1396906530"/>
    <b v="0"/>
    <n v="48"/>
    <x v="0"/>
    <x v="11"/>
    <n v="32"/>
    <n v="417.33333333333331"/>
    <x v="4"/>
    <x v="11"/>
  </r>
  <r>
    <x v="0"/>
    <x v="0"/>
    <s v="USD"/>
    <n v="1295647200"/>
    <n v="1291428371"/>
    <b v="0"/>
    <n v="33"/>
    <x v="0"/>
    <x v="11"/>
    <n v="1000.25"/>
    <n v="75.765151515151516"/>
    <x v="4"/>
    <x v="11"/>
  </r>
  <r>
    <x v="0"/>
    <x v="0"/>
    <s v="USD"/>
    <n v="1393259107"/>
    <n v="1390667107"/>
    <b v="0"/>
    <n v="226"/>
    <x v="0"/>
    <x v="11"/>
    <n v="230"/>
    <n v="67.389380530973455"/>
    <x v="4"/>
    <x v="11"/>
  </r>
  <r>
    <x v="0"/>
    <x v="0"/>
    <s v="USD"/>
    <n v="1336866863"/>
    <n v="1335570863"/>
    <b v="0"/>
    <n v="14"/>
    <x v="0"/>
    <x v="11"/>
    <n v="30"/>
    <n v="73.571428571428569"/>
    <x v="4"/>
    <x v="11"/>
  </r>
  <r>
    <x v="0"/>
    <x v="0"/>
    <s v="USD"/>
    <n v="1299243427"/>
    <n v="1296651427"/>
    <b v="0"/>
    <n v="20"/>
    <x v="0"/>
    <x v="11"/>
    <n v="150"/>
    <n v="25"/>
    <x v="4"/>
    <x v="11"/>
  </r>
  <r>
    <x v="0"/>
    <x v="0"/>
    <s v="USD"/>
    <n v="1362211140"/>
    <n v="1359421403"/>
    <b v="0"/>
    <n v="25"/>
    <x v="0"/>
    <x v="11"/>
    <n v="650"/>
    <n v="42"/>
    <x v="4"/>
    <x v="11"/>
  </r>
  <r>
    <x v="0"/>
    <x v="0"/>
    <s v="USD"/>
    <n v="1422140895"/>
    <n v="1418684895"/>
    <b v="0"/>
    <n v="90"/>
    <x v="0"/>
    <x v="11"/>
    <n v="1805"/>
    <n v="131.16666666666666"/>
    <x v="4"/>
    <x v="11"/>
  </r>
  <r>
    <x v="0"/>
    <x v="1"/>
    <s v="GBP"/>
    <n v="1459439471"/>
    <n v="1456851071"/>
    <b v="0"/>
    <n v="11"/>
    <x v="0"/>
    <x v="11"/>
    <n v="20"/>
    <n v="47.272727272727273"/>
    <x v="4"/>
    <x v="11"/>
  </r>
  <r>
    <x v="0"/>
    <x v="0"/>
    <s v="USD"/>
    <n v="1361129129"/>
    <n v="1359660329"/>
    <b v="0"/>
    <n v="55"/>
    <x v="0"/>
    <x v="11"/>
    <n v="5017"/>
    <n v="182.12727272727273"/>
    <x v="4"/>
    <x v="11"/>
  </r>
  <r>
    <x v="0"/>
    <x v="0"/>
    <s v="USD"/>
    <n v="1332029335"/>
    <n v="1326848935"/>
    <b v="0"/>
    <n v="30"/>
    <x v="0"/>
    <x v="11"/>
    <n v="1241"/>
    <n v="61.366666666666667"/>
    <x v="4"/>
    <x v="11"/>
  </r>
  <r>
    <x v="0"/>
    <x v="0"/>
    <s v="USD"/>
    <n v="1317438000"/>
    <n v="1314989557"/>
    <b v="0"/>
    <n v="28"/>
    <x v="0"/>
    <x v="11"/>
    <n v="1.4900000000000091"/>
    <n v="35.767499999999998"/>
    <x v="4"/>
    <x v="11"/>
  </r>
  <r>
    <x v="0"/>
    <x v="0"/>
    <s v="USD"/>
    <n v="1475342382"/>
    <n v="1472750382"/>
    <b v="0"/>
    <n v="45"/>
    <x v="0"/>
    <x v="11"/>
    <n v="1053"/>
    <n v="45.62222222222222"/>
    <x v="4"/>
    <x v="11"/>
  </r>
  <r>
    <x v="0"/>
    <x v="0"/>
    <s v="USD"/>
    <n v="1367902740"/>
    <n v="1366251510"/>
    <b v="0"/>
    <n v="13"/>
    <x v="0"/>
    <x v="11"/>
    <n v="80"/>
    <n v="75.384615384615387"/>
    <x v="4"/>
    <x v="11"/>
  </r>
  <r>
    <x v="0"/>
    <x v="0"/>
    <s v="USD"/>
    <n v="1400561940"/>
    <n v="1397679445"/>
    <b v="0"/>
    <n v="40"/>
    <x v="0"/>
    <x v="11"/>
    <n v="35"/>
    <n v="50.875"/>
    <x v="4"/>
    <x v="11"/>
  </r>
  <r>
    <x v="0"/>
    <x v="0"/>
    <s v="USD"/>
    <n v="1425275940"/>
    <n v="1422371381"/>
    <b v="0"/>
    <n v="21"/>
    <x v="0"/>
    <x v="11"/>
    <n v="505"/>
    <n v="119.28571428571429"/>
    <x v="4"/>
    <x v="11"/>
  </r>
  <r>
    <x v="0"/>
    <x v="0"/>
    <s v="USD"/>
    <n v="1298245954"/>
    <n v="1295653954"/>
    <b v="0"/>
    <n v="134"/>
    <x v="0"/>
    <x v="11"/>
    <n v="2400.6100000000006"/>
    <n v="92.541865671641801"/>
    <x v="4"/>
    <x v="11"/>
  </r>
  <r>
    <x v="0"/>
    <x v="0"/>
    <s v="USD"/>
    <n v="1307761200"/>
    <n v="1304464914"/>
    <b v="0"/>
    <n v="20"/>
    <x v="0"/>
    <x v="11"/>
    <n v="21"/>
    <n v="76.05"/>
    <x v="4"/>
    <x v="11"/>
  </r>
  <r>
    <x v="0"/>
    <x v="0"/>
    <s v="USD"/>
    <n v="1466139300"/>
    <n v="1464854398"/>
    <b v="0"/>
    <n v="19"/>
    <x v="0"/>
    <x v="11"/>
    <n v="0"/>
    <n v="52.631578947368418"/>
    <x v="4"/>
    <x v="11"/>
  </r>
  <r>
    <x v="0"/>
    <x v="0"/>
    <s v="USD"/>
    <n v="1355585777"/>
    <n v="1352993777"/>
    <b v="0"/>
    <n v="209"/>
    <x v="0"/>
    <x v="11"/>
    <n v="5689"/>
    <n v="98.990430622009569"/>
    <x v="4"/>
    <x v="11"/>
  </r>
  <r>
    <x v="0"/>
    <x v="0"/>
    <s v="USD"/>
    <n v="1429594832"/>
    <n v="1427780432"/>
    <b v="0"/>
    <n v="38"/>
    <x v="0"/>
    <x v="11"/>
    <n v="522"/>
    <n v="79.526315789473685"/>
    <x v="4"/>
    <x v="11"/>
  </r>
  <r>
    <x v="0"/>
    <x v="0"/>
    <s v="USD"/>
    <n v="1312095540"/>
    <n v="1306608888"/>
    <b v="0"/>
    <n v="24"/>
    <x v="0"/>
    <x v="11"/>
    <n v="221"/>
    <n v="134.20833333333334"/>
    <x v="4"/>
    <x v="11"/>
  </r>
  <r>
    <x v="0"/>
    <x v="0"/>
    <s v="USD"/>
    <n v="1350505059"/>
    <n v="1347913059"/>
    <b v="0"/>
    <n v="8"/>
    <x v="0"/>
    <x v="11"/>
    <n v="1"/>
    <n v="37.625"/>
    <x v="4"/>
    <x v="11"/>
  </r>
  <r>
    <x v="0"/>
    <x v="0"/>
    <s v="USD"/>
    <n v="1405033300"/>
    <n v="1402441300"/>
    <b v="0"/>
    <n v="179"/>
    <x v="0"/>
    <x v="11"/>
    <n v="137"/>
    <n v="51.044692737430168"/>
    <x v="4"/>
    <x v="11"/>
  </r>
  <r>
    <x v="0"/>
    <x v="0"/>
    <s v="USD"/>
    <n v="1406509200"/>
    <n v="1404769538"/>
    <b v="0"/>
    <n v="26"/>
    <x v="0"/>
    <x v="11"/>
    <n v="1"/>
    <n v="50.03846153846154"/>
    <x v="4"/>
    <x v="11"/>
  </r>
  <r>
    <x v="0"/>
    <x v="0"/>
    <s v="USD"/>
    <n v="1429920000"/>
    <n v="1426703452"/>
    <b v="0"/>
    <n v="131"/>
    <x v="0"/>
    <x v="11"/>
    <n v="2545"/>
    <n v="133.93129770992365"/>
    <x v="4"/>
    <x v="11"/>
  </r>
  <r>
    <x v="0"/>
    <x v="0"/>
    <s v="USD"/>
    <n v="1352860017"/>
    <n v="1348536417"/>
    <b v="0"/>
    <n v="14"/>
    <x v="0"/>
    <x v="11"/>
    <n v="15"/>
    <n v="58.214285714285715"/>
    <x v="4"/>
    <x v="11"/>
  </r>
  <r>
    <x v="0"/>
    <x v="0"/>
    <s v="USD"/>
    <n v="1369355437"/>
    <n v="1366763437"/>
    <b v="0"/>
    <n v="174"/>
    <x v="0"/>
    <x v="11"/>
    <n v="318.54999999999927"/>
    <n v="88.037643678160919"/>
    <x v="4"/>
    <x v="11"/>
  </r>
  <r>
    <x v="0"/>
    <x v="5"/>
    <s v="CAD"/>
    <n v="1389012940"/>
    <n v="1385124940"/>
    <b v="0"/>
    <n v="191"/>
    <x v="0"/>
    <x v="11"/>
    <n v="4730.16"/>
    <n v="70.576753926701571"/>
    <x v="4"/>
    <x v="11"/>
  </r>
  <r>
    <x v="0"/>
    <x v="0"/>
    <s v="USD"/>
    <n v="1405715472"/>
    <n v="1403901072"/>
    <b v="0"/>
    <n v="38"/>
    <x v="0"/>
    <x v="11"/>
    <n v="25"/>
    <n v="53.289473684210527"/>
    <x v="4"/>
    <x v="11"/>
  </r>
  <r>
    <x v="0"/>
    <x v="0"/>
    <s v="USD"/>
    <n v="1410546413"/>
    <n v="1407954413"/>
    <b v="0"/>
    <n v="22"/>
    <x v="0"/>
    <x v="11"/>
    <n v="0"/>
    <n v="136.36363636363637"/>
    <x v="4"/>
    <x v="11"/>
  </r>
  <r>
    <x v="0"/>
    <x v="0"/>
    <s v="USD"/>
    <n v="1324014521"/>
    <n v="1318826921"/>
    <b v="0"/>
    <n v="149"/>
    <x v="0"/>
    <x v="11"/>
    <n v="486"/>
    <n v="40.547315436241611"/>
    <x v="4"/>
    <x v="11"/>
  </r>
  <r>
    <x v="0"/>
    <x v="0"/>
    <s v="USD"/>
    <n v="1316716129"/>
    <n v="1314124129"/>
    <b v="0"/>
    <n v="56"/>
    <x v="0"/>
    <x v="11"/>
    <n v="955"/>
    <n v="70.625"/>
    <x v="4"/>
    <x v="11"/>
  </r>
  <r>
    <x v="0"/>
    <x v="0"/>
    <s v="USD"/>
    <n v="1391706084"/>
    <n v="1389891684"/>
    <b v="0"/>
    <n v="19"/>
    <x v="0"/>
    <x v="11"/>
    <n v="251"/>
    <n v="52.684210526315788"/>
    <x v="4"/>
    <x v="11"/>
  </r>
  <r>
    <x v="2"/>
    <x v="1"/>
    <s v="GBP"/>
    <n v="1422256341"/>
    <n v="1419664341"/>
    <b v="0"/>
    <n v="0"/>
    <x v="1"/>
    <x v="18"/>
    <n v="-250000"/>
    <e v="#DIV/0!"/>
    <x v="6"/>
    <x v="18"/>
  </r>
  <r>
    <x v="2"/>
    <x v="0"/>
    <s v="USD"/>
    <n v="1488958200"/>
    <n v="1484912974"/>
    <b v="0"/>
    <n v="16"/>
    <x v="1"/>
    <x v="18"/>
    <n v="-16545"/>
    <n v="90.9375"/>
    <x v="6"/>
    <x v="18"/>
  </r>
  <r>
    <x v="2"/>
    <x v="0"/>
    <s v="USD"/>
    <n v="1402600085"/>
    <n v="1400008085"/>
    <b v="0"/>
    <n v="2"/>
    <x v="1"/>
    <x v="18"/>
    <n v="-2490"/>
    <n v="5"/>
    <x v="6"/>
    <x v="18"/>
  </r>
  <r>
    <x v="2"/>
    <x v="0"/>
    <s v="USD"/>
    <n v="1399223500"/>
    <n v="1396631500"/>
    <b v="0"/>
    <n v="48"/>
    <x v="1"/>
    <x v="18"/>
    <n v="-3712"/>
    <n v="58.083333333333336"/>
    <x v="6"/>
    <x v="18"/>
  </r>
  <r>
    <x v="2"/>
    <x v="1"/>
    <s v="GBP"/>
    <n v="1478425747"/>
    <n v="1475398147"/>
    <b v="0"/>
    <n v="2"/>
    <x v="1"/>
    <x v="18"/>
    <n v="-109996"/>
    <n v="2"/>
    <x v="6"/>
    <x v="18"/>
  </r>
  <r>
    <x v="2"/>
    <x v="0"/>
    <s v="USD"/>
    <n v="1488340800"/>
    <n v="1483768497"/>
    <b v="0"/>
    <n v="2"/>
    <x v="1"/>
    <x v="18"/>
    <n v="-24875"/>
    <n v="62.5"/>
    <x v="6"/>
    <x v="18"/>
  </r>
  <r>
    <x v="2"/>
    <x v="0"/>
    <s v="USD"/>
    <n v="1478383912"/>
    <n v="1475791912"/>
    <b v="0"/>
    <n v="1"/>
    <x v="1"/>
    <x v="18"/>
    <n v="-19990"/>
    <n v="10"/>
    <x v="6"/>
    <x v="18"/>
  </r>
  <r>
    <x v="2"/>
    <x v="0"/>
    <s v="USD"/>
    <n v="1450166340"/>
    <n v="1448044925"/>
    <b v="0"/>
    <n v="17"/>
    <x v="1"/>
    <x v="18"/>
    <n v="-23783"/>
    <n v="71.588235294117652"/>
    <x v="6"/>
    <x v="18"/>
  </r>
  <r>
    <x v="2"/>
    <x v="0"/>
    <s v="USD"/>
    <n v="1483488249"/>
    <n v="1480896249"/>
    <b v="0"/>
    <n v="0"/>
    <x v="1"/>
    <x v="18"/>
    <n v="-10000"/>
    <e v="#DIV/0!"/>
    <x v="6"/>
    <x v="18"/>
  </r>
  <r>
    <x v="2"/>
    <x v="0"/>
    <s v="USD"/>
    <n v="1454213820"/>
    <n v="1451723535"/>
    <b v="0"/>
    <n v="11"/>
    <x v="1"/>
    <x v="18"/>
    <n v="-3139"/>
    <n v="32.81818181818182"/>
    <x v="6"/>
    <x v="18"/>
  </r>
  <r>
    <x v="2"/>
    <x v="0"/>
    <s v="USD"/>
    <n v="1416512901"/>
    <n v="1413053301"/>
    <b v="0"/>
    <n v="95"/>
    <x v="1"/>
    <x v="18"/>
    <n v="-1834"/>
    <n v="49.11578947368421"/>
    <x v="6"/>
    <x v="18"/>
  </r>
  <r>
    <x v="2"/>
    <x v="0"/>
    <s v="USD"/>
    <n v="1435633602"/>
    <n v="1433041602"/>
    <b v="0"/>
    <n v="13"/>
    <x v="1"/>
    <x v="18"/>
    <n v="-19788"/>
    <n v="16.307692307692307"/>
    <x v="6"/>
    <x v="18"/>
  </r>
  <r>
    <x v="2"/>
    <x v="5"/>
    <s v="CAD"/>
    <n v="1436373900"/>
    <n v="1433861210"/>
    <b v="0"/>
    <n v="2"/>
    <x v="1"/>
    <x v="18"/>
    <n v="-7964"/>
    <n v="18"/>
    <x v="6"/>
    <x v="18"/>
  </r>
  <r>
    <x v="2"/>
    <x v="0"/>
    <s v="USD"/>
    <n v="1467155733"/>
    <n v="1465427733"/>
    <b v="0"/>
    <n v="2"/>
    <x v="1"/>
    <x v="18"/>
    <n v="-159974"/>
    <n v="13"/>
    <x v="6"/>
    <x v="18"/>
  </r>
  <r>
    <x v="2"/>
    <x v="0"/>
    <s v="USD"/>
    <n v="1470519308"/>
    <n v="1465335308"/>
    <b v="0"/>
    <n v="3"/>
    <x v="1"/>
    <x v="18"/>
    <n v="-9949"/>
    <n v="17"/>
    <x v="6"/>
    <x v="18"/>
  </r>
  <r>
    <x v="2"/>
    <x v="2"/>
    <s v="AUD"/>
    <n v="1402901405"/>
    <n v="1400309405"/>
    <b v="0"/>
    <n v="0"/>
    <x v="1"/>
    <x v="18"/>
    <n v="-280"/>
    <e v="#DIV/0!"/>
    <x v="6"/>
    <x v="18"/>
  </r>
  <r>
    <x v="2"/>
    <x v="0"/>
    <s v="USD"/>
    <n v="1425170525"/>
    <n v="1422664925"/>
    <b v="0"/>
    <n v="0"/>
    <x v="1"/>
    <x v="18"/>
    <n v="-60"/>
    <e v="#DIV/0!"/>
    <x v="6"/>
    <x v="18"/>
  </r>
  <r>
    <x v="2"/>
    <x v="2"/>
    <s v="AUD"/>
    <n v="1402618355"/>
    <n v="1400026355"/>
    <b v="0"/>
    <n v="0"/>
    <x v="1"/>
    <x v="18"/>
    <n v="-8000"/>
    <e v="#DIV/0!"/>
    <x v="6"/>
    <x v="18"/>
  </r>
  <r>
    <x v="2"/>
    <x v="3"/>
    <s v="EUR"/>
    <n v="1457966129"/>
    <n v="1455377729"/>
    <b v="0"/>
    <n v="2"/>
    <x v="1"/>
    <x v="18"/>
    <n v="-4994"/>
    <n v="3"/>
    <x v="6"/>
    <x v="18"/>
  </r>
  <r>
    <x v="2"/>
    <x v="1"/>
    <s v="GBP"/>
    <n v="1459341380"/>
    <n v="1456839380"/>
    <b v="0"/>
    <n v="24"/>
    <x v="1"/>
    <x v="18"/>
    <n v="-3996"/>
    <n v="41.833333333333336"/>
    <x v="6"/>
    <x v="18"/>
  </r>
  <r>
    <x v="0"/>
    <x v="0"/>
    <s v="USD"/>
    <n v="1425955189"/>
    <n v="1423366789"/>
    <b v="0"/>
    <n v="70"/>
    <x v="0"/>
    <x v="14"/>
    <n v="1453.69"/>
    <n v="49.338428571428572"/>
    <x v="4"/>
    <x v="14"/>
  </r>
  <r>
    <x v="0"/>
    <x v="0"/>
    <s v="USD"/>
    <n v="1341964080"/>
    <n v="1339109212"/>
    <b v="0"/>
    <n v="81"/>
    <x v="0"/>
    <x v="14"/>
    <n v="30"/>
    <n v="41.728395061728392"/>
    <x v="4"/>
    <x v="14"/>
  </r>
  <r>
    <x v="0"/>
    <x v="0"/>
    <s v="USD"/>
    <n v="1333921508"/>
    <n v="1331333108"/>
    <b v="0"/>
    <n v="32"/>
    <x v="0"/>
    <x v="14"/>
    <n v="48"/>
    <n v="32.71875"/>
    <x v="4"/>
    <x v="14"/>
  </r>
  <r>
    <x v="0"/>
    <x v="0"/>
    <s v="USD"/>
    <n v="1354017600"/>
    <n v="1350967535"/>
    <b v="0"/>
    <n v="26"/>
    <x v="0"/>
    <x v="14"/>
    <n v="351"/>
    <n v="51.96153846153846"/>
    <x v="4"/>
    <x v="14"/>
  </r>
  <r>
    <x v="0"/>
    <x v="0"/>
    <s v="USD"/>
    <n v="1344636000"/>
    <n v="1341800110"/>
    <b v="0"/>
    <n v="105"/>
    <x v="0"/>
    <x v="14"/>
    <n v="747"/>
    <n v="50.685714285714283"/>
    <x v="4"/>
    <x v="14"/>
  </r>
  <r>
    <x v="0"/>
    <x v="0"/>
    <s v="USD"/>
    <n v="1415832338"/>
    <n v="1413236738"/>
    <b v="0"/>
    <n v="29"/>
    <x v="0"/>
    <x v="14"/>
    <n v="25"/>
    <n v="42.241379310344826"/>
    <x v="4"/>
    <x v="14"/>
  </r>
  <r>
    <x v="0"/>
    <x v="3"/>
    <s v="EUR"/>
    <n v="1449178200"/>
    <n v="1447614732"/>
    <b v="0"/>
    <n v="8"/>
    <x v="0"/>
    <x v="14"/>
    <n v="335"/>
    <n v="416.875"/>
    <x v="4"/>
    <x v="14"/>
  </r>
  <r>
    <x v="0"/>
    <x v="0"/>
    <s v="USD"/>
    <n v="1275368340"/>
    <n v="1272692732"/>
    <b v="0"/>
    <n v="89"/>
    <x v="0"/>
    <x v="14"/>
    <n v="1652"/>
    <n v="46.651685393258425"/>
    <x v="4"/>
    <x v="14"/>
  </r>
  <r>
    <x v="0"/>
    <x v="0"/>
    <s v="USD"/>
    <n v="1363024946"/>
    <n v="1359140546"/>
    <b v="0"/>
    <n v="44"/>
    <x v="0"/>
    <x v="14"/>
    <n v="132"/>
    <n v="48.454545454545453"/>
    <x v="4"/>
    <x v="14"/>
  </r>
  <r>
    <x v="0"/>
    <x v="0"/>
    <s v="USD"/>
    <n v="1355597528"/>
    <n v="1353005528"/>
    <b v="0"/>
    <n v="246"/>
    <x v="0"/>
    <x v="14"/>
    <n v="5350.130000000001"/>
    <n v="70.5289837398374"/>
    <x v="4"/>
    <x v="14"/>
  </r>
  <r>
    <x v="0"/>
    <x v="0"/>
    <s v="USD"/>
    <n v="1279778400"/>
    <n v="1275851354"/>
    <b v="0"/>
    <n v="120"/>
    <x v="0"/>
    <x v="14"/>
    <n v="555"/>
    <n v="87.958333333333329"/>
    <x v="4"/>
    <x v="14"/>
  </r>
  <r>
    <x v="0"/>
    <x v="0"/>
    <s v="USD"/>
    <n v="1307459881"/>
    <n v="1304867881"/>
    <b v="0"/>
    <n v="26"/>
    <x v="0"/>
    <x v="14"/>
    <n v="183"/>
    <n v="26.26923076923077"/>
    <x v="4"/>
    <x v="14"/>
  </r>
  <r>
    <x v="0"/>
    <x v="0"/>
    <s v="USD"/>
    <n v="1302926340"/>
    <n v="1301524585"/>
    <b v="0"/>
    <n v="45"/>
    <x v="0"/>
    <x v="14"/>
    <n v="100"/>
    <n v="57.777777777777779"/>
    <x v="4"/>
    <x v="14"/>
  </r>
  <r>
    <x v="0"/>
    <x v="0"/>
    <s v="USD"/>
    <n v="1329082983"/>
    <n v="1326404583"/>
    <b v="0"/>
    <n v="20"/>
    <x v="0"/>
    <x v="14"/>
    <n v="145"/>
    <n v="57.25"/>
    <x v="4"/>
    <x v="14"/>
  </r>
  <r>
    <x v="0"/>
    <x v="0"/>
    <s v="USD"/>
    <n v="1445363722"/>
    <n v="1442771722"/>
    <b v="0"/>
    <n v="47"/>
    <x v="0"/>
    <x v="14"/>
    <n v="156"/>
    <n v="196.34042553191489"/>
    <x v="4"/>
    <x v="14"/>
  </r>
  <r>
    <x v="0"/>
    <x v="0"/>
    <s v="USD"/>
    <n v="1334250165"/>
    <n v="1331658165"/>
    <b v="0"/>
    <n v="13"/>
    <x v="0"/>
    <x v="14"/>
    <n v="108"/>
    <n v="43"/>
    <x v="4"/>
    <x v="14"/>
  </r>
  <r>
    <x v="0"/>
    <x v="0"/>
    <s v="USD"/>
    <n v="1393966800"/>
    <n v="1392040806"/>
    <b v="0"/>
    <n v="183"/>
    <x v="0"/>
    <x v="14"/>
    <n v="156"/>
    <n v="35.551912568306008"/>
    <x v="4"/>
    <x v="14"/>
  </r>
  <r>
    <x v="0"/>
    <x v="0"/>
    <s v="USD"/>
    <n v="1454349600"/>
    <n v="1451277473"/>
    <b v="0"/>
    <n v="21"/>
    <x v="0"/>
    <x v="14"/>
    <n v="445"/>
    <n v="68.80952380952381"/>
    <x v="4"/>
    <x v="14"/>
  </r>
  <r>
    <x v="0"/>
    <x v="0"/>
    <s v="USD"/>
    <n v="1427319366"/>
    <n v="1424730966"/>
    <b v="0"/>
    <n v="42"/>
    <x v="0"/>
    <x v="14"/>
    <n v="300"/>
    <n v="28.571428571428573"/>
    <x v="4"/>
    <x v="14"/>
  </r>
  <r>
    <x v="0"/>
    <x v="0"/>
    <s v="USD"/>
    <n v="1349517540"/>
    <n v="1347137731"/>
    <b v="0"/>
    <n v="54"/>
    <x v="0"/>
    <x v="14"/>
    <n v="234.11000000000013"/>
    <n v="50.631666666666668"/>
    <x v="4"/>
    <x v="14"/>
  </r>
  <r>
    <x v="2"/>
    <x v="1"/>
    <s v="GBP"/>
    <n v="1432299600"/>
    <n v="1429707729"/>
    <b v="0"/>
    <n v="25"/>
    <x v="1"/>
    <x v="29"/>
    <n v="-96330"/>
    <n v="106.8"/>
    <x v="2"/>
    <x v="29"/>
  </r>
  <r>
    <x v="2"/>
    <x v="9"/>
    <s v="EUR"/>
    <n v="1425495447"/>
    <n v="1422903447"/>
    <b v="0"/>
    <n v="3"/>
    <x v="1"/>
    <x v="29"/>
    <n v="-988"/>
    <n v="4"/>
    <x v="2"/>
    <x v="29"/>
  </r>
  <r>
    <x v="2"/>
    <x v="0"/>
    <s v="USD"/>
    <n v="1485541791"/>
    <n v="1480357791"/>
    <b v="0"/>
    <n v="41"/>
    <x v="1"/>
    <x v="29"/>
    <n v="-1602"/>
    <n v="34.097560975609753"/>
    <x v="2"/>
    <x v="29"/>
  </r>
  <r>
    <x v="2"/>
    <x v="0"/>
    <s v="USD"/>
    <n v="1451752021"/>
    <n v="1447864021"/>
    <b v="0"/>
    <n v="2"/>
    <x v="1"/>
    <x v="29"/>
    <n v="-49950"/>
    <n v="25"/>
    <x v="2"/>
    <x v="29"/>
  </r>
  <r>
    <x v="2"/>
    <x v="0"/>
    <s v="USD"/>
    <n v="1410127994"/>
    <n v="1407535994"/>
    <b v="0"/>
    <n v="4"/>
    <x v="1"/>
    <x v="29"/>
    <n v="-24958"/>
    <n v="10.5"/>
    <x v="2"/>
    <x v="29"/>
  </r>
  <r>
    <x v="2"/>
    <x v="0"/>
    <s v="USD"/>
    <n v="1466697983"/>
    <n v="1464105983"/>
    <b v="0"/>
    <n v="99"/>
    <x v="1"/>
    <x v="29"/>
    <n v="-28620"/>
    <n v="215.95959595959596"/>
    <x v="2"/>
    <x v="29"/>
  </r>
  <r>
    <x v="2"/>
    <x v="0"/>
    <s v="USD"/>
    <n v="1400853925"/>
    <n v="1399557925"/>
    <b v="0"/>
    <n v="4"/>
    <x v="1"/>
    <x v="29"/>
    <n v="-29915"/>
    <n v="21.25"/>
    <x v="2"/>
    <x v="29"/>
  </r>
  <r>
    <x v="2"/>
    <x v="0"/>
    <s v="USD"/>
    <n v="1483048900"/>
    <n v="1480456900"/>
    <b v="0"/>
    <n v="4"/>
    <x v="1"/>
    <x v="29"/>
    <n v="-24567"/>
    <n v="108.25"/>
    <x v="2"/>
    <x v="29"/>
  </r>
  <r>
    <x v="2"/>
    <x v="0"/>
    <s v="USD"/>
    <n v="1414059479"/>
    <n v="1411467479"/>
    <b v="0"/>
    <n v="38"/>
    <x v="1"/>
    <x v="29"/>
    <n v="-30061"/>
    <n v="129.97368421052633"/>
    <x v="2"/>
    <x v="29"/>
  </r>
  <r>
    <x v="2"/>
    <x v="9"/>
    <s v="EUR"/>
    <n v="1446331500"/>
    <n v="1442531217"/>
    <b v="0"/>
    <n v="285"/>
    <x v="1"/>
    <x v="29"/>
    <n v="-51514"/>
    <n v="117.49473684210527"/>
    <x v="2"/>
    <x v="29"/>
  </r>
  <r>
    <x v="2"/>
    <x v="4"/>
    <s v="NZD"/>
    <n v="1407545334"/>
    <n v="1404953334"/>
    <b v="0"/>
    <n v="1"/>
    <x v="1"/>
    <x v="29"/>
    <n v="-42490"/>
    <n v="10"/>
    <x v="2"/>
    <x v="29"/>
  </r>
  <r>
    <x v="2"/>
    <x v="0"/>
    <s v="USD"/>
    <n v="1433395560"/>
    <n v="1430803560"/>
    <b v="0"/>
    <n v="42"/>
    <x v="1"/>
    <x v="29"/>
    <n v="-2035"/>
    <n v="70.595238095238102"/>
    <x v="2"/>
    <x v="29"/>
  </r>
  <r>
    <x v="2"/>
    <x v="1"/>
    <s v="GBP"/>
    <n v="1412770578"/>
    <n v="1410178578"/>
    <b v="0"/>
    <n v="26"/>
    <x v="1"/>
    <x v="29"/>
    <n v="-47363"/>
    <n v="24.5"/>
    <x v="2"/>
    <x v="29"/>
  </r>
  <r>
    <x v="2"/>
    <x v="0"/>
    <s v="USD"/>
    <n v="1414814340"/>
    <n v="1413519073"/>
    <b v="0"/>
    <n v="2"/>
    <x v="1"/>
    <x v="29"/>
    <n v="-606"/>
    <n v="30"/>
    <x v="2"/>
    <x v="29"/>
  </r>
  <r>
    <x v="2"/>
    <x v="0"/>
    <s v="USD"/>
    <n v="1409620222"/>
    <n v="1407892222"/>
    <b v="0"/>
    <n v="4"/>
    <x v="1"/>
    <x v="29"/>
    <n v="-492"/>
    <n v="2"/>
    <x v="2"/>
    <x v="29"/>
  </r>
  <r>
    <x v="2"/>
    <x v="0"/>
    <s v="USD"/>
    <n v="1478542375"/>
    <n v="1476378775"/>
    <b v="0"/>
    <n v="6"/>
    <x v="1"/>
    <x v="29"/>
    <n v="-19898"/>
    <n v="17"/>
    <x v="2"/>
    <x v="29"/>
  </r>
  <r>
    <x v="2"/>
    <x v="7"/>
    <s v="HKD"/>
    <n v="1486708133"/>
    <n v="1484116133"/>
    <b v="0"/>
    <n v="70"/>
    <x v="1"/>
    <x v="29"/>
    <n v="-184975"/>
    <n v="2928.9285714285716"/>
    <x v="2"/>
    <x v="29"/>
  </r>
  <r>
    <x v="2"/>
    <x v="0"/>
    <s v="USD"/>
    <n v="1407869851"/>
    <n v="1404845851"/>
    <b v="0"/>
    <n v="9"/>
    <x v="1"/>
    <x v="29"/>
    <n v="-24740"/>
    <n v="28.888888888888889"/>
    <x v="2"/>
    <x v="29"/>
  </r>
  <r>
    <x v="2"/>
    <x v="0"/>
    <s v="USD"/>
    <n v="1432069249"/>
    <n v="1429477249"/>
    <b v="0"/>
    <n v="8"/>
    <x v="1"/>
    <x v="29"/>
    <n v="-263"/>
    <n v="29.625"/>
    <x v="2"/>
    <x v="29"/>
  </r>
  <r>
    <x v="2"/>
    <x v="1"/>
    <s v="GBP"/>
    <n v="1445468400"/>
    <n v="1443042061"/>
    <b v="0"/>
    <n v="105"/>
    <x v="1"/>
    <x v="29"/>
    <n v="-5697"/>
    <n v="40.980952380952381"/>
    <x v="2"/>
    <x v="29"/>
  </r>
  <r>
    <x v="0"/>
    <x v="0"/>
    <s v="USD"/>
    <n v="1342243143"/>
    <n v="1339651143"/>
    <b v="0"/>
    <n v="38"/>
    <x v="0"/>
    <x v="14"/>
    <n v="552"/>
    <n v="54"/>
    <x v="4"/>
    <x v="14"/>
  </r>
  <r>
    <x v="0"/>
    <x v="0"/>
    <s v="USD"/>
    <n v="1386828507"/>
    <n v="1384236507"/>
    <b v="0"/>
    <n v="64"/>
    <x v="0"/>
    <x v="14"/>
    <n v="311"/>
    <n v="36.109375"/>
    <x v="4"/>
    <x v="14"/>
  </r>
  <r>
    <x v="0"/>
    <x v="0"/>
    <s v="USD"/>
    <n v="1317099540"/>
    <n v="1313612532"/>
    <b v="0"/>
    <n v="13"/>
    <x v="0"/>
    <x v="14"/>
    <n v="176"/>
    <n v="23.153846153846153"/>
    <x v="4"/>
    <x v="14"/>
  </r>
  <r>
    <x v="0"/>
    <x v="0"/>
    <s v="USD"/>
    <n v="1389814380"/>
    <n v="1387390555"/>
    <b v="0"/>
    <n v="33"/>
    <x v="0"/>
    <x v="14"/>
    <n v="432"/>
    <n v="104"/>
    <x v="4"/>
    <x v="14"/>
  </r>
  <r>
    <x v="0"/>
    <x v="0"/>
    <s v="USD"/>
    <n v="1381449600"/>
    <n v="1379540288"/>
    <b v="0"/>
    <n v="52"/>
    <x v="0"/>
    <x v="14"/>
    <n v="155"/>
    <n v="31.826923076923077"/>
    <x v="4"/>
    <x v="14"/>
  </r>
  <r>
    <x v="0"/>
    <x v="0"/>
    <s v="USD"/>
    <n v="1288657560"/>
    <n v="1286319256"/>
    <b v="0"/>
    <n v="107"/>
    <x v="0"/>
    <x v="14"/>
    <n v="1430.69"/>
    <n v="27.3896261682243"/>
    <x v="4"/>
    <x v="14"/>
  </r>
  <r>
    <x v="0"/>
    <x v="0"/>
    <s v="USD"/>
    <n v="1331182740"/>
    <n v="1329856839"/>
    <b v="0"/>
    <n v="11"/>
    <x v="0"/>
    <x v="14"/>
    <n v="20"/>
    <n v="56.363636363636367"/>
    <x v="4"/>
    <x v="14"/>
  </r>
  <r>
    <x v="0"/>
    <x v="0"/>
    <s v="USD"/>
    <n v="1367940794"/>
    <n v="1365348794"/>
    <b v="0"/>
    <n v="34"/>
    <x v="0"/>
    <x v="14"/>
    <n v="80"/>
    <n v="77.352941176470594"/>
    <x v="4"/>
    <x v="14"/>
  </r>
  <r>
    <x v="0"/>
    <x v="0"/>
    <s v="USD"/>
    <n v="1309825866"/>
    <n v="1306197066"/>
    <b v="0"/>
    <n v="75"/>
    <x v="0"/>
    <x v="14"/>
    <n v="10"/>
    <n v="42.8"/>
    <x v="4"/>
    <x v="14"/>
  </r>
  <r>
    <x v="0"/>
    <x v="0"/>
    <s v="USD"/>
    <n v="1373203482"/>
    <n v="1368019482"/>
    <b v="0"/>
    <n v="26"/>
    <x v="0"/>
    <x v="14"/>
    <n v="270"/>
    <n v="48.846153846153847"/>
    <x v="4"/>
    <x v="14"/>
  </r>
  <r>
    <x v="0"/>
    <x v="0"/>
    <s v="USD"/>
    <n v="1337657400"/>
    <n v="1336512309"/>
    <b v="0"/>
    <n v="50"/>
    <x v="0"/>
    <x v="14"/>
    <n v="412.02"/>
    <n v="48.240400000000001"/>
    <x v="4"/>
    <x v="14"/>
  </r>
  <r>
    <x v="0"/>
    <x v="0"/>
    <s v="USD"/>
    <n v="1327433173"/>
    <n v="1325618773"/>
    <b v="0"/>
    <n v="80"/>
    <x v="0"/>
    <x v="14"/>
    <n v="367"/>
    <n v="70.212500000000006"/>
    <x v="4"/>
    <x v="14"/>
  </r>
  <r>
    <x v="0"/>
    <x v="0"/>
    <s v="USD"/>
    <n v="1411787307"/>
    <n v="1409195307"/>
    <b v="0"/>
    <n v="110"/>
    <x v="0"/>
    <x v="14"/>
    <n v="4346"/>
    <n v="94.054545454545448"/>
    <x v="4"/>
    <x v="14"/>
  </r>
  <r>
    <x v="0"/>
    <x v="0"/>
    <s v="USD"/>
    <n v="1324789200"/>
    <n v="1321649321"/>
    <b v="0"/>
    <n v="77"/>
    <x v="0"/>
    <x v="14"/>
    <n v="1181"/>
    <n v="80.272727272727266"/>
    <x v="4"/>
    <x v="14"/>
  </r>
  <r>
    <x v="0"/>
    <x v="0"/>
    <s v="USD"/>
    <n v="1403326740"/>
    <n v="1400106171"/>
    <b v="0"/>
    <n v="50"/>
    <x v="0"/>
    <x v="14"/>
    <n v="210"/>
    <n v="54.2"/>
    <x v="4"/>
    <x v="14"/>
  </r>
  <r>
    <x v="0"/>
    <x v="0"/>
    <s v="USD"/>
    <n v="1323151140"/>
    <n v="1320528070"/>
    <b v="0"/>
    <n v="145"/>
    <x v="0"/>
    <x v="14"/>
    <n v="1239.0100000000002"/>
    <n v="60.26903448275862"/>
    <x v="4"/>
    <x v="14"/>
  </r>
  <r>
    <x v="0"/>
    <x v="0"/>
    <s v="USD"/>
    <n v="1339732740"/>
    <n v="1338346281"/>
    <b v="0"/>
    <n v="29"/>
    <x v="0"/>
    <x v="14"/>
    <n v="523.47"/>
    <n v="38.740344827586206"/>
    <x v="4"/>
    <x v="14"/>
  </r>
  <r>
    <x v="0"/>
    <x v="0"/>
    <s v="USD"/>
    <n v="1372741200"/>
    <n v="1370067231"/>
    <b v="0"/>
    <n v="114"/>
    <x v="0"/>
    <x v="14"/>
    <n v="2390"/>
    <n v="152.54385964912279"/>
    <x v="4"/>
    <x v="14"/>
  </r>
  <r>
    <x v="0"/>
    <x v="0"/>
    <s v="USD"/>
    <n v="1362955108"/>
    <n v="1360366708"/>
    <b v="0"/>
    <n v="96"/>
    <x v="0"/>
    <x v="14"/>
    <n v="1070"/>
    <n v="115.3125"/>
    <x v="4"/>
    <x v="14"/>
  </r>
  <r>
    <x v="0"/>
    <x v="0"/>
    <s v="USD"/>
    <n v="1308110340"/>
    <n v="1304770233"/>
    <b v="0"/>
    <n v="31"/>
    <x v="0"/>
    <x v="14"/>
    <n v="461"/>
    <n v="35.838709677419352"/>
    <x v="4"/>
    <x v="14"/>
  </r>
  <r>
    <x v="0"/>
    <x v="0"/>
    <s v="USD"/>
    <n v="1400137131"/>
    <n v="1397545131"/>
    <b v="1"/>
    <n v="4883"/>
    <x v="0"/>
    <x v="30"/>
    <n v="65295.890000000014"/>
    <n v="64.570118779438872"/>
    <x v="2"/>
    <x v="30"/>
  </r>
  <r>
    <x v="0"/>
    <x v="0"/>
    <s v="USD"/>
    <n v="1309809140"/>
    <n v="1302033140"/>
    <b v="1"/>
    <n v="95"/>
    <x v="0"/>
    <x v="30"/>
    <n v="2306.42"/>
    <n v="87.436000000000007"/>
    <x v="2"/>
    <x v="30"/>
  </r>
  <r>
    <x v="0"/>
    <x v="0"/>
    <s v="USD"/>
    <n v="1470896916"/>
    <n v="1467008916"/>
    <b v="1"/>
    <n v="2478"/>
    <x v="0"/>
    <x v="30"/>
    <n v="160525"/>
    <n v="68.815577078288939"/>
    <x v="2"/>
    <x v="30"/>
  </r>
  <r>
    <x v="0"/>
    <x v="0"/>
    <s v="USD"/>
    <n v="1398952890"/>
    <n v="1396360890"/>
    <b v="1"/>
    <n v="1789"/>
    <x v="0"/>
    <x v="30"/>
    <n v="275222.2"/>
    <n v="176.200223588597"/>
    <x v="2"/>
    <x v="30"/>
  </r>
  <r>
    <x v="0"/>
    <x v="3"/>
    <s v="EUR"/>
    <n v="1436680958"/>
    <n v="1433224958"/>
    <b v="1"/>
    <n v="680"/>
    <x v="0"/>
    <x v="30"/>
    <n v="248018"/>
    <n v="511.79117647058825"/>
    <x v="2"/>
    <x v="30"/>
  </r>
  <r>
    <x v="0"/>
    <x v="0"/>
    <s v="USD"/>
    <n v="1397961361"/>
    <n v="1392780961"/>
    <b v="1"/>
    <n v="70"/>
    <x v="0"/>
    <x v="30"/>
    <n v="3731"/>
    <n v="160.44285714285715"/>
    <x v="2"/>
    <x v="30"/>
  </r>
  <r>
    <x v="0"/>
    <x v="0"/>
    <s v="USD"/>
    <n v="1258955940"/>
    <n v="1255730520"/>
    <b v="1"/>
    <n v="23"/>
    <x v="0"/>
    <x v="30"/>
    <n v="5.07000000000005"/>
    <n v="35.003043478260871"/>
    <x v="2"/>
    <x v="30"/>
  </r>
  <r>
    <x v="0"/>
    <x v="0"/>
    <s v="USD"/>
    <n v="1465232520"/>
    <n v="1460557809"/>
    <b v="1"/>
    <n v="4245"/>
    <x v="0"/>
    <x v="30"/>
    <n v="700211"/>
    <n v="188.50671378091872"/>
    <x v="2"/>
    <x v="30"/>
  </r>
  <r>
    <x v="0"/>
    <x v="1"/>
    <s v="GBP"/>
    <n v="1404986951"/>
    <n v="1402394951"/>
    <b v="1"/>
    <n v="943"/>
    <x v="0"/>
    <x v="30"/>
    <n v="3001.3000000000029"/>
    <n v="56.204984093319197"/>
    <x v="2"/>
    <x v="30"/>
  </r>
  <r>
    <x v="0"/>
    <x v="0"/>
    <s v="USD"/>
    <n v="1303446073"/>
    <n v="1300767673"/>
    <b v="1"/>
    <n v="1876"/>
    <x v="0"/>
    <x v="30"/>
    <n v="48248.960000000006"/>
    <n v="51.3054157782516"/>
    <x v="2"/>
    <x v="30"/>
  </r>
  <r>
    <x v="0"/>
    <x v="0"/>
    <s v="USD"/>
    <n v="1478516737"/>
    <n v="1475921137"/>
    <b v="1"/>
    <n v="834"/>
    <x v="0"/>
    <x v="30"/>
    <n v="56222"/>
    <n v="127.36450839328538"/>
    <x v="2"/>
    <x v="30"/>
  </r>
  <r>
    <x v="0"/>
    <x v="5"/>
    <s v="CAD"/>
    <n v="1381934015"/>
    <n v="1378737215"/>
    <b v="1"/>
    <n v="682"/>
    <x v="0"/>
    <x v="30"/>
    <n v="34465.33"/>
    <n v="101.85532258064516"/>
    <x v="2"/>
    <x v="30"/>
  </r>
  <r>
    <x v="0"/>
    <x v="0"/>
    <s v="USD"/>
    <n v="1330657200"/>
    <n v="1328158065"/>
    <b v="1"/>
    <n v="147"/>
    <x v="0"/>
    <x v="30"/>
    <n v="18892"/>
    <n v="230.55782312925169"/>
    <x v="2"/>
    <x v="30"/>
  </r>
  <r>
    <x v="0"/>
    <x v="0"/>
    <s v="USD"/>
    <n v="1457758800"/>
    <n v="1453730176"/>
    <b v="1"/>
    <n v="415"/>
    <x v="0"/>
    <x v="30"/>
    <n v="299474"/>
    <n v="842.10602409638557"/>
    <x v="2"/>
    <x v="30"/>
  </r>
  <r>
    <x v="0"/>
    <x v="0"/>
    <s v="USD"/>
    <n v="1337799600"/>
    <n v="1334989881"/>
    <b v="1"/>
    <n v="290"/>
    <x v="0"/>
    <x v="30"/>
    <n v="125410.01999999999"/>
    <n v="577.27593103448271"/>
    <x v="2"/>
    <x v="30"/>
  </r>
  <r>
    <x v="0"/>
    <x v="0"/>
    <s v="USD"/>
    <n v="1429391405"/>
    <n v="1425507005"/>
    <b v="1"/>
    <n v="365"/>
    <x v="0"/>
    <x v="30"/>
    <n v="116420"/>
    <n v="483.34246575342468"/>
    <x v="2"/>
    <x v="30"/>
  </r>
  <r>
    <x v="0"/>
    <x v="0"/>
    <s v="USD"/>
    <n v="1351304513"/>
    <n v="1348712513"/>
    <b v="1"/>
    <n v="660"/>
    <x v="0"/>
    <x v="30"/>
    <n v="20251.410000000003"/>
    <n v="76.138500000000008"/>
    <x v="2"/>
    <x v="30"/>
  </r>
  <r>
    <x v="0"/>
    <x v="0"/>
    <s v="USD"/>
    <n v="1364078561"/>
    <n v="1361490161"/>
    <b v="1"/>
    <n v="1356"/>
    <x v="0"/>
    <x v="30"/>
    <n v="93490.02"/>
    <n v="74.107684365781708"/>
    <x v="2"/>
    <x v="30"/>
  </r>
  <r>
    <x v="0"/>
    <x v="0"/>
    <s v="USD"/>
    <n v="1412121600"/>
    <n v="1408565860"/>
    <b v="1"/>
    <n v="424"/>
    <x v="0"/>
    <x v="30"/>
    <n v="5673.4400000000005"/>
    <n v="36.965660377358489"/>
    <x v="2"/>
    <x v="30"/>
  </r>
  <r>
    <x v="0"/>
    <x v="11"/>
    <s v="SEK"/>
    <n v="1419151341"/>
    <n v="1416559341"/>
    <b v="1"/>
    <n v="33"/>
    <x v="0"/>
    <x v="30"/>
    <n v="12532"/>
    <n v="2500.969696969697"/>
    <x v="2"/>
    <x v="30"/>
  </r>
  <r>
    <x v="0"/>
    <x v="0"/>
    <s v="USD"/>
    <n v="1349495940"/>
    <n v="1346042417"/>
    <b v="1"/>
    <n v="1633"/>
    <x v="0"/>
    <x v="30"/>
    <n v="100538.12"/>
    <n v="67.690214329454989"/>
    <x v="2"/>
    <x v="30"/>
  </r>
  <r>
    <x v="0"/>
    <x v="0"/>
    <s v="USD"/>
    <n v="1400006636"/>
    <n v="1397414636"/>
    <b v="1"/>
    <n v="306"/>
    <x v="0"/>
    <x v="30"/>
    <n v="9292.5"/>
    <n v="63.04738562091503"/>
    <x v="2"/>
    <x v="30"/>
  </r>
  <r>
    <x v="0"/>
    <x v="1"/>
    <s v="GBP"/>
    <n v="1410862734"/>
    <n v="1407838734"/>
    <b v="1"/>
    <n v="205"/>
    <x v="0"/>
    <x v="30"/>
    <n v="5108"/>
    <n v="117.6"/>
    <x v="2"/>
    <x v="30"/>
  </r>
  <r>
    <x v="0"/>
    <x v="13"/>
    <s v="EUR"/>
    <n v="1461306772"/>
    <n v="1458714772"/>
    <b v="1"/>
    <n v="1281"/>
    <x v="0"/>
    <x v="30"/>
    <n v="142343.12"/>
    <n v="180.75185011709601"/>
    <x v="2"/>
    <x v="30"/>
  </r>
  <r>
    <x v="0"/>
    <x v="0"/>
    <s v="USD"/>
    <n v="1326330000"/>
    <n v="1324433310"/>
    <b v="1"/>
    <n v="103"/>
    <x v="0"/>
    <x v="30"/>
    <n v="8114"/>
    <n v="127.32038834951456"/>
    <x v="2"/>
    <x v="30"/>
  </r>
  <r>
    <x v="0"/>
    <x v="0"/>
    <s v="USD"/>
    <n v="1408021098"/>
    <n v="1405429098"/>
    <b v="1"/>
    <n v="1513"/>
    <x v="0"/>
    <x v="30"/>
    <n v="106743.09"/>
    <n v="136.6444745538665"/>
    <x v="2"/>
    <x v="30"/>
  </r>
  <r>
    <x v="0"/>
    <x v="0"/>
    <s v="USD"/>
    <n v="1398959729"/>
    <n v="1396367729"/>
    <b v="1"/>
    <n v="405"/>
    <x v="0"/>
    <x v="30"/>
    <n v="54026"/>
    <n v="182.78024691358024"/>
    <x v="2"/>
    <x v="30"/>
  </r>
  <r>
    <x v="0"/>
    <x v="0"/>
    <s v="USD"/>
    <n v="1480777515"/>
    <n v="1478095515"/>
    <b v="1"/>
    <n v="510"/>
    <x v="0"/>
    <x v="30"/>
    <n v="92483"/>
    <n v="279.37843137254902"/>
    <x v="2"/>
    <x v="30"/>
  </r>
  <r>
    <x v="0"/>
    <x v="1"/>
    <s v="GBP"/>
    <n v="1470423668"/>
    <n v="1467831668"/>
    <b v="1"/>
    <n v="1887"/>
    <x v="0"/>
    <x v="30"/>
    <n v="95816"/>
    <n v="61.375728669846318"/>
    <x v="2"/>
    <x v="30"/>
  </r>
  <r>
    <x v="0"/>
    <x v="0"/>
    <s v="USD"/>
    <n v="1366429101"/>
    <n v="1361248701"/>
    <b v="1"/>
    <n v="701"/>
    <x v="0"/>
    <x v="30"/>
    <n v="51590"/>
    <n v="80.727532097004286"/>
    <x v="2"/>
    <x v="30"/>
  </r>
  <r>
    <x v="0"/>
    <x v="0"/>
    <s v="USD"/>
    <n v="1384488000"/>
    <n v="1381752061"/>
    <b v="1"/>
    <n v="3863"/>
    <x v="0"/>
    <x v="30"/>
    <n v="652110.87000000011"/>
    <n v="272.35590732591254"/>
    <x v="2"/>
    <x v="30"/>
  </r>
  <r>
    <x v="0"/>
    <x v="0"/>
    <s v="USD"/>
    <n v="1353201444"/>
    <n v="1350605844"/>
    <b v="1"/>
    <n v="238"/>
    <x v="0"/>
    <x v="30"/>
    <n v="14362"/>
    <n v="70.848739495798313"/>
    <x v="2"/>
    <x v="30"/>
  </r>
  <r>
    <x v="0"/>
    <x v="0"/>
    <s v="USD"/>
    <n v="1470466800"/>
    <n v="1467134464"/>
    <b v="1"/>
    <n v="2051"/>
    <x v="0"/>
    <x v="30"/>
    <n v="310525.01"/>
    <n v="247.94003412969283"/>
    <x v="2"/>
    <x v="30"/>
  </r>
  <r>
    <x v="0"/>
    <x v="1"/>
    <s v="GBP"/>
    <n v="1376899269"/>
    <n v="1371715269"/>
    <b v="1"/>
    <n v="402"/>
    <x v="0"/>
    <x v="30"/>
    <n v="55099.199999999997"/>
    <n v="186.81393034825871"/>
    <x v="2"/>
    <x v="30"/>
  </r>
  <r>
    <x v="0"/>
    <x v="0"/>
    <s v="USD"/>
    <n v="1362938851"/>
    <n v="1360346851"/>
    <b v="1"/>
    <n v="253"/>
    <x v="0"/>
    <x v="30"/>
    <n v="17393.339999999997"/>
    <n v="131.98948616600788"/>
    <x v="2"/>
    <x v="30"/>
  </r>
  <r>
    <x v="0"/>
    <x v="1"/>
    <s v="GBP"/>
    <n v="1373751325"/>
    <n v="1371159325"/>
    <b v="1"/>
    <n v="473"/>
    <x v="0"/>
    <x v="30"/>
    <n v="9864"/>
    <n v="29.310782241014799"/>
    <x v="2"/>
    <x v="30"/>
  </r>
  <r>
    <x v="0"/>
    <x v="0"/>
    <s v="USD"/>
    <n v="1450511940"/>
    <n v="1446527540"/>
    <b v="1"/>
    <n v="821"/>
    <x v="0"/>
    <x v="30"/>
    <n v="151165"/>
    <n v="245.02436053593178"/>
    <x v="2"/>
    <x v="30"/>
  </r>
  <r>
    <x v="0"/>
    <x v="0"/>
    <s v="USD"/>
    <n v="1339484400"/>
    <n v="1336627492"/>
    <b v="1"/>
    <n v="388"/>
    <x v="0"/>
    <x v="30"/>
    <n v="463422.57"/>
    <n v="1323.2540463917526"/>
    <x v="2"/>
    <x v="30"/>
  </r>
  <r>
    <x v="0"/>
    <x v="0"/>
    <s v="USD"/>
    <n v="1447909140"/>
    <n v="1444734146"/>
    <b v="1"/>
    <n v="813"/>
    <x v="0"/>
    <x v="30"/>
    <n v="29802.309999999998"/>
    <n v="282.65966789667897"/>
    <x v="2"/>
    <x v="30"/>
  </r>
  <r>
    <x v="0"/>
    <x v="12"/>
    <s v="EUR"/>
    <n v="1459684862"/>
    <n v="1456232462"/>
    <b v="1"/>
    <n v="1945"/>
    <x v="0"/>
    <x v="30"/>
    <n v="127412.01000000001"/>
    <n v="91.214401028277635"/>
    <x v="2"/>
    <x v="30"/>
  </r>
  <r>
    <x v="2"/>
    <x v="5"/>
    <s v="CAD"/>
    <n v="1404926665"/>
    <n v="1402334665"/>
    <b v="0"/>
    <n v="12"/>
    <x v="1"/>
    <x v="31"/>
    <n v="-7119"/>
    <n v="31.75"/>
    <x v="8"/>
    <x v="31"/>
  </r>
  <r>
    <x v="2"/>
    <x v="7"/>
    <s v="HKD"/>
    <n v="1480863887"/>
    <n v="1478268287"/>
    <b v="0"/>
    <n v="0"/>
    <x v="1"/>
    <x v="31"/>
    <n v="-180000"/>
    <e v="#DIV/0!"/>
    <x v="8"/>
    <x v="31"/>
  </r>
  <r>
    <x v="2"/>
    <x v="0"/>
    <s v="USD"/>
    <n v="1472799600"/>
    <n v="1470874618"/>
    <b v="0"/>
    <n v="16"/>
    <x v="1"/>
    <x v="31"/>
    <n v="-31581"/>
    <n v="88.6875"/>
    <x v="8"/>
    <x v="31"/>
  </r>
  <r>
    <x v="2"/>
    <x v="0"/>
    <s v="USD"/>
    <n v="1417377481"/>
    <n v="1412189881"/>
    <b v="0"/>
    <n v="7"/>
    <x v="1"/>
    <x v="31"/>
    <n v="-11828"/>
    <n v="453.14285714285717"/>
    <x v="8"/>
    <x v="31"/>
  </r>
  <r>
    <x v="2"/>
    <x v="1"/>
    <s v="GBP"/>
    <n v="1470178800"/>
    <n v="1467650771"/>
    <b v="0"/>
    <n v="4"/>
    <x v="1"/>
    <x v="31"/>
    <n v="-1549"/>
    <n v="12.75"/>
    <x v="8"/>
    <x v="31"/>
  </r>
  <r>
    <x v="2"/>
    <x v="1"/>
    <s v="GBP"/>
    <n v="1457947483"/>
    <n v="1455359083"/>
    <b v="0"/>
    <n v="1"/>
    <x v="1"/>
    <x v="31"/>
    <n v="-1999"/>
    <n v="1"/>
    <x v="8"/>
    <x v="31"/>
  </r>
  <r>
    <x v="2"/>
    <x v="1"/>
    <s v="GBP"/>
    <n v="1425223276"/>
    <n v="1422631276"/>
    <b v="0"/>
    <n v="28"/>
    <x v="1"/>
    <x v="31"/>
    <n v="-3164"/>
    <n v="83.428571428571431"/>
    <x v="8"/>
    <x v="31"/>
  </r>
  <r>
    <x v="2"/>
    <x v="0"/>
    <s v="USD"/>
    <n v="1440094742"/>
    <n v="1437502742"/>
    <b v="0"/>
    <n v="1"/>
    <x v="1"/>
    <x v="31"/>
    <n v="-5975"/>
    <n v="25"/>
    <x v="8"/>
    <x v="31"/>
  </r>
  <r>
    <x v="2"/>
    <x v="0"/>
    <s v="USD"/>
    <n v="1481473208"/>
    <n v="1478881208"/>
    <b v="0"/>
    <n v="1"/>
    <x v="1"/>
    <x v="31"/>
    <n v="-4950"/>
    <n v="50"/>
    <x v="8"/>
    <x v="31"/>
  </r>
  <r>
    <x v="2"/>
    <x v="0"/>
    <s v="USD"/>
    <n v="1455338532"/>
    <n v="1454042532"/>
    <b v="0"/>
    <n v="5"/>
    <x v="1"/>
    <x v="31"/>
    <n v="-2491"/>
    <n v="101.8"/>
    <x v="8"/>
    <x v="31"/>
  </r>
  <r>
    <x v="2"/>
    <x v="0"/>
    <s v="USD"/>
    <n v="1435958786"/>
    <n v="1434144386"/>
    <b v="0"/>
    <n v="3"/>
    <x v="1"/>
    <x v="31"/>
    <n v="-1860"/>
    <n v="46.666666666666664"/>
    <x v="8"/>
    <x v="31"/>
  </r>
  <r>
    <x v="2"/>
    <x v="0"/>
    <s v="USD"/>
    <n v="1424229991"/>
    <n v="1421637991"/>
    <b v="0"/>
    <n v="2"/>
    <x v="1"/>
    <x v="31"/>
    <n v="-1498"/>
    <n v="1"/>
    <x v="8"/>
    <x v="31"/>
  </r>
  <r>
    <x v="2"/>
    <x v="1"/>
    <s v="GBP"/>
    <n v="1450706837"/>
    <n v="1448114837"/>
    <b v="0"/>
    <n v="0"/>
    <x v="1"/>
    <x v="31"/>
    <n v="-2000"/>
    <e v="#DIV/0!"/>
    <x v="8"/>
    <x v="31"/>
  </r>
  <r>
    <x v="2"/>
    <x v="0"/>
    <s v="USD"/>
    <n v="1481072942"/>
    <n v="1475885342"/>
    <b v="0"/>
    <n v="0"/>
    <x v="1"/>
    <x v="31"/>
    <n v="-3200"/>
    <e v="#DIV/0!"/>
    <x v="8"/>
    <x v="31"/>
  </r>
  <r>
    <x v="2"/>
    <x v="5"/>
    <s v="CAD"/>
    <n v="1437082736"/>
    <n v="1435354736"/>
    <b v="0"/>
    <n v="3"/>
    <x v="1"/>
    <x v="31"/>
    <n v="-922"/>
    <n v="26"/>
    <x v="8"/>
    <x v="31"/>
  </r>
  <r>
    <x v="2"/>
    <x v="0"/>
    <s v="USD"/>
    <n v="1405021211"/>
    <n v="1402429211"/>
    <b v="0"/>
    <n v="0"/>
    <x v="1"/>
    <x v="31"/>
    <n v="-133800"/>
    <e v="#DIV/0!"/>
    <x v="8"/>
    <x v="31"/>
  </r>
  <r>
    <x v="2"/>
    <x v="0"/>
    <s v="USD"/>
    <n v="1409091612"/>
    <n v="1406499612"/>
    <b v="0"/>
    <n v="0"/>
    <x v="1"/>
    <x v="31"/>
    <n v="-6500"/>
    <e v="#DIV/0!"/>
    <x v="8"/>
    <x v="31"/>
  </r>
  <r>
    <x v="2"/>
    <x v="0"/>
    <s v="USD"/>
    <n v="1406861438"/>
    <n v="1402973438"/>
    <b v="0"/>
    <n v="3"/>
    <x v="1"/>
    <x v="31"/>
    <n v="-1845"/>
    <n v="218.33333333333334"/>
    <x v="8"/>
    <x v="31"/>
  </r>
  <r>
    <x v="2"/>
    <x v="1"/>
    <s v="GBP"/>
    <n v="1415882108"/>
    <n v="1413286508"/>
    <b v="0"/>
    <n v="7"/>
    <x v="1"/>
    <x v="31"/>
    <n v="-30764"/>
    <n v="33.714285714285715"/>
    <x v="8"/>
    <x v="31"/>
  </r>
  <r>
    <x v="2"/>
    <x v="5"/>
    <s v="CAD"/>
    <n v="1452120613"/>
    <n v="1449528613"/>
    <b v="0"/>
    <n v="25"/>
    <x v="1"/>
    <x v="31"/>
    <n v="-4375"/>
    <n v="25"/>
    <x v="8"/>
    <x v="31"/>
  </r>
  <r>
    <x v="0"/>
    <x v="12"/>
    <s v="EUR"/>
    <n v="1434139200"/>
    <n v="1431406916"/>
    <b v="1"/>
    <n v="1637"/>
    <x v="0"/>
    <x v="30"/>
    <n v="155171"/>
    <n v="128.38790470372632"/>
    <x v="2"/>
    <x v="30"/>
  </r>
  <r>
    <x v="0"/>
    <x v="0"/>
    <s v="USD"/>
    <n v="1485191143"/>
    <n v="1482599143"/>
    <b v="1"/>
    <n v="1375"/>
    <x v="0"/>
    <x v="30"/>
    <n v="58397.11"/>
    <n v="78.834261818181815"/>
    <x v="2"/>
    <x v="30"/>
  </r>
  <r>
    <x v="0"/>
    <x v="0"/>
    <s v="USD"/>
    <n v="1278111600"/>
    <n v="1276830052"/>
    <b v="1"/>
    <n v="17"/>
    <x v="0"/>
    <x v="30"/>
    <n v="1060"/>
    <n v="91.764705882352942"/>
    <x v="2"/>
    <x v="30"/>
  </r>
  <r>
    <x v="0"/>
    <x v="0"/>
    <s v="USD"/>
    <n v="1405002663"/>
    <n v="1402410663"/>
    <b v="1"/>
    <n v="354"/>
    <x v="0"/>
    <x v="30"/>
    <n v="67210.240000000005"/>
    <n v="331.10237288135596"/>
    <x v="2"/>
    <x v="30"/>
  </r>
  <r>
    <x v="0"/>
    <x v="0"/>
    <s v="USD"/>
    <n v="1381895940"/>
    <n v="1379532618"/>
    <b v="1"/>
    <n v="191"/>
    <x v="0"/>
    <x v="30"/>
    <n v="7104.0299999999988"/>
    <n v="194.26193717277485"/>
    <x v="2"/>
    <x v="30"/>
  </r>
  <r>
    <x v="0"/>
    <x v="0"/>
    <s v="USD"/>
    <n v="1417611645"/>
    <n v="1414584045"/>
    <b v="1"/>
    <n v="303"/>
    <x v="0"/>
    <x v="30"/>
    <n v="73920"/>
    <n v="408.97689768976898"/>
    <x v="2"/>
    <x v="30"/>
  </r>
  <r>
    <x v="0"/>
    <x v="0"/>
    <s v="USD"/>
    <n v="1282622400"/>
    <n v="1276891586"/>
    <b v="1"/>
    <n v="137"/>
    <x v="0"/>
    <x v="30"/>
    <n v="1570.92"/>
    <n v="84.459270072992695"/>
    <x v="2"/>
    <x v="30"/>
  </r>
  <r>
    <x v="0"/>
    <x v="0"/>
    <s v="USD"/>
    <n v="1316442622"/>
    <n v="1312641022"/>
    <b v="1"/>
    <n v="41"/>
    <x v="0"/>
    <x v="30"/>
    <n v="268.21000000000004"/>
    <n v="44.853658536585364"/>
    <x v="2"/>
    <x v="30"/>
  </r>
  <r>
    <x v="0"/>
    <x v="12"/>
    <s v="EUR"/>
    <n v="1479890743"/>
    <n v="1476776743"/>
    <b v="1"/>
    <n v="398"/>
    <x v="0"/>
    <x v="30"/>
    <n v="102579"/>
    <n v="383.3643216080402"/>
    <x v="2"/>
    <x v="30"/>
  </r>
  <r>
    <x v="0"/>
    <x v="0"/>
    <s v="USD"/>
    <n v="1471564491"/>
    <n v="1468972491"/>
    <b v="1"/>
    <n v="1737"/>
    <x v="0"/>
    <x v="30"/>
    <n v="66015.899999999994"/>
    <n v="55.276856649395505"/>
    <x v="2"/>
    <x v="30"/>
  </r>
  <r>
    <x v="0"/>
    <x v="15"/>
    <s v="EUR"/>
    <n v="1452553200"/>
    <n v="1449650173"/>
    <b v="1"/>
    <n v="971"/>
    <x v="0"/>
    <x v="30"/>
    <n v="359782"/>
    <n v="422.02059732234807"/>
    <x v="2"/>
    <x v="30"/>
  </r>
  <r>
    <x v="0"/>
    <x v="0"/>
    <s v="USD"/>
    <n v="1423165441"/>
    <n v="1420573441"/>
    <b v="1"/>
    <n v="183"/>
    <x v="0"/>
    <x v="30"/>
    <n v="6745"/>
    <n v="64.180327868852459"/>
    <x v="2"/>
    <x v="30"/>
  </r>
  <r>
    <x v="0"/>
    <x v="0"/>
    <s v="USD"/>
    <n v="1468019014"/>
    <n v="1462835014"/>
    <b v="1"/>
    <n v="4562"/>
    <x v="0"/>
    <x v="30"/>
    <n v="631862"/>
    <n v="173.57781674704077"/>
    <x v="2"/>
    <x v="30"/>
  </r>
  <r>
    <x v="0"/>
    <x v="0"/>
    <s v="USD"/>
    <n v="1364184539"/>
    <n v="1361250539"/>
    <b v="1"/>
    <n v="26457"/>
    <x v="0"/>
    <x v="30"/>
    <n v="2314134.67"/>
    <n v="88.601680840609291"/>
    <x v="2"/>
    <x v="30"/>
  </r>
  <r>
    <x v="0"/>
    <x v="0"/>
    <s v="USD"/>
    <n v="1315602163"/>
    <n v="1313010163"/>
    <b v="1"/>
    <n v="162"/>
    <x v="0"/>
    <x v="30"/>
    <n v="936.01000000000022"/>
    <n v="50.222283950617282"/>
    <x v="2"/>
    <x v="30"/>
  </r>
  <r>
    <x v="0"/>
    <x v="0"/>
    <s v="USD"/>
    <n v="1362863299"/>
    <n v="1360271299"/>
    <b v="1"/>
    <n v="479"/>
    <x v="0"/>
    <x v="30"/>
    <n v="82154.22"/>
    <n v="192.38876826722338"/>
    <x v="2"/>
    <x v="30"/>
  </r>
  <r>
    <x v="0"/>
    <x v="0"/>
    <s v="USD"/>
    <n v="1332561600"/>
    <n v="1329873755"/>
    <b v="1"/>
    <n v="426"/>
    <x v="0"/>
    <x v="30"/>
    <n v="6275.5999999999985"/>
    <n v="73.416901408450698"/>
    <x v="2"/>
    <x v="30"/>
  </r>
  <r>
    <x v="0"/>
    <x v="17"/>
    <s v="EUR"/>
    <n v="1439455609"/>
    <n v="1436863609"/>
    <b v="1"/>
    <n v="450"/>
    <x v="0"/>
    <x v="30"/>
    <n v="1458.2299999999959"/>
    <n v="147.68495555555555"/>
    <x v="2"/>
    <x v="30"/>
  </r>
  <r>
    <x v="0"/>
    <x v="0"/>
    <s v="USD"/>
    <n v="1474563621"/>
    <n v="1471971621"/>
    <b v="1"/>
    <n v="1780"/>
    <x v="0"/>
    <x v="30"/>
    <n v="153963.9"/>
    <n v="108.96848314606741"/>
    <x v="2"/>
    <x v="30"/>
  </r>
  <r>
    <x v="0"/>
    <x v="0"/>
    <s v="USD"/>
    <n v="1400108640"/>
    <n v="1396923624"/>
    <b v="1"/>
    <n v="122"/>
    <x v="0"/>
    <x v="30"/>
    <n v="1385"/>
    <n v="23.647540983606557"/>
    <x v="2"/>
    <x v="30"/>
  </r>
  <r>
    <x v="0"/>
    <x v="0"/>
    <s v="USD"/>
    <n v="1411522897"/>
    <n v="1407634897"/>
    <b v="1"/>
    <n v="95"/>
    <x v="0"/>
    <x v="30"/>
    <n v="9055"/>
    <n v="147.94736842105263"/>
    <x v="2"/>
    <x v="30"/>
  </r>
  <r>
    <x v="0"/>
    <x v="0"/>
    <s v="USD"/>
    <n v="1465652372"/>
    <n v="1463060372"/>
    <b v="1"/>
    <n v="325"/>
    <x v="0"/>
    <x v="30"/>
    <n v="25137"/>
    <n v="385.03692307692307"/>
    <x v="2"/>
    <x v="30"/>
  </r>
  <r>
    <x v="0"/>
    <x v="0"/>
    <s v="USD"/>
    <n v="1434017153"/>
    <n v="1431425153"/>
    <b v="1"/>
    <n v="353"/>
    <x v="0"/>
    <x v="30"/>
    <n v="61459"/>
    <n v="457.39093484419266"/>
    <x v="2"/>
    <x v="30"/>
  </r>
  <r>
    <x v="0"/>
    <x v="0"/>
    <s v="USD"/>
    <n v="1344826800"/>
    <n v="1341875544"/>
    <b v="1"/>
    <n v="105"/>
    <x v="0"/>
    <x v="30"/>
    <n v="19414"/>
    <n v="222.99047619047619"/>
    <x v="2"/>
    <x v="30"/>
  </r>
  <r>
    <x v="0"/>
    <x v="12"/>
    <s v="EUR"/>
    <n v="1433996746"/>
    <n v="1431404746"/>
    <b v="1"/>
    <n v="729"/>
    <x v="0"/>
    <x v="30"/>
    <n v="80920"/>
    <n v="220.74074074074073"/>
    <x v="2"/>
    <x v="30"/>
  </r>
  <r>
    <x v="0"/>
    <x v="0"/>
    <s v="USD"/>
    <n v="1398052740"/>
    <n v="1394127585"/>
    <b v="1"/>
    <n v="454"/>
    <x v="0"/>
    <x v="30"/>
    <n v="8370.7699999999968"/>
    <n v="73.503898678414089"/>
    <x v="2"/>
    <x v="30"/>
  </r>
  <r>
    <x v="0"/>
    <x v="0"/>
    <s v="USD"/>
    <n v="1427740319"/>
    <n v="1423855919"/>
    <b v="1"/>
    <n v="539"/>
    <x v="0"/>
    <x v="30"/>
    <n v="20249"/>
    <n v="223.09647495361781"/>
    <x v="2"/>
    <x v="30"/>
  </r>
  <r>
    <x v="0"/>
    <x v="0"/>
    <s v="USD"/>
    <n v="1268690100"/>
    <n v="1265493806"/>
    <b v="1"/>
    <n v="79"/>
    <x v="0"/>
    <x v="30"/>
    <n v="785"/>
    <n v="47.911392405063289"/>
    <x v="2"/>
    <x v="30"/>
  </r>
  <r>
    <x v="0"/>
    <x v="0"/>
    <s v="USD"/>
    <n v="1409099481"/>
    <n v="1406507481"/>
    <b v="1"/>
    <n v="94"/>
    <x v="0"/>
    <x v="30"/>
    <n v="6530"/>
    <n v="96.063829787234042"/>
    <x v="2"/>
    <x v="30"/>
  </r>
  <r>
    <x v="0"/>
    <x v="1"/>
    <s v="GBP"/>
    <n v="1354233296"/>
    <n v="1351641296"/>
    <b v="1"/>
    <n v="625"/>
    <x v="0"/>
    <x v="30"/>
    <n v="41366"/>
    <n v="118.6144"/>
    <x v="2"/>
    <x v="30"/>
  </r>
  <r>
    <x v="0"/>
    <x v="9"/>
    <s v="EUR"/>
    <n v="1420765200"/>
    <n v="1417506853"/>
    <b v="1"/>
    <n v="508"/>
    <x v="0"/>
    <x v="30"/>
    <n v="10175"/>
    <n v="118.45472440944881"/>
    <x v="2"/>
    <x v="30"/>
  </r>
  <r>
    <x v="0"/>
    <x v="0"/>
    <s v="USD"/>
    <n v="1481778000"/>
    <n v="1479216874"/>
    <b v="1"/>
    <n v="531"/>
    <x v="0"/>
    <x v="30"/>
    <n v="51047"/>
    <n v="143.21468926553672"/>
    <x v="2"/>
    <x v="30"/>
  </r>
  <r>
    <x v="0"/>
    <x v="0"/>
    <s v="USD"/>
    <n v="1398477518"/>
    <n v="1395885518"/>
    <b v="1"/>
    <n v="158"/>
    <x v="0"/>
    <x v="30"/>
    <n v="19669"/>
    <n v="282.71518987341773"/>
    <x v="2"/>
    <x v="30"/>
  </r>
  <r>
    <x v="0"/>
    <x v="0"/>
    <s v="USD"/>
    <n v="1430981880"/>
    <n v="1426216033"/>
    <b v="1"/>
    <n v="508"/>
    <x v="0"/>
    <x v="30"/>
    <n v="223719.59000000003"/>
    <n v="593.93620078740162"/>
    <x v="2"/>
    <x v="30"/>
  </r>
  <r>
    <x v="0"/>
    <x v="0"/>
    <s v="USD"/>
    <n v="1450486800"/>
    <n v="1446562807"/>
    <b v="1"/>
    <n v="644"/>
    <x v="0"/>
    <x v="30"/>
    <n v="88829.140000000014"/>
    <n v="262.15704968944101"/>
    <x v="2"/>
    <x v="30"/>
  </r>
  <r>
    <x v="0"/>
    <x v="0"/>
    <s v="USD"/>
    <n v="1399668319"/>
    <n v="1397076319"/>
    <b v="1"/>
    <n v="848"/>
    <x v="0"/>
    <x v="30"/>
    <n v="9500.5"/>
    <n v="46.580778301886795"/>
    <x v="2"/>
    <x v="30"/>
  </r>
  <r>
    <x v="0"/>
    <x v="0"/>
    <s v="USD"/>
    <n v="1388383353"/>
    <n v="1383195753"/>
    <b v="1"/>
    <n v="429"/>
    <x v="0"/>
    <x v="30"/>
    <n v="20047.64"/>
    <n v="70.041118881118877"/>
    <x v="2"/>
    <x v="30"/>
  </r>
  <r>
    <x v="0"/>
    <x v="1"/>
    <s v="GBP"/>
    <n v="1372701600"/>
    <n v="1369895421"/>
    <b v="1"/>
    <n v="204"/>
    <x v="0"/>
    <x v="30"/>
    <n v="25641"/>
    <n v="164.90686274509804"/>
    <x v="2"/>
    <x v="30"/>
  </r>
  <r>
    <x v="0"/>
    <x v="0"/>
    <s v="USD"/>
    <n v="1480568340"/>
    <n v="1477996325"/>
    <b v="1"/>
    <n v="379"/>
    <x v="0"/>
    <x v="30"/>
    <n v="45271"/>
    <n v="449.26385224274406"/>
    <x v="2"/>
    <x v="30"/>
  </r>
  <r>
    <x v="0"/>
    <x v="0"/>
    <s v="USD"/>
    <n v="1384557303"/>
    <n v="1383257703"/>
    <b v="1"/>
    <n v="271"/>
    <x v="0"/>
    <x v="30"/>
    <n v="4445.1400000000003"/>
    <n v="27.472841328413285"/>
    <x v="2"/>
    <x v="30"/>
  </r>
  <r>
    <x v="0"/>
    <x v="0"/>
    <s v="USD"/>
    <n v="1478785027"/>
    <n v="1476189427"/>
    <b v="0"/>
    <n v="120"/>
    <x v="0"/>
    <x v="30"/>
    <n v="7777"/>
    <n v="143.97499999999999"/>
    <x v="2"/>
    <x v="30"/>
  </r>
  <r>
    <x v="0"/>
    <x v="0"/>
    <s v="USD"/>
    <n v="1453481974"/>
    <n v="1448297974"/>
    <b v="0"/>
    <n v="140"/>
    <x v="0"/>
    <x v="30"/>
    <n v="2353"/>
    <n v="88.23571428571428"/>
    <x v="2"/>
    <x v="30"/>
  </r>
  <r>
    <x v="0"/>
    <x v="0"/>
    <s v="USD"/>
    <n v="1481432340"/>
    <n v="1476764077"/>
    <b v="0"/>
    <n v="193"/>
    <x v="0"/>
    <x v="30"/>
    <n v="5626"/>
    <n v="36.326424870466319"/>
    <x v="2"/>
    <x v="30"/>
  </r>
  <r>
    <x v="0"/>
    <x v="0"/>
    <s v="USD"/>
    <n v="1434212714"/>
    <n v="1431620714"/>
    <b v="0"/>
    <n v="180"/>
    <x v="0"/>
    <x v="30"/>
    <n v="1232"/>
    <n v="90.177777777777777"/>
    <x v="2"/>
    <x v="30"/>
  </r>
  <r>
    <x v="0"/>
    <x v="0"/>
    <s v="USD"/>
    <n v="1341799647"/>
    <n v="1339207647"/>
    <b v="0"/>
    <n v="263"/>
    <x v="0"/>
    <x v="30"/>
    <n v="35240.01"/>
    <n v="152.62361216730039"/>
    <x v="2"/>
    <x v="30"/>
  </r>
  <r>
    <x v="0"/>
    <x v="0"/>
    <s v="USD"/>
    <n v="1369282044"/>
    <n v="1366690044"/>
    <b v="0"/>
    <n v="217"/>
    <x v="0"/>
    <x v="30"/>
    <n v="2110"/>
    <n v="55.806451612903224"/>
    <x v="2"/>
    <x v="30"/>
  </r>
  <r>
    <x v="0"/>
    <x v="2"/>
    <s v="AUD"/>
    <n v="1429228800"/>
    <n v="1426714870"/>
    <b v="0"/>
    <n v="443"/>
    <x v="0"/>
    <x v="30"/>
    <n v="2939"/>
    <n v="227.85327313769753"/>
    <x v="2"/>
    <x v="30"/>
  </r>
  <r>
    <x v="0"/>
    <x v="0"/>
    <s v="USD"/>
    <n v="1369323491"/>
    <n v="1366731491"/>
    <b v="0"/>
    <n v="1373"/>
    <x v="0"/>
    <x v="30"/>
    <n v="41082.449999999997"/>
    <n v="91.82989803350327"/>
    <x v="2"/>
    <x v="30"/>
  </r>
  <r>
    <x v="0"/>
    <x v="1"/>
    <s v="GBP"/>
    <n v="1386025140"/>
    <n v="1382963963"/>
    <b v="0"/>
    <n v="742"/>
    <x v="0"/>
    <x v="30"/>
    <n v="10095.349999999999"/>
    <n v="80.991037735849048"/>
    <x v="2"/>
    <x v="30"/>
  </r>
  <r>
    <x v="0"/>
    <x v="0"/>
    <s v="USD"/>
    <n v="1433036578"/>
    <n v="1429580578"/>
    <b v="0"/>
    <n v="170"/>
    <x v="0"/>
    <x v="30"/>
    <n v="37327"/>
    <n v="278.39411764705881"/>
    <x v="2"/>
    <x v="30"/>
  </r>
  <r>
    <x v="0"/>
    <x v="0"/>
    <s v="USD"/>
    <n v="1388017937"/>
    <n v="1385425937"/>
    <b v="0"/>
    <n v="242"/>
    <x v="0"/>
    <x v="30"/>
    <n v="2429"/>
    <n v="43.095041322314053"/>
    <x v="2"/>
    <x v="30"/>
  </r>
  <r>
    <x v="0"/>
    <x v="0"/>
    <s v="USD"/>
    <n v="1455933653"/>
    <n v="1452045653"/>
    <b v="0"/>
    <n v="541"/>
    <x v="0"/>
    <x v="30"/>
    <n v="126524"/>
    <n v="326.29205175600737"/>
    <x v="2"/>
    <x v="30"/>
  </r>
  <r>
    <x v="0"/>
    <x v="0"/>
    <s v="USD"/>
    <n v="1448466551"/>
    <n v="1445870951"/>
    <b v="0"/>
    <n v="121"/>
    <x v="0"/>
    <x v="30"/>
    <n v="51"/>
    <n v="41.743801652892564"/>
    <x v="2"/>
    <x v="30"/>
  </r>
  <r>
    <x v="0"/>
    <x v="1"/>
    <s v="GBP"/>
    <n v="1399033810"/>
    <n v="1396441810"/>
    <b v="0"/>
    <n v="621"/>
    <x v="0"/>
    <x v="30"/>
    <n v="4757"/>
    <n v="64.020933977455712"/>
    <x v="2"/>
    <x v="30"/>
  </r>
  <r>
    <x v="0"/>
    <x v="0"/>
    <s v="USD"/>
    <n v="1417579200"/>
    <n v="1415031043"/>
    <b v="0"/>
    <n v="101"/>
    <x v="0"/>
    <x v="30"/>
    <n v="4045"/>
    <n v="99.455445544554451"/>
    <x v="2"/>
    <x v="30"/>
  </r>
  <r>
    <x v="0"/>
    <x v="0"/>
    <s v="USD"/>
    <n v="1366222542"/>
    <n v="1363630542"/>
    <b v="0"/>
    <n v="554"/>
    <x v="0"/>
    <x v="30"/>
    <n v="26726"/>
    <n v="138.49458483754512"/>
    <x v="2"/>
    <x v="30"/>
  </r>
  <r>
    <x v="0"/>
    <x v="1"/>
    <s v="GBP"/>
    <n v="1456487532"/>
    <n v="1453895532"/>
    <b v="0"/>
    <n v="666"/>
    <x v="0"/>
    <x v="30"/>
    <n v="15334.830000000002"/>
    <n v="45.547792792792798"/>
    <x v="2"/>
    <x v="30"/>
  </r>
  <r>
    <x v="0"/>
    <x v="1"/>
    <s v="GBP"/>
    <n v="1425326400"/>
    <n v="1421916830"/>
    <b v="0"/>
    <n v="410"/>
    <x v="0"/>
    <x v="30"/>
    <n v="1748"/>
    <n v="10.507317073170732"/>
    <x v="2"/>
    <x v="30"/>
  </r>
  <r>
    <x v="0"/>
    <x v="0"/>
    <s v="USD"/>
    <n v="1454277540"/>
    <n v="1450880854"/>
    <b v="0"/>
    <n v="375"/>
    <x v="0"/>
    <x v="30"/>
    <n v="13037"/>
    <n v="114.76533333333333"/>
    <x v="2"/>
    <x v="30"/>
  </r>
  <r>
    <x v="0"/>
    <x v="0"/>
    <s v="USD"/>
    <n v="1406129150"/>
    <n v="1400945150"/>
    <b v="0"/>
    <n v="1364"/>
    <x v="0"/>
    <x v="30"/>
    <n v="24100"/>
    <n v="35.997067448680355"/>
    <x v="2"/>
    <x v="30"/>
  </r>
  <r>
    <x v="0"/>
    <x v="0"/>
    <s v="USD"/>
    <n v="1483208454"/>
    <n v="1480616454"/>
    <b v="0"/>
    <n v="35"/>
    <x v="0"/>
    <x v="30"/>
    <n v="396"/>
    <n v="154.17142857142858"/>
    <x v="2"/>
    <x v="30"/>
  </r>
  <r>
    <x v="0"/>
    <x v="8"/>
    <s v="DKK"/>
    <n v="1458807098"/>
    <n v="1456218698"/>
    <b v="0"/>
    <n v="203"/>
    <x v="0"/>
    <x v="30"/>
    <n v="14977"/>
    <n v="566.38916256157631"/>
    <x v="2"/>
    <x v="30"/>
  </r>
  <r>
    <x v="0"/>
    <x v="12"/>
    <s v="EUR"/>
    <n v="1463333701"/>
    <n v="1460482501"/>
    <b v="0"/>
    <n v="49"/>
    <x v="0"/>
    <x v="30"/>
    <n v="1922"/>
    <n v="120.85714285714286"/>
    <x v="2"/>
    <x v="30"/>
  </r>
  <r>
    <x v="0"/>
    <x v="0"/>
    <s v="USD"/>
    <n v="1370001600"/>
    <n v="1366879523"/>
    <b v="0"/>
    <n v="5812"/>
    <x v="0"/>
    <x v="30"/>
    <n v="238822.27000000002"/>
    <n v="86.163845492085343"/>
    <x v="2"/>
    <x v="30"/>
  </r>
  <r>
    <x v="0"/>
    <x v="1"/>
    <s v="GBP"/>
    <n v="1387958429"/>
    <n v="1385366429"/>
    <b v="0"/>
    <n v="1556"/>
    <x v="0"/>
    <x v="30"/>
    <n v="39686.050000000003"/>
    <n v="51.212114395886893"/>
    <x v="2"/>
    <x v="30"/>
  </r>
  <r>
    <x v="0"/>
    <x v="0"/>
    <s v="USD"/>
    <n v="1408818683"/>
    <n v="1406226683"/>
    <b v="0"/>
    <n v="65"/>
    <x v="0"/>
    <x v="30"/>
    <n v="2372"/>
    <n v="67.261538461538464"/>
    <x v="2"/>
    <x v="30"/>
  </r>
  <r>
    <x v="0"/>
    <x v="1"/>
    <s v="GBP"/>
    <n v="1432499376"/>
    <n v="1429648176"/>
    <b v="0"/>
    <n v="10"/>
    <x v="0"/>
    <x v="30"/>
    <n v="133"/>
    <n v="62.8"/>
    <x v="2"/>
    <x v="30"/>
  </r>
  <r>
    <x v="0"/>
    <x v="0"/>
    <s v="USD"/>
    <n v="1476994315"/>
    <n v="1474402315"/>
    <b v="0"/>
    <n v="76"/>
    <x v="0"/>
    <x v="30"/>
    <n v="1305.9700000000012"/>
    <n v="346.13118421052633"/>
    <x v="2"/>
    <x v="30"/>
  </r>
  <r>
    <x v="0"/>
    <x v="0"/>
    <s v="USD"/>
    <n v="1451776791"/>
    <n v="1449098391"/>
    <b v="0"/>
    <n v="263"/>
    <x v="0"/>
    <x v="30"/>
    <n v="14203.330000000002"/>
    <n v="244.11912547528519"/>
    <x v="2"/>
    <x v="30"/>
  </r>
  <r>
    <x v="0"/>
    <x v="12"/>
    <s v="EUR"/>
    <n v="1467128723"/>
    <n v="1464536723"/>
    <b v="0"/>
    <n v="1530"/>
    <x v="0"/>
    <x v="30"/>
    <n v="271659"/>
    <n v="259.25424836601309"/>
    <x v="2"/>
    <x v="30"/>
  </r>
  <r>
    <x v="0"/>
    <x v="0"/>
    <s v="USD"/>
    <n v="1475390484"/>
    <n v="1471502484"/>
    <b v="0"/>
    <n v="278"/>
    <x v="0"/>
    <x v="30"/>
    <n v="36146"/>
    <n v="201.96402877697841"/>
    <x v="2"/>
    <x v="30"/>
  </r>
  <r>
    <x v="0"/>
    <x v="0"/>
    <s v="USD"/>
    <n v="1462629432"/>
    <n v="1460037432"/>
    <b v="0"/>
    <n v="350"/>
    <x v="0"/>
    <x v="30"/>
    <n v="7673"/>
    <n v="226.20857142857142"/>
    <x v="2"/>
    <x v="30"/>
  </r>
  <r>
    <x v="0"/>
    <x v="0"/>
    <s v="USD"/>
    <n v="1431100918"/>
    <n v="1427212918"/>
    <b v="0"/>
    <n v="470"/>
    <x v="0"/>
    <x v="30"/>
    <n v="52604.299999999988"/>
    <n v="324.69"/>
    <x v="2"/>
    <x v="30"/>
  </r>
  <r>
    <x v="0"/>
    <x v="0"/>
    <s v="USD"/>
    <n v="1462564182"/>
    <n v="1459972182"/>
    <b v="0"/>
    <n v="3"/>
    <x v="0"/>
    <x v="30"/>
    <n v="15"/>
    <n v="205"/>
    <x v="2"/>
    <x v="30"/>
  </r>
  <r>
    <x v="0"/>
    <x v="0"/>
    <s v="USD"/>
    <n v="1374769288"/>
    <n v="1372177288"/>
    <b v="0"/>
    <n v="8200"/>
    <x v="0"/>
    <x v="30"/>
    <n v="157821.6"/>
    <n v="20.465926829268295"/>
    <x v="2"/>
    <x v="30"/>
  </r>
  <r>
    <x v="0"/>
    <x v="1"/>
    <s v="GBP"/>
    <n v="1406149689"/>
    <n v="1402693689"/>
    <b v="0"/>
    <n v="8359"/>
    <x v="0"/>
    <x v="30"/>
    <n v="793594.99"/>
    <n v="116.35303146309367"/>
    <x v="2"/>
    <x v="30"/>
  </r>
  <r>
    <x v="0"/>
    <x v="0"/>
    <s v="USD"/>
    <n v="1433538000"/>
    <n v="1428541276"/>
    <b v="0"/>
    <n v="188"/>
    <x v="0"/>
    <x v="30"/>
    <n v="7754"/>
    <n v="307.20212765957444"/>
    <x v="2"/>
    <x v="30"/>
  </r>
  <r>
    <x v="0"/>
    <x v="3"/>
    <s v="EUR"/>
    <n v="1482085857"/>
    <n v="1479493857"/>
    <b v="0"/>
    <n v="48"/>
    <x v="0"/>
    <x v="30"/>
    <n v="6241"/>
    <n v="546.6875"/>
    <x v="2"/>
    <x v="30"/>
  </r>
  <r>
    <x v="0"/>
    <x v="1"/>
    <s v="GBP"/>
    <n v="1435258800"/>
    <n v="1432659793"/>
    <b v="0"/>
    <n v="607"/>
    <x v="0"/>
    <x v="30"/>
    <n v="18817"/>
    <n v="47.474464579901152"/>
    <x v="2"/>
    <x v="30"/>
  </r>
  <r>
    <x v="0"/>
    <x v="0"/>
    <s v="USD"/>
    <n v="1447286300"/>
    <n v="1444690700"/>
    <b v="0"/>
    <n v="50"/>
    <x v="0"/>
    <x v="30"/>
    <n v="4078"/>
    <n v="101.56"/>
    <x v="2"/>
    <x v="30"/>
  </r>
  <r>
    <x v="0"/>
    <x v="0"/>
    <s v="USD"/>
    <n v="1337144340"/>
    <n v="1333597555"/>
    <b v="0"/>
    <n v="55"/>
    <x v="0"/>
    <x v="14"/>
    <n v="510"/>
    <n v="72.909090909090907"/>
    <x v="4"/>
    <x v="14"/>
  </r>
  <r>
    <x v="0"/>
    <x v="0"/>
    <s v="USD"/>
    <n v="1322106796"/>
    <n v="1316919196"/>
    <b v="0"/>
    <n v="38"/>
    <x v="0"/>
    <x v="14"/>
    <n v="161"/>
    <n v="43.710526315789473"/>
    <x v="4"/>
    <x v="14"/>
  </r>
  <r>
    <x v="0"/>
    <x v="0"/>
    <s v="USD"/>
    <n v="1338830395"/>
    <n v="1336238395"/>
    <b v="0"/>
    <n v="25"/>
    <x v="0"/>
    <x v="14"/>
    <n v="100"/>
    <n v="34"/>
    <x v="4"/>
    <x v="14"/>
  </r>
  <r>
    <x v="0"/>
    <x v="0"/>
    <s v="USD"/>
    <n v="1399186740"/>
    <n v="1396468782"/>
    <b v="0"/>
    <n v="46"/>
    <x v="0"/>
    <x v="14"/>
    <n v="250"/>
    <n v="70.652173913043484"/>
    <x v="4"/>
    <x v="14"/>
  </r>
  <r>
    <x v="0"/>
    <x v="0"/>
    <s v="USD"/>
    <n v="1342382587"/>
    <n v="1339790587"/>
    <b v="0"/>
    <n v="83"/>
    <x v="0"/>
    <x v="14"/>
    <n v="1412"/>
    <n v="89.301204819277103"/>
    <x v="4"/>
    <x v="14"/>
  </r>
  <r>
    <x v="0"/>
    <x v="0"/>
    <s v="USD"/>
    <n v="1323838740"/>
    <n v="1321200332"/>
    <b v="0"/>
    <n v="35"/>
    <x v="0"/>
    <x v="14"/>
    <n v="28"/>
    <n v="115.08571428571429"/>
    <x v="4"/>
    <x v="14"/>
  </r>
  <r>
    <x v="0"/>
    <x v="0"/>
    <s v="USD"/>
    <n v="1315457658"/>
    <n v="1312865658"/>
    <b v="0"/>
    <n v="25"/>
    <x v="0"/>
    <x v="14"/>
    <n v="53"/>
    <n v="62.12"/>
    <x v="4"/>
    <x v="14"/>
  </r>
  <r>
    <x v="0"/>
    <x v="0"/>
    <s v="USD"/>
    <n v="1284177540"/>
    <n v="1281028152"/>
    <b v="0"/>
    <n v="75"/>
    <x v="0"/>
    <x v="14"/>
    <n v="465.32000000000016"/>
    <n v="46.204266666666669"/>
    <x v="4"/>
    <x v="14"/>
  </r>
  <r>
    <x v="0"/>
    <x v="0"/>
    <s v="USD"/>
    <n v="1375408194"/>
    <n v="1372384194"/>
    <b v="0"/>
    <n v="62"/>
    <x v="0"/>
    <x v="14"/>
    <n v="510.01000000000022"/>
    <n v="48.54854838709678"/>
    <x v="4"/>
    <x v="14"/>
  </r>
  <r>
    <x v="0"/>
    <x v="0"/>
    <s v="USD"/>
    <n v="1361696955"/>
    <n v="1359104955"/>
    <b v="0"/>
    <n v="160"/>
    <x v="0"/>
    <x v="14"/>
    <n v="1203.2299999999996"/>
    <n v="57.520187499999999"/>
    <x v="4"/>
    <x v="14"/>
  </r>
  <r>
    <x v="0"/>
    <x v="0"/>
    <s v="USD"/>
    <n v="1299009600"/>
    <n v="1294818278"/>
    <b v="0"/>
    <n v="246"/>
    <x v="0"/>
    <x v="14"/>
    <n v="3684.2000000000007"/>
    <n v="88.147154471544724"/>
    <x v="4"/>
    <x v="14"/>
  </r>
  <r>
    <x v="0"/>
    <x v="0"/>
    <s v="USD"/>
    <n v="1318006732"/>
    <n v="1312822732"/>
    <b v="0"/>
    <n v="55"/>
    <x v="0"/>
    <x v="14"/>
    <n v="77"/>
    <n v="110.49090909090908"/>
    <x v="4"/>
    <x v="14"/>
  </r>
  <r>
    <x v="0"/>
    <x v="0"/>
    <s v="USD"/>
    <n v="1356211832"/>
    <n v="1351024232"/>
    <b v="0"/>
    <n v="23"/>
    <x v="0"/>
    <x v="14"/>
    <n v="37"/>
    <n v="66.826086956521735"/>
    <x v="4"/>
    <x v="14"/>
  </r>
  <r>
    <x v="0"/>
    <x v="0"/>
    <s v="USD"/>
    <n v="1330916400"/>
    <n v="1327969730"/>
    <b v="0"/>
    <n v="72"/>
    <x v="0"/>
    <x v="14"/>
    <n v="719"/>
    <n v="58.597222222222221"/>
    <x v="4"/>
    <x v="14"/>
  </r>
  <r>
    <x v="0"/>
    <x v="0"/>
    <s v="USD"/>
    <n v="1317576973"/>
    <n v="1312392973"/>
    <b v="0"/>
    <n v="22"/>
    <x v="0"/>
    <x v="14"/>
    <n v="0"/>
    <n v="113.63636363636364"/>
    <x v="4"/>
    <x v="14"/>
  </r>
  <r>
    <x v="0"/>
    <x v="0"/>
    <s v="USD"/>
    <n v="1351223940"/>
    <n v="1349892735"/>
    <b v="0"/>
    <n v="14"/>
    <x v="0"/>
    <x v="14"/>
    <n v="10"/>
    <n v="43.571428571428569"/>
    <x v="4"/>
    <x v="14"/>
  </r>
  <r>
    <x v="0"/>
    <x v="0"/>
    <s v="USD"/>
    <n v="1322751735"/>
    <n v="1317564135"/>
    <b v="0"/>
    <n v="38"/>
    <x v="0"/>
    <x v="14"/>
    <n v="0"/>
    <n v="78.94736842105263"/>
    <x v="4"/>
    <x v="14"/>
  </r>
  <r>
    <x v="0"/>
    <x v="0"/>
    <s v="USD"/>
    <n v="1331174635"/>
    <n v="1328582635"/>
    <b v="0"/>
    <n v="32"/>
    <x v="0"/>
    <x v="14"/>
    <n v="20"/>
    <n v="188.125"/>
    <x v="4"/>
    <x v="14"/>
  </r>
  <r>
    <x v="0"/>
    <x v="0"/>
    <s v="USD"/>
    <n v="1435808400"/>
    <n v="1434650084"/>
    <b v="0"/>
    <n v="63"/>
    <x v="0"/>
    <x v="14"/>
    <n v="971"/>
    <n v="63.031746031746032"/>
    <x v="4"/>
    <x v="14"/>
  </r>
  <r>
    <x v="0"/>
    <x v="0"/>
    <s v="USD"/>
    <n v="1341028740"/>
    <n v="1339704141"/>
    <b v="0"/>
    <n v="27"/>
    <x v="0"/>
    <x v="14"/>
    <n v="220"/>
    <n v="30.37037037037037"/>
    <x v="4"/>
    <x v="14"/>
  </r>
  <r>
    <x v="0"/>
    <x v="0"/>
    <s v="USD"/>
    <n v="1329104114"/>
    <n v="1323920114"/>
    <b v="0"/>
    <n v="44"/>
    <x v="0"/>
    <x v="14"/>
    <n v="265"/>
    <n v="51.477272727272727"/>
    <x v="4"/>
    <x v="14"/>
  </r>
  <r>
    <x v="0"/>
    <x v="0"/>
    <s v="USD"/>
    <n v="1304628648"/>
    <n v="1302036648"/>
    <b v="0"/>
    <n v="38"/>
    <x v="0"/>
    <x v="14"/>
    <n v="360"/>
    <n v="35.789473684210527"/>
    <x v="4"/>
    <x v="14"/>
  </r>
  <r>
    <x v="0"/>
    <x v="0"/>
    <s v="USD"/>
    <n v="1352488027"/>
    <n v="1349892427"/>
    <b v="0"/>
    <n v="115"/>
    <x v="0"/>
    <x v="14"/>
    <n v="3587"/>
    <n v="98.817391304347822"/>
    <x v="4"/>
    <x v="14"/>
  </r>
  <r>
    <x v="0"/>
    <x v="0"/>
    <s v="USD"/>
    <n v="1369958400"/>
    <n v="1367286434"/>
    <b v="0"/>
    <n v="37"/>
    <x v="0"/>
    <x v="14"/>
    <n v="236"/>
    <n v="28"/>
    <x v="4"/>
    <x v="14"/>
  </r>
  <r>
    <x v="0"/>
    <x v="0"/>
    <s v="USD"/>
    <n v="1416542400"/>
    <n v="1415472953"/>
    <b v="0"/>
    <n v="99"/>
    <x v="0"/>
    <x v="14"/>
    <n v="3080"/>
    <n v="51.313131313131315"/>
    <x v="4"/>
    <x v="14"/>
  </r>
  <r>
    <x v="0"/>
    <x v="0"/>
    <s v="USD"/>
    <n v="1359176974"/>
    <n v="1356584974"/>
    <b v="0"/>
    <n v="44"/>
    <x v="0"/>
    <x v="14"/>
    <n v="155"/>
    <n v="53.522727272727273"/>
    <x v="4"/>
    <x v="14"/>
  </r>
  <r>
    <x v="0"/>
    <x v="0"/>
    <s v="USD"/>
    <n v="1415815393"/>
    <n v="1413997393"/>
    <b v="0"/>
    <n v="58"/>
    <x v="0"/>
    <x v="14"/>
    <n v="154.65999999999985"/>
    <n v="37.149310344827583"/>
    <x v="4"/>
    <x v="14"/>
  </r>
  <r>
    <x v="0"/>
    <x v="0"/>
    <s v="USD"/>
    <n v="1347249300"/>
    <n v="1344917580"/>
    <b v="0"/>
    <n v="191"/>
    <x v="0"/>
    <x v="14"/>
    <n v="1170"/>
    <n v="89.895287958115176"/>
    <x v="4"/>
    <x v="14"/>
  </r>
  <r>
    <x v="0"/>
    <x v="0"/>
    <s v="USD"/>
    <n v="1436115617"/>
    <n v="1433523617"/>
    <b v="0"/>
    <n v="40"/>
    <x v="0"/>
    <x v="14"/>
    <n v="261"/>
    <n v="106.52500000000001"/>
    <x v="4"/>
    <x v="14"/>
  </r>
  <r>
    <x v="0"/>
    <x v="0"/>
    <s v="USD"/>
    <n v="1401253140"/>
    <n v="1398873969"/>
    <b v="0"/>
    <n v="38"/>
    <x v="0"/>
    <x v="14"/>
    <n v="7"/>
    <n v="52.815789473684212"/>
    <x v="4"/>
    <x v="14"/>
  </r>
  <r>
    <x v="0"/>
    <x v="0"/>
    <s v="USD"/>
    <n v="1313370000"/>
    <n v="1307594625"/>
    <b v="0"/>
    <n v="39"/>
    <x v="0"/>
    <x v="14"/>
    <n v="130"/>
    <n v="54.615384615384613"/>
    <x v="4"/>
    <x v="14"/>
  </r>
  <r>
    <x v="0"/>
    <x v="0"/>
    <s v="USD"/>
    <n v="1366064193"/>
    <n v="1364854593"/>
    <b v="0"/>
    <n v="11"/>
    <x v="0"/>
    <x v="14"/>
    <n v="0"/>
    <n v="27.272727272727273"/>
    <x v="4"/>
    <x v="14"/>
  </r>
  <r>
    <x v="0"/>
    <x v="0"/>
    <s v="USD"/>
    <n v="1411505176"/>
    <n v="1408481176"/>
    <b v="0"/>
    <n v="107"/>
    <x v="0"/>
    <x v="14"/>
    <n v="340"/>
    <n v="68.598130841121488"/>
    <x v="4"/>
    <x v="14"/>
  </r>
  <r>
    <x v="0"/>
    <x v="0"/>
    <s v="USD"/>
    <n v="1291870740"/>
    <n v="1286480070"/>
    <b v="0"/>
    <n v="147"/>
    <x v="0"/>
    <x v="14"/>
    <n v="235"/>
    <n v="35.612244897959187"/>
    <x v="4"/>
    <x v="14"/>
  </r>
  <r>
    <x v="0"/>
    <x v="0"/>
    <s v="USD"/>
    <n v="1298167001"/>
    <n v="1295575001"/>
    <b v="0"/>
    <n v="36"/>
    <x v="0"/>
    <x v="14"/>
    <n v="1885"/>
    <n v="94.027777777777771"/>
    <x v="4"/>
    <x v="14"/>
  </r>
  <r>
    <x v="0"/>
    <x v="0"/>
    <s v="USD"/>
    <n v="1349203203"/>
    <n v="1345056003"/>
    <b v="0"/>
    <n v="92"/>
    <x v="0"/>
    <x v="14"/>
    <n v="434"/>
    <n v="526.45652173913038"/>
    <x v="4"/>
    <x v="14"/>
  </r>
  <r>
    <x v="0"/>
    <x v="0"/>
    <s v="USD"/>
    <n v="1445921940"/>
    <n v="1444699549"/>
    <b v="0"/>
    <n v="35"/>
    <x v="0"/>
    <x v="14"/>
    <n v="573"/>
    <n v="50.657142857142858"/>
    <x v="4"/>
    <x v="14"/>
  </r>
  <r>
    <x v="0"/>
    <x v="0"/>
    <s v="USD"/>
    <n v="1311538136"/>
    <n v="1308946136"/>
    <b v="0"/>
    <n v="17"/>
    <x v="0"/>
    <x v="14"/>
    <n v="346.1099999999999"/>
    <n v="79.182941176470578"/>
    <x v="4"/>
    <x v="14"/>
  </r>
  <r>
    <x v="0"/>
    <x v="0"/>
    <s v="USD"/>
    <n v="1345086445"/>
    <n v="1342494445"/>
    <b v="0"/>
    <n v="22"/>
    <x v="0"/>
    <x v="14"/>
    <n v="15"/>
    <n v="91.590909090909093"/>
    <x v="4"/>
    <x v="14"/>
  </r>
  <r>
    <x v="0"/>
    <x v="0"/>
    <s v="USD"/>
    <n v="1388617736"/>
    <n v="1384384136"/>
    <b v="0"/>
    <n v="69"/>
    <x v="0"/>
    <x v="14"/>
    <n v="70.430000000000291"/>
    <n v="116.96275362318841"/>
    <x v="4"/>
    <x v="14"/>
  </r>
  <r>
    <x v="2"/>
    <x v="16"/>
    <s v="CHF"/>
    <n v="1484156948"/>
    <n v="1481564948"/>
    <b v="0"/>
    <n v="10"/>
    <x v="1"/>
    <x v="17"/>
    <n v="-49716"/>
    <n v="28.4"/>
    <x v="6"/>
    <x v="17"/>
  </r>
  <r>
    <x v="2"/>
    <x v="14"/>
    <s v="MXN"/>
    <n v="1483773169"/>
    <n v="1481181169"/>
    <b v="0"/>
    <n v="3"/>
    <x v="1"/>
    <x v="17"/>
    <n v="-79690"/>
    <n v="103.33333333333333"/>
    <x v="6"/>
    <x v="17"/>
  </r>
  <r>
    <x v="2"/>
    <x v="0"/>
    <s v="USD"/>
    <n v="1268636340"/>
    <n v="1263982307"/>
    <b v="0"/>
    <n v="5"/>
    <x v="1"/>
    <x v="17"/>
    <n v="-450"/>
    <n v="10"/>
    <x v="6"/>
    <x v="17"/>
  </r>
  <r>
    <x v="2"/>
    <x v="0"/>
    <s v="USD"/>
    <n v="1291093200"/>
    <n v="1286930435"/>
    <b v="0"/>
    <n v="5"/>
    <x v="1"/>
    <x v="17"/>
    <n v="-985"/>
    <n v="23"/>
    <x v="6"/>
    <x v="17"/>
  </r>
  <r>
    <x v="2"/>
    <x v="0"/>
    <s v="USD"/>
    <n v="1438734833"/>
    <n v="1436142833"/>
    <b v="0"/>
    <n v="27"/>
    <x v="1"/>
    <x v="17"/>
    <n v="-59148"/>
    <n v="31.555555555555557"/>
    <x v="6"/>
    <x v="17"/>
  </r>
  <r>
    <x v="2"/>
    <x v="0"/>
    <s v="USD"/>
    <n v="1418080887"/>
    <n v="1415488887"/>
    <b v="0"/>
    <n v="2"/>
    <x v="1"/>
    <x v="17"/>
    <n v="-19990"/>
    <n v="5"/>
    <x v="6"/>
    <x v="17"/>
  </r>
  <r>
    <x v="2"/>
    <x v="1"/>
    <s v="GBP"/>
    <n v="1426158463"/>
    <n v="1423570063"/>
    <b v="0"/>
    <n v="236"/>
    <x v="1"/>
    <x v="17"/>
    <n v="-19924"/>
    <n v="34.220338983050844"/>
    <x v="6"/>
    <x v="17"/>
  </r>
  <r>
    <x v="2"/>
    <x v="5"/>
    <s v="CAD"/>
    <n v="1411324369"/>
    <n v="1406140369"/>
    <b v="0"/>
    <n v="1"/>
    <x v="1"/>
    <x v="17"/>
    <n v="-14975"/>
    <n v="25"/>
    <x v="6"/>
    <x v="17"/>
  </r>
  <r>
    <x v="2"/>
    <x v="0"/>
    <s v="USD"/>
    <n v="1457570100"/>
    <n v="1454978100"/>
    <b v="0"/>
    <n v="12"/>
    <x v="1"/>
    <x v="17"/>
    <n v="-1764"/>
    <n v="19.666666666666668"/>
    <x v="6"/>
    <x v="17"/>
  </r>
  <r>
    <x v="2"/>
    <x v="0"/>
    <s v="USD"/>
    <n v="1408154663"/>
    <n v="1405130663"/>
    <b v="0"/>
    <n v="4"/>
    <x v="1"/>
    <x v="17"/>
    <n v="-41915"/>
    <n v="21.25"/>
    <x v="6"/>
    <x v="17"/>
  </r>
  <r>
    <x v="2"/>
    <x v="0"/>
    <s v="USD"/>
    <n v="1436677091"/>
    <n v="1434085091"/>
    <b v="0"/>
    <n v="3"/>
    <x v="1"/>
    <x v="17"/>
    <n v="-475"/>
    <n v="8.3333333333333339"/>
    <x v="6"/>
    <x v="17"/>
  </r>
  <r>
    <x v="2"/>
    <x v="0"/>
    <s v="USD"/>
    <n v="1391427692"/>
    <n v="1388835692"/>
    <b v="0"/>
    <n v="99"/>
    <x v="1"/>
    <x v="17"/>
    <n v="-97887.01"/>
    <n v="21.34333333333333"/>
    <x v="6"/>
    <x v="17"/>
  </r>
  <r>
    <x v="2"/>
    <x v="0"/>
    <s v="USD"/>
    <n v="1303628340"/>
    <n v="1300328399"/>
    <b v="0"/>
    <n v="3"/>
    <x v="1"/>
    <x v="17"/>
    <n v="-984"/>
    <n v="5.333333333333333"/>
    <x v="6"/>
    <x v="17"/>
  </r>
  <r>
    <x v="2"/>
    <x v="0"/>
    <s v="USD"/>
    <n v="1367097391"/>
    <n v="1364505391"/>
    <b v="0"/>
    <n v="3"/>
    <x v="1"/>
    <x v="17"/>
    <n v="-5896"/>
    <n v="34.666666666666664"/>
    <x v="6"/>
    <x v="17"/>
  </r>
  <r>
    <x v="2"/>
    <x v="0"/>
    <s v="USD"/>
    <n v="1349392033"/>
    <n v="1346800033"/>
    <b v="0"/>
    <n v="22"/>
    <x v="1"/>
    <x v="17"/>
    <n v="-4522"/>
    <n v="21.727272727272727"/>
    <x v="6"/>
    <x v="17"/>
  </r>
  <r>
    <x v="2"/>
    <x v="0"/>
    <s v="USD"/>
    <n v="1382184786"/>
    <n v="1379592786"/>
    <b v="0"/>
    <n v="4"/>
    <x v="1"/>
    <x v="17"/>
    <n v="-79952.31"/>
    <n v="11.922499999999999"/>
    <x v="6"/>
    <x v="17"/>
  </r>
  <r>
    <x v="2"/>
    <x v="5"/>
    <s v="CAD"/>
    <n v="1417804229"/>
    <n v="1415212229"/>
    <b v="0"/>
    <n v="534"/>
    <x v="1"/>
    <x v="17"/>
    <n v="-35797"/>
    <n v="26.59737827715356"/>
    <x v="6"/>
    <x v="17"/>
  </r>
  <r>
    <x v="2"/>
    <x v="1"/>
    <s v="GBP"/>
    <n v="1383959939"/>
    <n v="1381364339"/>
    <b v="0"/>
    <n v="12"/>
    <x v="1"/>
    <x v="17"/>
    <n v="-872"/>
    <n v="10.666666666666666"/>
    <x v="6"/>
    <x v="17"/>
  </r>
  <r>
    <x v="2"/>
    <x v="0"/>
    <s v="USD"/>
    <n v="1478196008"/>
    <n v="1475604008"/>
    <b v="0"/>
    <n v="56"/>
    <x v="1"/>
    <x v="17"/>
    <n v="-28374"/>
    <n v="29.035714285714285"/>
    <x v="6"/>
    <x v="17"/>
  </r>
  <r>
    <x v="2"/>
    <x v="0"/>
    <s v="USD"/>
    <n v="1357934424"/>
    <n v="1355342424"/>
    <b v="0"/>
    <n v="11"/>
    <x v="1"/>
    <x v="17"/>
    <n v="-499440"/>
    <n v="50.909090909090907"/>
    <x v="6"/>
    <x v="17"/>
  </r>
  <r>
    <x v="2"/>
    <x v="0"/>
    <s v="USD"/>
    <n v="1415947159"/>
    <n v="1413351559"/>
    <b v="0"/>
    <n v="0"/>
    <x v="1"/>
    <x v="17"/>
    <n v="-15000"/>
    <e v="#DIV/0!"/>
    <x v="6"/>
    <x v="17"/>
  </r>
  <r>
    <x v="2"/>
    <x v="12"/>
    <s v="EUR"/>
    <n v="1451494210"/>
    <n v="1449075010"/>
    <b v="0"/>
    <n v="12"/>
    <x v="1"/>
    <x v="17"/>
    <n v="-9899"/>
    <n v="50.083333333333336"/>
    <x v="6"/>
    <x v="17"/>
  </r>
  <r>
    <x v="2"/>
    <x v="0"/>
    <s v="USD"/>
    <n v="1279738800"/>
    <n v="1275599812"/>
    <b v="0"/>
    <n v="5"/>
    <x v="1"/>
    <x v="17"/>
    <n v="-1775"/>
    <n v="45"/>
    <x v="6"/>
    <x v="17"/>
  </r>
  <r>
    <x v="2"/>
    <x v="0"/>
    <s v="USD"/>
    <n v="1379164040"/>
    <n v="1376399240"/>
    <b v="0"/>
    <n v="24"/>
    <x v="1"/>
    <x v="17"/>
    <n v="-34893"/>
    <n v="25.291666666666668"/>
    <x v="6"/>
    <x v="17"/>
  </r>
  <r>
    <x v="2"/>
    <x v="0"/>
    <s v="USD"/>
    <n v="1385534514"/>
    <n v="1382938914"/>
    <b v="0"/>
    <n v="89"/>
    <x v="1"/>
    <x v="17"/>
    <n v="-10435"/>
    <n v="51.292134831460672"/>
    <x v="6"/>
    <x v="17"/>
  </r>
  <r>
    <x v="2"/>
    <x v="0"/>
    <s v="USD"/>
    <n v="1455207510"/>
    <n v="1453997910"/>
    <b v="0"/>
    <n v="1"/>
    <x v="1"/>
    <x v="17"/>
    <n v="-4999"/>
    <n v="1"/>
    <x v="6"/>
    <x v="17"/>
  </r>
  <r>
    <x v="2"/>
    <x v="0"/>
    <s v="USD"/>
    <n v="1416125148"/>
    <n v="1413356748"/>
    <b v="0"/>
    <n v="55"/>
    <x v="1"/>
    <x v="17"/>
    <n v="-387284"/>
    <n v="49.381818181818183"/>
    <x v="6"/>
    <x v="17"/>
  </r>
  <r>
    <x v="2"/>
    <x v="1"/>
    <s v="GBP"/>
    <n v="1427992582"/>
    <n v="1425404182"/>
    <b v="0"/>
    <n v="2"/>
    <x v="1"/>
    <x v="17"/>
    <n v="-98"/>
    <n v="1"/>
    <x v="6"/>
    <x v="17"/>
  </r>
  <r>
    <x v="2"/>
    <x v="0"/>
    <s v="USD"/>
    <n v="1280534400"/>
    <n v="1277512556"/>
    <b v="0"/>
    <n v="0"/>
    <x v="1"/>
    <x v="17"/>
    <n v="-2000"/>
    <e v="#DIV/0!"/>
    <x v="6"/>
    <x v="17"/>
  </r>
  <r>
    <x v="2"/>
    <x v="10"/>
    <s v="NOK"/>
    <n v="1468392599"/>
    <n v="1465800599"/>
    <b v="0"/>
    <n v="4"/>
    <x v="1"/>
    <x v="17"/>
    <n v="-49595"/>
    <n v="101.25"/>
    <x v="6"/>
    <x v="17"/>
  </r>
  <r>
    <x v="2"/>
    <x v="0"/>
    <s v="USD"/>
    <n v="1467231614"/>
    <n v="1464639614"/>
    <b v="0"/>
    <n v="6"/>
    <x v="1"/>
    <x v="17"/>
    <n v="-44882"/>
    <n v="19.666666666666668"/>
    <x v="6"/>
    <x v="17"/>
  </r>
  <r>
    <x v="2"/>
    <x v="0"/>
    <s v="USD"/>
    <n v="1394909909"/>
    <n v="1392321509"/>
    <b v="0"/>
    <n v="4"/>
    <x v="1"/>
    <x v="17"/>
    <n v="-29950"/>
    <n v="12.5"/>
    <x v="6"/>
    <x v="17"/>
  </r>
  <r>
    <x v="2"/>
    <x v="0"/>
    <s v="USD"/>
    <n v="1420876740"/>
    <n v="1417470718"/>
    <b v="0"/>
    <n v="4"/>
    <x v="1"/>
    <x v="17"/>
    <n v="-372591"/>
    <n v="8.5"/>
    <x v="6"/>
    <x v="17"/>
  </r>
  <r>
    <x v="2"/>
    <x v="0"/>
    <s v="USD"/>
    <n v="1390921827"/>
    <n v="1389193827"/>
    <b v="0"/>
    <n v="2"/>
    <x v="1"/>
    <x v="17"/>
    <n v="-248"/>
    <n v="1"/>
    <x v="6"/>
    <x v="17"/>
  </r>
  <r>
    <x v="2"/>
    <x v="1"/>
    <s v="GBP"/>
    <n v="1459443385"/>
    <n v="1456854985"/>
    <b v="0"/>
    <n v="5"/>
    <x v="1"/>
    <x v="17"/>
    <n v="-4885"/>
    <n v="23"/>
    <x v="6"/>
    <x v="17"/>
  </r>
  <r>
    <x v="2"/>
    <x v="0"/>
    <s v="USD"/>
    <n v="1379363406"/>
    <n v="1375475406"/>
    <b v="0"/>
    <n v="83"/>
    <x v="1"/>
    <x v="17"/>
    <n v="-54507"/>
    <n v="17.987951807228917"/>
    <x v="6"/>
    <x v="17"/>
  </r>
  <r>
    <x v="2"/>
    <x v="0"/>
    <s v="USD"/>
    <n v="1482479940"/>
    <n v="1479684783"/>
    <b v="0"/>
    <n v="57"/>
    <x v="1"/>
    <x v="17"/>
    <n v="-53856"/>
    <n v="370.94736842105266"/>
    <x v="6"/>
    <x v="17"/>
  </r>
  <r>
    <x v="2"/>
    <x v="0"/>
    <s v="USD"/>
    <n v="1360009774"/>
    <n v="1356121774"/>
    <b v="0"/>
    <n v="311"/>
    <x v="1"/>
    <x v="17"/>
    <n v="-280229.89"/>
    <n v="63.569485530546629"/>
    <x v="6"/>
    <x v="17"/>
  </r>
  <r>
    <x v="2"/>
    <x v="0"/>
    <s v="USD"/>
    <n v="1310837574"/>
    <n v="1308245574"/>
    <b v="0"/>
    <n v="2"/>
    <x v="1"/>
    <x v="17"/>
    <n v="-3574"/>
    <n v="13"/>
    <x v="6"/>
    <x v="17"/>
  </r>
  <r>
    <x v="2"/>
    <x v="0"/>
    <s v="USD"/>
    <n v="1337447105"/>
    <n v="1334855105"/>
    <b v="0"/>
    <n v="16"/>
    <x v="1"/>
    <x v="17"/>
    <n v="-9915"/>
    <n v="5.3125"/>
    <x v="6"/>
    <x v="17"/>
  </r>
  <r>
    <x v="0"/>
    <x v="0"/>
    <s v="USD"/>
    <n v="1443040059"/>
    <n v="1440448059"/>
    <b v="0"/>
    <n v="13"/>
    <x v="0"/>
    <x v="11"/>
    <n v="63"/>
    <n v="35.615384615384613"/>
    <x v="4"/>
    <x v="11"/>
  </r>
  <r>
    <x v="0"/>
    <x v="0"/>
    <s v="USD"/>
    <n v="1406226191"/>
    <n v="1403547791"/>
    <b v="0"/>
    <n v="58"/>
    <x v="0"/>
    <x v="11"/>
    <n v="552"/>
    <n v="87.103448275862064"/>
    <x v="4"/>
    <x v="11"/>
  </r>
  <r>
    <x v="0"/>
    <x v="0"/>
    <s v="USD"/>
    <n v="1433735400"/>
    <n v="1429306520"/>
    <b v="0"/>
    <n v="44"/>
    <x v="0"/>
    <x v="11"/>
    <n v="805"/>
    <n v="75.11363636363636"/>
    <x v="4"/>
    <x v="11"/>
  </r>
  <r>
    <x v="0"/>
    <x v="0"/>
    <s v="USD"/>
    <n v="1466827140"/>
    <n v="1464196414"/>
    <b v="0"/>
    <n v="83"/>
    <x v="0"/>
    <x v="11"/>
    <n v="145"/>
    <n v="68.01204819277109"/>
    <x v="4"/>
    <x v="11"/>
  </r>
  <r>
    <x v="0"/>
    <x v="6"/>
    <s v="EUR"/>
    <n v="1460127635"/>
    <n v="1457539235"/>
    <b v="0"/>
    <n v="117"/>
    <x v="0"/>
    <x v="11"/>
    <n v="966"/>
    <n v="29.623931623931625"/>
    <x v="4"/>
    <x v="11"/>
  </r>
  <r>
    <x v="0"/>
    <x v="0"/>
    <s v="USD"/>
    <n v="1417813618"/>
    <n v="1413922018"/>
    <b v="0"/>
    <n v="32"/>
    <x v="0"/>
    <x v="11"/>
    <n v="932"/>
    <n v="91.625"/>
    <x v="4"/>
    <x v="11"/>
  </r>
  <r>
    <x v="0"/>
    <x v="0"/>
    <s v="USD"/>
    <n v="1347672937"/>
    <n v="1346463337"/>
    <b v="0"/>
    <n v="8"/>
    <x v="0"/>
    <x v="11"/>
    <n v="30"/>
    <n v="22.5"/>
    <x v="4"/>
    <x v="11"/>
  </r>
  <r>
    <x v="0"/>
    <x v="0"/>
    <s v="USD"/>
    <n v="1486702800"/>
    <n v="1484058261"/>
    <b v="0"/>
    <n v="340"/>
    <x v="0"/>
    <x v="11"/>
    <n v="3884.6899999999987"/>
    <n v="64.366735294117646"/>
    <x v="4"/>
    <x v="11"/>
  </r>
  <r>
    <x v="0"/>
    <x v="0"/>
    <s v="USD"/>
    <n v="1488473351"/>
    <n v="1488214151"/>
    <b v="0"/>
    <n v="7"/>
    <x v="0"/>
    <x v="11"/>
    <n v="0"/>
    <n v="21.857142857142858"/>
    <x v="4"/>
    <x v="11"/>
  </r>
  <r>
    <x v="0"/>
    <x v="0"/>
    <s v="USD"/>
    <n v="1440266422"/>
    <n v="1436810422"/>
    <b v="0"/>
    <n v="19"/>
    <x v="0"/>
    <x v="11"/>
    <n v="283"/>
    <n v="33.315789473684212"/>
    <x v="4"/>
    <x v="11"/>
  </r>
  <r>
    <x v="0"/>
    <x v="0"/>
    <s v="USD"/>
    <n v="1434949200"/>
    <n v="1431903495"/>
    <b v="0"/>
    <n v="47"/>
    <x v="0"/>
    <x v="11"/>
    <n v="243"/>
    <n v="90.276595744680847"/>
    <x v="4"/>
    <x v="11"/>
  </r>
  <r>
    <x v="0"/>
    <x v="0"/>
    <s v="USD"/>
    <n v="1429365320"/>
    <n v="1426773320"/>
    <b v="0"/>
    <n v="13"/>
    <x v="0"/>
    <x v="11"/>
    <n v="0"/>
    <n v="76.92307692307692"/>
    <x v="4"/>
    <x v="11"/>
  </r>
  <r>
    <x v="0"/>
    <x v="0"/>
    <s v="USD"/>
    <n v="1378785540"/>
    <n v="1376066243"/>
    <b v="0"/>
    <n v="90"/>
    <x v="0"/>
    <x v="11"/>
    <n v="1131"/>
    <n v="59.233333333333334"/>
    <x v="4"/>
    <x v="11"/>
  </r>
  <r>
    <x v="0"/>
    <x v="1"/>
    <s v="GBP"/>
    <n v="1462453307"/>
    <n v="1459861307"/>
    <b v="0"/>
    <n v="63"/>
    <x v="0"/>
    <x v="11"/>
    <n v="119"/>
    <n v="65.38095238095238"/>
    <x v="4"/>
    <x v="11"/>
  </r>
  <r>
    <x v="0"/>
    <x v="0"/>
    <s v="USD"/>
    <n v="1469059986"/>
    <n v="1468455186"/>
    <b v="0"/>
    <n v="26"/>
    <x v="0"/>
    <x v="11"/>
    <n v="1050"/>
    <n v="67.307692307692307"/>
    <x v="4"/>
    <x v="11"/>
  </r>
  <r>
    <x v="0"/>
    <x v="0"/>
    <s v="USD"/>
    <n v="1430579509"/>
    <n v="1427987509"/>
    <b v="0"/>
    <n v="71"/>
    <x v="0"/>
    <x v="11"/>
    <n v="1301"/>
    <n v="88.74647887323944"/>
    <x v="4"/>
    <x v="11"/>
  </r>
  <r>
    <x v="0"/>
    <x v="0"/>
    <s v="USD"/>
    <n v="1465192867"/>
    <n v="1463032867"/>
    <b v="0"/>
    <n v="38"/>
    <x v="0"/>
    <x v="11"/>
    <n v="3"/>
    <n v="65.868421052631575"/>
    <x v="4"/>
    <x v="11"/>
  </r>
  <r>
    <x v="0"/>
    <x v="0"/>
    <s v="USD"/>
    <n v="1484752597"/>
    <n v="1482160597"/>
    <b v="0"/>
    <n v="859"/>
    <x v="0"/>
    <x v="11"/>
    <n v="9660"/>
    <n v="40.349243306169967"/>
    <x v="4"/>
    <x v="11"/>
  </r>
  <r>
    <x v="0"/>
    <x v="0"/>
    <s v="USD"/>
    <n v="1428725192"/>
    <n v="1426133192"/>
    <b v="0"/>
    <n v="21"/>
    <x v="0"/>
    <x v="11"/>
    <n v="614"/>
    <n v="76.857142857142861"/>
    <x v="4"/>
    <x v="11"/>
  </r>
  <r>
    <x v="0"/>
    <x v="0"/>
    <s v="USD"/>
    <n v="1447434268"/>
    <n v="1443801868"/>
    <b v="0"/>
    <n v="78"/>
    <x v="0"/>
    <x v="11"/>
    <n v="359.21000000000004"/>
    <n v="68.707820512820518"/>
    <x v="4"/>
    <x v="11"/>
  </r>
  <r>
    <x v="0"/>
    <x v="0"/>
    <s v="USD"/>
    <n v="1487635653"/>
    <n v="1486426053"/>
    <b v="0"/>
    <n v="53"/>
    <x v="0"/>
    <x v="32"/>
    <n v="1062"/>
    <n v="57.773584905660378"/>
    <x v="6"/>
    <x v="32"/>
  </r>
  <r>
    <x v="0"/>
    <x v="5"/>
    <s v="CAD"/>
    <n v="1412285825"/>
    <n v="1409261825"/>
    <b v="0"/>
    <n v="356"/>
    <x v="0"/>
    <x v="32"/>
    <n v="12725"/>
    <n v="44.171348314606739"/>
    <x v="6"/>
    <x v="32"/>
  </r>
  <r>
    <x v="0"/>
    <x v="0"/>
    <s v="USD"/>
    <n v="1486616400"/>
    <n v="1484037977"/>
    <b v="0"/>
    <n v="279"/>
    <x v="0"/>
    <x v="32"/>
    <n v="7007"/>
    <n v="31.566308243727597"/>
    <x v="6"/>
    <x v="32"/>
  </r>
  <r>
    <x v="0"/>
    <x v="0"/>
    <s v="USD"/>
    <n v="1453737600"/>
    <n v="1452530041"/>
    <b v="1"/>
    <n v="266"/>
    <x v="0"/>
    <x v="32"/>
    <n v="18474"/>
    <n v="107.04511278195488"/>
    <x v="6"/>
    <x v="32"/>
  </r>
  <r>
    <x v="0"/>
    <x v="1"/>
    <s v="GBP"/>
    <n v="1364286239"/>
    <n v="1360830239"/>
    <b v="0"/>
    <n v="623"/>
    <x v="0"/>
    <x v="32"/>
    <n v="87848.5"/>
    <n v="149.03451043338683"/>
    <x v="6"/>
    <x v="32"/>
  </r>
  <r>
    <x v="0"/>
    <x v="0"/>
    <s v="USD"/>
    <n v="1473213600"/>
    <n v="1470062743"/>
    <b v="0"/>
    <n v="392"/>
    <x v="0"/>
    <x v="32"/>
    <n v="1935"/>
    <n v="55.956632653061227"/>
    <x v="6"/>
    <x v="32"/>
  </r>
  <r>
    <x v="0"/>
    <x v="0"/>
    <s v="USD"/>
    <n v="1428033540"/>
    <n v="1425531666"/>
    <b v="1"/>
    <n v="3562"/>
    <x v="0"/>
    <x v="32"/>
    <n v="182928.5"/>
    <n v="56.970381807973048"/>
    <x v="6"/>
    <x v="32"/>
  </r>
  <r>
    <x v="0"/>
    <x v="2"/>
    <s v="AUD"/>
    <n v="1477414800"/>
    <n v="1474380241"/>
    <b v="0"/>
    <n v="514"/>
    <x v="0"/>
    <x v="32"/>
    <n v="17151"/>
    <n v="44.056420233463037"/>
    <x v="6"/>
    <x v="32"/>
  </r>
  <r>
    <x v="0"/>
    <x v="1"/>
    <s v="GBP"/>
    <n v="1461276000"/>
    <n v="1460055300"/>
    <b v="0"/>
    <n v="88"/>
    <x v="0"/>
    <x v="32"/>
    <n v="4839"/>
    <n v="68.625"/>
    <x v="6"/>
    <x v="32"/>
  </r>
  <r>
    <x v="0"/>
    <x v="0"/>
    <s v="USD"/>
    <n v="1458716340"/>
    <n v="1455721204"/>
    <b v="0"/>
    <n v="537"/>
    <x v="0"/>
    <x v="32"/>
    <n v="16076"/>
    <n v="65.318435754189949"/>
    <x v="6"/>
    <x v="32"/>
  </r>
  <r>
    <x v="0"/>
    <x v="1"/>
    <s v="GBP"/>
    <n v="1487102427"/>
    <n v="1486065627"/>
    <b v="0"/>
    <n v="25"/>
    <x v="0"/>
    <x v="32"/>
    <n v="148"/>
    <n v="35.92"/>
    <x v="6"/>
    <x v="32"/>
  </r>
  <r>
    <x v="0"/>
    <x v="1"/>
    <s v="GBP"/>
    <n v="1481842800"/>
    <n v="1479414344"/>
    <b v="0"/>
    <n v="3238"/>
    <x v="0"/>
    <x v="32"/>
    <n v="117748.82"/>
    <n v="40.070667078443485"/>
    <x v="6"/>
    <x v="32"/>
  </r>
  <r>
    <x v="0"/>
    <x v="0"/>
    <s v="USD"/>
    <n v="1479704340"/>
    <n v="1477043072"/>
    <b v="0"/>
    <n v="897"/>
    <x v="0"/>
    <x v="32"/>
    <n v="52856"/>
    <n v="75.647714604236342"/>
    <x v="6"/>
    <x v="32"/>
  </r>
  <r>
    <x v="0"/>
    <x v="0"/>
    <s v="USD"/>
    <n v="1459012290"/>
    <n v="1456423890"/>
    <b v="0"/>
    <n v="878"/>
    <x v="0"/>
    <x v="32"/>
    <n v="43737"/>
    <n v="61.203872437357631"/>
    <x v="6"/>
    <x v="32"/>
  </r>
  <r>
    <x v="0"/>
    <x v="0"/>
    <s v="USD"/>
    <n v="1439317900"/>
    <n v="1436725900"/>
    <b v="0"/>
    <n v="115"/>
    <x v="0"/>
    <x v="32"/>
    <n v="935"/>
    <n v="48.130434782608695"/>
    <x v="6"/>
    <x v="32"/>
  </r>
  <r>
    <x v="0"/>
    <x v="0"/>
    <s v="USD"/>
    <n v="1480662000"/>
    <n v="1478000502"/>
    <b v="0"/>
    <n v="234"/>
    <x v="0"/>
    <x v="32"/>
    <n v="1937"/>
    <n v="68.106837606837601"/>
    <x v="6"/>
    <x v="32"/>
  </r>
  <r>
    <x v="0"/>
    <x v="0"/>
    <s v="USD"/>
    <n v="1425132059"/>
    <n v="1422540059"/>
    <b v="0"/>
    <n v="4330"/>
    <x v="0"/>
    <x v="32"/>
    <n v="255309.33000000002"/>
    <n v="65.891300230946882"/>
    <x v="6"/>
    <x v="32"/>
  </r>
  <r>
    <x v="0"/>
    <x v="0"/>
    <s v="USD"/>
    <n v="1447507200"/>
    <n v="1444911600"/>
    <b v="0"/>
    <n v="651"/>
    <x v="0"/>
    <x v="32"/>
    <n v="13157"/>
    <n v="81.654377880184327"/>
    <x v="6"/>
    <x v="32"/>
  </r>
  <r>
    <x v="0"/>
    <x v="17"/>
    <s v="EUR"/>
    <n v="1444903198"/>
    <n v="1442311198"/>
    <b v="1"/>
    <n v="251"/>
    <x v="0"/>
    <x v="32"/>
    <n v="4228"/>
    <n v="52.701195219123505"/>
    <x v="6"/>
    <x v="32"/>
  </r>
  <r>
    <x v="0"/>
    <x v="1"/>
    <s v="GBP"/>
    <n v="1436151600"/>
    <n v="1433775668"/>
    <b v="0"/>
    <n v="263"/>
    <x v="0"/>
    <x v="32"/>
    <n v="8843"/>
    <n v="41.228136882129277"/>
    <x v="6"/>
    <x v="32"/>
  </r>
  <r>
    <x v="0"/>
    <x v="1"/>
    <s v="GBP"/>
    <n v="1358367565"/>
    <n v="1357157965"/>
    <b v="0"/>
    <n v="28"/>
    <x v="0"/>
    <x v="15"/>
    <n v="310.99"/>
    <n v="15.035357142857142"/>
    <x v="4"/>
    <x v="15"/>
  </r>
  <r>
    <x v="0"/>
    <x v="0"/>
    <s v="USD"/>
    <n v="1351801368"/>
    <n v="1349209368"/>
    <b v="0"/>
    <n v="721"/>
    <x v="0"/>
    <x v="15"/>
    <n v="24167.25"/>
    <n v="39.066920943134534"/>
    <x v="4"/>
    <x v="15"/>
  </r>
  <r>
    <x v="0"/>
    <x v="5"/>
    <s v="CAD"/>
    <n v="1443127082"/>
    <n v="1440535082"/>
    <b v="0"/>
    <n v="50"/>
    <x v="0"/>
    <x v="15"/>
    <n v="191"/>
    <n v="43.82"/>
    <x v="4"/>
    <x v="15"/>
  </r>
  <r>
    <x v="0"/>
    <x v="0"/>
    <s v="USD"/>
    <n v="1362814119"/>
    <n v="1360222119"/>
    <b v="0"/>
    <n v="73"/>
    <x v="0"/>
    <x v="15"/>
    <n v="493"/>
    <n v="27.301369863013697"/>
    <x v="4"/>
    <x v="15"/>
  </r>
  <r>
    <x v="0"/>
    <x v="0"/>
    <s v="USD"/>
    <n v="1338579789"/>
    <n v="1335987789"/>
    <b v="0"/>
    <n v="27"/>
    <x v="0"/>
    <x v="15"/>
    <n v="390"/>
    <n v="42.222222222222221"/>
    <x v="4"/>
    <x v="15"/>
  </r>
  <r>
    <x v="0"/>
    <x v="0"/>
    <s v="USD"/>
    <n v="1334556624"/>
    <n v="1333001424"/>
    <b v="0"/>
    <n v="34"/>
    <x v="0"/>
    <x v="15"/>
    <n v="30"/>
    <n v="33.235294117647058"/>
    <x v="4"/>
    <x v="15"/>
  </r>
  <r>
    <x v="0"/>
    <x v="0"/>
    <s v="USD"/>
    <n v="1384580373"/>
    <n v="1381984773"/>
    <b v="0"/>
    <n v="7"/>
    <x v="0"/>
    <x v="15"/>
    <n v="0"/>
    <n v="285.71428571428572"/>
    <x v="4"/>
    <x v="15"/>
  </r>
  <r>
    <x v="0"/>
    <x v="0"/>
    <s v="USD"/>
    <n v="1333771200"/>
    <n v="1328649026"/>
    <b v="0"/>
    <n v="24"/>
    <x v="0"/>
    <x v="15"/>
    <n v="16"/>
    <n v="42.333333333333336"/>
    <x v="4"/>
    <x v="15"/>
  </r>
  <r>
    <x v="0"/>
    <x v="1"/>
    <s v="GBP"/>
    <n v="1397516400"/>
    <n v="1396524644"/>
    <b v="0"/>
    <n v="15"/>
    <x v="0"/>
    <x v="15"/>
    <n v="254"/>
    <n v="50.266666666666666"/>
    <x v="4"/>
    <x v="15"/>
  </r>
  <r>
    <x v="0"/>
    <x v="0"/>
    <s v="USD"/>
    <n v="1334424960"/>
    <n v="1329442510"/>
    <b v="0"/>
    <n v="72"/>
    <x v="0"/>
    <x v="15"/>
    <n v="457"/>
    <n v="61.902777777777779"/>
    <x v="4"/>
    <x v="15"/>
  </r>
  <r>
    <x v="0"/>
    <x v="0"/>
    <s v="USD"/>
    <n v="1397113140"/>
    <n v="1395168625"/>
    <b v="0"/>
    <n v="120"/>
    <x v="0"/>
    <x v="15"/>
    <n v="2390"/>
    <n v="40.75"/>
    <x v="4"/>
    <x v="15"/>
  </r>
  <r>
    <x v="0"/>
    <x v="0"/>
    <s v="USD"/>
    <n v="1383526800"/>
    <n v="1380650177"/>
    <b v="0"/>
    <n v="123"/>
    <x v="0"/>
    <x v="15"/>
    <n v="863"/>
    <n v="55.796747967479675"/>
    <x v="4"/>
    <x v="15"/>
  </r>
  <r>
    <x v="0"/>
    <x v="0"/>
    <s v="USD"/>
    <n v="1431719379"/>
    <n v="1429127379"/>
    <b v="0"/>
    <n v="1"/>
    <x v="0"/>
    <x v="15"/>
    <n v="5"/>
    <n v="10"/>
    <x v="4"/>
    <x v="15"/>
  </r>
  <r>
    <x v="0"/>
    <x v="0"/>
    <s v="USD"/>
    <n v="1391713248"/>
    <n v="1389121248"/>
    <b v="0"/>
    <n v="24"/>
    <x v="0"/>
    <x v="15"/>
    <n v="1155.01"/>
    <n v="73.125416666666666"/>
    <x v="4"/>
    <x v="15"/>
  </r>
  <r>
    <x v="0"/>
    <x v="0"/>
    <s v="USD"/>
    <n v="1331621940"/>
    <n v="1329671572"/>
    <b v="0"/>
    <n v="33"/>
    <x v="0"/>
    <x v="15"/>
    <n v="310"/>
    <n v="26.060606060606062"/>
    <x v="4"/>
    <x v="15"/>
  </r>
  <r>
    <x v="0"/>
    <x v="0"/>
    <s v="USD"/>
    <n v="1437674545"/>
    <n v="1436464945"/>
    <b v="0"/>
    <n v="14"/>
    <x v="0"/>
    <x v="15"/>
    <n v="17"/>
    <n v="22.642857142857142"/>
    <x v="4"/>
    <x v="15"/>
  </r>
  <r>
    <x v="0"/>
    <x v="0"/>
    <s v="USD"/>
    <n v="1446451200"/>
    <n v="1445539113"/>
    <b v="0"/>
    <n v="9"/>
    <x v="0"/>
    <x v="15"/>
    <n v="5"/>
    <n v="47.222222222222221"/>
    <x v="4"/>
    <x v="15"/>
  </r>
  <r>
    <x v="0"/>
    <x v="0"/>
    <s v="USD"/>
    <n v="1346198400"/>
    <n v="1344281383"/>
    <b v="0"/>
    <n v="76"/>
    <x v="0"/>
    <x v="15"/>
    <n v="456.65999999999985"/>
    <n v="32.324473684210524"/>
    <x v="4"/>
    <x v="15"/>
  </r>
  <r>
    <x v="0"/>
    <x v="0"/>
    <s v="USD"/>
    <n v="1440004512"/>
    <n v="1437412512"/>
    <b v="0"/>
    <n v="19"/>
    <x v="0"/>
    <x v="15"/>
    <n v="15"/>
    <n v="53.421052631578945"/>
    <x v="4"/>
    <x v="15"/>
  </r>
  <r>
    <x v="0"/>
    <x v="0"/>
    <s v="USD"/>
    <n v="1374888436"/>
    <n v="1372296436"/>
    <b v="0"/>
    <n v="69"/>
    <x v="0"/>
    <x v="15"/>
    <n v="40"/>
    <n v="51.304347826086953"/>
    <x v="4"/>
    <x v="15"/>
  </r>
  <r>
    <x v="0"/>
    <x v="0"/>
    <s v="USD"/>
    <n v="1461369600"/>
    <n v="1458748809"/>
    <b v="0"/>
    <n v="218"/>
    <x v="0"/>
    <x v="32"/>
    <n v="609"/>
    <n v="37.197247706422019"/>
    <x v="6"/>
    <x v="32"/>
  </r>
  <r>
    <x v="0"/>
    <x v="0"/>
    <s v="USD"/>
    <n v="1327776847"/>
    <n v="1325184847"/>
    <b v="0"/>
    <n v="30"/>
    <x v="0"/>
    <x v="32"/>
    <n v="313"/>
    <n v="27.1"/>
    <x v="6"/>
    <x v="32"/>
  </r>
  <r>
    <x v="0"/>
    <x v="5"/>
    <s v="CAD"/>
    <n v="1435418568"/>
    <n v="1432826568"/>
    <b v="0"/>
    <n v="100"/>
    <x v="0"/>
    <x v="32"/>
    <n v="1131"/>
    <n v="206.31"/>
    <x v="6"/>
    <x v="32"/>
  </r>
  <r>
    <x v="0"/>
    <x v="0"/>
    <s v="USD"/>
    <n v="1477767600"/>
    <n v="1475337675"/>
    <b v="0"/>
    <n v="296"/>
    <x v="0"/>
    <x v="32"/>
    <n v="14315"/>
    <n v="82.145270270270274"/>
    <x v="6"/>
    <x v="32"/>
  </r>
  <r>
    <x v="0"/>
    <x v="1"/>
    <s v="GBP"/>
    <n v="1411326015"/>
    <n v="1408734015"/>
    <b v="0"/>
    <n v="1204"/>
    <x v="0"/>
    <x v="32"/>
    <n v="177415.01"/>
    <n v="164.79651993355483"/>
    <x v="6"/>
    <x v="32"/>
  </r>
  <r>
    <x v="0"/>
    <x v="0"/>
    <s v="USD"/>
    <n v="1455253140"/>
    <n v="1452625822"/>
    <b v="0"/>
    <n v="321"/>
    <x v="0"/>
    <x v="32"/>
    <n v="1523.3100000000013"/>
    <n v="60.820280373831778"/>
    <x v="6"/>
    <x v="32"/>
  </r>
  <r>
    <x v="0"/>
    <x v="1"/>
    <s v="GBP"/>
    <n v="1384374155"/>
    <n v="1381778555"/>
    <b v="0"/>
    <n v="301"/>
    <x v="0"/>
    <x v="32"/>
    <n v="7459"/>
    <n v="67.970099667774093"/>
    <x v="6"/>
    <x v="32"/>
  </r>
  <r>
    <x v="0"/>
    <x v="12"/>
    <s v="EUR"/>
    <n v="1439707236"/>
    <n v="1437115236"/>
    <b v="0"/>
    <n v="144"/>
    <x v="0"/>
    <x v="32"/>
    <n v="10744.9"/>
    <n v="81.561805555555551"/>
    <x v="6"/>
    <x v="32"/>
  </r>
  <r>
    <x v="0"/>
    <x v="0"/>
    <s v="USD"/>
    <n v="1378180800"/>
    <n v="1375113391"/>
    <b v="0"/>
    <n v="539"/>
    <x v="0"/>
    <x v="32"/>
    <n v="5692.33"/>
    <n v="25.42547309833024"/>
    <x v="6"/>
    <x v="32"/>
  </r>
  <r>
    <x v="0"/>
    <x v="0"/>
    <s v="USD"/>
    <n v="1398460127"/>
    <n v="1395868127"/>
    <b v="0"/>
    <n v="498"/>
    <x v="0"/>
    <x v="32"/>
    <n v="2206"/>
    <n v="21.497991967871485"/>
    <x v="6"/>
    <x v="32"/>
  </r>
  <r>
    <x v="0"/>
    <x v="0"/>
    <s v="USD"/>
    <n v="1372136400"/>
    <n v="1369864301"/>
    <b v="0"/>
    <n v="1113"/>
    <x v="0"/>
    <x v="32"/>
    <n v="27803.24"/>
    <n v="27.226630727762803"/>
    <x v="6"/>
    <x v="32"/>
  </r>
  <r>
    <x v="0"/>
    <x v="0"/>
    <s v="USD"/>
    <n v="1405738800"/>
    <n v="1402945408"/>
    <b v="0"/>
    <n v="988"/>
    <x v="0"/>
    <x v="32"/>
    <n v="19790"/>
    <n v="25.091093117408906"/>
    <x v="6"/>
    <x v="32"/>
  </r>
  <r>
    <x v="0"/>
    <x v="1"/>
    <s v="GBP"/>
    <n v="1450051200"/>
    <n v="1448269539"/>
    <b v="0"/>
    <n v="391"/>
    <x v="0"/>
    <x v="32"/>
    <n v="5801"/>
    <n v="21.230179028132991"/>
    <x v="6"/>
    <x v="32"/>
  </r>
  <r>
    <x v="0"/>
    <x v="0"/>
    <s v="USD"/>
    <n v="1483645647"/>
    <n v="1481053647"/>
    <b v="0"/>
    <n v="28"/>
    <x v="0"/>
    <x v="32"/>
    <n v="1065"/>
    <n v="41.607142857142854"/>
    <x v="6"/>
    <x v="32"/>
  </r>
  <r>
    <x v="0"/>
    <x v="5"/>
    <s v="CAD"/>
    <n v="1427585511"/>
    <n v="1424997111"/>
    <b v="0"/>
    <n v="147"/>
    <x v="0"/>
    <x v="32"/>
    <n v="6931"/>
    <n v="135.58503401360545"/>
    <x v="6"/>
    <x v="32"/>
  </r>
  <r>
    <x v="0"/>
    <x v="0"/>
    <s v="USD"/>
    <n v="1454338123"/>
    <n v="1451746123"/>
    <b v="0"/>
    <n v="680"/>
    <x v="0"/>
    <x v="32"/>
    <n v="12239"/>
    <n v="22.116176470588236"/>
    <x v="6"/>
    <x v="32"/>
  </r>
  <r>
    <x v="0"/>
    <x v="0"/>
    <s v="USD"/>
    <n v="1415779140"/>
    <n v="1412294683"/>
    <b v="0"/>
    <n v="983"/>
    <x v="0"/>
    <x v="32"/>
    <n v="45527"/>
    <n v="64.625635808748726"/>
    <x v="6"/>
    <x v="32"/>
  </r>
  <r>
    <x v="0"/>
    <x v="12"/>
    <s v="EUR"/>
    <n v="1489157716"/>
    <n v="1486565716"/>
    <b v="0"/>
    <n v="79"/>
    <x v="0"/>
    <x v="32"/>
    <n v="1496"/>
    <n v="69.569620253164558"/>
    <x v="6"/>
    <x v="32"/>
  </r>
  <r>
    <x v="0"/>
    <x v="0"/>
    <s v="USD"/>
    <n v="1385870520"/>
    <n v="1382742014"/>
    <b v="0"/>
    <n v="426"/>
    <x v="0"/>
    <x v="32"/>
    <n v="7006.6699999999983"/>
    <n v="75.133028169014082"/>
    <x v="6"/>
    <x v="32"/>
  </r>
  <r>
    <x v="0"/>
    <x v="0"/>
    <s v="USD"/>
    <n v="1461354544"/>
    <n v="1458762544"/>
    <b v="0"/>
    <n v="96"/>
    <x v="0"/>
    <x v="32"/>
    <n v="8534"/>
    <n v="140.97916666666666"/>
    <x v="6"/>
    <x v="32"/>
  </r>
  <r>
    <x v="0"/>
    <x v="1"/>
    <s v="GBP"/>
    <n v="1488484300"/>
    <n v="1485892300"/>
    <b v="0"/>
    <n v="163"/>
    <x v="0"/>
    <x v="32"/>
    <n v="7064"/>
    <n v="49.472392638036808"/>
    <x v="6"/>
    <x v="32"/>
  </r>
  <r>
    <x v="0"/>
    <x v="0"/>
    <s v="USD"/>
    <n v="1385521320"/>
    <n v="1382449733"/>
    <b v="0"/>
    <n v="2525"/>
    <x v="0"/>
    <x v="32"/>
    <n v="126009.76000000001"/>
    <n v="53.865251485148519"/>
    <x v="6"/>
    <x v="32"/>
  </r>
  <r>
    <x v="0"/>
    <x v="0"/>
    <s v="USD"/>
    <n v="1489374000"/>
    <n v="1488823290"/>
    <b v="0"/>
    <n v="2035"/>
    <x v="0"/>
    <x v="32"/>
    <n v="9301.5"/>
    <n v="4.5712530712530715"/>
    <x v="6"/>
    <x v="32"/>
  </r>
  <r>
    <x v="0"/>
    <x v="0"/>
    <s v="USD"/>
    <n v="1476649800"/>
    <n v="1475609946"/>
    <b v="0"/>
    <n v="290"/>
    <x v="0"/>
    <x v="32"/>
    <n v="13851"/>
    <n v="65.00344827586207"/>
    <x v="6"/>
    <x v="32"/>
  </r>
  <r>
    <x v="0"/>
    <x v="0"/>
    <s v="USD"/>
    <n v="1393005600"/>
    <n v="1390323617"/>
    <b v="0"/>
    <n v="1980"/>
    <x v="0"/>
    <x v="32"/>
    <n v="101881"/>
    <n v="53.475252525252522"/>
    <x v="6"/>
    <x v="32"/>
  </r>
  <r>
    <x v="0"/>
    <x v="1"/>
    <s v="GBP"/>
    <n v="1441393210"/>
    <n v="1438801210"/>
    <b v="0"/>
    <n v="57"/>
    <x v="0"/>
    <x v="32"/>
    <n v="3"/>
    <n v="43.912280701754383"/>
    <x v="6"/>
    <x v="32"/>
  </r>
  <r>
    <x v="0"/>
    <x v="0"/>
    <s v="USD"/>
    <n v="1438185565"/>
    <n v="1436975965"/>
    <b v="0"/>
    <n v="380"/>
    <x v="0"/>
    <x v="32"/>
    <n v="824"/>
    <n v="50.852631578947367"/>
    <x v="6"/>
    <x v="32"/>
  </r>
  <r>
    <x v="0"/>
    <x v="1"/>
    <s v="GBP"/>
    <n v="1481749278"/>
    <n v="1479157278"/>
    <b v="0"/>
    <n v="128"/>
    <x v="0"/>
    <x v="32"/>
    <n v="505"/>
    <n v="58.6328125"/>
    <x v="6"/>
    <x v="32"/>
  </r>
  <r>
    <x v="0"/>
    <x v="0"/>
    <s v="USD"/>
    <n v="1364917965"/>
    <n v="1362329565"/>
    <b v="0"/>
    <n v="180"/>
    <x v="0"/>
    <x v="32"/>
    <n v="2407"/>
    <n v="32.81666666666667"/>
    <x v="6"/>
    <x v="32"/>
  </r>
  <r>
    <x v="0"/>
    <x v="0"/>
    <s v="USD"/>
    <n v="1480727273"/>
    <n v="1478131673"/>
    <b v="0"/>
    <n v="571"/>
    <x v="0"/>
    <x v="32"/>
    <n v="218778"/>
    <n v="426.93169877408059"/>
    <x v="6"/>
    <x v="32"/>
  </r>
  <r>
    <x v="0"/>
    <x v="0"/>
    <s v="USD"/>
    <n v="1408177077"/>
    <n v="1406362677"/>
    <b v="0"/>
    <n v="480"/>
    <x v="0"/>
    <x v="32"/>
    <n v="2928.1900000000005"/>
    <n v="23.808729166666669"/>
    <x v="6"/>
    <x v="32"/>
  </r>
  <r>
    <x v="0"/>
    <x v="3"/>
    <s v="EUR"/>
    <n v="1470469938"/>
    <n v="1469173938"/>
    <b v="0"/>
    <n v="249"/>
    <x v="0"/>
    <x v="32"/>
    <n v="15505"/>
    <n v="98.413654618473899"/>
    <x v="6"/>
    <x v="32"/>
  </r>
  <r>
    <x v="0"/>
    <x v="0"/>
    <s v="USD"/>
    <n v="1447862947"/>
    <n v="1445267347"/>
    <b v="0"/>
    <n v="84"/>
    <x v="0"/>
    <x v="32"/>
    <n v="1015"/>
    <n v="107.32142857142857"/>
    <x v="6"/>
    <x v="32"/>
  </r>
  <r>
    <x v="0"/>
    <x v="0"/>
    <s v="USD"/>
    <n v="1485271968"/>
    <n v="1484667168"/>
    <b v="0"/>
    <n v="197"/>
    <x v="0"/>
    <x v="32"/>
    <n v="1799"/>
    <n v="11.67005076142132"/>
    <x v="6"/>
    <x v="32"/>
  </r>
  <r>
    <x v="0"/>
    <x v="0"/>
    <s v="USD"/>
    <n v="1462661451"/>
    <n v="1460069451"/>
    <b v="0"/>
    <n v="271"/>
    <x v="0"/>
    <x v="32"/>
    <n v="7373"/>
    <n v="41.782287822878232"/>
    <x v="6"/>
    <x v="32"/>
  </r>
  <r>
    <x v="0"/>
    <x v="1"/>
    <s v="GBP"/>
    <n v="1479811846"/>
    <n v="1478602246"/>
    <b v="0"/>
    <n v="50"/>
    <x v="0"/>
    <x v="32"/>
    <n v="589"/>
    <n v="21.38"/>
    <x v="6"/>
    <x v="32"/>
  </r>
  <r>
    <x v="0"/>
    <x v="1"/>
    <s v="GBP"/>
    <n v="1466377200"/>
    <n v="1463351329"/>
    <b v="0"/>
    <n v="169"/>
    <x v="0"/>
    <x v="32"/>
    <n v="13403.5"/>
    <n v="94.103550295857985"/>
    <x v="6"/>
    <x v="32"/>
  </r>
  <r>
    <x v="0"/>
    <x v="0"/>
    <s v="USD"/>
    <n v="1434045687"/>
    <n v="1431453687"/>
    <b v="0"/>
    <n v="205"/>
    <x v="0"/>
    <x v="32"/>
    <n v="1023"/>
    <n v="15.721951219512196"/>
    <x v="6"/>
    <x v="32"/>
  </r>
  <r>
    <x v="0"/>
    <x v="1"/>
    <s v="GBP"/>
    <n v="1481224736"/>
    <n v="1480360736"/>
    <b v="0"/>
    <n v="206"/>
    <x v="0"/>
    <x v="32"/>
    <n v="17671"/>
    <n v="90.635922330097088"/>
    <x v="6"/>
    <x v="32"/>
  </r>
  <r>
    <x v="0"/>
    <x v="0"/>
    <s v="USD"/>
    <n v="1395876250"/>
    <n v="1393287850"/>
    <b v="0"/>
    <n v="84"/>
    <x v="0"/>
    <x v="32"/>
    <n v="5673"/>
    <n v="97.297619047619051"/>
    <x v="6"/>
    <x v="32"/>
  </r>
  <r>
    <x v="0"/>
    <x v="2"/>
    <s v="AUD"/>
    <n v="1487093020"/>
    <n v="1485278620"/>
    <b v="0"/>
    <n v="210"/>
    <x v="0"/>
    <x v="32"/>
    <n v="6795"/>
    <n v="37.11904761904762"/>
    <x v="6"/>
    <x v="32"/>
  </r>
  <r>
    <x v="0"/>
    <x v="0"/>
    <s v="USD"/>
    <n v="1416268800"/>
    <n v="1413295358"/>
    <b v="0"/>
    <n v="181"/>
    <x v="0"/>
    <x v="32"/>
    <n v="1787"/>
    <n v="28.104972375690608"/>
    <x v="6"/>
    <x v="32"/>
  </r>
  <r>
    <x v="0"/>
    <x v="11"/>
    <s v="SEK"/>
    <n v="1422734313"/>
    <n v="1420919913"/>
    <b v="0"/>
    <n v="60"/>
    <x v="0"/>
    <x v="32"/>
    <n v="1166"/>
    <n v="144.43333333333334"/>
    <x v="6"/>
    <x v="32"/>
  </r>
  <r>
    <x v="0"/>
    <x v="0"/>
    <s v="USD"/>
    <n v="1463972400"/>
    <n v="1462543114"/>
    <b v="0"/>
    <n v="445"/>
    <x v="0"/>
    <x v="32"/>
    <n v="4802"/>
    <n v="24.274157303370785"/>
    <x v="6"/>
    <x v="32"/>
  </r>
  <r>
    <x v="0"/>
    <x v="1"/>
    <s v="GBP"/>
    <n v="1479846507"/>
    <n v="1479241707"/>
    <b v="0"/>
    <n v="17"/>
    <x v="0"/>
    <x v="32"/>
    <n v="397"/>
    <n v="35.117647058823529"/>
    <x v="6"/>
    <x v="32"/>
  </r>
  <r>
    <x v="0"/>
    <x v="0"/>
    <s v="USD"/>
    <n v="1461722400"/>
    <n v="1460235592"/>
    <b v="0"/>
    <n v="194"/>
    <x v="0"/>
    <x v="32"/>
    <n v="3304"/>
    <n v="24.762886597938145"/>
    <x v="6"/>
    <x v="32"/>
  </r>
  <r>
    <x v="0"/>
    <x v="0"/>
    <s v="USD"/>
    <n v="1419123600"/>
    <n v="1416945297"/>
    <b v="0"/>
    <n v="404"/>
    <x v="0"/>
    <x v="32"/>
    <n v="56105"/>
    <n v="188.37871287128712"/>
    <x v="6"/>
    <x v="32"/>
  </r>
  <r>
    <x v="0"/>
    <x v="0"/>
    <s v="USD"/>
    <n v="1489283915"/>
    <n v="1486691915"/>
    <b v="0"/>
    <n v="194"/>
    <x v="0"/>
    <x v="32"/>
    <n v="728"/>
    <n v="148.08247422680412"/>
    <x v="6"/>
    <x v="32"/>
  </r>
  <r>
    <x v="0"/>
    <x v="0"/>
    <s v="USD"/>
    <n v="1488862800"/>
    <n v="1486745663"/>
    <b v="0"/>
    <n v="902"/>
    <x v="0"/>
    <x v="32"/>
    <n v="42541"/>
    <n v="49.934589800443462"/>
    <x v="6"/>
    <x v="32"/>
  </r>
  <r>
    <x v="0"/>
    <x v="0"/>
    <s v="USD"/>
    <n v="1484085540"/>
    <n v="1482353513"/>
    <b v="0"/>
    <n v="1670"/>
    <x v="0"/>
    <x v="32"/>
    <n v="155062"/>
    <n v="107.82155688622754"/>
    <x v="6"/>
    <x v="32"/>
  </r>
  <r>
    <x v="0"/>
    <x v="0"/>
    <s v="USD"/>
    <n v="1481328004"/>
    <n v="1478736004"/>
    <b v="0"/>
    <n v="1328"/>
    <x v="0"/>
    <x v="32"/>
    <n v="36618"/>
    <n v="42.63403614457831"/>
    <x v="6"/>
    <x v="32"/>
  </r>
  <r>
    <x v="0"/>
    <x v="0"/>
    <s v="USD"/>
    <n v="1449506836"/>
    <n v="1446914836"/>
    <b v="0"/>
    <n v="944"/>
    <x v="0"/>
    <x v="32"/>
    <n v="12566"/>
    <n v="14.370762711864407"/>
    <x v="6"/>
    <x v="32"/>
  </r>
  <r>
    <x v="0"/>
    <x v="5"/>
    <s v="CAD"/>
    <n v="1489320642"/>
    <n v="1487164242"/>
    <b v="0"/>
    <n v="147"/>
    <x v="0"/>
    <x v="32"/>
    <n v="3009"/>
    <n v="37.476190476190474"/>
    <x v="6"/>
    <x v="32"/>
  </r>
  <r>
    <x v="0"/>
    <x v="0"/>
    <s v="USD"/>
    <n v="1393156857"/>
    <n v="1390564857"/>
    <b v="0"/>
    <n v="99"/>
    <x v="0"/>
    <x v="32"/>
    <n v="490"/>
    <n v="30.202020202020201"/>
    <x v="6"/>
    <x v="32"/>
  </r>
  <r>
    <x v="0"/>
    <x v="1"/>
    <s v="GBP"/>
    <n v="1419259679"/>
    <n v="1416667679"/>
    <b v="0"/>
    <n v="79"/>
    <x v="0"/>
    <x v="32"/>
    <n v="2000.5"/>
    <n v="33.550632911392405"/>
    <x v="6"/>
    <x v="32"/>
  </r>
  <r>
    <x v="0"/>
    <x v="0"/>
    <s v="USD"/>
    <n v="1388936289"/>
    <n v="1386344289"/>
    <b v="0"/>
    <n v="75"/>
    <x v="0"/>
    <x v="32"/>
    <n v="267"/>
    <n v="64.74666666666667"/>
    <x v="6"/>
    <x v="32"/>
  </r>
  <r>
    <x v="0"/>
    <x v="0"/>
    <s v="USD"/>
    <n v="1330359423"/>
    <n v="1327767423"/>
    <b v="0"/>
    <n v="207"/>
    <x v="0"/>
    <x v="32"/>
    <n v="3492"/>
    <n v="57.932367149758456"/>
    <x v="6"/>
    <x v="32"/>
  </r>
  <r>
    <x v="0"/>
    <x v="13"/>
    <s v="EUR"/>
    <n v="1451861940"/>
    <n v="1448902867"/>
    <b v="0"/>
    <n v="102"/>
    <x v="0"/>
    <x v="32"/>
    <n v="3414"/>
    <n v="53.078431372549019"/>
    <x v="6"/>
    <x v="32"/>
  </r>
  <r>
    <x v="0"/>
    <x v="0"/>
    <s v="USD"/>
    <n v="1423022400"/>
    <n v="1421436099"/>
    <b v="0"/>
    <n v="32"/>
    <x v="0"/>
    <x v="32"/>
    <n v="538"/>
    <n v="48.0625"/>
    <x v="6"/>
    <x v="32"/>
  </r>
  <r>
    <x v="0"/>
    <x v="0"/>
    <s v="USD"/>
    <n v="1442501991"/>
    <n v="1439909991"/>
    <b v="0"/>
    <n v="480"/>
    <x v="0"/>
    <x v="32"/>
    <n v="29750.5"/>
    <n v="82.396874999999994"/>
    <x v="6"/>
    <x v="32"/>
  </r>
  <r>
    <x v="0"/>
    <x v="0"/>
    <s v="USD"/>
    <n v="1311576600"/>
    <n v="1306219897"/>
    <b v="0"/>
    <n v="11"/>
    <x v="0"/>
    <x v="11"/>
    <n v="255"/>
    <n v="50.454545454545453"/>
    <x v="4"/>
    <x v="11"/>
  </r>
  <r>
    <x v="0"/>
    <x v="0"/>
    <s v="USD"/>
    <n v="1452744686"/>
    <n v="1447560686"/>
    <b v="0"/>
    <n v="12"/>
    <x v="0"/>
    <x v="11"/>
    <n v="640"/>
    <n v="115.83333333333333"/>
    <x v="4"/>
    <x v="11"/>
  </r>
  <r>
    <x v="0"/>
    <x v="0"/>
    <s v="USD"/>
    <n v="1336528804"/>
    <n v="1331348404"/>
    <b v="0"/>
    <n v="48"/>
    <x v="0"/>
    <x v="11"/>
    <n v="25.659999999999854"/>
    <n v="63.03458333333333"/>
    <x v="4"/>
    <x v="11"/>
  </r>
  <r>
    <x v="0"/>
    <x v="0"/>
    <s v="USD"/>
    <n v="1299902400"/>
    <n v="1297451245"/>
    <b v="0"/>
    <n v="59"/>
    <x v="0"/>
    <x v="11"/>
    <n v="373.27000000000044"/>
    <n v="108.02152542372882"/>
    <x v="4"/>
    <x v="11"/>
  </r>
  <r>
    <x v="0"/>
    <x v="0"/>
    <s v="USD"/>
    <n v="1340944043"/>
    <n v="1338352043"/>
    <b v="0"/>
    <n v="79"/>
    <x v="0"/>
    <x v="11"/>
    <n v="641"/>
    <n v="46.088607594936711"/>
    <x v="4"/>
    <x v="11"/>
  </r>
  <r>
    <x v="0"/>
    <x v="0"/>
    <s v="USD"/>
    <n v="1378439940"/>
    <n v="1376003254"/>
    <b v="0"/>
    <n v="14"/>
    <x v="0"/>
    <x v="11"/>
    <n v="1"/>
    <n v="107.21428571428571"/>
    <x v="4"/>
    <x v="11"/>
  </r>
  <r>
    <x v="0"/>
    <x v="0"/>
    <s v="USD"/>
    <n v="1403539260"/>
    <n v="1401724860"/>
    <b v="0"/>
    <n v="106"/>
    <x v="0"/>
    <x v="11"/>
    <n v="898.98999999999978"/>
    <n v="50.9338679245283"/>
    <x v="4"/>
    <x v="11"/>
  </r>
  <r>
    <x v="0"/>
    <x v="0"/>
    <s v="USD"/>
    <n v="1340733600"/>
    <n v="1339098689"/>
    <b v="0"/>
    <n v="25"/>
    <x v="0"/>
    <x v="11"/>
    <n v="1"/>
    <n v="40.04"/>
    <x v="4"/>
    <x v="11"/>
  </r>
  <r>
    <x v="0"/>
    <x v="0"/>
    <s v="USD"/>
    <n v="1386372120"/>
    <n v="1382659060"/>
    <b v="0"/>
    <n v="25"/>
    <x v="0"/>
    <x v="11"/>
    <n v="111"/>
    <n v="64.44"/>
    <x v="4"/>
    <x v="11"/>
  </r>
  <r>
    <x v="0"/>
    <x v="0"/>
    <s v="USD"/>
    <n v="1259686800"/>
    <n v="1252908330"/>
    <b v="0"/>
    <n v="29"/>
    <x v="0"/>
    <x v="11"/>
    <n v="61"/>
    <n v="53.827586206896555"/>
    <x v="4"/>
    <x v="11"/>
  </r>
  <r>
    <x v="0"/>
    <x v="0"/>
    <s v="USD"/>
    <n v="1335153600"/>
    <n v="1332199618"/>
    <b v="0"/>
    <n v="43"/>
    <x v="0"/>
    <x v="11"/>
    <n v="1820"/>
    <n v="100.46511627906976"/>
    <x v="4"/>
    <x v="11"/>
  </r>
  <r>
    <x v="0"/>
    <x v="0"/>
    <s v="USD"/>
    <n v="1334767476"/>
    <n v="1332175476"/>
    <b v="0"/>
    <n v="46"/>
    <x v="0"/>
    <x v="11"/>
    <n v="145.01000000000022"/>
    <n v="46.630652173913049"/>
    <x v="4"/>
    <x v="11"/>
  </r>
  <r>
    <x v="0"/>
    <x v="0"/>
    <s v="USD"/>
    <n v="1348545540"/>
    <n v="1346345999"/>
    <b v="0"/>
    <n v="27"/>
    <x v="0"/>
    <x v="11"/>
    <n v="70"/>
    <n v="34.074074074074076"/>
    <x v="4"/>
    <x v="11"/>
  </r>
  <r>
    <x v="0"/>
    <x v="0"/>
    <s v="USD"/>
    <n v="1358702480"/>
    <n v="1356110480"/>
    <b v="0"/>
    <n v="112"/>
    <x v="0"/>
    <x v="11"/>
    <n v="2304.04"/>
    <n v="65.214642857142863"/>
    <x v="4"/>
    <x v="11"/>
  </r>
  <r>
    <x v="0"/>
    <x v="0"/>
    <s v="USD"/>
    <n v="1359240856"/>
    <n v="1356648856"/>
    <b v="0"/>
    <n v="34"/>
    <x v="0"/>
    <x v="11"/>
    <n v="303"/>
    <n v="44.205882352941174"/>
    <x v="4"/>
    <x v="11"/>
  </r>
  <r>
    <x v="0"/>
    <x v="0"/>
    <s v="USD"/>
    <n v="1330018426"/>
    <n v="1326994426"/>
    <b v="0"/>
    <n v="145"/>
    <x v="0"/>
    <x v="11"/>
    <n v="3435"/>
    <n v="71.965517241379317"/>
    <x v="4"/>
    <x v="11"/>
  </r>
  <r>
    <x v="0"/>
    <x v="0"/>
    <s v="USD"/>
    <n v="1331697540"/>
    <n v="1328749249"/>
    <b v="0"/>
    <n v="19"/>
    <x v="0"/>
    <x v="11"/>
    <n v="6"/>
    <n v="52.94736842105263"/>
    <x v="4"/>
    <x v="11"/>
  </r>
  <r>
    <x v="0"/>
    <x v="0"/>
    <s v="USD"/>
    <n v="1395861033"/>
    <n v="1393272633"/>
    <b v="0"/>
    <n v="288"/>
    <x v="0"/>
    <x v="11"/>
    <n v="1522"/>
    <n v="109.45138888888889"/>
    <x v="4"/>
    <x v="11"/>
  </r>
  <r>
    <x v="0"/>
    <x v="0"/>
    <s v="USD"/>
    <n v="1296953209"/>
    <n v="1295657209"/>
    <b v="0"/>
    <n v="14"/>
    <x v="0"/>
    <x v="11"/>
    <n v="750.5"/>
    <n v="75.035714285714292"/>
    <x v="4"/>
    <x v="11"/>
  </r>
  <r>
    <x v="0"/>
    <x v="0"/>
    <s v="USD"/>
    <n v="1340904416"/>
    <n v="1339694816"/>
    <b v="0"/>
    <n v="7"/>
    <x v="0"/>
    <x v="11"/>
    <n v="10"/>
    <n v="115.71428571428571"/>
    <x v="4"/>
    <x v="11"/>
  </r>
  <r>
    <x v="0"/>
    <x v="0"/>
    <s v="USD"/>
    <n v="1371785496"/>
    <n v="1369193496"/>
    <b v="1"/>
    <n v="211"/>
    <x v="0"/>
    <x v="14"/>
    <n v="1680.2200000000003"/>
    <n v="31.659810426540286"/>
    <x v="4"/>
    <x v="14"/>
  </r>
  <r>
    <x v="0"/>
    <x v="0"/>
    <s v="USD"/>
    <n v="1388473200"/>
    <n v="1385585434"/>
    <b v="1"/>
    <n v="85"/>
    <x v="0"/>
    <x v="14"/>
    <n v="1625"/>
    <n v="46.176470588235297"/>
    <x v="4"/>
    <x v="14"/>
  </r>
  <r>
    <x v="0"/>
    <x v="0"/>
    <s v="USD"/>
    <n v="1323747596"/>
    <n v="1320287996"/>
    <b v="1"/>
    <n v="103"/>
    <x v="0"/>
    <x v="14"/>
    <n v="603.60999999999967"/>
    <n v="68.481650485436887"/>
    <x v="4"/>
    <x v="14"/>
  </r>
  <r>
    <x v="0"/>
    <x v="0"/>
    <s v="USD"/>
    <n v="1293857940"/>
    <n v="1290281691"/>
    <b v="1"/>
    <n v="113"/>
    <x v="0"/>
    <x v="14"/>
    <n v="42.020000000000437"/>
    <n v="53.469203539823013"/>
    <x v="4"/>
    <x v="14"/>
  </r>
  <r>
    <x v="0"/>
    <x v="0"/>
    <s v="USD"/>
    <n v="1407520800"/>
    <n v="1405356072"/>
    <b v="1"/>
    <n v="167"/>
    <x v="0"/>
    <x v="14"/>
    <n v="221"/>
    <n v="109.10778443113773"/>
    <x v="4"/>
    <x v="14"/>
  </r>
  <r>
    <x v="0"/>
    <x v="0"/>
    <s v="USD"/>
    <n v="1331352129"/>
    <n v="1328760129"/>
    <b v="1"/>
    <n v="73"/>
    <x v="0"/>
    <x v="14"/>
    <n v="236.55000000000018"/>
    <n v="51.185616438356163"/>
    <x v="4"/>
    <x v="14"/>
  </r>
  <r>
    <x v="0"/>
    <x v="0"/>
    <s v="USD"/>
    <n v="1336245328"/>
    <n v="1333653333"/>
    <b v="1"/>
    <n v="75"/>
    <x v="0"/>
    <x v="14"/>
    <n v="130.79000000000019"/>
    <n v="27.936800000000002"/>
    <x v="4"/>
    <x v="14"/>
  </r>
  <r>
    <x v="0"/>
    <x v="0"/>
    <s v="USD"/>
    <n v="1409274000"/>
    <n v="1406847996"/>
    <b v="1"/>
    <n v="614"/>
    <x v="0"/>
    <x v="14"/>
    <n v="653.11000000000058"/>
    <n v="82.496921824104234"/>
    <x v="4"/>
    <x v="14"/>
  </r>
  <r>
    <x v="0"/>
    <x v="0"/>
    <s v="USD"/>
    <n v="1362872537"/>
    <n v="1359848537"/>
    <b v="1"/>
    <n v="107"/>
    <x v="0"/>
    <x v="14"/>
    <n v="400.47000000000025"/>
    <n v="59.817476635514019"/>
    <x v="4"/>
    <x v="14"/>
  </r>
  <r>
    <x v="0"/>
    <x v="0"/>
    <s v="USD"/>
    <n v="1363889015"/>
    <n v="1361300615"/>
    <b v="1"/>
    <n v="1224"/>
    <x v="0"/>
    <x v="14"/>
    <n v="60835.360000000001"/>
    <n v="64.816470588235291"/>
    <x v="4"/>
    <x v="14"/>
  </r>
  <r>
    <x v="0"/>
    <x v="0"/>
    <s v="USD"/>
    <n v="1399421189"/>
    <n v="1396829189"/>
    <b v="1"/>
    <n v="104"/>
    <x v="0"/>
    <x v="14"/>
    <n v="370"/>
    <n v="90.09615384615384"/>
    <x v="4"/>
    <x v="14"/>
  </r>
  <r>
    <x v="0"/>
    <x v="0"/>
    <s v="USD"/>
    <n v="1397862000"/>
    <n v="1395155478"/>
    <b v="1"/>
    <n v="79"/>
    <x v="0"/>
    <x v="14"/>
    <n v="236"/>
    <n v="40.962025316455694"/>
    <x v="4"/>
    <x v="14"/>
  </r>
  <r>
    <x v="0"/>
    <x v="0"/>
    <s v="USD"/>
    <n v="1336086026"/>
    <n v="1333494026"/>
    <b v="1"/>
    <n v="157"/>
    <x v="0"/>
    <x v="14"/>
    <n v="3792.0200000000004"/>
    <n v="56.000127388535034"/>
    <x v="4"/>
    <x v="14"/>
  </r>
  <r>
    <x v="0"/>
    <x v="0"/>
    <s v="USD"/>
    <n v="1339074857"/>
    <n v="1336482857"/>
    <b v="1"/>
    <n v="50"/>
    <x v="0"/>
    <x v="14"/>
    <n v="683.6400000000001"/>
    <n v="37.672800000000002"/>
    <x v="4"/>
    <x v="14"/>
  </r>
  <r>
    <x v="0"/>
    <x v="0"/>
    <s v="USD"/>
    <n v="1336238743"/>
    <n v="1333646743"/>
    <b v="1"/>
    <n v="64"/>
    <x v="0"/>
    <x v="14"/>
    <n v="65"/>
    <n v="40.078125"/>
    <x v="4"/>
    <x v="14"/>
  </r>
  <r>
    <x v="0"/>
    <x v="0"/>
    <s v="USD"/>
    <n v="1260383040"/>
    <n v="1253726650"/>
    <b v="1"/>
    <n v="200"/>
    <x v="0"/>
    <x v="14"/>
    <n v="606.39999999999964"/>
    <n v="78.031999999999996"/>
    <x v="4"/>
    <x v="14"/>
  </r>
  <r>
    <x v="0"/>
    <x v="0"/>
    <s v="USD"/>
    <n v="1266210000"/>
    <n v="1263474049"/>
    <b v="1"/>
    <n v="22"/>
    <x v="0"/>
    <x v="14"/>
    <n v="16"/>
    <n v="18.90909090909091"/>
    <x v="4"/>
    <x v="14"/>
  </r>
  <r>
    <x v="0"/>
    <x v="0"/>
    <s v="USD"/>
    <n v="1253937540"/>
    <n v="1251214014"/>
    <b v="1"/>
    <n v="163"/>
    <x v="0"/>
    <x v="14"/>
    <n v="1053"/>
    <n v="37.134969325153371"/>
    <x v="4"/>
    <x v="14"/>
  </r>
  <r>
    <x v="0"/>
    <x v="0"/>
    <s v="USD"/>
    <n v="1387072685"/>
    <n v="1384480685"/>
    <b v="1"/>
    <n v="77"/>
    <x v="0"/>
    <x v="14"/>
    <n v="231"/>
    <n v="41.961038961038959"/>
    <x v="4"/>
    <x v="14"/>
  </r>
  <r>
    <x v="0"/>
    <x v="0"/>
    <s v="USD"/>
    <n v="1396463800"/>
    <n v="1393443400"/>
    <b v="1"/>
    <n v="89"/>
    <x v="0"/>
    <x v="14"/>
    <n v="433"/>
    <n v="61.044943820224717"/>
    <x v="4"/>
    <x v="14"/>
  </r>
  <r>
    <x v="3"/>
    <x v="15"/>
    <s v="EUR"/>
    <n v="1491282901"/>
    <n v="1488694501"/>
    <b v="0"/>
    <n v="64"/>
    <x v="1"/>
    <x v="33"/>
    <n v="-6427"/>
    <n v="64.53125"/>
    <x v="7"/>
    <x v="33"/>
  </r>
  <r>
    <x v="3"/>
    <x v="0"/>
    <s v="USD"/>
    <n v="1491769769"/>
    <n v="1489181369"/>
    <b v="0"/>
    <n v="4"/>
    <x v="1"/>
    <x v="33"/>
    <n v="-2615"/>
    <n v="21.25"/>
    <x v="7"/>
    <x v="33"/>
  </r>
  <r>
    <x v="3"/>
    <x v="0"/>
    <s v="USD"/>
    <n v="1490033247"/>
    <n v="1489428447"/>
    <b v="0"/>
    <n v="4"/>
    <x v="1"/>
    <x v="33"/>
    <n v="-130"/>
    <n v="30"/>
    <x v="7"/>
    <x v="33"/>
  </r>
  <r>
    <x v="3"/>
    <x v="1"/>
    <s v="GBP"/>
    <n v="1490559285"/>
    <n v="1487970885"/>
    <b v="0"/>
    <n v="61"/>
    <x v="1"/>
    <x v="33"/>
    <n v="-5945"/>
    <n v="25.491803278688526"/>
    <x v="7"/>
    <x v="33"/>
  </r>
  <r>
    <x v="3"/>
    <x v="0"/>
    <s v="USD"/>
    <n v="1490830331"/>
    <n v="1488241931"/>
    <b v="0"/>
    <n v="7"/>
    <x v="1"/>
    <x v="33"/>
    <n v="-920"/>
    <n v="11.428571428571429"/>
    <x v="7"/>
    <x v="33"/>
  </r>
  <r>
    <x v="3"/>
    <x v="0"/>
    <s v="USD"/>
    <n v="1493571600"/>
    <n v="1489106948"/>
    <b v="0"/>
    <n v="1"/>
    <x v="1"/>
    <x v="33"/>
    <n v="-14892"/>
    <n v="108"/>
    <x v="7"/>
    <x v="33"/>
  </r>
  <r>
    <x v="0"/>
    <x v="0"/>
    <s v="USD"/>
    <n v="1409090440"/>
    <n v="1406066440"/>
    <b v="1"/>
    <n v="3355"/>
    <x v="0"/>
    <x v="33"/>
    <n v="149133.01"/>
    <n v="54.883162444113267"/>
    <x v="7"/>
    <x v="33"/>
  </r>
  <r>
    <x v="0"/>
    <x v="0"/>
    <s v="USD"/>
    <n v="1434307537"/>
    <n v="1431715537"/>
    <b v="1"/>
    <n v="537"/>
    <x v="0"/>
    <x v="33"/>
    <n v="15445"/>
    <n v="47.383612662942269"/>
    <x v="7"/>
    <x v="33"/>
  </r>
  <r>
    <x v="0"/>
    <x v="0"/>
    <s v="USD"/>
    <n v="1405609146"/>
    <n v="1403017146"/>
    <b v="1"/>
    <n v="125"/>
    <x v="0"/>
    <x v="33"/>
    <n v="1480"/>
    <n v="211.84"/>
    <x v="7"/>
    <x v="33"/>
  </r>
  <r>
    <x v="0"/>
    <x v="0"/>
    <s v="USD"/>
    <n v="1451001600"/>
    <n v="1448400943"/>
    <b v="1"/>
    <n v="163"/>
    <x v="0"/>
    <x v="33"/>
    <n v="848"/>
    <n v="219.92638036809817"/>
    <x v="7"/>
    <x v="33"/>
  </r>
  <r>
    <x v="0"/>
    <x v="0"/>
    <s v="USD"/>
    <n v="1408320490"/>
    <n v="1405728490"/>
    <b v="1"/>
    <n v="283"/>
    <x v="0"/>
    <x v="33"/>
    <n v="3545.1000000000004"/>
    <n v="40.795406360424032"/>
    <x v="7"/>
    <x v="33"/>
  </r>
  <r>
    <x v="0"/>
    <x v="0"/>
    <s v="USD"/>
    <n v="1423235071"/>
    <n v="1420643071"/>
    <b v="1"/>
    <n v="352"/>
    <x v="0"/>
    <x v="33"/>
    <n v="1577"/>
    <n v="75.502840909090907"/>
    <x v="7"/>
    <x v="33"/>
  </r>
  <r>
    <x v="0"/>
    <x v="0"/>
    <s v="USD"/>
    <n v="1401385800"/>
    <n v="1399563390"/>
    <b v="1"/>
    <n v="94"/>
    <x v="0"/>
    <x v="33"/>
    <n v="673"/>
    <n v="13.542553191489361"/>
    <x v="7"/>
    <x v="33"/>
  </r>
  <r>
    <x v="0"/>
    <x v="0"/>
    <s v="USD"/>
    <n v="1415208840"/>
    <n v="1412611498"/>
    <b v="1"/>
    <n v="67"/>
    <x v="0"/>
    <x v="33"/>
    <n v="78"/>
    <n v="60.865671641791046"/>
    <x v="7"/>
    <x v="33"/>
  </r>
  <r>
    <x v="0"/>
    <x v="0"/>
    <s v="USD"/>
    <n v="1402494243"/>
    <n v="1399902243"/>
    <b v="1"/>
    <n v="221"/>
    <x v="0"/>
    <x v="33"/>
    <n v="568"/>
    <n v="115.69230769230769"/>
    <x v="7"/>
    <x v="33"/>
  </r>
  <r>
    <x v="0"/>
    <x v="0"/>
    <s v="USD"/>
    <n v="1394316695"/>
    <n v="1390860695"/>
    <b v="1"/>
    <n v="2165"/>
    <x v="0"/>
    <x v="33"/>
    <n v="84146.51"/>
    <n v="48.104623556581984"/>
    <x v="7"/>
    <x v="33"/>
  </r>
  <r>
    <x v="0"/>
    <x v="0"/>
    <s v="USD"/>
    <n v="1403796143"/>
    <n v="1401204143"/>
    <b v="1"/>
    <n v="179"/>
    <x v="0"/>
    <x v="33"/>
    <n v="1279"/>
    <n v="74.184357541899445"/>
    <x v="7"/>
    <x v="33"/>
  </r>
  <r>
    <x v="0"/>
    <x v="0"/>
    <s v="USD"/>
    <n v="1404077484"/>
    <n v="1401485484"/>
    <b v="1"/>
    <n v="123"/>
    <x v="0"/>
    <x v="33"/>
    <n v="171.5"/>
    <n v="123.34552845528455"/>
    <x v="7"/>
    <x v="33"/>
  </r>
  <r>
    <x v="0"/>
    <x v="0"/>
    <s v="USD"/>
    <n v="1482134340"/>
    <n v="1479496309"/>
    <b v="1"/>
    <n v="1104"/>
    <x v="0"/>
    <x v="33"/>
    <n v="48552"/>
    <n v="66.623188405797094"/>
    <x v="7"/>
    <x v="33"/>
  </r>
  <r>
    <x v="0"/>
    <x v="0"/>
    <s v="USD"/>
    <n v="1477841138"/>
    <n v="1475249138"/>
    <b v="1"/>
    <n v="403"/>
    <x v="0"/>
    <x v="33"/>
    <n v="2311"/>
    <n v="104.99007444168734"/>
    <x v="7"/>
    <x v="33"/>
  </r>
  <r>
    <x v="1"/>
    <x v="0"/>
    <s v="USD"/>
    <n v="1436729504"/>
    <n v="1434137504"/>
    <b v="0"/>
    <n v="0"/>
    <x v="1"/>
    <x v="7"/>
    <n v="-5000"/>
    <e v="#DIV/0!"/>
    <x v="2"/>
    <x v="7"/>
  </r>
  <r>
    <x v="1"/>
    <x v="0"/>
    <s v="USD"/>
    <n v="1412571600"/>
    <n v="1410799870"/>
    <b v="0"/>
    <n v="0"/>
    <x v="1"/>
    <x v="7"/>
    <n v="-5500"/>
    <e v="#DIV/0!"/>
    <x v="2"/>
    <x v="7"/>
  </r>
  <r>
    <x v="1"/>
    <x v="0"/>
    <s v="USD"/>
    <n v="1452282420"/>
    <n v="1447962505"/>
    <b v="0"/>
    <n v="1"/>
    <x v="1"/>
    <x v="7"/>
    <n v="-9700"/>
    <n v="300"/>
    <x v="2"/>
    <x v="7"/>
  </r>
  <r>
    <x v="1"/>
    <x v="5"/>
    <s v="CAD"/>
    <n v="1466789269"/>
    <n v="1464197269"/>
    <b v="0"/>
    <n v="1"/>
    <x v="1"/>
    <x v="7"/>
    <n v="-999"/>
    <n v="1"/>
    <x v="2"/>
    <x v="7"/>
  </r>
  <r>
    <x v="1"/>
    <x v="0"/>
    <s v="USD"/>
    <n v="1427845140"/>
    <n v="1424822556"/>
    <b v="0"/>
    <n v="0"/>
    <x v="1"/>
    <x v="7"/>
    <n v="-3000"/>
    <e v="#DIV/0!"/>
    <x v="2"/>
    <x v="7"/>
  </r>
  <r>
    <x v="1"/>
    <x v="0"/>
    <s v="USD"/>
    <n v="1476731431"/>
    <n v="1472843431"/>
    <b v="0"/>
    <n v="3"/>
    <x v="1"/>
    <x v="7"/>
    <n v="-59961"/>
    <n v="13"/>
    <x v="2"/>
    <x v="7"/>
  </r>
  <r>
    <x v="1"/>
    <x v="0"/>
    <s v="USD"/>
    <n v="1472135676"/>
    <n v="1469543676"/>
    <b v="0"/>
    <n v="1"/>
    <x v="1"/>
    <x v="7"/>
    <n v="-985"/>
    <n v="15"/>
    <x v="2"/>
    <x v="7"/>
  </r>
  <r>
    <x v="1"/>
    <x v="0"/>
    <s v="USD"/>
    <n v="1456006938"/>
    <n v="1450822938"/>
    <b v="0"/>
    <n v="5"/>
    <x v="1"/>
    <x v="7"/>
    <n v="-69730"/>
    <n v="54"/>
    <x v="2"/>
    <x v="7"/>
  </r>
  <r>
    <x v="1"/>
    <x v="11"/>
    <s v="SEK"/>
    <n v="1439318228"/>
    <n v="1436812628"/>
    <b v="0"/>
    <n v="0"/>
    <x v="1"/>
    <x v="7"/>
    <n v="-474900"/>
    <e v="#DIV/0!"/>
    <x v="2"/>
    <x v="7"/>
  </r>
  <r>
    <x v="1"/>
    <x v="17"/>
    <s v="EUR"/>
    <n v="1483474370"/>
    <n v="1480882370"/>
    <b v="0"/>
    <n v="0"/>
    <x v="1"/>
    <x v="7"/>
    <n v="-50000"/>
    <e v="#DIV/0!"/>
    <x v="2"/>
    <x v="7"/>
  </r>
  <r>
    <x v="1"/>
    <x v="4"/>
    <s v="NZD"/>
    <n v="1430360739"/>
    <n v="1427768739"/>
    <b v="0"/>
    <n v="7"/>
    <x v="1"/>
    <x v="7"/>
    <n v="-18792"/>
    <n v="15.428571428571429"/>
    <x v="2"/>
    <x v="7"/>
  </r>
  <r>
    <x v="1"/>
    <x v="0"/>
    <s v="USD"/>
    <n v="1433603552"/>
    <n v="1428419552"/>
    <b v="0"/>
    <n v="0"/>
    <x v="1"/>
    <x v="7"/>
    <n v="-2000"/>
    <e v="#DIV/0!"/>
    <x v="2"/>
    <x v="7"/>
  </r>
  <r>
    <x v="1"/>
    <x v="0"/>
    <s v="USD"/>
    <n v="1429632822"/>
    <n v="1428596022"/>
    <b v="0"/>
    <n v="0"/>
    <x v="1"/>
    <x v="7"/>
    <n v="-1000"/>
    <e v="#DIV/0!"/>
    <x v="2"/>
    <x v="7"/>
  </r>
  <r>
    <x v="1"/>
    <x v="0"/>
    <s v="USD"/>
    <n v="1420910460"/>
    <n v="1415726460"/>
    <b v="0"/>
    <n v="1"/>
    <x v="1"/>
    <x v="7"/>
    <n v="-34975"/>
    <n v="25"/>
    <x v="2"/>
    <x v="7"/>
  </r>
  <r>
    <x v="1"/>
    <x v="2"/>
    <s v="AUD"/>
    <n v="1430604136"/>
    <n v="1428012136"/>
    <b v="0"/>
    <n v="2"/>
    <x v="1"/>
    <x v="7"/>
    <n v="-7945"/>
    <n v="27.5"/>
    <x v="2"/>
    <x v="7"/>
  </r>
  <r>
    <x v="1"/>
    <x v="9"/>
    <s v="EUR"/>
    <n v="1433530104"/>
    <n v="1430938104"/>
    <b v="0"/>
    <n v="0"/>
    <x v="1"/>
    <x v="7"/>
    <n v="-10000"/>
    <e v="#DIV/0!"/>
    <x v="2"/>
    <x v="7"/>
  </r>
  <r>
    <x v="1"/>
    <x v="1"/>
    <s v="GBP"/>
    <n v="1445093578"/>
    <n v="1442501578"/>
    <b v="0"/>
    <n v="0"/>
    <x v="1"/>
    <x v="7"/>
    <n v="-27000"/>
    <e v="#DIV/0!"/>
    <x v="2"/>
    <x v="7"/>
  </r>
  <r>
    <x v="1"/>
    <x v="1"/>
    <s v="GBP"/>
    <n v="1422664740"/>
    <n v="1417818036"/>
    <b v="0"/>
    <n v="0"/>
    <x v="1"/>
    <x v="7"/>
    <n v="-1500"/>
    <e v="#DIV/0!"/>
    <x v="2"/>
    <x v="7"/>
  </r>
  <r>
    <x v="1"/>
    <x v="0"/>
    <s v="USD"/>
    <n v="1438616124"/>
    <n v="1433432124"/>
    <b v="0"/>
    <n v="3"/>
    <x v="1"/>
    <x v="7"/>
    <n v="-6399"/>
    <n v="367"/>
    <x v="2"/>
    <x v="7"/>
  </r>
  <r>
    <x v="1"/>
    <x v="5"/>
    <s v="CAD"/>
    <n v="1454864280"/>
    <n v="1452272280"/>
    <b v="0"/>
    <n v="1"/>
    <x v="1"/>
    <x v="7"/>
    <n v="-4998"/>
    <n v="2"/>
    <x v="2"/>
    <x v="7"/>
  </r>
  <r>
    <x v="1"/>
    <x v="5"/>
    <s v="CAD"/>
    <n v="1462053600"/>
    <n v="1459975008"/>
    <b v="0"/>
    <n v="0"/>
    <x v="1"/>
    <x v="7"/>
    <n v="-200"/>
    <e v="#DIV/0!"/>
    <x v="2"/>
    <x v="7"/>
  </r>
  <r>
    <x v="1"/>
    <x v="0"/>
    <s v="USD"/>
    <n v="1418315470"/>
    <n v="1415723470"/>
    <b v="0"/>
    <n v="2"/>
    <x v="1"/>
    <x v="7"/>
    <n v="-300"/>
    <n v="60"/>
    <x v="2"/>
    <x v="7"/>
  </r>
  <r>
    <x v="1"/>
    <x v="0"/>
    <s v="USD"/>
    <n v="1451348200"/>
    <n v="1447460200"/>
    <b v="0"/>
    <n v="0"/>
    <x v="1"/>
    <x v="7"/>
    <n v="-175000"/>
    <e v="#DIV/0!"/>
    <x v="2"/>
    <x v="7"/>
  </r>
  <r>
    <x v="1"/>
    <x v="0"/>
    <s v="USD"/>
    <n v="1445898356"/>
    <n v="1441146356"/>
    <b v="0"/>
    <n v="0"/>
    <x v="1"/>
    <x v="7"/>
    <n v="-128"/>
    <e v="#DIV/0!"/>
    <x v="2"/>
    <x v="7"/>
  </r>
  <r>
    <x v="1"/>
    <x v="13"/>
    <s v="EUR"/>
    <n v="1453071600"/>
    <n v="1449596425"/>
    <b v="0"/>
    <n v="0"/>
    <x v="1"/>
    <x v="7"/>
    <n v="-1000"/>
    <e v="#DIV/0!"/>
    <x v="2"/>
    <x v="7"/>
  </r>
  <r>
    <x v="1"/>
    <x v="1"/>
    <s v="GBP"/>
    <n v="1445431533"/>
    <n v="1442839533"/>
    <b v="0"/>
    <n v="27"/>
    <x v="1"/>
    <x v="7"/>
    <n v="-22370"/>
    <n v="97.407407407407405"/>
    <x v="2"/>
    <x v="7"/>
  </r>
  <r>
    <x v="1"/>
    <x v="0"/>
    <s v="USD"/>
    <n v="1461622616"/>
    <n v="1456442216"/>
    <b v="0"/>
    <n v="14"/>
    <x v="1"/>
    <x v="7"/>
    <n v="-49330"/>
    <n v="47.857142857142854"/>
    <x v="2"/>
    <x v="7"/>
  </r>
  <r>
    <x v="1"/>
    <x v="0"/>
    <s v="USD"/>
    <n v="1429028365"/>
    <n v="1425143965"/>
    <b v="0"/>
    <n v="2"/>
    <x v="1"/>
    <x v="7"/>
    <n v="-39900"/>
    <n v="50"/>
    <x v="2"/>
    <x v="7"/>
  </r>
  <r>
    <x v="1"/>
    <x v="0"/>
    <s v="USD"/>
    <n v="1455132611"/>
    <n v="1452540611"/>
    <b v="0"/>
    <n v="0"/>
    <x v="1"/>
    <x v="7"/>
    <n v="-25000"/>
    <e v="#DIV/0!"/>
    <x v="2"/>
    <x v="7"/>
  </r>
  <r>
    <x v="1"/>
    <x v="0"/>
    <s v="USD"/>
    <n v="1418877141"/>
    <n v="1416285141"/>
    <b v="0"/>
    <n v="4"/>
    <x v="1"/>
    <x v="7"/>
    <n v="-24918"/>
    <n v="20.5"/>
    <x v="2"/>
    <x v="7"/>
  </r>
  <r>
    <x v="1"/>
    <x v="0"/>
    <s v="USD"/>
    <n v="1435257596"/>
    <n v="1432665596"/>
    <b v="0"/>
    <n v="0"/>
    <x v="1"/>
    <x v="7"/>
    <n v="-2000"/>
    <e v="#DIV/0!"/>
    <x v="2"/>
    <x v="7"/>
  </r>
  <r>
    <x v="1"/>
    <x v="2"/>
    <s v="AUD"/>
    <n v="1429839571"/>
    <n v="1427247571"/>
    <b v="0"/>
    <n v="6"/>
    <x v="1"/>
    <x v="7"/>
    <n v="-5320"/>
    <n v="30"/>
    <x v="2"/>
    <x v="7"/>
  </r>
  <r>
    <x v="1"/>
    <x v="11"/>
    <s v="SEK"/>
    <n v="1440863624"/>
    <n v="1438271624"/>
    <b v="0"/>
    <n v="1"/>
    <x v="1"/>
    <x v="7"/>
    <n v="-849950"/>
    <n v="50"/>
    <x v="2"/>
    <x v="7"/>
  </r>
  <r>
    <x v="1"/>
    <x v="0"/>
    <s v="USD"/>
    <n v="1423772060"/>
    <n v="1421180060"/>
    <b v="0"/>
    <n v="1"/>
    <x v="1"/>
    <x v="7"/>
    <n v="-21990"/>
    <n v="10"/>
    <x v="2"/>
    <x v="7"/>
  </r>
  <r>
    <x v="1"/>
    <x v="0"/>
    <s v="USD"/>
    <n v="1473451437"/>
    <n v="1470859437"/>
    <b v="0"/>
    <n v="0"/>
    <x v="1"/>
    <x v="7"/>
    <n v="-10000"/>
    <e v="#DIV/0!"/>
    <x v="2"/>
    <x v="7"/>
  </r>
  <r>
    <x v="1"/>
    <x v="0"/>
    <s v="USD"/>
    <n v="1449785566"/>
    <n v="1447193566"/>
    <b v="0"/>
    <n v="4"/>
    <x v="1"/>
    <x v="7"/>
    <n v="-2673.67"/>
    <n v="81.582499999999996"/>
    <x v="2"/>
    <x v="7"/>
  </r>
  <r>
    <x v="1"/>
    <x v="5"/>
    <s v="CAD"/>
    <n v="1480110783"/>
    <n v="1477515183"/>
    <b v="0"/>
    <n v="0"/>
    <x v="1"/>
    <x v="7"/>
    <n v="-2500"/>
    <e v="#DIV/0!"/>
    <x v="2"/>
    <x v="7"/>
  </r>
  <r>
    <x v="1"/>
    <x v="0"/>
    <s v="USD"/>
    <n v="1440548330"/>
    <n v="1438042730"/>
    <b v="0"/>
    <n v="0"/>
    <x v="1"/>
    <x v="7"/>
    <n v="-110000"/>
    <e v="#DIV/0!"/>
    <x v="2"/>
    <x v="7"/>
  </r>
  <r>
    <x v="1"/>
    <x v="0"/>
    <s v="USD"/>
    <n v="1444004616"/>
    <n v="1440116616"/>
    <b v="0"/>
    <n v="0"/>
    <x v="1"/>
    <x v="7"/>
    <n v="-30000"/>
    <e v="#DIV/0!"/>
    <x v="2"/>
    <x v="7"/>
  </r>
  <r>
    <x v="1"/>
    <x v="0"/>
    <s v="USD"/>
    <n v="1443726142"/>
    <n v="1441134142"/>
    <b v="0"/>
    <n v="3"/>
    <x v="1"/>
    <x v="7"/>
    <n v="-14945"/>
    <n v="18.333333333333332"/>
    <x v="2"/>
    <x v="7"/>
  </r>
  <r>
    <x v="1"/>
    <x v="0"/>
    <s v="USD"/>
    <n v="1428704848"/>
    <n v="1426112848"/>
    <b v="0"/>
    <n v="7"/>
    <x v="1"/>
    <x v="7"/>
    <n v="-84779"/>
    <n v="224.42857142857142"/>
    <x v="2"/>
    <x v="7"/>
  </r>
  <r>
    <x v="1"/>
    <x v="0"/>
    <s v="USD"/>
    <n v="1438662603"/>
    <n v="1436502603"/>
    <b v="0"/>
    <n v="2"/>
    <x v="1"/>
    <x v="7"/>
    <n v="-2925"/>
    <n v="37.5"/>
    <x v="2"/>
    <x v="7"/>
  </r>
  <r>
    <x v="1"/>
    <x v="4"/>
    <s v="NZD"/>
    <n v="1424568107"/>
    <n v="1421976107"/>
    <b v="0"/>
    <n v="3"/>
    <x v="1"/>
    <x v="7"/>
    <n v="-9565"/>
    <n v="145"/>
    <x v="2"/>
    <x v="7"/>
  </r>
  <r>
    <x v="1"/>
    <x v="0"/>
    <s v="USD"/>
    <n v="1415932643"/>
    <n v="1413337043"/>
    <b v="0"/>
    <n v="8"/>
    <x v="1"/>
    <x v="7"/>
    <n v="-992"/>
    <n v="1"/>
    <x v="2"/>
    <x v="7"/>
  </r>
  <r>
    <x v="1"/>
    <x v="0"/>
    <s v="USD"/>
    <n v="1438793432"/>
    <n v="1436201432"/>
    <b v="0"/>
    <n v="7"/>
    <x v="1"/>
    <x v="7"/>
    <n v="-64212"/>
    <n v="112.57142857142857"/>
    <x v="2"/>
    <x v="7"/>
  </r>
  <r>
    <x v="1"/>
    <x v="5"/>
    <s v="CAD"/>
    <n v="1420920424"/>
    <n v="1415736424"/>
    <b v="0"/>
    <n v="0"/>
    <x v="1"/>
    <x v="7"/>
    <n v="-30000"/>
    <e v="#DIV/0!"/>
    <x v="2"/>
    <x v="7"/>
  </r>
  <r>
    <x v="1"/>
    <x v="0"/>
    <s v="USD"/>
    <n v="1469199740"/>
    <n v="1465311740"/>
    <b v="0"/>
    <n v="3"/>
    <x v="1"/>
    <x v="7"/>
    <n v="-148974"/>
    <n v="342"/>
    <x v="2"/>
    <x v="7"/>
  </r>
  <r>
    <x v="1"/>
    <x v="0"/>
    <s v="USD"/>
    <n v="1421350140"/>
    <n v="1418761759"/>
    <b v="0"/>
    <n v="8"/>
    <x v="1"/>
    <x v="7"/>
    <n v="-36537"/>
    <n v="57.875"/>
    <x v="2"/>
    <x v="7"/>
  </r>
  <r>
    <x v="1"/>
    <x v="6"/>
    <s v="EUR"/>
    <n v="1437861540"/>
    <n v="1435160452"/>
    <b v="0"/>
    <n v="1"/>
    <x v="1"/>
    <x v="7"/>
    <n v="-15970"/>
    <n v="30"/>
    <x v="2"/>
    <x v="7"/>
  </r>
  <r>
    <x v="1"/>
    <x v="2"/>
    <s v="AUD"/>
    <n v="1420352264"/>
    <n v="1416896264"/>
    <b v="0"/>
    <n v="0"/>
    <x v="1"/>
    <x v="7"/>
    <n v="-510000"/>
    <e v="#DIV/0!"/>
    <x v="2"/>
    <x v="7"/>
  </r>
  <r>
    <x v="1"/>
    <x v="0"/>
    <s v="USD"/>
    <n v="1427825044"/>
    <n v="1425236644"/>
    <b v="0"/>
    <n v="1"/>
    <x v="1"/>
    <x v="7"/>
    <n v="-19975"/>
    <n v="25"/>
    <x v="2"/>
    <x v="7"/>
  </r>
  <r>
    <x v="1"/>
    <x v="0"/>
    <s v="USD"/>
    <n v="1446087223"/>
    <n v="1443495223"/>
    <b v="0"/>
    <n v="0"/>
    <x v="1"/>
    <x v="7"/>
    <n v="-4200"/>
    <e v="#DIV/0!"/>
    <x v="2"/>
    <x v="7"/>
  </r>
  <r>
    <x v="1"/>
    <x v="0"/>
    <s v="USD"/>
    <n v="1439048017"/>
    <n v="1436456017"/>
    <b v="0"/>
    <n v="1"/>
    <x v="1"/>
    <x v="7"/>
    <n v="-99950"/>
    <n v="50"/>
    <x v="2"/>
    <x v="7"/>
  </r>
  <r>
    <x v="1"/>
    <x v="17"/>
    <s v="EUR"/>
    <n v="1424940093"/>
    <n v="1422348093"/>
    <b v="0"/>
    <n v="2"/>
    <x v="1"/>
    <x v="7"/>
    <n v="-4997"/>
    <n v="1.5"/>
    <x v="2"/>
    <x v="7"/>
  </r>
  <r>
    <x v="1"/>
    <x v="0"/>
    <s v="USD"/>
    <n v="1484038620"/>
    <n v="1481597687"/>
    <b v="0"/>
    <n v="0"/>
    <x v="1"/>
    <x v="7"/>
    <n v="-33000"/>
    <e v="#DIV/0!"/>
    <x v="2"/>
    <x v="7"/>
  </r>
  <r>
    <x v="1"/>
    <x v="16"/>
    <s v="CHF"/>
    <n v="1444940558"/>
    <n v="1442348558"/>
    <b v="0"/>
    <n v="1"/>
    <x v="1"/>
    <x v="7"/>
    <n v="-4990"/>
    <n v="10"/>
    <x v="2"/>
    <x v="7"/>
  </r>
  <r>
    <x v="1"/>
    <x v="0"/>
    <s v="USD"/>
    <n v="1420233256"/>
    <n v="1417641256"/>
    <b v="0"/>
    <n v="0"/>
    <x v="1"/>
    <x v="7"/>
    <n v="-124000"/>
    <e v="#DIV/0!"/>
    <x v="2"/>
    <x v="7"/>
  </r>
  <r>
    <x v="1"/>
    <x v="0"/>
    <s v="USD"/>
    <n v="1435874384"/>
    <n v="1433282384"/>
    <b v="0"/>
    <n v="0"/>
    <x v="1"/>
    <x v="7"/>
    <n v="-4000"/>
    <e v="#DIV/0!"/>
    <x v="2"/>
    <x v="7"/>
  </r>
  <r>
    <x v="1"/>
    <x v="11"/>
    <s v="SEK"/>
    <n v="1418934506"/>
    <n v="1415910506"/>
    <b v="0"/>
    <n v="0"/>
    <x v="1"/>
    <x v="7"/>
    <n v="-13000"/>
    <e v="#DIV/0!"/>
    <x v="2"/>
    <x v="7"/>
  </r>
  <r>
    <x v="1"/>
    <x v="2"/>
    <s v="AUD"/>
    <n v="1460615164"/>
    <n v="1458023164"/>
    <b v="0"/>
    <n v="0"/>
    <x v="1"/>
    <x v="7"/>
    <n v="-50000"/>
    <e v="#DIV/0!"/>
    <x v="2"/>
    <x v="7"/>
  </r>
  <r>
    <x v="2"/>
    <x v="0"/>
    <s v="USD"/>
    <n v="1457207096"/>
    <n v="1452023096"/>
    <b v="0"/>
    <n v="9"/>
    <x v="1"/>
    <x v="19"/>
    <n v="-27799"/>
    <n v="22.333333333333332"/>
    <x v="7"/>
    <x v="19"/>
  </r>
  <r>
    <x v="2"/>
    <x v="0"/>
    <s v="USD"/>
    <n v="1431533931"/>
    <n v="1428941931"/>
    <b v="0"/>
    <n v="1"/>
    <x v="1"/>
    <x v="19"/>
    <n v="-11948"/>
    <n v="52"/>
    <x v="7"/>
    <x v="19"/>
  </r>
  <r>
    <x v="2"/>
    <x v="1"/>
    <s v="GBP"/>
    <n v="1459368658"/>
    <n v="1454188258"/>
    <b v="0"/>
    <n v="12"/>
    <x v="1"/>
    <x v="19"/>
    <n v="-998"/>
    <n v="16.833333333333332"/>
    <x v="7"/>
    <x v="19"/>
  </r>
  <r>
    <x v="2"/>
    <x v="0"/>
    <s v="USD"/>
    <n v="1451782607"/>
    <n v="1449190607"/>
    <b v="0"/>
    <n v="0"/>
    <x v="1"/>
    <x v="19"/>
    <n v="-15000"/>
    <e v="#DIV/0!"/>
    <x v="7"/>
    <x v="19"/>
  </r>
  <r>
    <x v="2"/>
    <x v="0"/>
    <s v="USD"/>
    <n v="1472911375"/>
    <n v="1471096975"/>
    <b v="0"/>
    <n v="20"/>
    <x v="1"/>
    <x v="19"/>
    <n v="-3874"/>
    <n v="56.3"/>
    <x v="7"/>
    <x v="19"/>
  </r>
  <r>
    <x v="2"/>
    <x v="0"/>
    <s v="USD"/>
    <n v="1421635190"/>
    <n v="1418179190"/>
    <b v="0"/>
    <n v="16"/>
    <x v="1"/>
    <x v="19"/>
    <n v="-1905"/>
    <n v="84.0625"/>
    <x v="7"/>
    <x v="19"/>
  </r>
  <r>
    <x v="2"/>
    <x v="0"/>
    <s v="USD"/>
    <n v="1428732000"/>
    <n v="1426772928"/>
    <b v="0"/>
    <n v="33"/>
    <x v="1"/>
    <x v="19"/>
    <n v="-16443"/>
    <n v="168.39393939393941"/>
    <x v="7"/>
    <x v="19"/>
  </r>
  <r>
    <x v="2"/>
    <x v="0"/>
    <s v="USD"/>
    <n v="1415247757"/>
    <n v="1412652157"/>
    <b v="0"/>
    <n v="2"/>
    <x v="1"/>
    <x v="19"/>
    <n v="-14970"/>
    <n v="15"/>
    <x v="7"/>
    <x v="19"/>
  </r>
  <r>
    <x v="2"/>
    <x v="0"/>
    <s v="USD"/>
    <n v="1439931675"/>
    <n v="1437339675"/>
    <b v="0"/>
    <n v="6"/>
    <x v="1"/>
    <x v="19"/>
    <n v="-24540"/>
    <n v="76.666666666666671"/>
    <x v="7"/>
    <x v="19"/>
  </r>
  <r>
    <x v="2"/>
    <x v="2"/>
    <s v="AUD"/>
    <n v="1441619275"/>
    <n v="1439027275"/>
    <b v="0"/>
    <n v="0"/>
    <x v="1"/>
    <x v="19"/>
    <n v="-15000"/>
    <e v="#DIV/0!"/>
    <x v="7"/>
    <x v="19"/>
  </r>
  <r>
    <x v="2"/>
    <x v="0"/>
    <s v="USD"/>
    <n v="1440524082"/>
    <n v="1437932082"/>
    <b v="0"/>
    <n v="3"/>
    <x v="1"/>
    <x v="19"/>
    <n v="-24849"/>
    <n v="50.333333333333336"/>
    <x v="7"/>
    <x v="19"/>
  </r>
  <r>
    <x v="2"/>
    <x v="6"/>
    <s v="EUR"/>
    <n v="1480185673"/>
    <n v="1476294073"/>
    <b v="0"/>
    <n v="0"/>
    <x v="1"/>
    <x v="19"/>
    <n v="-8000"/>
    <e v="#DIV/0!"/>
    <x v="7"/>
    <x v="19"/>
  </r>
  <r>
    <x v="2"/>
    <x v="0"/>
    <s v="USD"/>
    <n v="1401579000"/>
    <n v="1398911882"/>
    <b v="0"/>
    <n v="3"/>
    <x v="1"/>
    <x v="19"/>
    <n v="-2975"/>
    <n v="8.3333333333333339"/>
    <x v="7"/>
    <x v="19"/>
  </r>
  <r>
    <x v="2"/>
    <x v="0"/>
    <s v="USD"/>
    <n v="1440215940"/>
    <n v="1436805660"/>
    <b v="0"/>
    <n v="13"/>
    <x v="1"/>
    <x v="19"/>
    <n v="-14540"/>
    <n v="35.384615384615387"/>
    <x v="7"/>
    <x v="19"/>
  </r>
  <r>
    <x v="2"/>
    <x v="0"/>
    <s v="USD"/>
    <n v="1468615346"/>
    <n v="1466023346"/>
    <b v="0"/>
    <n v="6"/>
    <x v="1"/>
    <x v="19"/>
    <n v="-59665"/>
    <n v="55.833333333333336"/>
    <x v="7"/>
    <x v="19"/>
  </r>
  <r>
    <x v="2"/>
    <x v="0"/>
    <s v="USD"/>
    <n v="1426345200"/>
    <n v="1421343743"/>
    <b v="0"/>
    <n v="1"/>
    <x v="1"/>
    <x v="19"/>
    <n v="-19995"/>
    <n v="5"/>
    <x v="7"/>
    <x v="19"/>
  </r>
  <r>
    <x v="2"/>
    <x v="0"/>
    <s v="USD"/>
    <n v="1407705187"/>
    <n v="1405113187"/>
    <b v="0"/>
    <n v="0"/>
    <x v="1"/>
    <x v="19"/>
    <n v="-1000"/>
    <e v="#DIV/0!"/>
    <x v="7"/>
    <x v="19"/>
  </r>
  <r>
    <x v="2"/>
    <x v="0"/>
    <s v="USD"/>
    <n v="1427225644"/>
    <n v="1422045244"/>
    <b v="0"/>
    <n v="5"/>
    <x v="1"/>
    <x v="19"/>
    <n v="-24995"/>
    <n v="1"/>
    <x v="7"/>
    <x v="19"/>
  </r>
  <r>
    <x v="2"/>
    <x v="0"/>
    <s v="USD"/>
    <n v="1424281389"/>
    <n v="1419097389"/>
    <b v="0"/>
    <n v="0"/>
    <x v="1"/>
    <x v="19"/>
    <n v="-3000"/>
    <e v="#DIV/0!"/>
    <x v="7"/>
    <x v="19"/>
  </r>
  <r>
    <x v="2"/>
    <x v="0"/>
    <s v="USD"/>
    <n v="1415583695"/>
    <n v="1410396095"/>
    <b v="0"/>
    <n v="36"/>
    <x v="1"/>
    <x v="19"/>
    <n v="-14369"/>
    <n v="69.472222222222229"/>
    <x v="7"/>
    <x v="19"/>
  </r>
  <r>
    <x v="2"/>
    <x v="0"/>
    <s v="USD"/>
    <n v="1424536196"/>
    <n v="1421944196"/>
    <b v="0"/>
    <n v="1"/>
    <x v="1"/>
    <x v="19"/>
    <n v="-5999"/>
    <n v="1"/>
    <x v="7"/>
    <x v="19"/>
  </r>
  <r>
    <x v="2"/>
    <x v="0"/>
    <s v="USD"/>
    <n v="1426091036"/>
    <n v="1423502636"/>
    <b v="0"/>
    <n v="1"/>
    <x v="1"/>
    <x v="19"/>
    <n v="-499"/>
    <n v="1"/>
    <x v="7"/>
    <x v="19"/>
  </r>
  <r>
    <x v="2"/>
    <x v="0"/>
    <s v="USD"/>
    <n v="1420044890"/>
    <n v="1417452890"/>
    <b v="0"/>
    <n v="1"/>
    <x v="1"/>
    <x v="19"/>
    <n v="-59992"/>
    <n v="8"/>
    <x v="7"/>
    <x v="19"/>
  </r>
  <r>
    <x v="2"/>
    <x v="0"/>
    <s v="USD"/>
    <n v="1414445108"/>
    <n v="1411853108"/>
    <b v="0"/>
    <n v="9"/>
    <x v="1"/>
    <x v="19"/>
    <n v="-24690"/>
    <n v="34.444444444444443"/>
    <x v="7"/>
    <x v="19"/>
  </r>
  <r>
    <x v="2"/>
    <x v="0"/>
    <s v="USD"/>
    <n v="1464386640"/>
    <n v="1463090149"/>
    <b v="0"/>
    <n v="1"/>
    <x v="1"/>
    <x v="19"/>
    <n v="-3499"/>
    <n v="1"/>
    <x v="7"/>
    <x v="19"/>
  </r>
  <r>
    <x v="2"/>
    <x v="0"/>
    <s v="USD"/>
    <n v="1439006692"/>
    <n v="1433822692"/>
    <b v="0"/>
    <n v="0"/>
    <x v="1"/>
    <x v="19"/>
    <n v="-20000"/>
    <e v="#DIV/0!"/>
    <x v="7"/>
    <x v="19"/>
  </r>
  <r>
    <x v="2"/>
    <x v="0"/>
    <s v="USD"/>
    <n v="1458715133"/>
    <n v="1455262733"/>
    <b v="0"/>
    <n v="1"/>
    <x v="1"/>
    <x v="19"/>
    <n v="-49999"/>
    <n v="1"/>
    <x v="7"/>
    <x v="19"/>
  </r>
  <r>
    <x v="2"/>
    <x v="0"/>
    <s v="USD"/>
    <n v="1426182551"/>
    <n v="1423594151"/>
    <b v="0"/>
    <n v="1"/>
    <x v="1"/>
    <x v="19"/>
    <n v="-34999"/>
    <n v="1"/>
    <x v="7"/>
    <x v="19"/>
  </r>
  <r>
    <x v="2"/>
    <x v="10"/>
    <s v="NOK"/>
    <n v="1486313040"/>
    <n v="1483131966"/>
    <b v="0"/>
    <n v="4"/>
    <x v="1"/>
    <x v="19"/>
    <n v="-137995"/>
    <n v="501.25"/>
    <x v="7"/>
    <x v="19"/>
  </r>
  <r>
    <x v="2"/>
    <x v="0"/>
    <s v="USD"/>
    <n v="1455246504"/>
    <n v="1452654504"/>
    <b v="0"/>
    <n v="2"/>
    <x v="1"/>
    <x v="19"/>
    <n v="-2979"/>
    <n v="10.5"/>
    <x v="7"/>
    <x v="19"/>
  </r>
  <r>
    <x v="2"/>
    <x v="0"/>
    <s v="USD"/>
    <n v="1467080613"/>
    <n v="1461896613"/>
    <b v="0"/>
    <n v="2"/>
    <x v="1"/>
    <x v="19"/>
    <n v="-99998"/>
    <n v="1"/>
    <x v="7"/>
    <x v="19"/>
  </r>
  <r>
    <x v="2"/>
    <x v="0"/>
    <s v="USD"/>
    <n v="1425791697"/>
    <n v="1423199697"/>
    <b v="0"/>
    <n v="2"/>
    <x v="1"/>
    <x v="19"/>
    <n v="-13998"/>
    <n v="1"/>
    <x v="7"/>
    <x v="19"/>
  </r>
  <r>
    <x v="2"/>
    <x v="0"/>
    <s v="USD"/>
    <n v="1456608943"/>
    <n v="1454016943"/>
    <b v="0"/>
    <n v="0"/>
    <x v="1"/>
    <x v="19"/>
    <n v="-10000"/>
    <e v="#DIV/0!"/>
    <x v="7"/>
    <x v="19"/>
  </r>
  <r>
    <x v="2"/>
    <x v="0"/>
    <s v="USD"/>
    <n v="1438662474"/>
    <n v="1435206474"/>
    <b v="0"/>
    <n v="2"/>
    <x v="1"/>
    <x v="19"/>
    <n v="-19974"/>
    <n v="13"/>
    <x v="7"/>
    <x v="19"/>
  </r>
  <r>
    <x v="2"/>
    <x v="11"/>
    <s v="SEK"/>
    <n v="1444027186"/>
    <n v="1441435186"/>
    <b v="0"/>
    <n v="4"/>
    <x v="1"/>
    <x v="19"/>
    <n v="-248776"/>
    <n v="306"/>
    <x v="7"/>
    <x v="19"/>
  </r>
  <r>
    <x v="2"/>
    <x v="5"/>
    <s v="CAD"/>
    <n v="1454078770"/>
    <n v="1448894770"/>
    <b v="0"/>
    <n v="2"/>
    <x v="1"/>
    <x v="19"/>
    <n v="-116955"/>
    <n v="22.5"/>
    <x v="7"/>
    <x v="19"/>
  </r>
  <r>
    <x v="2"/>
    <x v="0"/>
    <s v="USD"/>
    <n v="1426615200"/>
    <n v="1422400188"/>
    <b v="0"/>
    <n v="0"/>
    <x v="1"/>
    <x v="19"/>
    <n v="-8000"/>
    <e v="#DIV/0!"/>
    <x v="7"/>
    <x v="19"/>
  </r>
  <r>
    <x v="2"/>
    <x v="0"/>
    <s v="USD"/>
    <n v="1449529062"/>
    <n v="1444341462"/>
    <b v="0"/>
    <n v="1"/>
    <x v="1"/>
    <x v="19"/>
    <n v="-14950"/>
    <n v="50"/>
    <x v="7"/>
    <x v="19"/>
  </r>
  <r>
    <x v="2"/>
    <x v="0"/>
    <s v="USD"/>
    <n v="1445197129"/>
    <n v="1442605129"/>
    <b v="0"/>
    <n v="0"/>
    <x v="1"/>
    <x v="19"/>
    <n v="-10000"/>
    <e v="#DIV/0!"/>
    <x v="7"/>
    <x v="19"/>
  </r>
  <r>
    <x v="2"/>
    <x v="18"/>
    <s v="EUR"/>
    <n v="1455399313"/>
    <n v="1452807313"/>
    <b v="0"/>
    <n v="2"/>
    <x v="1"/>
    <x v="19"/>
    <n v="-4990"/>
    <n v="5"/>
    <x v="7"/>
    <x v="19"/>
  </r>
  <r>
    <x v="0"/>
    <x v="0"/>
    <s v="USD"/>
    <n v="1437627540"/>
    <n v="1435806054"/>
    <b v="0"/>
    <n v="109"/>
    <x v="0"/>
    <x v="33"/>
    <n v="591"/>
    <n v="74.22935779816514"/>
    <x v="7"/>
    <x v="33"/>
  </r>
  <r>
    <x v="0"/>
    <x v="0"/>
    <s v="USD"/>
    <n v="1426777228"/>
    <n v="1424188828"/>
    <b v="0"/>
    <n v="372"/>
    <x v="0"/>
    <x v="33"/>
    <n v="6226"/>
    <n v="81.252688172043008"/>
    <x v="7"/>
    <x v="33"/>
  </r>
  <r>
    <x v="0"/>
    <x v="0"/>
    <s v="USD"/>
    <n v="1408114822"/>
    <n v="1405522822"/>
    <b v="0"/>
    <n v="311"/>
    <x v="0"/>
    <x v="33"/>
    <n v="20502.989999999998"/>
    <n v="130.23469453376205"/>
    <x v="7"/>
    <x v="33"/>
  </r>
  <r>
    <x v="0"/>
    <x v="0"/>
    <s v="USD"/>
    <n v="1464199591"/>
    <n v="1461607591"/>
    <b v="0"/>
    <n v="61"/>
    <x v="0"/>
    <x v="33"/>
    <n v="258"/>
    <n v="53.409836065573771"/>
    <x v="7"/>
    <x v="33"/>
  </r>
  <r>
    <x v="0"/>
    <x v="0"/>
    <s v="USD"/>
    <n v="1443242021"/>
    <n v="1440650021"/>
    <b v="0"/>
    <n v="115"/>
    <x v="0"/>
    <x v="33"/>
    <n v="3640"/>
    <n v="75.130434782608702"/>
    <x v="7"/>
    <x v="33"/>
  </r>
  <r>
    <x v="0"/>
    <x v="0"/>
    <s v="USD"/>
    <n v="1480174071"/>
    <n v="1477578471"/>
    <b v="0"/>
    <n v="111"/>
    <x v="0"/>
    <x v="33"/>
    <n v="3399"/>
    <n v="75.666666666666671"/>
    <x v="7"/>
    <x v="33"/>
  </r>
  <r>
    <x v="0"/>
    <x v="0"/>
    <s v="USD"/>
    <n v="1478923200"/>
    <n v="1476184593"/>
    <b v="0"/>
    <n v="337"/>
    <x v="0"/>
    <x v="33"/>
    <n v="8180"/>
    <n v="31.691394658753708"/>
    <x v="7"/>
    <x v="33"/>
  </r>
  <r>
    <x v="0"/>
    <x v="0"/>
    <s v="USD"/>
    <n v="1472621760"/>
    <n v="1472110513"/>
    <b v="0"/>
    <n v="9"/>
    <x v="0"/>
    <x v="33"/>
    <n v="30"/>
    <n v="47.777777777777779"/>
    <x v="7"/>
    <x v="33"/>
  </r>
  <r>
    <x v="0"/>
    <x v="0"/>
    <s v="USD"/>
    <n v="1417321515"/>
    <n v="1414725915"/>
    <b v="0"/>
    <n v="120"/>
    <x v="0"/>
    <x v="33"/>
    <n v="800"/>
    <n v="90"/>
    <x v="7"/>
    <x v="33"/>
  </r>
  <r>
    <x v="0"/>
    <x v="0"/>
    <s v="USD"/>
    <n v="1414465860"/>
    <n v="1411177456"/>
    <b v="0"/>
    <n v="102"/>
    <x v="0"/>
    <x v="33"/>
    <n v="230.03000000000065"/>
    <n v="149.31401960784314"/>
    <x v="7"/>
    <x v="33"/>
  </r>
  <r>
    <x v="0"/>
    <x v="0"/>
    <s v="USD"/>
    <n v="1488750490"/>
    <n v="1487022490"/>
    <b v="0"/>
    <n v="186"/>
    <x v="0"/>
    <x v="33"/>
    <n v="1545"/>
    <n v="62.06989247311828"/>
    <x v="7"/>
    <x v="33"/>
  </r>
  <r>
    <x v="0"/>
    <x v="0"/>
    <s v="USD"/>
    <n v="1451430000"/>
    <n v="1448914500"/>
    <b v="0"/>
    <n v="15"/>
    <x v="0"/>
    <x v="33"/>
    <n v="201"/>
    <n v="53.4"/>
    <x v="7"/>
    <x v="33"/>
  </r>
  <r>
    <x v="0"/>
    <x v="0"/>
    <s v="USD"/>
    <n v="1486053409"/>
    <n v="1483461409"/>
    <b v="0"/>
    <n v="67"/>
    <x v="0"/>
    <x v="33"/>
    <n v="1641"/>
    <n v="69.268656716417908"/>
    <x v="7"/>
    <x v="33"/>
  </r>
  <r>
    <x v="0"/>
    <x v="0"/>
    <s v="USD"/>
    <n v="1489207808"/>
    <n v="1486183808"/>
    <b v="0"/>
    <n v="130"/>
    <x v="0"/>
    <x v="33"/>
    <n v="296"/>
    <n v="271.50769230769231"/>
    <x v="7"/>
    <x v="33"/>
  </r>
  <r>
    <x v="0"/>
    <x v="0"/>
    <s v="USD"/>
    <n v="1461177950"/>
    <n v="1458758750"/>
    <b v="0"/>
    <n v="16"/>
    <x v="0"/>
    <x v="33"/>
    <n v="246"/>
    <n v="34.125"/>
    <x v="7"/>
    <x v="33"/>
  </r>
  <r>
    <x v="0"/>
    <x v="0"/>
    <s v="USD"/>
    <n v="1488063839"/>
    <n v="1485471839"/>
    <b v="0"/>
    <n v="67"/>
    <x v="0"/>
    <x v="33"/>
    <n v="1213"/>
    <n v="40.492537313432834"/>
    <x v="7"/>
    <x v="33"/>
  </r>
  <r>
    <x v="0"/>
    <x v="0"/>
    <s v="USD"/>
    <n v="1458826056"/>
    <n v="1456237656"/>
    <b v="0"/>
    <n v="124"/>
    <x v="0"/>
    <x v="33"/>
    <n v="530"/>
    <n v="189.75806451612902"/>
    <x v="7"/>
    <x v="33"/>
  </r>
  <r>
    <x v="0"/>
    <x v="0"/>
    <s v="USD"/>
    <n v="1465498800"/>
    <n v="1462481718"/>
    <b v="0"/>
    <n v="80"/>
    <x v="0"/>
    <x v="33"/>
    <n v="509"/>
    <n v="68.862499999999997"/>
    <x v="7"/>
    <x v="33"/>
  </r>
  <r>
    <x v="0"/>
    <x v="0"/>
    <s v="USD"/>
    <n v="1458742685"/>
    <n v="1454858285"/>
    <b v="0"/>
    <n v="282"/>
    <x v="0"/>
    <x v="33"/>
    <n v="675"/>
    <n v="108.77659574468085"/>
    <x v="7"/>
    <x v="33"/>
  </r>
  <r>
    <x v="0"/>
    <x v="0"/>
    <s v="USD"/>
    <n v="1483417020"/>
    <n v="1480480167"/>
    <b v="0"/>
    <n v="68"/>
    <x v="0"/>
    <x v="33"/>
    <n v="67"/>
    <n v="125.98529411764706"/>
    <x v="7"/>
    <x v="33"/>
  </r>
  <r>
    <x v="0"/>
    <x v="0"/>
    <s v="USD"/>
    <n v="1317438000"/>
    <n v="1314577097"/>
    <b v="0"/>
    <n v="86"/>
    <x v="0"/>
    <x v="14"/>
    <n v="285"/>
    <n v="90.523255813953483"/>
    <x v="4"/>
    <x v="14"/>
  </r>
  <r>
    <x v="0"/>
    <x v="0"/>
    <s v="USD"/>
    <n v="1342672096"/>
    <n v="1340944096"/>
    <b v="0"/>
    <n v="115"/>
    <x v="0"/>
    <x v="14"/>
    <n v="321.25"/>
    <n v="28.880434782608695"/>
    <x v="4"/>
    <x v="14"/>
  </r>
  <r>
    <x v="0"/>
    <x v="0"/>
    <s v="USD"/>
    <n v="1366138800"/>
    <n v="1362710425"/>
    <b v="0"/>
    <n v="75"/>
    <x v="0"/>
    <x v="14"/>
    <n v="325"/>
    <n v="31"/>
    <x v="4"/>
    <x v="14"/>
  </r>
  <r>
    <x v="0"/>
    <x v="5"/>
    <s v="CAD"/>
    <n v="1443641340"/>
    <n v="1441143397"/>
    <b v="0"/>
    <n v="43"/>
    <x v="0"/>
    <x v="14"/>
    <n v="222"/>
    <n v="51.674418604651166"/>
    <x v="4"/>
    <x v="14"/>
  </r>
  <r>
    <x v="0"/>
    <x v="0"/>
    <s v="USD"/>
    <n v="1348420548"/>
    <n v="1345828548"/>
    <b v="0"/>
    <n v="48"/>
    <x v="0"/>
    <x v="14"/>
    <n v="561"/>
    <n v="26.270833333333332"/>
    <x v="4"/>
    <x v="14"/>
  </r>
  <r>
    <x v="0"/>
    <x v="0"/>
    <s v="USD"/>
    <n v="1368066453"/>
    <n v="1365474453"/>
    <b v="0"/>
    <n v="52"/>
    <x v="0"/>
    <x v="14"/>
    <n v="0"/>
    <n v="48.07692307692308"/>
    <x v="4"/>
    <x v="14"/>
  </r>
  <r>
    <x v="0"/>
    <x v="0"/>
    <s v="USD"/>
    <n v="1336669200"/>
    <n v="1335473931"/>
    <b v="0"/>
    <n v="43"/>
    <x v="0"/>
    <x v="14"/>
    <n v="185"/>
    <n v="27.558139534883722"/>
    <x v="4"/>
    <x v="14"/>
  </r>
  <r>
    <x v="0"/>
    <x v="0"/>
    <s v="USD"/>
    <n v="1351400400"/>
    <n v="1348285321"/>
    <b v="0"/>
    <n v="58"/>
    <x v="0"/>
    <x v="14"/>
    <n v="144.34000000000015"/>
    <n v="36.97137931034483"/>
    <x v="4"/>
    <x v="14"/>
  </r>
  <r>
    <x v="0"/>
    <x v="0"/>
    <s v="USD"/>
    <n v="1297160329"/>
    <n v="1295000329"/>
    <b v="0"/>
    <n v="47"/>
    <x v="0"/>
    <x v="14"/>
    <n v="164"/>
    <n v="29.021276595744681"/>
    <x v="4"/>
    <x v="14"/>
  </r>
  <r>
    <x v="0"/>
    <x v="0"/>
    <s v="USD"/>
    <n v="1337824055"/>
    <n v="1335232055"/>
    <b v="0"/>
    <n v="36"/>
    <x v="0"/>
    <x v="14"/>
    <n v="31.6400000000001"/>
    <n v="28.65666666666667"/>
    <x v="4"/>
    <x v="14"/>
  </r>
  <r>
    <x v="0"/>
    <x v="0"/>
    <s v="USD"/>
    <n v="1327535392"/>
    <n v="1324079392"/>
    <b v="0"/>
    <n v="17"/>
    <x v="0"/>
    <x v="14"/>
    <n v="140"/>
    <n v="37.647058823529413"/>
    <x v="4"/>
    <x v="14"/>
  </r>
  <r>
    <x v="0"/>
    <x v="0"/>
    <s v="USD"/>
    <n v="1283562180"/>
    <n v="1277433980"/>
    <b v="0"/>
    <n v="104"/>
    <x v="0"/>
    <x v="14"/>
    <n v="2682.0200000000004"/>
    <n v="97.904038461538462"/>
    <x v="4"/>
    <x v="14"/>
  </r>
  <r>
    <x v="0"/>
    <x v="0"/>
    <s v="USD"/>
    <n v="1352573869"/>
    <n v="1349978269"/>
    <b v="0"/>
    <n v="47"/>
    <x v="0"/>
    <x v="14"/>
    <n v="0"/>
    <n v="42.553191489361701"/>
    <x v="4"/>
    <x v="14"/>
  </r>
  <r>
    <x v="0"/>
    <x v="0"/>
    <s v="USD"/>
    <n v="1286756176"/>
    <n v="1282868176"/>
    <b v="0"/>
    <n v="38"/>
    <x v="0"/>
    <x v="14"/>
    <n v="0.18000000000029104"/>
    <n v="131.58368421052631"/>
    <x v="4"/>
    <x v="14"/>
  </r>
  <r>
    <x v="0"/>
    <x v="0"/>
    <s v="USD"/>
    <n v="1278799200"/>
    <n v="1273647255"/>
    <b v="0"/>
    <n v="81"/>
    <x v="0"/>
    <x v="14"/>
    <n v="118"/>
    <n v="32.320987654320987"/>
    <x v="4"/>
    <x v="14"/>
  </r>
  <r>
    <x v="0"/>
    <x v="0"/>
    <s v="USD"/>
    <n v="1415004770"/>
    <n v="1412149970"/>
    <b v="0"/>
    <n v="55"/>
    <x v="0"/>
    <x v="14"/>
    <n v="160.7199999999998"/>
    <n v="61.103999999999999"/>
    <x v="4"/>
    <x v="14"/>
  </r>
  <r>
    <x v="0"/>
    <x v="0"/>
    <s v="USD"/>
    <n v="1344789345"/>
    <n v="1340901345"/>
    <b v="0"/>
    <n v="41"/>
    <x v="0"/>
    <x v="14"/>
    <n v="535"/>
    <n v="31.341463414634145"/>
    <x v="4"/>
    <x v="14"/>
  </r>
  <r>
    <x v="0"/>
    <x v="0"/>
    <s v="USD"/>
    <n v="1358117313"/>
    <n v="1355525313"/>
    <b v="0"/>
    <n v="79"/>
    <x v="0"/>
    <x v="14"/>
    <n v="2200"/>
    <n v="129.1139240506329"/>
    <x v="4"/>
    <x v="14"/>
  </r>
  <r>
    <x v="0"/>
    <x v="0"/>
    <s v="USD"/>
    <n v="1343440800"/>
    <n v="1342545994"/>
    <b v="0"/>
    <n v="16"/>
    <x v="0"/>
    <x v="14"/>
    <n v="100.32999999999998"/>
    <n v="25.020624999999999"/>
    <x v="4"/>
    <x v="14"/>
  </r>
  <r>
    <x v="0"/>
    <x v="0"/>
    <s v="USD"/>
    <n v="1444516084"/>
    <n v="1439332084"/>
    <b v="0"/>
    <n v="8"/>
    <x v="0"/>
    <x v="14"/>
    <n v="0"/>
    <n v="250"/>
    <x v="4"/>
    <x v="14"/>
  </r>
  <r>
    <x v="0"/>
    <x v="0"/>
    <s v="USD"/>
    <n v="1335799808"/>
    <n v="1333207808"/>
    <b v="0"/>
    <n v="95"/>
    <x v="0"/>
    <x v="14"/>
    <n v="516.4399999999996"/>
    <n v="47.541473684210523"/>
    <x v="4"/>
    <x v="14"/>
  </r>
  <r>
    <x v="0"/>
    <x v="0"/>
    <s v="USD"/>
    <n v="1312224383"/>
    <n v="1308336383"/>
    <b v="0"/>
    <n v="25"/>
    <x v="0"/>
    <x v="14"/>
    <n v="1"/>
    <n v="40.04"/>
    <x v="4"/>
    <x v="14"/>
  </r>
  <r>
    <x v="0"/>
    <x v="0"/>
    <s v="USD"/>
    <n v="1335891603"/>
    <n v="1330711203"/>
    <b v="0"/>
    <n v="19"/>
    <x v="0"/>
    <x v="14"/>
    <n v="151"/>
    <n v="65.84210526315789"/>
    <x v="4"/>
    <x v="14"/>
  </r>
  <r>
    <x v="0"/>
    <x v="0"/>
    <s v="USD"/>
    <n v="1316124003"/>
    <n v="1313532003"/>
    <b v="0"/>
    <n v="90"/>
    <x v="0"/>
    <x v="14"/>
    <n v="676.10999999999967"/>
    <n v="46.401222222222216"/>
    <x v="4"/>
    <x v="14"/>
  </r>
  <r>
    <x v="0"/>
    <x v="0"/>
    <s v="USD"/>
    <n v="1318463879"/>
    <n v="1315439879"/>
    <b v="0"/>
    <n v="41"/>
    <x v="0"/>
    <x v="14"/>
    <n v="65"/>
    <n v="50.365853658536587"/>
    <x v="4"/>
    <x v="14"/>
  </r>
  <r>
    <x v="0"/>
    <x v="0"/>
    <s v="USD"/>
    <n v="1335113976"/>
    <n v="1332521976"/>
    <b v="0"/>
    <n v="30"/>
    <x v="0"/>
    <x v="14"/>
    <n v="497"/>
    <n v="26.566666666666666"/>
    <x v="4"/>
    <x v="14"/>
  </r>
  <r>
    <x v="0"/>
    <x v="0"/>
    <s v="USD"/>
    <n v="1338083997"/>
    <n v="1335491997"/>
    <b v="0"/>
    <n v="38"/>
    <x v="0"/>
    <x v="14"/>
    <n v="0.75999999999999091"/>
    <n v="39.493684210526318"/>
    <x v="4"/>
    <x v="14"/>
  </r>
  <r>
    <x v="0"/>
    <x v="0"/>
    <s v="USD"/>
    <n v="1321459908"/>
    <n v="1318864308"/>
    <b v="0"/>
    <n v="65"/>
    <x v="0"/>
    <x v="14"/>
    <n v="201"/>
    <n v="49.246153846153845"/>
    <x v="4"/>
    <x v="14"/>
  </r>
  <r>
    <x v="0"/>
    <x v="0"/>
    <s v="USD"/>
    <n v="1368117239"/>
    <n v="1365525239"/>
    <b v="0"/>
    <n v="75"/>
    <x v="0"/>
    <x v="14"/>
    <n v="1178.5"/>
    <n v="62.38"/>
    <x v="4"/>
    <x v="14"/>
  </r>
  <r>
    <x v="0"/>
    <x v="0"/>
    <s v="USD"/>
    <n v="1340429276"/>
    <n v="1335245276"/>
    <b v="0"/>
    <n v="16"/>
    <x v="0"/>
    <x v="14"/>
    <n v="107"/>
    <n v="37.9375"/>
    <x v="4"/>
    <x v="14"/>
  </r>
  <r>
    <x v="0"/>
    <x v="0"/>
    <s v="USD"/>
    <n v="1295142660"/>
    <n v="1293739714"/>
    <b v="0"/>
    <n v="10"/>
    <x v="0"/>
    <x v="14"/>
    <n v="16"/>
    <n v="51.6"/>
    <x v="4"/>
    <x v="14"/>
  </r>
  <r>
    <x v="0"/>
    <x v="0"/>
    <s v="USD"/>
    <n v="1339840740"/>
    <n v="1335397188"/>
    <b v="0"/>
    <n v="27"/>
    <x v="0"/>
    <x v="14"/>
    <n v="150"/>
    <n v="27.777777777777779"/>
    <x v="4"/>
    <x v="14"/>
  </r>
  <r>
    <x v="0"/>
    <x v="0"/>
    <s v="USD"/>
    <n v="1367208140"/>
    <n v="1363320140"/>
    <b v="0"/>
    <n v="259"/>
    <x v="0"/>
    <x v="14"/>
    <n v="5740"/>
    <n v="99.382239382239376"/>
    <x v="4"/>
    <x v="14"/>
  </r>
  <r>
    <x v="0"/>
    <x v="0"/>
    <s v="USD"/>
    <n v="1337786944"/>
    <n v="1335194944"/>
    <b v="0"/>
    <n v="39"/>
    <x v="0"/>
    <x v="14"/>
    <n v="15.079999999999927"/>
    <n v="38.848205128205123"/>
    <x v="4"/>
    <x v="14"/>
  </r>
  <r>
    <x v="0"/>
    <x v="0"/>
    <s v="USD"/>
    <n v="1339022575"/>
    <n v="1336430575"/>
    <b v="0"/>
    <n v="42"/>
    <x v="0"/>
    <x v="14"/>
    <n v="413.04999999999995"/>
    <n v="45.548809523809524"/>
    <x v="4"/>
    <x v="14"/>
  </r>
  <r>
    <x v="0"/>
    <x v="0"/>
    <s v="USD"/>
    <n v="1364597692"/>
    <n v="1361577292"/>
    <b v="0"/>
    <n v="10"/>
    <x v="0"/>
    <x v="14"/>
    <n v="0"/>
    <n v="600"/>
    <x v="4"/>
    <x v="14"/>
  </r>
  <r>
    <x v="0"/>
    <x v="0"/>
    <s v="USD"/>
    <n v="1312578338"/>
    <n v="1309986338"/>
    <b v="0"/>
    <n v="56"/>
    <x v="0"/>
    <x v="14"/>
    <n v="510.85999999999967"/>
    <n v="80.551071428571419"/>
    <x v="4"/>
    <x v="14"/>
  </r>
  <r>
    <x v="0"/>
    <x v="0"/>
    <s v="USD"/>
    <n v="1422400387"/>
    <n v="1421190787"/>
    <b v="0"/>
    <n v="20"/>
    <x v="0"/>
    <x v="14"/>
    <n v="56"/>
    <n v="52.8"/>
    <x v="4"/>
    <x v="14"/>
  </r>
  <r>
    <x v="0"/>
    <x v="0"/>
    <s v="USD"/>
    <n v="1356976800"/>
    <n v="1352820837"/>
    <b v="0"/>
    <n v="170"/>
    <x v="0"/>
    <x v="14"/>
    <n v="4105"/>
    <n v="47.676470588235297"/>
    <x v="4"/>
    <x v="14"/>
  </r>
  <r>
    <x v="0"/>
    <x v="0"/>
    <s v="USD"/>
    <n v="1340476375"/>
    <n v="1337884375"/>
    <b v="0"/>
    <n v="29"/>
    <x v="0"/>
    <x v="14"/>
    <n v="80"/>
    <n v="23.448275862068964"/>
    <x v="4"/>
    <x v="14"/>
  </r>
  <r>
    <x v="2"/>
    <x v="5"/>
    <s v="CAD"/>
    <n v="1443379104"/>
    <n v="1440787104"/>
    <b v="0"/>
    <n v="7"/>
    <x v="1"/>
    <x v="34"/>
    <n v="-10719"/>
    <n v="40.142857142857146"/>
    <x v="7"/>
    <x v="34"/>
  </r>
  <r>
    <x v="2"/>
    <x v="0"/>
    <s v="USD"/>
    <n v="1411328918"/>
    <n v="1407440918"/>
    <b v="0"/>
    <n v="5"/>
    <x v="1"/>
    <x v="34"/>
    <n v="-109914"/>
    <n v="17.2"/>
    <x v="7"/>
    <x v="34"/>
  </r>
  <r>
    <x v="2"/>
    <x v="0"/>
    <s v="USD"/>
    <n v="1465333560"/>
    <n v="1462743308"/>
    <b v="0"/>
    <n v="0"/>
    <x v="1"/>
    <x v="34"/>
    <n v="-10000"/>
    <e v="#DIV/0!"/>
    <x v="7"/>
    <x v="34"/>
  </r>
  <r>
    <x v="2"/>
    <x v="0"/>
    <s v="USD"/>
    <n v="1416014534"/>
    <n v="1413418934"/>
    <b v="0"/>
    <n v="0"/>
    <x v="1"/>
    <x v="34"/>
    <n v="-35000"/>
    <e v="#DIV/0!"/>
    <x v="7"/>
    <x v="34"/>
  </r>
  <r>
    <x v="2"/>
    <x v="0"/>
    <s v="USD"/>
    <n v="1426292416"/>
    <n v="1423704016"/>
    <b v="0"/>
    <n v="0"/>
    <x v="1"/>
    <x v="34"/>
    <n v="-7000"/>
    <e v="#DIV/0!"/>
    <x v="7"/>
    <x v="34"/>
  </r>
  <r>
    <x v="2"/>
    <x v="1"/>
    <s v="GBP"/>
    <n v="1443906000"/>
    <n v="1441955269"/>
    <b v="0"/>
    <n v="2"/>
    <x v="1"/>
    <x v="34"/>
    <n v="-4970"/>
    <n v="15"/>
    <x v="7"/>
    <x v="34"/>
  </r>
  <r>
    <x v="2"/>
    <x v="0"/>
    <s v="USD"/>
    <n v="1431308704"/>
    <n v="1428716704"/>
    <b v="0"/>
    <n v="0"/>
    <x v="1"/>
    <x v="34"/>
    <n v="-42850"/>
    <e v="#DIV/0!"/>
    <x v="7"/>
    <x v="34"/>
  </r>
  <r>
    <x v="2"/>
    <x v="0"/>
    <s v="USD"/>
    <n v="1408056634"/>
    <n v="1405464634"/>
    <b v="0"/>
    <n v="0"/>
    <x v="1"/>
    <x v="34"/>
    <n v="-20000"/>
    <e v="#DIV/0!"/>
    <x v="7"/>
    <x v="34"/>
  </r>
  <r>
    <x v="2"/>
    <x v="1"/>
    <s v="GBP"/>
    <n v="1429554349"/>
    <n v="1424719549"/>
    <b v="0"/>
    <n v="28"/>
    <x v="1"/>
    <x v="34"/>
    <n v="-94000"/>
    <n v="35.714285714285715"/>
    <x v="7"/>
    <x v="34"/>
  </r>
  <r>
    <x v="2"/>
    <x v="0"/>
    <s v="USD"/>
    <n v="1431647772"/>
    <n v="1426463772"/>
    <b v="0"/>
    <n v="2"/>
    <x v="1"/>
    <x v="34"/>
    <n v="-49925"/>
    <n v="37.5"/>
    <x v="7"/>
    <x v="34"/>
  </r>
  <r>
    <x v="2"/>
    <x v="1"/>
    <s v="GBP"/>
    <n v="1454323413"/>
    <n v="1451731413"/>
    <b v="0"/>
    <n v="0"/>
    <x v="1"/>
    <x v="34"/>
    <n v="-100000"/>
    <e v="#DIV/0!"/>
    <x v="7"/>
    <x v="34"/>
  </r>
  <r>
    <x v="2"/>
    <x v="0"/>
    <s v="USD"/>
    <n v="1418504561"/>
    <n v="1417208561"/>
    <b v="0"/>
    <n v="0"/>
    <x v="1"/>
    <x v="34"/>
    <n v="-1150"/>
    <e v="#DIV/0!"/>
    <x v="7"/>
    <x v="34"/>
  </r>
  <r>
    <x v="2"/>
    <x v="12"/>
    <s v="EUR"/>
    <n v="1488067789"/>
    <n v="1482883789"/>
    <b v="0"/>
    <n v="0"/>
    <x v="1"/>
    <x v="34"/>
    <n v="-180000"/>
    <e v="#DIV/0!"/>
    <x v="7"/>
    <x v="34"/>
  </r>
  <r>
    <x v="2"/>
    <x v="0"/>
    <s v="USD"/>
    <n v="1408526477"/>
    <n v="1407057677"/>
    <b v="0"/>
    <n v="4"/>
    <x v="1"/>
    <x v="34"/>
    <n v="-11790"/>
    <n v="52.5"/>
    <x v="7"/>
    <x v="34"/>
  </r>
  <r>
    <x v="2"/>
    <x v="0"/>
    <s v="USD"/>
    <n v="1424635753"/>
    <n v="1422043753"/>
    <b v="0"/>
    <n v="12"/>
    <x v="1"/>
    <x v="34"/>
    <n v="-4070"/>
    <n v="77.5"/>
    <x v="7"/>
    <x v="34"/>
  </r>
  <r>
    <x v="2"/>
    <x v="0"/>
    <s v="USD"/>
    <n v="1417279252"/>
    <n v="1414683652"/>
    <b v="0"/>
    <n v="0"/>
    <x v="1"/>
    <x v="34"/>
    <n v="-22000"/>
    <e v="#DIV/0!"/>
    <x v="7"/>
    <x v="34"/>
  </r>
  <r>
    <x v="2"/>
    <x v="5"/>
    <s v="CAD"/>
    <n v="1426788930"/>
    <n v="1424200530"/>
    <b v="0"/>
    <n v="33"/>
    <x v="1"/>
    <x v="34"/>
    <n v="-16233"/>
    <n v="53.545454545454547"/>
    <x v="7"/>
    <x v="34"/>
  </r>
  <r>
    <x v="2"/>
    <x v="0"/>
    <s v="USD"/>
    <n v="1415899228"/>
    <n v="1413303628"/>
    <b v="0"/>
    <n v="0"/>
    <x v="1"/>
    <x v="34"/>
    <n v="-5000"/>
    <e v="#DIV/0!"/>
    <x v="7"/>
    <x v="34"/>
  </r>
  <r>
    <x v="2"/>
    <x v="0"/>
    <s v="USD"/>
    <n v="1405741404"/>
    <n v="1403149404"/>
    <b v="0"/>
    <n v="4"/>
    <x v="1"/>
    <x v="34"/>
    <n v="-149935"/>
    <n v="16.25"/>
    <x v="7"/>
    <x v="34"/>
  </r>
  <r>
    <x v="2"/>
    <x v="0"/>
    <s v="USD"/>
    <n v="1476559260"/>
    <n v="1472567085"/>
    <b v="0"/>
    <n v="0"/>
    <x v="1"/>
    <x v="34"/>
    <n v="-100000"/>
    <e v="#DIV/0!"/>
    <x v="7"/>
    <x v="34"/>
  </r>
  <r>
    <x v="0"/>
    <x v="0"/>
    <s v="USD"/>
    <n v="1444778021"/>
    <n v="1442963621"/>
    <b v="0"/>
    <n v="132"/>
    <x v="0"/>
    <x v="35"/>
    <n v="1185.9899999999998"/>
    <n v="103.68174242424243"/>
    <x v="4"/>
    <x v="35"/>
  </r>
  <r>
    <x v="0"/>
    <x v="0"/>
    <s v="USD"/>
    <n v="1461336720"/>
    <n v="1459431960"/>
    <b v="0"/>
    <n v="27"/>
    <x v="0"/>
    <x v="35"/>
    <n v="0"/>
    <n v="185.18518518518519"/>
    <x v="4"/>
    <x v="35"/>
  </r>
  <r>
    <x v="0"/>
    <x v="0"/>
    <s v="USD"/>
    <n v="1416270292"/>
    <n v="1413674692"/>
    <b v="0"/>
    <n v="26"/>
    <x v="0"/>
    <x v="35"/>
    <n v="508"/>
    <n v="54.153846153846153"/>
    <x v="4"/>
    <x v="35"/>
  </r>
  <r>
    <x v="0"/>
    <x v="0"/>
    <s v="USD"/>
    <n v="1419136200"/>
    <n v="1416338557"/>
    <b v="0"/>
    <n v="43"/>
    <x v="0"/>
    <x v="35"/>
    <n v="120"/>
    <n v="177.2093023255814"/>
    <x v="4"/>
    <x v="35"/>
  </r>
  <r>
    <x v="0"/>
    <x v="0"/>
    <s v="USD"/>
    <n v="1340914571"/>
    <n v="1338322571"/>
    <b v="0"/>
    <n v="80"/>
    <x v="0"/>
    <x v="35"/>
    <n v="26"/>
    <n v="100.325"/>
    <x v="4"/>
    <x v="35"/>
  </r>
  <r>
    <x v="0"/>
    <x v="0"/>
    <s v="USD"/>
    <n v="1418014740"/>
    <n v="1415585474"/>
    <b v="0"/>
    <n v="33"/>
    <x v="0"/>
    <x v="35"/>
    <n v="518"/>
    <n v="136.90909090909091"/>
    <x v="4"/>
    <x v="35"/>
  </r>
  <r>
    <x v="0"/>
    <x v="0"/>
    <s v="USD"/>
    <n v="1382068740"/>
    <n v="1380477691"/>
    <b v="0"/>
    <n v="71"/>
    <x v="0"/>
    <x v="35"/>
    <n v="85"/>
    <n v="57.535211267605632"/>
    <x v="4"/>
    <x v="35"/>
  </r>
  <r>
    <x v="0"/>
    <x v="1"/>
    <s v="GBP"/>
    <n v="1440068400"/>
    <n v="1438459303"/>
    <b v="0"/>
    <n v="81"/>
    <x v="0"/>
    <x v="35"/>
    <n v="289.98999999999978"/>
    <n v="52.962839506172834"/>
    <x v="4"/>
    <x v="35"/>
  </r>
  <r>
    <x v="0"/>
    <x v="0"/>
    <s v="USD"/>
    <n v="1332636975"/>
    <n v="1328752575"/>
    <b v="0"/>
    <n v="76"/>
    <x v="0"/>
    <x v="35"/>
    <n v="257"/>
    <n v="82.328947368421055"/>
    <x v="4"/>
    <x v="35"/>
  </r>
  <r>
    <x v="0"/>
    <x v="0"/>
    <s v="USD"/>
    <n v="1429505400"/>
    <n v="1426711505"/>
    <b v="0"/>
    <n v="48"/>
    <x v="0"/>
    <x v="35"/>
    <n v="0"/>
    <n v="135.41666666666666"/>
    <x v="4"/>
    <x v="35"/>
  </r>
  <r>
    <x v="0"/>
    <x v="0"/>
    <s v="USD"/>
    <n v="1439611140"/>
    <n v="1437668354"/>
    <b v="0"/>
    <n v="61"/>
    <x v="0"/>
    <x v="35"/>
    <n v="18"/>
    <n v="74.06557377049181"/>
    <x v="4"/>
    <x v="35"/>
  </r>
  <r>
    <x v="0"/>
    <x v="0"/>
    <s v="USD"/>
    <n v="1345148566"/>
    <n v="1342556566"/>
    <b v="0"/>
    <n v="60"/>
    <x v="0"/>
    <x v="35"/>
    <n v="1045"/>
    <n v="84.083333333333329"/>
    <x v="4"/>
    <x v="35"/>
  </r>
  <r>
    <x v="0"/>
    <x v="0"/>
    <s v="USD"/>
    <n v="1362160868"/>
    <n v="1359568911"/>
    <b v="0"/>
    <n v="136"/>
    <x v="0"/>
    <x v="35"/>
    <n v="800"/>
    <n v="61.029411764705884"/>
    <x v="4"/>
    <x v="35"/>
  </r>
  <r>
    <x v="0"/>
    <x v="0"/>
    <s v="USD"/>
    <n v="1262325600"/>
    <n v="1257871712"/>
    <b v="0"/>
    <n v="14"/>
    <x v="0"/>
    <x v="35"/>
    <n v="100"/>
    <n v="150"/>
    <x v="4"/>
    <x v="35"/>
  </r>
  <r>
    <x v="0"/>
    <x v="0"/>
    <s v="USD"/>
    <n v="1417463945"/>
    <n v="1414781945"/>
    <b v="0"/>
    <n v="78"/>
    <x v="0"/>
    <x v="35"/>
    <n v="755"/>
    <n v="266.08974358974359"/>
    <x v="4"/>
    <x v="35"/>
  </r>
  <r>
    <x v="0"/>
    <x v="0"/>
    <s v="USD"/>
    <n v="1375151566"/>
    <n v="1373337166"/>
    <b v="0"/>
    <n v="4"/>
    <x v="0"/>
    <x v="35"/>
    <n v="4"/>
    <n v="7.25"/>
    <x v="4"/>
    <x v="35"/>
  </r>
  <r>
    <x v="0"/>
    <x v="0"/>
    <s v="USD"/>
    <n v="1312212855"/>
    <n v="1307028855"/>
    <b v="0"/>
    <n v="11"/>
    <x v="0"/>
    <x v="35"/>
    <n v="100"/>
    <n v="100"/>
    <x v="4"/>
    <x v="35"/>
  </r>
  <r>
    <x v="0"/>
    <x v="0"/>
    <s v="USD"/>
    <n v="1361681940"/>
    <n v="1359029661"/>
    <b v="0"/>
    <n v="185"/>
    <x v="0"/>
    <x v="35"/>
    <n v="2343.1699999999983"/>
    <n v="109.96308108108107"/>
    <x v="4"/>
    <x v="35"/>
  </r>
  <r>
    <x v="0"/>
    <x v="0"/>
    <s v="USD"/>
    <n v="1422913152"/>
    <n v="1417729152"/>
    <b v="0"/>
    <n v="59"/>
    <x v="0"/>
    <x v="35"/>
    <n v="25"/>
    <n v="169.91525423728814"/>
    <x v="4"/>
    <x v="35"/>
  </r>
  <r>
    <x v="0"/>
    <x v="0"/>
    <s v="USD"/>
    <n v="1319904721"/>
    <n v="1314720721"/>
    <b v="0"/>
    <n v="27"/>
    <x v="0"/>
    <x v="35"/>
    <n v="85"/>
    <n v="95.740740740740748"/>
    <x v="4"/>
    <x v="35"/>
  </r>
  <r>
    <x v="0"/>
    <x v="1"/>
    <s v="GBP"/>
    <n v="1380192418"/>
    <n v="1375008418"/>
    <b v="0"/>
    <n v="63"/>
    <x v="0"/>
    <x v="35"/>
    <n v="246"/>
    <n v="59.460317460317462"/>
    <x v="4"/>
    <x v="35"/>
  </r>
  <r>
    <x v="0"/>
    <x v="0"/>
    <s v="USD"/>
    <n v="1380599940"/>
    <n v="1377252857"/>
    <b v="0"/>
    <n v="13"/>
    <x v="0"/>
    <x v="35"/>
    <n v="25"/>
    <n v="55.769230769230766"/>
    <x v="4"/>
    <x v="35"/>
  </r>
  <r>
    <x v="0"/>
    <x v="0"/>
    <s v="USD"/>
    <n v="1293937200"/>
    <n v="1291257298"/>
    <b v="0"/>
    <n v="13"/>
    <x v="0"/>
    <x v="35"/>
    <n v="141"/>
    <n v="30.076923076923077"/>
    <x v="4"/>
    <x v="35"/>
  </r>
  <r>
    <x v="0"/>
    <x v="0"/>
    <s v="USD"/>
    <n v="1341750569"/>
    <n v="1339158569"/>
    <b v="0"/>
    <n v="57"/>
    <x v="0"/>
    <x v="35"/>
    <n v="41"/>
    <n v="88.438596491228068"/>
    <x v="4"/>
    <x v="35"/>
  </r>
  <r>
    <x v="0"/>
    <x v="0"/>
    <s v="USD"/>
    <n v="1424997000"/>
    <n v="1421983138"/>
    <b v="0"/>
    <n v="61"/>
    <x v="0"/>
    <x v="35"/>
    <n v="1906"/>
    <n v="64.032786885245898"/>
    <x v="4"/>
    <x v="35"/>
  </r>
  <r>
    <x v="0"/>
    <x v="0"/>
    <s v="USD"/>
    <n v="1380949200"/>
    <n v="1378586179"/>
    <b v="0"/>
    <n v="65"/>
    <x v="0"/>
    <x v="35"/>
    <n v="410"/>
    <n v="60.153846153846153"/>
    <x v="4"/>
    <x v="35"/>
  </r>
  <r>
    <x v="0"/>
    <x v="0"/>
    <s v="USD"/>
    <n v="1333560803"/>
    <n v="1330972403"/>
    <b v="0"/>
    <n v="134"/>
    <x v="0"/>
    <x v="35"/>
    <n v="1092"/>
    <n v="49.194029850746269"/>
    <x v="4"/>
    <x v="35"/>
  </r>
  <r>
    <x v="0"/>
    <x v="6"/>
    <s v="EUR"/>
    <n v="1475209620"/>
    <n v="1473087637"/>
    <b v="0"/>
    <n v="37"/>
    <x v="0"/>
    <x v="35"/>
    <n v="111"/>
    <n v="165.16216216216216"/>
    <x v="4"/>
    <x v="35"/>
  </r>
  <r>
    <x v="0"/>
    <x v="1"/>
    <s v="GBP"/>
    <n v="1370019600"/>
    <n v="1366999870"/>
    <b v="0"/>
    <n v="37"/>
    <x v="0"/>
    <x v="35"/>
    <n v="44"/>
    <n v="43.621621621621621"/>
    <x v="4"/>
    <x v="35"/>
  </r>
  <r>
    <x v="0"/>
    <x v="0"/>
    <s v="USD"/>
    <n v="1444276740"/>
    <n v="1439392406"/>
    <b v="0"/>
    <n v="150"/>
    <x v="0"/>
    <x v="35"/>
    <n v="55"/>
    <n v="43.7"/>
    <x v="4"/>
    <x v="35"/>
  </r>
  <r>
    <x v="0"/>
    <x v="0"/>
    <s v="USD"/>
    <n v="1332362880"/>
    <n v="1329890585"/>
    <b v="0"/>
    <n v="56"/>
    <x v="0"/>
    <x v="35"/>
    <n v="100.5"/>
    <n v="67.419642857142861"/>
    <x v="4"/>
    <x v="35"/>
  </r>
  <r>
    <x v="0"/>
    <x v="0"/>
    <s v="USD"/>
    <n v="1488741981"/>
    <n v="1486149981"/>
    <b v="0"/>
    <n v="18"/>
    <x v="0"/>
    <x v="35"/>
    <n v="195"/>
    <n v="177.5"/>
    <x v="4"/>
    <x v="35"/>
  </r>
  <r>
    <x v="0"/>
    <x v="0"/>
    <s v="USD"/>
    <n v="1348202807"/>
    <n v="1343018807"/>
    <b v="0"/>
    <n v="60"/>
    <x v="0"/>
    <x v="35"/>
    <n v="833"/>
    <n v="38.883333333333333"/>
    <x v="4"/>
    <x v="35"/>
  </r>
  <r>
    <x v="0"/>
    <x v="0"/>
    <s v="USD"/>
    <n v="1433131140"/>
    <n v="1430445163"/>
    <b v="0"/>
    <n v="67"/>
    <x v="0"/>
    <x v="35"/>
    <n v="684"/>
    <n v="54.985074626865675"/>
    <x v="4"/>
    <x v="35"/>
  </r>
  <r>
    <x v="0"/>
    <x v="0"/>
    <s v="USD"/>
    <n v="1338219793"/>
    <n v="1335541393"/>
    <b v="0"/>
    <n v="35"/>
    <x v="0"/>
    <x v="35"/>
    <n v="147"/>
    <n v="61.342857142857142"/>
    <x v="4"/>
    <x v="35"/>
  </r>
  <r>
    <x v="0"/>
    <x v="0"/>
    <s v="USD"/>
    <n v="1356392857"/>
    <n v="1352504857"/>
    <b v="0"/>
    <n v="34"/>
    <x v="0"/>
    <x v="35"/>
    <n v="41"/>
    <n v="23.117647058823529"/>
    <x v="4"/>
    <x v="35"/>
  </r>
  <r>
    <x v="0"/>
    <x v="1"/>
    <s v="GBP"/>
    <n v="1400176386"/>
    <n v="1397584386"/>
    <b v="0"/>
    <n v="36"/>
    <x v="0"/>
    <x v="35"/>
    <n v="166"/>
    <n v="29.611111111111111"/>
    <x v="4"/>
    <x v="35"/>
  </r>
  <r>
    <x v="0"/>
    <x v="2"/>
    <s v="AUD"/>
    <n v="1430488740"/>
    <n v="1427747906"/>
    <b v="0"/>
    <n v="18"/>
    <x v="0"/>
    <x v="35"/>
    <n v="111"/>
    <n v="75.611111111111114"/>
    <x v="4"/>
    <x v="35"/>
  </r>
  <r>
    <x v="0"/>
    <x v="0"/>
    <s v="USD"/>
    <n v="1321385820"/>
    <n v="1318539484"/>
    <b v="0"/>
    <n v="25"/>
    <x v="0"/>
    <x v="35"/>
    <n v="90"/>
    <n v="35.6"/>
    <x v="4"/>
    <x v="35"/>
  </r>
  <r>
    <x v="0"/>
    <x v="1"/>
    <s v="GBP"/>
    <n v="1425682174"/>
    <n v="1423090174"/>
    <b v="0"/>
    <n v="21"/>
    <x v="0"/>
    <x v="35"/>
    <n v="3"/>
    <n v="143"/>
    <x v="4"/>
    <x v="35"/>
  </r>
  <r>
    <x v="1"/>
    <x v="5"/>
    <s v="CAD"/>
    <n v="1444740089"/>
    <n v="1442148089"/>
    <b v="0"/>
    <n v="0"/>
    <x v="1"/>
    <x v="19"/>
    <n v="-100000"/>
    <e v="#DIV/0!"/>
    <x v="7"/>
    <x v="19"/>
  </r>
  <r>
    <x v="1"/>
    <x v="12"/>
    <s v="EUR"/>
    <n v="1476189339"/>
    <n v="1471005339"/>
    <b v="0"/>
    <n v="3"/>
    <x v="1"/>
    <x v="19"/>
    <n v="-9925"/>
    <n v="25"/>
    <x v="7"/>
    <x v="19"/>
  </r>
  <r>
    <x v="1"/>
    <x v="0"/>
    <s v="USD"/>
    <n v="1438226451"/>
    <n v="1433042451"/>
    <b v="0"/>
    <n v="0"/>
    <x v="1"/>
    <x v="19"/>
    <n v="-20000"/>
    <e v="#DIV/0!"/>
    <x v="7"/>
    <x v="19"/>
  </r>
  <r>
    <x v="1"/>
    <x v="5"/>
    <s v="CAD"/>
    <n v="1406854699"/>
    <n v="1404262699"/>
    <b v="0"/>
    <n v="0"/>
    <x v="1"/>
    <x v="19"/>
    <n v="-40000"/>
    <e v="#DIV/0!"/>
    <x v="7"/>
    <x v="19"/>
  </r>
  <r>
    <x v="1"/>
    <x v="0"/>
    <s v="USD"/>
    <n v="1462827000"/>
    <n v="1457710589"/>
    <b v="0"/>
    <n v="1"/>
    <x v="1"/>
    <x v="19"/>
    <n v="-9900"/>
    <n v="100"/>
    <x v="7"/>
    <x v="19"/>
  </r>
  <r>
    <x v="1"/>
    <x v="0"/>
    <s v="USD"/>
    <n v="1408663948"/>
    <n v="1406071948"/>
    <b v="0"/>
    <n v="0"/>
    <x v="1"/>
    <x v="19"/>
    <n v="-35000"/>
    <e v="#DIV/0!"/>
    <x v="7"/>
    <x v="19"/>
  </r>
  <r>
    <x v="1"/>
    <x v="0"/>
    <s v="USD"/>
    <n v="1429823138"/>
    <n v="1427231138"/>
    <b v="0"/>
    <n v="2"/>
    <x v="1"/>
    <x v="19"/>
    <n v="-44880"/>
    <n v="60"/>
    <x v="7"/>
    <x v="19"/>
  </r>
  <r>
    <x v="1"/>
    <x v="1"/>
    <s v="GBP"/>
    <n v="1472745594"/>
    <n v="1470153594"/>
    <b v="0"/>
    <n v="1"/>
    <x v="1"/>
    <x v="19"/>
    <n v="-9950"/>
    <n v="50"/>
    <x v="7"/>
    <x v="19"/>
  </r>
  <r>
    <x v="1"/>
    <x v="0"/>
    <s v="USD"/>
    <n v="1442457112"/>
    <n v="1439865112"/>
    <b v="0"/>
    <n v="2"/>
    <x v="1"/>
    <x v="19"/>
    <n v="-6355"/>
    <n v="72.5"/>
    <x v="7"/>
    <x v="19"/>
  </r>
  <r>
    <x v="1"/>
    <x v="0"/>
    <s v="USD"/>
    <n v="1486590035"/>
    <n v="1483998035"/>
    <b v="0"/>
    <n v="2"/>
    <x v="1"/>
    <x v="19"/>
    <n v="-6941"/>
    <n v="29.5"/>
    <x v="7"/>
    <x v="19"/>
  </r>
  <r>
    <x v="1"/>
    <x v="2"/>
    <s v="AUD"/>
    <n v="1463645521"/>
    <n v="1458461521"/>
    <b v="0"/>
    <n v="4"/>
    <x v="1"/>
    <x v="19"/>
    <n v="-99750"/>
    <n v="62.5"/>
    <x v="7"/>
    <x v="19"/>
  </r>
  <r>
    <x v="1"/>
    <x v="0"/>
    <s v="USD"/>
    <n v="1428893517"/>
    <n v="1426301517"/>
    <b v="0"/>
    <n v="0"/>
    <x v="1"/>
    <x v="19"/>
    <n v="-30000"/>
    <e v="#DIV/0!"/>
    <x v="7"/>
    <x v="19"/>
  </r>
  <r>
    <x v="1"/>
    <x v="0"/>
    <s v="USD"/>
    <n v="1408803149"/>
    <n v="1404915149"/>
    <b v="0"/>
    <n v="0"/>
    <x v="1"/>
    <x v="19"/>
    <n v="-8000"/>
    <e v="#DIV/0!"/>
    <x v="7"/>
    <x v="19"/>
  </r>
  <r>
    <x v="1"/>
    <x v="0"/>
    <s v="USD"/>
    <n v="1463600945"/>
    <n v="1461786545"/>
    <b v="0"/>
    <n v="0"/>
    <x v="1"/>
    <x v="19"/>
    <n v="-10000"/>
    <e v="#DIV/0!"/>
    <x v="7"/>
    <x v="19"/>
  </r>
  <r>
    <x v="1"/>
    <x v="0"/>
    <s v="USD"/>
    <n v="1421030194"/>
    <n v="1418438194"/>
    <b v="0"/>
    <n v="0"/>
    <x v="1"/>
    <x v="19"/>
    <n v="-85000"/>
    <e v="#DIV/0!"/>
    <x v="7"/>
    <x v="19"/>
  </r>
  <r>
    <x v="1"/>
    <x v="0"/>
    <s v="USD"/>
    <n v="1428707647"/>
    <n v="1424823247"/>
    <b v="0"/>
    <n v="0"/>
    <x v="1"/>
    <x v="19"/>
    <n v="-10000"/>
    <e v="#DIV/0!"/>
    <x v="7"/>
    <x v="19"/>
  </r>
  <r>
    <x v="1"/>
    <x v="0"/>
    <s v="USD"/>
    <n v="1407181297"/>
    <n v="1405021297"/>
    <b v="0"/>
    <n v="0"/>
    <x v="1"/>
    <x v="19"/>
    <n v="-15000"/>
    <e v="#DIV/0!"/>
    <x v="7"/>
    <x v="19"/>
  </r>
  <r>
    <x v="1"/>
    <x v="0"/>
    <s v="USD"/>
    <n v="1444410000"/>
    <n v="1440203579"/>
    <b v="0"/>
    <n v="0"/>
    <x v="1"/>
    <x v="19"/>
    <n v="-6000"/>
    <e v="#DIV/0!"/>
    <x v="7"/>
    <x v="19"/>
  </r>
  <r>
    <x v="1"/>
    <x v="0"/>
    <s v="USD"/>
    <n v="1410810903"/>
    <n v="1405626903"/>
    <b v="0"/>
    <n v="12"/>
    <x v="1"/>
    <x v="19"/>
    <n v="-199723"/>
    <n v="23.083333333333332"/>
    <x v="7"/>
    <x v="19"/>
  </r>
  <r>
    <x v="1"/>
    <x v="0"/>
    <s v="USD"/>
    <n v="1431745200"/>
    <n v="1429170603"/>
    <b v="0"/>
    <n v="2"/>
    <x v="1"/>
    <x v="19"/>
    <n v="-8449"/>
    <n v="25.5"/>
    <x v="7"/>
    <x v="19"/>
  </r>
  <r>
    <x v="2"/>
    <x v="0"/>
    <s v="USD"/>
    <n v="1447689898"/>
    <n v="1445094298"/>
    <b v="0"/>
    <n v="11"/>
    <x v="1"/>
    <x v="19"/>
    <n v="-4470"/>
    <n v="48.18181818181818"/>
    <x v="7"/>
    <x v="19"/>
  </r>
  <r>
    <x v="2"/>
    <x v="0"/>
    <s v="USD"/>
    <n v="1477784634"/>
    <n v="1475192634"/>
    <b v="0"/>
    <n v="1"/>
    <x v="1"/>
    <x v="19"/>
    <n v="-89999"/>
    <n v="1"/>
    <x v="7"/>
    <x v="19"/>
  </r>
  <r>
    <x v="2"/>
    <x v="0"/>
    <s v="USD"/>
    <n v="1426526880"/>
    <n v="1421346480"/>
    <b v="0"/>
    <n v="5"/>
    <x v="1"/>
    <x v="19"/>
    <n v="-995"/>
    <n v="1"/>
    <x v="7"/>
    <x v="19"/>
  </r>
  <r>
    <x v="2"/>
    <x v="0"/>
    <s v="USD"/>
    <n v="1434341369"/>
    <n v="1431749369"/>
    <b v="0"/>
    <n v="0"/>
    <x v="1"/>
    <x v="19"/>
    <n v="-10000"/>
    <e v="#DIV/0!"/>
    <x v="7"/>
    <x v="19"/>
  </r>
  <r>
    <x v="2"/>
    <x v="0"/>
    <s v="USD"/>
    <n v="1404601632"/>
    <n v="1402009632"/>
    <b v="0"/>
    <n v="1"/>
    <x v="1"/>
    <x v="19"/>
    <n v="-29950"/>
    <n v="50"/>
    <x v="7"/>
    <x v="19"/>
  </r>
  <r>
    <x v="2"/>
    <x v="1"/>
    <s v="GBP"/>
    <n v="1451030136"/>
    <n v="1448438136"/>
    <b v="0"/>
    <n v="1"/>
    <x v="1"/>
    <x v="19"/>
    <n v="-2995"/>
    <n v="5"/>
    <x v="7"/>
    <x v="19"/>
  </r>
  <r>
    <x v="2"/>
    <x v="0"/>
    <s v="USD"/>
    <n v="1451491953"/>
    <n v="1448899953"/>
    <b v="0"/>
    <n v="6"/>
    <x v="1"/>
    <x v="19"/>
    <n v="-48783"/>
    <n v="202.83333333333334"/>
    <x v="7"/>
    <x v="19"/>
  </r>
  <r>
    <x v="2"/>
    <x v="0"/>
    <s v="USD"/>
    <n v="1427807640"/>
    <n v="1423325626"/>
    <b v="0"/>
    <n v="8"/>
    <x v="1"/>
    <x v="19"/>
    <n v="-5767"/>
    <n v="29.125"/>
    <x v="7"/>
    <x v="19"/>
  </r>
  <r>
    <x v="2"/>
    <x v="8"/>
    <s v="DKK"/>
    <n v="1458733927"/>
    <n v="1456145527"/>
    <b v="0"/>
    <n v="1"/>
    <x v="1"/>
    <x v="19"/>
    <n v="-49995"/>
    <n v="5"/>
    <x v="7"/>
    <x v="19"/>
  </r>
  <r>
    <x v="2"/>
    <x v="2"/>
    <s v="AUD"/>
    <n v="1453817297"/>
    <n v="1453212497"/>
    <b v="0"/>
    <n v="0"/>
    <x v="1"/>
    <x v="19"/>
    <n v="-3000"/>
    <e v="#DIV/0!"/>
    <x v="7"/>
    <x v="19"/>
  </r>
  <r>
    <x v="2"/>
    <x v="0"/>
    <s v="USD"/>
    <n v="1457901924"/>
    <n v="1452721524"/>
    <b v="0"/>
    <n v="2"/>
    <x v="1"/>
    <x v="19"/>
    <n v="-1474"/>
    <n v="13"/>
    <x v="7"/>
    <x v="19"/>
  </r>
  <r>
    <x v="2"/>
    <x v="0"/>
    <s v="USD"/>
    <n v="1412536421"/>
    <n v="1409944421"/>
    <b v="0"/>
    <n v="1"/>
    <x v="1"/>
    <x v="19"/>
    <n v="-29950"/>
    <n v="50"/>
    <x v="7"/>
    <x v="19"/>
  </r>
  <r>
    <x v="2"/>
    <x v="0"/>
    <s v="USD"/>
    <n v="1429993026"/>
    <n v="1427401026"/>
    <b v="0"/>
    <n v="0"/>
    <x v="1"/>
    <x v="19"/>
    <n v="-10000"/>
    <e v="#DIV/0!"/>
    <x v="7"/>
    <x v="19"/>
  </r>
  <r>
    <x v="2"/>
    <x v="0"/>
    <s v="USD"/>
    <n v="1407453228"/>
    <n v="1404861228"/>
    <b v="0"/>
    <n v="1"/>
    <x v="1"/>
    <x v="19"/>
    <n v="-79999"/>
    <n v="1"/>
    <x v="7"/>
    <x v="19"/>
  </r>
  <r>
    <x v="2"/>
    <x v="0"/>
    <s v="USD"/>
    <n v="1487915500"/>
    <n v="1485323500"/>
    <b v="0"/>
    <n v="19"/>
    <x v="1"/>
    <x v="19"/>
    <n v="-13175"/>
    <n v="96.05263157894737"/>
    <x v="7"/>
    <x v="19"/>
  </r>
  <r>
    <x v="2"/>
    <x v="5"/>
    <s v="CAD"/>
    <n v="1407427009"/>
    <n v="1404835009"/>
    <b v="0"/>
    <n v="27"/>
    <x v="1"/>
    <x v="19"/>
    <n v="-26744"/>
    <n v="305.77777777777777"/>
    <x v="7"/>
    <x v="19"/>
  </r>
  <r>
    <x v="2"/>
    <x v="1"/>
    <s v="GBP"/>
    <n v="1466323917"/>
    <n v="1463731917"/>
    <b v="0"/>
    <n v="7"/>
    <x v="1"/>
    <x v="19"/>
    <n v="-1415"/>
    <n v="12.142857142857142"/>
    <x v="7"/>
    <x v="19"/>
  </r>
  <r>
    <x v="2"/>
    <x v="0"/>
    <s v="USD"/>
    <n v="1443039001"/>
    <n v="1440447001"/>
    <b v="0"/>
    <n v="14"/>
    <x v="1"/>
    <x v="19"/>
    <n v="-1830"/>
    <n v="83.571428571428569"/>
    <x v="7"/>
    <x v="19"/>
  </r>
  <r>
    <x v="2"/>
    <x v="0"/>
    <s v="USD"/>
    <n v="1407089147"/>
    <n v="1403201147"/>
    <b v="0"/>
    <n v="5"/>
    <x v="1"/>
    <x v="19"/>
    <n v="-8951"/>
    <n v="18"/>
    <x v="7"/>
    <x v="19"/>
  </r>
  <r>
    <x v="2"/>
    <x v="0"/>
    <s v="USD"/>
    <n v="1458938200"/>
    <n v="1453757800"/>
    <b v="0"/>
    <n v="30"/>
    <x v="1"/>
    <x v="19"/>
    <n v="-46534"/>
    <n v="115.53333333333333"/>
    <x v="7"/>
    <x v="19"/>
  </r>
  <r>
    <x v="0"/>
    <x v="0"/>
    <s v="USD"/>
    <n v="1347508740"/>
    <n v="1346276349"/>
    <b v="1"/>
    <n v="151"/>
    <x v="0"/>
    <x v="36"/>
    <n v="2807"/>
    <n v="21.900662251655628"/>
    <x v="2"/>
    <x v="36"/>
  </r>
  <r>
    <x v="0"/>
    <x v="0"/>
    <s v="USD"/>
    <n v="1415827200"/>
    <n v="1412358968"/>
    <b v="1"/>
    <n v="489"/>
    <x v="0"/>
    <x v="36"/>
    <n v="27131"/>
    <n v="80.022494887525568"/>
    <x v="2"/>
    <x v="36"/>
  </r>
  <r>
    <x v="0"/>
    <x v="0"/>
    <s v="USD"/>
    <n v="1387835654"/>
    <n v="1386626054"/>
    <b v="1"/>
    <n v="50"/>
    <x v="0"/>
    <x v="36"/>
    <n v="26"/>
    <n v="35.520000000000003"/>
    <x v="2"/>
    <x v="36"/>
  </r>
  <r>
    <x v="0"/>
    <x v="0"/>
    <s v="USD"/>
    <n v="1335662023"/>
    <n v="1333070023"/>
    <b v="1"/>
    <n v="321"/>
    <x v="0"/>
    <x v="36"/>
    <n v="843.59999999999854"/>
    <n v="64.933333333333323"/>
    <x v="2"/>
    <x v="36"/>
  </r>
  <r>
    <x v="0"/>
    <x v="0"/>
    <s v="USD"/>
    <n v="1466168390"/>
    <n v="1463576390"/>
    <b v="1"/>
    <n v="1762"/>
    <x v="0"/>
    <x v="36"/>
    <n v="7421.570000000007"/>
    <n v="60.965703745743475"/>
    <x v="2"/>
    <x v="36"/>
  </r>
  <r>
    <x v="0"/>
    <x v="0"/>
    <s v="USD"/>
    <n v="1398791182"/>
    <n v="1396026382"/>
    <b v="1"/>
    <n v="385"/>
    <x v="0"/>
    <x v="36"/>
    <n v="1106"/>
    <n v="31.444155844155844"/>
    <x v="2"/>
    <x v="36"/>
  </r>
  <r>
    <x v="0"/>
    <x v="0"/>
    <s v="USD"/>
    <n v="1439344800"/>
    <n v="1435611572"/>
    <b v="1"/>
    <n v="398"/>
    <x v="0"/>
    <x v="36"/>
    <n v="24616"/>
    <n v="81.949748743718587"/>
    <x v="2"/>
    <x v="36"/>
  </r>
  <r>
    <x v="0"/>
    <x v="0"/>
    <s v="USD"/>
    <n v="1489536000"/>
    <n v="1485976468"/>
    <b v="1"/>
    <n v="304"/>
    <x v="0"/>
    <x v="36"/>
    <n v="9914"/>
    <n v="58.92763157894737"/>
    <x v="2"/>
    <x v="36"/>
  </r>
  <r>
    <x v="0"/>
    <x v="0"/>
    <s v="USD"/>
    <n v="1342330951"/>
    <n v="1339738951"/>
    <b v="1"/>
    <n v="676"/>
    <x v="0"/>
    <x v="36"/>
    <n v="71330.39"/>
    <n v="157.29347633136095"/>
    <x v="2"/>
    <x v="36"/>
  </r>
  <r>
    <x v="0"/>
    <x v="0"/>
    <s v="USD"/>
    <n v="1471849140"/>
    <n v="1468444125"/>
    <b v="1"/>
    <n v="577"/>
    <x v="0"/>
    <x v="36"/>
    <n v="9407.66"/>
    <n v="55.758509532062391"/>
    <x v="2"/>
    <x v="36"/>
  </r>
  <r>
    <x v="0"/>
    <x v="12"/>
    <s v="EUR"/>
    <n v="1483397940"/>
    <n v="1480493014"/>
    <b v="1"/>
    <n v="3663"/>
    <x v="0"/>
    <x v="36"/>
    <n v="295970"/>
    <n v="83.802893802893806"/>
    <x v="2"/>
    <x v="36"/>
  </r>
  <r>
    <x v="0"/>
    <x v="0"/>
    <s v="USD"/>
    <n v="1420773970"/>
    <n v="1418095570"/>
    <b v="1"/>
    <n v="294"/>
    <x v="0"/>
    <x v="36"/>
    <n v="7176.130000000001"/>
    <n v="58.422210884353746"/>
    <x v="2"/>
    <x v="36"/>
  </r>
  <r>
    <x v="0"/>
    <x v="0"/>
    <s v="USD"/>
    <n v="1348256294"/>
    <n v="1345664294"/>
    <b v="1"/>
    <n v="28"/>
    <x v="0"/>
    <x v="36"/>
    <n v="76"/>
    <n v="270.57142857142856"/>
    <x v="2"/>
    <x v="36"/>
  </r>
  <r>
    <x v="0"/>
    <x v="0"/>
    <s v="USD"/>
    <n v="1398834000"/>
    <n v="1396371612"/>
    <b v="1"/>
    <n v="100"/>
    <x v="0"/>
    <x v="36"/>
    <n v="210"/>
    <n v="107.1"/>
    <x v="2"/>
    <x v="36"/>
  </r>
  <r>
    <x v="0"/>
    <x v="1"/>
    <s v="GBP"/>
    <n v="1462017600"/>
    <n v="1458820564"/>
    <b v="0"/>
    <n v="72"/>
    <x v="0"/>
    <x v="36"/>
    <n v="1396"/>
    <n v="47.180555555555557"/>
    <x v="2"/>
    <x v="36"/>
  </r>
  <r>
    <x v="0"/>
    <x v="0"/>
    <s v="USD"/>
    <n v="1440546729"/>
    <n v="1437954729"/>
    <b v="1"/>
    <n v="238"/>
    <x v="0"/>
    <x v="36"/>
    <n v="3633.5"/>
    <n v="120.30882352941177"/>
    <x v="2"/>
    <x v="36"/>
  </r>
  <r>
    <x v="0"/>
    <x v="0"/>
    <s v="USD"/>
    <n v="1413838751"/>
    <n v="1411246751"/>
    <b v="1"/>
    <n v="159"/>
    <x v="0"/>
    <x v="36"/>
    <n v="3888"/>
    <n v="27.59748427672956"/>
    <x v="2"/>
    <x v="36"/>
  </r>
  <r>
    <x v="0"/>
    <x v="0"/>
    <s v="USD"/>
    <n v="1449000061"/>
    <n v="1443812461"/>
    <b v="1"/>
    <n v="77"/>
    <x v="0"/>
    <x v="36"/>
    <n v="808"/>
    <n v="205.2987012987013"/>
    <x v="2"/>
    <x v="36"/>
  </r>
  <r>
    <x v="0"/>
    <x v="0"/>
    <s v="USD"/>
    <n v="1445598000"/>
    <n v="1443302004"/>
    <b v="1"/>
    <n v="53"/>
    <x v="0"/>
    <x v="36"/>
    <n v="884"/>
    <n v="35.547169811320757"/>
    <x v="2"/>
    <x v="36"/>
  </r>
  <r>
    <x v="0"/>
    <x v="2"/>
    <s v="AUD"/>
    <n v="1444525200"/>
    <n v="1441339242"/>
    <b v="1"/>
    <n v="1251"/>
    <x v="0"/>
    <x v="36"/>
    <n v="28374"/>
    <n v="74.639488409272587"/>
    <x v="2"/>
    <x v="36"/>
  </r>
  <r>
    <x v="0"/>
    <x v="0"/>
    <s v="USD"/>
    <n v="1432230988"/>
    <n v="1429638988"/>
    <b v="1"/>
    <n v="465"/>
    <x v="0"/>
    <x v="36"/>
    <n v="6882"/>
    <n v="47.058064516129029"/>
    <x v="2"/>
    <x v="36"/>
  </r>
  <r>
    <x v="0"/>
    <x v="13"/>
    <s v="EUR"/>
    <n v="1483120216"/>
    <n v="1479232216"/>
    <b v="0"/>
    <n v="74"/>
    <x v="0"/>
    <x v="36"/>
    <n v="467.76"/>
    <n v="26.591351351351353"/>
    <x v="2"/>
    <x v="36"/>
  </r>
  <r>
    <x v="0"/>
    <x v="0"/>
    <s v="USD"/>
    <n v="1480658966"/>
    <n v="1479449366"/>
    <b v="0"/>
    <n v="62"/>
    <x v="0"/>
    <x v="36"/>
    <n v="280"/>
    <n v="36.774193548387096"/>
    <x v="2"/>
    <x v="36"/>
  </r>
  <r>
    <x v="0"/>
    <x v="0"/>
    <s v="USD"/>
    <n v="1347530822"/>
    <n v="1345716422"/>
    <b v="0"/>
    <n v="3468"/>
    <x v="0"/>
    <x v="36"/>
    <n v="102353.65"/>
    <n v="31.820544982698959"/>
    <x v="2"/>
    <x v="36"/>
  </r>
  <r>
    <x v="0"/>
    <x v="12"/>
    <s v="EUR"/>
    <n v="1478723208"/>
    <n v="1476559608"/>
    <b v="0"/>
    <n v="52"/>
    <x v="0"/>
    <x v="36"/>
    <n v="1284"/>
    <n v="27.576923076923077"/>
    <x v="2"/>
    <x v="36"/>
  </r>
  <r>
    <x v="0"/>
    <x v="0"/>
    <s v="USD"/>
    <n v="1433343869"/>
    <n v="1430751869"/>
    <b v="0"/>
    <n v="50"/>
    <x v="0"/>
    <x v="36"/>
    <n v="300"/>
    <n v="56"/>
    <x v="2"/>
    <x v="36"/>
  </r>
  <r>
    <x v="0"/>
    <x v="0"/>
    <s v="USD"/>
    <n v="1448571261"/>
    <n v="1445975661"/>
    <b v="0"/>
    <n v="45"/>
    <x v="0"/>
    <x v="36"/>
    <n v="820"/>
    <n v="21.555555555555557"/>
    <x v="2"/>
    <x v="36"/>
  </r>
  <r>
    <x v="0"/>
    <x v="0"/>
    <s v="USD"/>
    <n v="1417389067"/>
    <n v="1415661067"/>
    <b v="0"/>
    <n v="21"/>
    <x v="0"/>
    <x v="36"/>
    <n v="87"/>
    <n v="44.095238095238095"/>
    <x v="2"/>
    <x v="36"/>
  </r>
  <r>
    <x v="0"/>
    <x v="1"/>
    <s v="GBP"/>
    <n v="1431608122"/>
    <n v="1429016122"/>
    <b v="0"/>
    <n v="100"/>
    <x v="0"/>
    <x v="36"/>
    <n v="1387"/>
    <n v="63.87"/>
    <x v="2"/>
    <x v="36"/>
  </r>
  <r>
    <x v="0"/>
    <x v="2"/>
    <s v="AUD"/>
    <n v="1467280800"/>
    <n v="1464921112"/>
    <b v="0"/>
    <n v="81"/>
    <x v="0"/>
    <x v="36"/>
    <n v="1158"/>
    <n v="38.987654320987652"/>
    <x v="2"/>
    <x v="36"/>
  </r>
  <r>
    <x v="0"/>
    <x v="0"/>
    <s v="USD"/>
    <n v="1440907427"/>
    <n v="1438488227"/>
    <b v="0"/>
    <n v="286"/>
    <x v="0"/>
    <x v="36"/>
    <n v="2933.0499999999993"/>
    <n v="80.185489510489504"/>
    <x v="2"/>
    <x v="36"/>
  </r>
  <r>
    <x v="0"/>
    <x v="0"/>
    <s v="USD"/>
    <n v="1464485339"/>
    <n v="1462325339"/>
    <b v="0"/>
    <n v="42"/>
    <x v="0"/>
    <x v="36"/>
    <n v="396"/>
    <n v="34.904761904761905"/>
    <x v="2"/>
    <x v="36"/>
  </r>
  <r>
    <x v="0"/>
    <x v="0"/>
    <s v="USD"/>
    <n v="1393542000"/>
    <n v="1390938332"/>
    <b v="0"/>
    <n v="199"/>
    <x v="0"/>
    <x v="36"/>
    <n v="12731"/>
    <n v="89.100502512562812"/>
    <x v="2"/>
    <x v="36"/>
  </r>
  <r>
    <x v="0"/>
    <x v="0"/>
    <s v="USD"/>
    <n v="1475163921"/>
    <n v="1472571921"/>
    <b v="0"/>
    <n v="25"/>
    <x v="0"/>
    <x v="36"/>
    <n v="56"/>
    <n v="39.44"/>
    <x v="2"/>
    <x v="36"/>
  </r>
  <r>
    <x v="0"/>
    <x v="5"/>
    <s v="CAD"/>
    <n v="1425937761"/>
    <n v="1422917361"/>
    <b v="0"/>
    <n v="84"/>
    <x v="0"/>
    <x v="36"/>
    <n v="0"/>
    <n v="136.9047619047619"/>
    <x v="2"/>
    <x v="36"/>
  </r>
  <r>
    <x v="0"/>
    <x v="0"/>
    <s v="USD"/>
    <n v="1476579600"/>
    <n v="1474641914"/>
    <b v="0"/>
    <n v="50"/>
    <x v="0"/>
    <x v="36"/>
    <n v="873"/>
    <n v="37.46"/>
    <x v="2"/>
    <x v="36"/>
  </r>
  <r>
    <x v="0"/>
    <x v="0"/>
    <s v="USD"/>
    <n v="1476277875"/>
    <n v="1474895475"/>
    <b v="0"/>
    <n v="26"/>
    <x v="0"/>
    <x v="36"/>
    <n v="331"/>
    <n v="31.96153846153846"/>
    <x v="2"/>
    <x v="36"/>
  </r>
  <r>
    <x v="0"/>
    <x v="0"/>
    <s v="USD"/>
    <n v="1421358895"/>
    <n v="1418766895"/>
    <b v="0"/>
    <n v="14"/>
    <x v="0"/>
    <x v="36"/>
    <n v="6"/>
    <n v="25.214285714285715"/>
    <x v="2"/>
    <x v="36"/>
  </r>
  <r>
    <x v="0"/>
    <x v="1"/>
    <s v="GBP"/>
    <n v="1424378748"/>
    <n v="1421786748"/>
    <b v="0"/>
    <n v="49"/>
    <x v="0"/>
    <x v="36"/>
    <n v="192"/>
    <n v="10.040816326530612"/>
    <x v="2"/>
    <x v="36"/>
  </r>
  <r>
    <x v="0"/>
    <x v="0"/>
    <s v="USD"/>
    <n v="1433735474"/>
    <n v="1428551474"/>
    <b v="0"/>
    <n v="69"/>
    <x v="0"/>
    <x v="36"/>
    <n v="170"/>
    <n v="45.94202898550725"/>
    <x v="2"/>
    <x v="36"/>
  </r>
  <r>
    <x v="2"/>
    <x v="0"/>
    <s v="USD"/>
    <n v="1410811740"/>
    <n v="1409341863"/>
    <b v="0"/>
    <n v="1"/>
    <x v="1"/>
    <x v="36"/>
    <n v="-1485"/>
    <n v="15"/>
    <x v="2"/>
    <x v="36"/>
  </r>
  <r>
    <x v="2"/>
    <x v="12"/>
    <s v="EUR"/>
    <n v="1468565820"/>
    <n v="1465970108"/>
    <b v="0"/>
    <n v="0"/>
    <x v="1"/>
    <x v="36"/>
    <n v="-500000"/>
    <e v="#DIV/0!"/>
    <x v="2"/>
    <x v="36"/>
  </r>
  <r>
    <x v="1"/>
    <x v="0"/>
    <s v="USD"/>
    <n v="1482307140"/>
    <n v="1479218315"/>
    <b v="1"/>
    <n v="1501"/>
    <x v="1"/>
    <x v="36"/>
    <n v="-664402.68999999994"/>
    <n v="223.58248500999335"/>
    <x v="2"/>
    <x v="36"/>
  </r>
  <r>
    <x v="1"/>
    <x v="0"/>
    <s v="USD"/>
    <n v="1489172435"/>
    <n v="1486580435"/>
    <b v="1"/>
    <n v="52"/>
    <x v="1"/>
    <x v="36"/>
    <n v="-97947"/>
    <n v="39.480769230769234"/>
    <x v="2"/>
    <x v="36"/>
  </r>
  <r>
    <x v="1"/>
    <x v="2"/>
    <s v="AUD"/>
    <n v="1415481203"/>
    <n v="1412885603"/>
    <b v="1"/>
    <n v="23"/>
    <x v="1"/>
    <x v="36"/>
    <n v="-17900"/>
    <n v="91.304347826086953"/>
    <x v="2"/>
    <x v="36"/>
  </r>
  <r>
    <x v="1"/>
    <x v="0"/>
    <s v="USD"/>
    <n v="1441783869"/>
    <n v="1439191869"/>
    <b v="1"/>
    <n v="535"/>
    <x v="1"/>
    <x v="36"/>
    <n v="-457913.58"/>
    <n v="78.666205607476627"/>
    <x v="2"/>
    <x v="36"/>
  </r>
  <r>
    <x v="1"/>
    <x v="5"/>
    <s v="CAD"/>
    <n v="1439533019"/>
    <n v="1436941019"/>
    <b v="0"/>
    <n v="3"/>
    <x v="1"/>
    <x v="36"/>
    <n v="-2464"/>
    <n v="12"/>
    <x v="2"/>
    <x v="36"/>
  </r>
  <r>
    <x v="1"/>
    <x v="0"/>
    <s v="USD"/>
    <n v="1457543360"/>
    <n v="1454951360"/>
    <b v="0"/>
    <n v="6"/>
    <x v="1"/>
    <x v="36"/>
    <n v="-11894"/>
    <n v="17.666666666666668"/>
    <x v="2"/>
    <x v="36"/>
  </r>
  <r>
    <x v="1"/>
    <x v="0"/>
    <s v="USD"/>
    <n v="1454370941"/>
    <n v="1449186941"/>
    <b v="0"/>
    <n v="3"/>
    <x v="1"/>
    <x v="36"/>
    <n v="-124876"/>
    <n v="41.333333333333336"/>
    <x v="2"/>
    <x v="36"/>
  </r>
  <r>
    <x v="1"/>
    <x v="0"/>
    <s v="USD"/>
    <n v="1482332343"/>
    <n v="1479740343"/>
    <b v="0"/>
    <n v="5"/>
    <x v="1"/>
    <x v="36"/>
    <n v="-59642"/>
    <n v="71.599999999999994"/>
    <x v="2"/>
    <x v="36"/>
  </r>
  <r>
    <x v="1"/>
    <x v="0"/>
    <s v="USD"/>
    <n v="1450380009"/>
    <n v="1447960809"/>
    <b v="0"/>
    <n v="17"/>
    <x v="1"/>
    <x v="36"/>
    <n v="-274767"/>
    <n v="307.8235294117647"/>
    <x v="2"/>
    <x v="36"/>
  </r>
  <r>
    <x v="1"/>
    <x v="2"/>
    <s v="AUD"/>
    <n v="1418183325"/>
    <n v="1415591325"/>
    <b v="0"/>
    <n v="11"/>
    <x v="1"/>
    <x v="36"/>
    <n v="-99115"/>
    <n v="80.454545454545453"/>
    <x v="2"/>
    <x v="36"/>
  </r>
  <r>
    <x v="1"/>
    <x v="0"/>
    <s v="USD"/>
    <n v="1402632000"/>
    <n v="1399909127"/>
    <b v="0"/>
    <n v="70"/>
    <x v="1"/>
    <x v="36"/>
    <n v="-45124"/>
    <n v="83.942857142857136"/>
    <x v="2"/>
    <x v="36"/>
  </r>
  <r>
    <x v="1"/>
    <x v="0"/>
    <s v="USD"/>
    <n v="1429622726"/>
    <n v="1424442326"/>
    <b v="0"/>
    <n v="6"/>
    <x v="1"/>
    <x v="36"/>
    <n v="-99949"/>
    <n v="8.5"/>
    <x v="2"/>
    <x v="36"/>
  </r>
  <r>
    <x v="1"/>
    <x v="0"/>
    <s v="USD"/>
    <n v="1455048000"/>
    <n v="1452631647"/>
    <b v="0"/>
    <n v="43"/>
    <x v="1"/>
    <x v="36"/>
    <n v="-11845"/>
    <n v="73.372093023255815"/>
    <x v="2"/>
    <x v="36"/>
  </r>
  <r>
    <x v="1"/>
    <x v="0"/>
    <s v="USD"/>
    <n v="1489345200"/>
    <n v="1485966688"/>
    <b v="0"/>
    <n v="152"/>
    <x v="1"/>
    <x v="36"/>
    <n v="-132845"/>
    <n v="112.86184210526316"/>
    <x v="2"/>
    <x v="36"/>
  </r>
  <r>
    <x v="1"/>
    <x v="0"/>
    <s v="USD"/>
    <n v="1470187800"/>
    <n v="1467325053"/>
    <b v="0"/>
    <n v="59"/>
    <x v="1"/>
    <x v="36"/>
    <n v="-24378.62"/>
    <n v="95.277627118644077"/>
    <x v="2"/>
    <x v="36"/>
  </r>
  <r>
    <x v="1"/>
    <x v="0"/>
    <s v="USD"/>
    <n v="1469913194"/>
    <n v="1467321194"/>
    <b v="0"/>
    <n v="4"/>
    <x v="1"/>
    <x v="36"/>
    <n v="-97909"/>
    <n v="22.75"/>
    <x v="2"/>
    <x v="36"/>
  </r>
  <r>
    <x v="1"/>
    <x v="0"/>
    <s v="USD"/>
    <n v="1429321210"/>
    <n v="1426729210"/>
    <b v="0"/>
    <n v="10"/>
    <x v="1"/>
    <x v="36"/>
    <n v="-47667"/>
    <n v="133.30000000000001"/>
    <x v="2"/>
    <x v="36"/>
  </r>
  <r>
    <x v="1"/>
    <x v="0"/>
    <s v="USD"/>
    <n v="1448388418"/>
    <n v="1443200818"/>
    <b v="0"/>
    <n v="5"/>
    <x v="1"/>
    <x v="36"/>
    <n v="-19981"/>
    <n v="3.8"/>
    <x v="2"/>
    <x v="36"/>
  </r>
  <r>
    <x v="0"/>
    <x v="0"/>
    <s v="USD"/>
    <n v="1382742010"/>
    <n v="1380150010"/>
    <b v="0"/>
    <n v="60"/>
    <x v="0"/>
    <x v="37"/>
    <n v="145"/>
    <n v="85.75"/>
    <x v="2"/>
    <x v="37"/>
  </r>
  <r>
    <x v="0"/>
    <x v="0"/>
    <s v="USD"/>
    <n v="1440179713"/>
    <n v="1437587713"/>
    <b v="0"/>
    <n v="80"/>
    <x v="0"/>
    <x v="37"/>
    <n v="1360"/>
    <n v="267"/>
    <x v="2"/>
    <x v="37"/>
  </r>
  <r>
    <x v="0"/>
    <x v="5"/>
    <s v="CAD"/>
    <n v="1441378800"/>
    <n v="1438873007"/>
    <b v="0"/>
    <n v="56"/>
    <x v="0"/>
    <x v="37"/>
    <n v="919.25"/>
    <n v="373.55803571428572"/>
    <x v="2"/>
    <x v="37"/>
  </r>
  <r>
    <x v="0"/>
    <x v="0"/>
    <s v="USD"/>
    <n v="1449644340"/>
    <n v="1446683797"/>
    <b v="0"/>
    <n v="104"/>
    <x v="0"/>
    <x v="37"/>
    <n v="600"/>
    <n v="174.03846153846155"/>
    <x v="2"/>
    <x v="37"/>
  </r>
  <r>
    <x v="0"/>
    <x v="0"/>
    <s v="USD"/>
    <n v="1430774974"/>
    <n v="1426886974"/>
    <b v="0"/>
    <n v="46"/>
    <x v="0"/>
    <x v="37"/>
    <n v="810"/>
    <n v="93.695652173913047"/>
    <x v="2"/>
    <x v="37"/>
  </r>
  <r>
    <x v="0"/>
    <x v="0"/>
    <s v="USD"/>
    <n v="1443214800"/>
    <n v="1440008439"/>
    <b v="0"/>
    <n v="206"/>
    <x v="0"/>
    <x v="37"/>
    <n v="5929.51"/>
    <n v="77.327718446601949"/>
    <x v="2"/>
    <x v="37"/>
  </r>
  <r>
    <x v="0"/>
    <x v="0"/>
    <s v="USD"/>
    <n v="1455142416"/>
    <n v="1452550416"/>
    <b v="0"/>
    <n v="18"/>
    <x v="0"/>
    <x v="37"/>
    <n v="160"/>
    <n v="92.222222222222229"/>
    <x v="2"/>
    <x v="37"/>
  </r>
  <r>
    <x v="0"/>
    <x v="5"/>
    <s v="CAD"/>
    <n v="1447079520"/>
    <n v="1443449265"/>
    <b v="0"/>
    <n v="28"/>
    <x v="0"/>
    <x v="37"/>
    <n v="707"/>
    <n v="60.964285714285715"/>
    <x v="2"/>
    <x v="37"/>
  </r>
  <r>
    <x v="0"/>
    <x v="0"/>
    <s v="USD"/>
    <n v="1452387096"/>
    <n v="1447203096"/>
    <b v="0"/>
    <n v="11"/>
    <x v="0"/>
    <x v="37"/>
    <n v="201"/>
    <n v="91"/>
    <x v="2"/>
    <x v="37"/>
  </r>
  <r>
    <x v="2"/>
    <x v="2"/>
    <s v="AUD"/>
    <n v="1406593780"/>
    <n v="1404174580"/>
    <b v="1"/>
    <n v="60"/>
    <x v="1"/>
    <x v="37"/>
    <n v="-36393"/>
    <n v="41.583333333333336"/>
    <x v="2"/>
    <x v="37"/>
  </r>
  <r>
    <x v="2"/>
    <x v="0"/>
    <s v="USD"/>
    <n v="1419017880"/>
    <n v="1416419916"/>
    <b v="1"/>
    <n v="84"/>
    <x v="1"/>
    <x v="37"/>
    <n v="-22164"/>
    <n v="33.761904761904759"/>
    <x v="2"/>
    <x v="37"/>
  </r>
  <r>
    <x v="2"/>
    <x v="0"/>
    <s v="USD"/>
    <n v="1451282400"/>
    <n v="1449436390"/>
    <b v="1"/>
    <n v="47"/>
    <x v="1"/>
    <x v="37"/>
    <n v="-6681"/>
    <n v="70.61702127659575"/>
    <x v="2"/>
    <x v="37"/>
  </r>
  <r>
    <x v="2"/>
    <x v="0"/>
    <s v="USD"/>
    <n v="1414622700"/>
    <n v="1412081999"/>
    <b v="1"/>
    <n v="66"/>
    <x v="1"/>
    <x v="37"/>
    <n v="-28968"/>
    <n v="167.15151515151516"/>
    <x v="2"/>
    <x v="37"/>
  </r>
  <r>
    <x v="2"/>
    <x v="0"/>
    <s v="USD"/>
    <n v="1467694740"/>
    <n v="1465398670"/>
    <b v="1"/>
    <n v="171"/>
    <x v="1"/>
    <x v="37"/>
    <n v="-13006"/>
    <n v="128.61988304093566"/>
    <x v="2"/>
    <x v="37"/>
  </r>
  <r>
    <x v="2"/>
    <x v="0"/>
    <s v="USD"/>
    <n v="1415655289"/>
    <n v="1413059689"/>
    <b v="1"/>
    <n v="29"/>
    <x v="1"/>
    <x v="37"/>
    <n v="-23103"/>
    <n v="65.41379310344827"/>
    <x v="2"/>
    <x v="37"/>
  </r>
  <r>
    <x v="2"/>
    <x v="5"/>
    <s v="CAD"/>
    <n v="1463929174"/>
    <n v="1461337174"/>
    <b v="0"/>
    <n v="9"/>
    <x v="1"/>
    <x v="37"/>
    <n v="-1042"/>
    <n v="117.55555555555556"/>
    <x v="2"/>
    <x v="37"/>
  </r>
  <r>
    <x v="2"/>
    <x v="0"/>
    <s v="USD"/>
    <n v="1404348143"/>
    <n v="1401756143"/>
    <b v="0"/>
    <n v="27"/>
    <x v="1"/>
    <x v="37"/>
    <n v="-16085"/>
    <n v="126.48148148148148"/>
    <x v="2"/>
    <x v="37"/>
  </r>
  <r>
    <x v="2"/>
    <x v="3"/>
    <s v="EUR"/>
    <n v="1443121765"/>
    <n v="1440529765"/>
    <b v="0"/>
    <n v="2"/>
    <x v="1"/>
    <x v="37"/>
    <n v="-7998900"/>
    <n v="550"/>
    <x v="2"/>
    <x v="37"/>
  </r>
  <r>
    <x v="2"/>
    <x v="0"/>
    <s v="USD"/>
    <n v="1425081694"/>
    <n v="1422489694"/>
    <b v="0"/>
    <n v="3"/>
    <x v="1"/>
    <x v="37"/>
    <n v="-39868"/>
    <n v="44"/>
    <x v="2"/>
    <x v="37"/>
  </r>
  <r>
    <x v="2"/>
    <x v="3"/>
    <s v="EUR"/>
    <n v="1459915491"/>
    <n v="1457327091"/>
    <b v="0"/>
    <n v="4"/>
    <x v="1"/>
    <x v="37"/>
    <n v="-31724"/>
    <n v="69"/>
    <x v="2"/>
    <x v="37"/>
  </r>
  <r>
    <x v="2"/>
    <x v="0"/>
    <s v="USD"/>
    <n v="1405027750"/>
    <n v="1402867750"/>
    <b v="0"/>
    <n v="2"/>
    <x v="1"/>
    <x v="19"/>
    <n v="-7945"/>
    <n v="27.5"/>
    <x v="7"/>
    <x v="19"/>
  </r>
  <r>
    <x v="2"/>
    <x v="0"/>
    <s v="USD"/>
    <n v="1416635940"/>
    <n v="1413838540"/>
    <b v="0"/>
    <n v="20"/>
    <x v="1"/>
    <x v="19"/>
    <n v="-4302"/>
    <n v="84.9"/>
    <x v="7"/>
    <x v="19"/>
  </r>
  <r>
    <x v="2"/>
    <x v="0"/>
    <s v="USD"/>
    <n v="1425233240"/>
    <n v="1422641240"/>
    <b v="0"/>
    <n v="3"/>
    <x v="1"/>
    <x v="19"/>
    <n v="-14964"/>
    <n v="12"/>
    <x v="7"/>
    <x v="19"/>
  </r>
  <r>
    <x v="2"/>
    <x v="0"/>
    <s v="USD"/>
    <n v="1407621425"/>
    <n v="1404165425"/>
    <b v="0"/>
    <n v="4"/>
    <x v="1"/>
    <x v="19"/>
    <n v="-69200"/>
    <n v="200"/>
    <x v="7"/>
    <x v="19"/>
  </r>
  <r>
    <x v="2"/>
    <x v="0"/>
    <s v="USD"/>
    <n v="1430149330"/>
    <n v="1424968930"/>
    <b v="0"/>
    <n v="1"/>
    <x v="1"/>
    <x v="19"/>
    <n v="-49990"/>
    <n v="10"/>
    <x v="7"/>
    <x v="19"/>
  </r>
  <r>
    <x v="2"/>
    <x v="0"/>
    <s v="USD"/>
    <n v="1412119423"/>
    <n v="1410391423"/>
    <b v="0"/>
    <n v="0"/>
    <x v="1"/>
    <x v="19"/>
    <n v="-30000"/>
    <e v="#DIV/0!"/>
    <x v="7"/>
    <x v="19"/>
  </r>
  <r>
    <x v="2"/>
    <x v="0"/>
    <s v="USD"/>
    <n v="1435591318"/>
    <n v="1432999318"/>
    <b v="0"/>
    <n v="0"/>
    <x v="1"/>
    <x v="19"/>
    <n v="-15000"/>
    <e v="#DIV/0!"/>
    <x v="7"/>
    <x v="19"/>
  </r>
  <r>
    <x v="2"/>
    <x v="0"/>
    <s v="USD"/>
    <n v="1424746800"/>
    <n v="1422067870"/>
    <b v="0"/>
    <n v="14"/>
    <x v="1"/>
    <x v="19"/>
    <n v="-49926"/>
    <n v="5.2857142857142856"/>
    <x v="7"/>
    <x v="19"/>
  </r>
  <r>
    <x v="2"/>
    <x v="0"/>
    <s v="USD"/>
    <n v="1469919890"/>
    <n v="1467327890"/>
    <b v="0"/>
    <n v="1"/>
    <x v="1"/>
    <x v="19"/>
    <n v="-34999"/>
    <n v="1"/>
    <x v="7"/>
    <x v="19"/>
  </r>
  <r>
    <x v="2"/>
    <x v="0"/>
    <s v="USD"/>
    <n v="1433298676"/>
    <n v="1429410676"/>
    <b v="0"/>
    <n v="118"/>
    <x v="1"/>
    <x v="19"/>
    <n v="-71414"/>
    <n v="72.762711864406782"/>
    <x v="7"/>
    <x v="19"/>
  </r>
  <r>
    <x v="2"/>
    <x v="5"/>
    <s v="CAD"/>
    <n v="1431278557"/>
    <n v="1427390557"/>
    <b v="0"/>
    <n v="2"/>
    <x v="1"/>
    <x v="19"/>
    <n v="-64965"/>
    <n v="17.5"/>
    <x v="7"/>
    <x v="19"/>
  </r>
  <r>
    <x v="2"/>
    <x v="0"/>
    <s v="USD"/>
    <n v="1427266860"/>
    <n v="1424678460"/>
    <b v="0"/>
    <n v="1"/>
    <x v="1"/>
    <x v="19"/>
    <n v="-3475"/>
    <n v="25"/>
    <x v="7"/>
    <x v="19"/>
  </r>
  <r>
    <x v="2"/>
    <x v="0"/>
    <s v="USD"/>
    <n v="1407899966"/>
    <n v="1405307966"/>
    <b v="0"/>
    <n v="3"/>
    <x v="1"/>
    <x v="19"/>
    <n v="-4960"/>
    <n v="13.333333333333334"/>
    <x v="7"/>
    <x v="19"/>
  </r>
  <r>
    <x v="2"/>
    <x v="0"/>
    <s v="USD"/>
    <n v="1411701739"/>
    <n v="1409109739"/>
    <b v="0"/>
    <n v="1"/>
    <x v="1"/>
    <x v="19"/>
    <n v="-29999"/>
    <n v="1"/>
    <x v="7"/>
    <x v="19"/>
  </r>
  <r>
    <x v="2"/>
    <x v="0"/>
    <s v="USD"/>
    <n v="1428981718"/>
    <n v="1423801318"/>
    <b v="0"/>
    <n v="3"/>
    <x v="1"/>
    <x v="19"/>
    <n v="-14929"/>
    <n v="23.666666666666668"/>
    <x v="7"/>
    <x v="19"/>
  </r>
  <r>
    <x v="2"/>
    <x v="0"/>
    <s v="USD"/>
    <n v="1419538560"/>
    <n v="1416600960"/>
    <b v="0"/>
    <n v="38"/>
    <x v="1"/>
    <x v="19"/>
    <n v="-56610"/>
    <n v="89.21052631578948"/>
    <x v="7"/>
    <x v="19"/>
  </r>
  <r>
    <x v="2"/>
    <x v="0"/>
    <s v="USD"/>
    <n v="1438552800"/>
    <n v="1435876423"/>
    <b v="0"/>
    <n v="52"/>
    <x v="1"/>
    <x v="19"/>
    <n v="-16939"/>
    <n v="116.55769230769231"/>
    <x v="7"/>
    <x v="19"/>
  </r>
  <r>
    <x v="2"/>
    <x v="0"/>
    <s v="USD"/>
    <n v="1403904808"/>
    <n v="1401312808"/>
    <b v="0"/>
    <n v="2"/>
    <x v="1"/>
    <x v="19"/>
    <n v="-7973.99"/>
    <n v="13.005000000000001"/>
    <x v="7"/>
    <x v="19"/>
  </r>
  <r>
    <x v="2"/>
    <x v="5"/>
    <s v="CAD"/>
    <n v="1407533463"/>
    <n v="1404941463"/>
    <b v="0"/>
    <n v="0"/>
    <x v="1"/>
    <x v="19"/>
    <n v="-2"/>
    <e v="#DIV/0!"/>
    <x v="7"/>
    <x v="19"/>
  </r>
  <r>
    <x v="2"/>
    <x v="0"/>
    <s v="USD"/>
    <n v="1411073972"/>
    <n v="1408481972"/>
    <b v="0"/>
    <n v="4"/>
    <x v="1"/>
    <x v="19"/>
    <n v="-9929"/>
    <n v="17.5"/>
    <x v="7"/>
    <x v="19"/>
  </r>
  <r>
    <x v="3"/>
    <x v="17"/>
    <s v="EUR"/>
    <n v="1491586534"/>
    <n v="1488911734"/>
    <b v="0"/>
    <n v="46"/>
    <x v="1"/>
    <x v="38"/>
    <n v="-1830"/>
    <n v="34.130434782608695"/>
    <x v="1"/>
    <x v="38"/>
  </r>
  <r>
    <x v="3"/>
    <x v="0"/>
    <s v="USD"/>
    <n v="1491416077"/>
    <n v="1488827677"/>
    <b v="1"/>
    <n v="26"/>
    <x v="1"/>
    <x v="38"/>
    <n v="-6559"/>
    <n v="132.34615384615384"/>
    <x v="1"/>
    <x v="38"/>
  </r>
  <r>
    <x v="3"/>
    <x v="14"/>
    <s v="MXN"/>
    <n v="1490196830"/>
    <n v="1485016430"/>
    <b v="0"/>
    <n v="45"/>
    <x v="1"/>
    <x v="38"/>
    <n v="1500"/>
    <n v="922.22222222222217"/>
    <x v="1"/>
    <x v="38"/>
  </r>
  <r>
    <x v="3"/>
    <x v="0"/>
    <s v="USD"/>
    <n v="1491421314"/>
    <n v="1487709714"/>
    <b v="0"/>
    <n v="7"/>
    <x v="1"/>
    <x v="38"/>
    <n v="-17855"/>
    <n v="163.57142857142858"/>
    <x v="1"/>
    <x v="38"/>
  </r>
  <r>
    <x v="3"/>
    <x v="0"/>
    <s v="USD"/>
    <n v="1490389158"/>
    <n v="1486504758"/>
    <b v="0"/>
    <n v="8"/>
    <x v="1"/>
    <x v="38"/>
    <n v="-14761"/>
    <n v="217.375"/>
    <x v="1"/>
    <x v="38"/>
  </r>
  <r>
    <x v="0"/>
    <x v="0"/>
    <s v="USD"/>
    <n v="1413442740"/>
    <n v="1410937483"/>
    <b v="1"/>
    <n v="263"/>
    <x v="0"/>
    <x v="38"/>
    <n v="4304"/>
    <n v="149.44486692015209"/>
    <x v="1"/>
    <x v="38"/>
  </r>
  <r>
    <x v="0"/>
    <x v="0"/>
    <s v="USD"/>
    <n v="1369637940"/>
    <n v="1367088443"/>
    <b v="1"/>
    <n v="394"/>
    <x v="0"/>
    <x v="38"/>
    <n v="20067.57"/>
    <n v="71.237487309644663"/>
    <x v="1"/>
    <x v="38"/>
  </r>
  <r>
    <x v="0"/>
    <x v="1"/>
    <s v="GBP"/>
    <n v="1469119526"/>
    <n v="1463935526"/>
    <b v="1"/>
    <n v="1049"/>
    <x v="0"/>
    <x v="38"/>
    <n v="26643.07"/>
    <n v="44.464318398474738"/>
    <x v="1"/>
    <x v="38"/>
  </r>
  <r>
    <x v="0"/>
    <x v="0"/>
    <s v="USD"/>
    <n v="1475553540"/>
    <n v="1472528141"/>
    <b v="1"/>
    <n v="308"/>
    <x v="0"/>
    <x v="38"/>
    <n v="803"/>
    <n v="164.94480519480518"/>
    <x v="1"/>
    <x v="38"/>
  </r>
  <r>
    <x v="0"/>
    <x v="0"/>
    <s v="USD"/>
    <n v="1407549600"/>
    <n v="1404797428"/>
    <b v="1"/>
    <n v="1088"/>
    <x v="0"/>
    <x v="38"/>
    <n v="32340.210000000006"/>
    <n v="84.871516544117654"/>
    <x v="1"/>
    <x v="38"/>
  </r>
  <r>
    <x v="0"/>
    <x v="1"/>
    <s v="GBP"/>
    <n v="1403301660"/>
    <n v="1400694790"/>
    <b v="1"/>
    <n v="73"/>
    <x v="0"/>
    <x v="38"/>
    <n v="28"/>
    <n v="53.945205479452056"/>
    <x v="1"/>
    <x v="38"/>
  </r>
  <r>
    <x v="0"/>
    <x v="0"/>
    <s v="USD"/>
    <n v="1373738400"/>
    <n v="1370568560"/>
    <b v="1"/>
    <n v="143"/>
    <x v="0"/>
    <x v="38"/>
    <n v="1726"/>
    <n v="50.531468531468533"/>
    <x v="1"/>
    <x v="38"/>
  </r>
  <r>
    <x v="0"/>
    <x v="0"/>
    <s v="USD"/>
    <n v="1450971684"/>
    <n v="1447515684"/>
    <b v="1"/>
    <n v="1420"/>
    <x v="0"/>
    <x v="38"/>
    <n v="3362"/>
    <n v="108.00140845070422"/>
    <x v="1"/>
    <x v="38"/>
  </r>
  <r>
    <x v="0"/>
    <x v="0"/>
    <s v="USD"/>
    <n v="1476486000"/>
    <n v="1474040596"/>
    <b v="1"/>
    <n v="305"/>
    <x v="0"/>
    <x v="38"/>
    <n v="4089"/>
    <n v="95.373770491803285"/>
    <x v="1"/>
    <x v="38"/>
  </r>
  <r>
    <x v="0"/>
    <x v="0"/>
    <s v="USD"/>
    <n v="1456047228"/>
    <n v="1453109628"/>
    <b v="1"/>
    <n v="551"/>
    <x v="0"/>
    <x v="38"/>
    <n v="19754.689999999999"/>
    <n v="57.631016333938291"/>
    <x v="1"/>
    <x v="38"/>
  </r>
  <r>
    <x v="0"/>
    <x v="12"/>
    <s v="EUR"/>
    <n v="1444291193"/>
    <n v="1441699193"/>
    <b v="1"/>
    <n v="187"/>
    <x v="0"/>
    <x v="38"/>
    <n v="1998.0100000000002"/>
    <n v="64.160481283422456"/>
    <x v="1"/>
    <x v="38"/>
  </r>
  <r>
    <x v="0"/>
    <x v="0"/>
    <s v="USD"/>
    <n v="1417906649"/>
    <n v="1414015049"/>
    <b v="1"/>
    <n v="325"/>
    <x v="0"/>
    <x v="38"/>
    <n v="5026"/>
    <n v="92.387692307692305"/>
    <x v="1"/>
    <x v="38"/>
  </r>
  <r>
    <x v="0"/>
    <x v="0"/>
    <s v="USD"/>
    <n v="1462316400"/>
    <n v="1459865945"/>
    <b v="1"/>
    <n v="148"/>
    <x v="0"/>
    <x v="38"/>
    <n v="645"/>
    <n v="125.97972972972973"/>
    <x v="1"/>
    <x v="38"/>
  </r>
  <r>
    <x v="0"/>
    <x v="0"/>
    <s v="USD"/>
    <n v="1460936694"/>
    <n v="1455756294"/>
    <b v="0"/>
    <n v="69"/>
    <x v="0"/>
    <x v="38"/>
    <n v="530"/>
    <n v="94.637681159420296"/>
    <x v="1"/>
    <x v="38"/>
  </r>
  <r>
    <x v="0"/>
    <x v="0"/>
    <s v="USD"/>
    <n v="1478866253"/>
    <n v="1476270653"/>
    <b v="0"/>
    <n v="173"/>
    <x v="0"/>
    <x v="38"/>
    <n v="4531"/>
    <n v="170.69942196531792"/>
    <x v="1"/>
    <x v="38"/>
  </r>
  <r>
    <x v="0"/>
    <x v="1"/>
    <s v="GBP"/>
    <n v="1378494000"/>
    <n v="1375880598"/>
    <b v="0"/>
    <n v="269"/>
    <x v="0"/>
    <x v="30"/>
    <n v="10215"/>
    <n v="40.762081784386616"/>
    <x v="2"/>
    <x v="30"/>
  </r>
  <r>
    <x v="0"/>
    <x v="0"/>
    <s v="USD"/>
    <n v="1485722053"/>
    <n v="1480538053"/>
    <b v="0"/>
    <n v="185"/>
    <x v="0"/>
    <x v="30"/>
    <n v="7627"/>
    <n v="68.254054054054052"/>
    <x v="2"/>
    <x v="30"/>
  </r>
  <r>
    <x v="0"/>
    <x v="0"/>
    <s v="USD"/>
    <n v="1420060088"/>
    <n v="1414872488"/>
    <b v="0"/>
    <n v="176"/>
    <x v="0"/>
    <x v="30"/>
    <n v="4806"/>
    <n v="95.48863636363636"/>
    <x v="2"/>
    <x v="30"/>
  </r>
  <r>
    <x v="0"/>
    <x v="1"/>
    <s v="GBP"/>
    <n v="1439625059"/>
    <n v="1436860259"/>
    <b v="0"/>
    <n v="1019"/>
    <x v="0"/>
    <x v="30"/>
    <n v="4858.88"/>
    <n v="7.1902649656526005"/>
    <x v="2"/>
    <x v="30"/>
  </r>
  <r>
    <x v="0"/>
    <x v="5"/>
    <s v="CAD"/>
    <n v="1488390735"/>
    <n v="1484070735"/>
    <b v="0"/>
    <n v="113"/>
    <x v="0"/>
    <x v="30"/>
    <n v="17817"/>
    <n v="511.65486725663715"/>
    <x v="2"/>
    <x v="30"/>
  </r>
  <r>
    <x v="0"/>
    <x v="0"/>
    <s v="USD"/>
    <n v="1461333311"/>
    <n v="1458741311"/>
    <b v="0"/>
    <n v="404"/>
    <x v="0"/>
    <x v="30"/>
    <n v="5745"/>
    <n v="261.74504950495049"/>
    <x v="2"/>
    <x v="30"/>
  </r>
  <r>
    <x v="0"/>
    <x v="0"/>
    <s v="USD"/>
    <n v="1438964063"/>
    <n v="1436804063"/>
    <b v="0"/>
    <n v="707"/>
    <x v="0"/>
    <x v="30"/>
    <n v="39321"/>
    <n v="69.760961810466767"/>
    <x v="2"/>
    <x v="30"/>
  </r>
  <r>
    <x v="0"/>
    <x v="0"/>
    <s v="USD"/>
    <n v="1451485434"/>
    <n v="1448461434"/>
    <b v="0"/>
    <n v="392"/>
    <x v="0"/>
    <x v="30"/>
    <n v="15274"/>
    <n v="77.229591836734699"/>
    <x v="2"/>
    <x v="30"/>
  </r>
  <r>
    <x v="0"/>
    <x v="0"/>
    <s v="USD"/>
    <n v="1430459197"/>
    <n v="1427867197"/>
    <b v="0"/>
    <n v="23"/>
    <x v="0"/>
    <x v="30"/>
    <n v="333"/>
    <n v="340.56521739130437"/>
    <x v="2"/>
    <x v="30"/>
  </r>
  <r>
    <x v="0"/>
    <x v="0"/>
    <s v="USD"/>
    <n v="1366635575"/>
    <n v="1363611575"/>
    <b v="0"/>
    <n v="682"/>
    <x v="0"/>
    <x v="30"/>
    <n v="18979.010000000002"/>
    <n v="67.417903225806455"/>
    <x v="2"/>
    <x v="30"/>
  </r>
  <r>
    <x v="0"/>
    <x v="0"/>
    <s v="USD"/>
    <n v="1413604800"/>
    <n v="1408624622"/>
    <b v="0"/>
    <n v="37"/>
    <x v="0"/>
    <x v="30"/>
    <n v="1291"/>
    <n v="845.70270270270271"/>
    <x v="2"/>
    <x v="30"/>
  </r>
  <r>
    <x v="0"/>
    <x v="0"/>
    <s v="USD"/>
    <n v="1369699200"/>
    <n v="1366917828"/>
    <b v="0"/>
    <n v="146"/>
    <x v="0"/>
    <x v="30"/>
    <n v="2190"/>
    <n v="97.191780821917803"/>
    <x v="2"/>
    <x v="30"/>
  </r>
  <r>
    <x v="0"/>
    <x v="0"/>
    <s v="USD"/>
    <n v="1428643974"/>
    <n v="1423463574"/>
    <b v="0"/>
    <n v="119"/>
    <x v="0"/>
    <x v="30"/>
    <n v="3769"/>
    <n v="451.84033613445376"/>
    <x v="2"/>
    <x v="30"/>
  </r>
  <r>
    <x v="0"/>
    <x v="0"/>
    <s v="USD"/>
    <n v="1476395940"/>
    <n v="1473782592"/>
    <b v="0"/>
    <n v="163"/>
    <x v="0"/>
    <x v="30"/>
    <n v="22602"/>
    <n v="138.66871165644173"/>
    <x v="2"/>
    <x v="30"/>
  </r>
  <r>
    <x v="0"/>
    <x v="1"/>
    <s v="GBP"/>
    <n v="1363204800"/>
    <n v="1360551250"/>
    <b v="0"/>
    <n v="339"/>
    <x v="0"/>
    <x v="30"/>
    <n v="6586.01"/>
    <n v="21.640147492625371"/>
    <x v="2"/>
    <x v="30"/>
  </r>
  <r>
    <x v="0"/>
    <x v="5"/>
    <s v="CAD"/>
    <n v="1398268773"/>
    <n v="1395676773"/>
    <b v="0"/>
    <n v="58"/>
    <x v="0"/>
    <x v="30"/>
    <n v="1832"/>
    <n v="169.51724137931035"/>
    <x v="2"/>
    <x v="30"/>
  </r>
  <r>
    <x v="0"/>
    <x v="0"/>
    <s v="USD"/>
    <n v="1389812400"/>
    <n v="1386108087"/>
    <b v="0"/>
    <n v="456"/>
    <x v="0"/>
    <x v="30"/>
    <n v="43818.240000000005"/>
    <n v="161.88210526315791"/>
    <x v="2"/>
    <x v="30"/>
  </r>
  <r>
    <x v="0"/>
    <x v="0"/>
    <s v="USD"/>
    <n v="1478402804"/>
    <n v="1473218804"/>
    <b v="0"/>
    <n v="15"/>
    <x v="0"/>
    <x v="30"/>
    <n v="2397"/>
    <n v="493.13333333333333"/>
    <x v="2"/>
    <x v="30"/>
  </r>
  <r>
    <x v="0"/>
    <x v="1"/>
    <s v="GBP"/>
    <n v="1399324717"/>
    <n v="1395436717"/>
    <b v="0"/>
    <n v="191"/>
    <x v="0"/>
    <x v="30"/>
    <n v="3125"/>
    <n v="22.120418848167539"/>
    <x v="2"/>
    <x v="30"/>
  </r>
  <r>
    <x v="0"/>
    <x v="0"/>
    <s v="USD"/>
    <n v="1426117552"/>
    <n v="1423529152"/>
    <b v="0"/>
    <n v="17"/>
    <x v="0"/>
    <x v="30"/>
    <n v="10"/>
    <n v="18.235294117647058"/>
    <x v="2"/>
    <x v="30"/>
  </r>
  <r>
    <x v="2"/>
    <x v="0"/>
    <s v="USD"/>
    <n v="1413770820"/>
    <n v="1412005602"/>
    <b v="0"/>
    <n v="4"/>
    <x v="1"/>
    <x v="39"/>
    <n v="-7965"/>
    <n v="8.75"/>
    <x v="3"/>
    <x v="39"/>
  </r>
  <r>
    <x v="2"/>
    <x v="0"/>
    <s v="USD"/>
    <n v="1337102187"/>
    <n v="1335892587"/>
    <b v="0"/>
    <n v="18"/>
    <x v="1"/>
    <x v="39"/>
    <n v="-1769"/>
    <n v="40.611111111111114"/>
    <x v="3"/>
    <x v="39"/>
  </r>
  <r>
    <x v="2"/>
    <x v="0"/>
    <s v="USD"/>
    <n v="1476863607"/>
    <n v="1474271607"/>
    <b v="0"/>
    <n v="0"/>
    <x v="1"/>
    <x v="39"/>
    <n v="-5999"/>
    <e v="#DIV/0!"/>
    <x v="3"/>
    <x v="39"/>
  </r>
  <r>
    <x v="2"/>
    <x v="0"/>
    <s v="USD"/>
    <n v="1330478998"/>
    <n v="1327886998"/>
    <b v="0"/>
    <n v="22"/>
    <x v="1"/>
    <x v="39"/>
    <n v="-15165"/>
    <n v="37.954545454545453"/>
    <x v="3"/>
    <x v="39"/>
  </r>
  <r>
    <x v="2"/>
    <x v="0"/>
    <s v="USD"/>
    <n v="1342309368"/>
    <n v="1337125368"/>
    <b v="0"/>
    <n v="49"/>
    <x v="1"/>
    <x v="39"/>
    <n v="-6249"/>
    <n v="35.734693877551024"/>
    <x v="3"/>
    <x v="39"/>
  </r>
  <r>
    <x v="2"/>
    <x v="0"/>
    <s v="USD"/>
    <n v="1409337911"/>
    <n v="1406745911"/>
    <b v="0"/>
    <n v="19"/>
    <x v="1"/>
    <x v="39"/>
    <n v="-2199"/>
    <n v="42.157894736842103"/>
    <x v="3"/>
    <x v="39"/>
  </r>
  <r>
    <x v="2"/>
    <x v="0"/>
    <s v="USD"/>
    <n v="1339816200"/>
    <n v="1337095997"/>
    <b v="0"/>
    <n v="4"/>
    <x v="1"/>
    <x v="39"/>
    <n v="-360"/>
    <n v="35"/>
    <x v="3"/>
    <x v="39"/>
  </r>
  <r>
    <x v="2"/>
    <x v="0"/>
    <s v="USD"/>
    <n v="1472835802"/>
    <n v="1470243802"/>
    <b v="0"/>
    <n v="4"/>
    <x v="1"/>
    <x v="39"/>
    <n v="-4947"/>
    <n v="13.25"/>
    <x v="3"/>
    <x v="39"/>
  </r>
  <r>
    <x v="2"/>
    <x v="0"/>
    <s v="USD"/>
    <n v="1428171037"/>
    <n v="1425582637"/>
    <b v="0"/>
    <n v="2"/>
    <x v="1"/>
    <x v="39"/>
    <n v="-9890"/>
    <n v="55"/>
    <x v="3"/>
    <x v="39"/>
  </r>
  <r>
    <x v="2"/>
    <x v="0"/>
    <s v="USD"/>
    <n v="1341086400"/>
    <n v="1340055345"/>
    <b v="0"/>
    <n v="0"/>
    <x v="1"/>
    <x v="39"/>
    <n v="-1999"/>
    <e v="#DIV/0!"/>
    <x v="3"/>
    <x v="39"/>
  </r>
  <r>
    <x v="2"/>
    <x v="0"/>
    <s v="USD"/>
    <n v="1403039842"/>
    <n v="1397855842"/>
    <b v="0"/>
    <n v="0"/>
    <x v="1"/>
    <x v="39"/>
    <n v="-3274"/>
    <e v="#DIV/0!"/>
    <x v="3"/>
    <x v="39"/>
  </r>
  <r>
    <x v="2"/>
    <x v="0"/>
    <s v="USD"/>
    <n v="1324232504"/>
    <n v="1320776504"/>
    <b v="0"/>
    <n v="14"/>
    <x v="1"/>
    <x v="39"/>
    <n v="-4250"/>
    <n v="39.285714285714285"/>
    <x v="3"/>
    <x v="39"/>
  </r>
  <r>
    <x v="2"/>
    <x v="0"/>
    <s v="USD"/>
    <n v="1346017023"/>
    <n v="1343425023"/>
    <b v="0"/>
    <n v="8"/>
    <x v="1"/>
    <x v="39"/>
    <n v="-1620"/>
    <n v="47.5"/>
    <x v="3"/>
    <x v="39"/>
  </r>
  <r>
    <x v="2"/>
    <x v="0"/>
    <s v="USD"/>
    <n v="1410448551"/>
    <n v="1407856551"/>
    <b v="0"/>
    <n v="0"/>
    <x v="1"/>
    <x v="39"/>
    <n v="-10000"/>
    <e v="#DIV/0!"/>
    <x v="3"/>
    <x v="39"/>
  </r>
  <r>
    <x v="2"/>
    <x v="17"/>
    <s v="EUR"/>
    <n v="1428519527"/>
    <n v="1425927527"/>
    <b v="0"/>
    <n v="15"/>
    <x v="1"/>
    <x v="39"/>
    <n v="-240"/>
    <n v="17.333333333333332"/>
    <x v="3"/>
    <x v="39"/>
  </r>
  <r>
    <x v="2"/>
    <x v="0"/>
    <s v="USD"/>
    <n v="1389476201"/>
    <n v="1386884201"/>
    <b v="0"/>
    <n v="33"/>
    <x v="1"/>
    <x v="39"/>
    <n v="-8952"/>
    <n v="31.757575757575758"/>
    <x v="3"/>
    <x v="39"/>
  </r>
  <r>
    <x v="2"/>
    <x v="0"/>
    <s v="USD"/>
    <n v="1470498332"/>
    <n v="1469202332"/>
    <b v="0"/>
    <n v="2"/>
    <x v="1"/>
    <x v="39"/>
    <n v="-1490"/>
    <n v="5"/>
    <x v="3"/>
    <x v="39"/>
  </r>
  <r>
    <x v="2"/>
    <x v="2"/>
    <s v="AUD"/>
    <n v="1476095783"/>
    <n v="1474886183"/>
    <b v="0"/>
    <n v="6"/>
    <x v="1"/>
    <x v="39"/>
    <n v="-1766"/>
    <n v="39"/>
    <x v="3"/>
    <x v="39"/>
  </r>
  <r>
    <x v="2"/>
    <x v="2"/>
    <s v="AUD"/>
    <n v="1468658866"/>
    <n v="1464943666"/>
    <b v="0"/>
    <n v="2"/>
    <x v="1"/>
    <x v="39"/>
    <n v="-895"/>
    <n v="52.5"/>
    <x v="3"/>
    <x v="39"/>
  </r>
  <r>
    <x v="2"/>
    <x v="1"/>
    <s v="GBP"/>
    <n v="1371726258"/>
    <n v="1369134258"/>
    <b v="0"/>
    <n v="0"/>
    <x v="1"/>
    <x v="39"/>
    <n v="-5000"/>
    <e v="#DIV/0!"/>
    <x v="3"/>
    <x v="39"/>
  </r>
  <r>
    <x v="2"/>
    <x v="0"/>
    <s v="USD"/>
    <n v="1357176693"/>
    <n v="1354584693"/>
    <b v="0"/>
    <n v="4"/>
    <x v="1"/>
    <x v="39"/>
    <n v="-4964"/>
    <n v="9"/>
    <x v="3"/>
    <x v="39"/>
  </r>
  <r>
    <x v="2"/>
    <x v="0"/>
    <s v="USD"/>
    <n v="1332114795"/>
    <n v="1326934395"/>
    <b v="0"/>
    <n v="1"/>
    <x v="1"/>
    <x v="39"/>
    <n v="-3225"/>
    <n v="25"/>
    <x v="3"/>
    <x v="39"/>
  </r>
  <r>
    <x v="2"/>
    <x v="0"/>
    <s v="USD"/>
    <n v="1369403684"/>
    <n v="1365515684"/>
    <b v="0"/>
    <n v="3"/>
    <x v="1"/>
    <x v="39"/>
    <n v="-39310"/>
    <n v="30"/>
    <x v="3"/>
    <x v="39"/>
  </r>
  <r>
    <x v="2"/>
    <x v="0"/>
    <s v="USD"/>
    <n v="1338404400"/>
    <n v="1335855631"/>
    <b v="0"/>
    <n v="4"/>
    <x v="1"/>
    <x v="39"/>
    <n v="-3955"/>
    <n v="11.25"/>
    <x v="3"/>
    <x v="39"/>
  </r>
  <r>
    <x v="2"/>
    <x v="0"/>
    <s v="USD"/>
    <n v="1351432428"/>
    <n v="1350050028"/>
    <b v="0"/>
    <n v="0"/>
    <x v="1"/>
    <x v="39"/>
    <n v="-4000"/>
    <e v="#DIV/0!"/>
    <x v="3"/>
    <x v="39"/>
  </r>
  <r>
    <x v="2"/>
    <x v="0"/>
    <s v="USD"/>
    <n v="1313078518"/>
    <n v="1310486518"/>
    <b v="0"/>
    <n v="4"/>
    <x v="1"/>
    <x v="39"/>
    <n v="-4900"/>
    <n v="25"/>
    <x v="3"/>
    <x v="39"/>
  </r>
  <r>
    <x v="2"/>
    <x v="5"/>
    <s v="CAD"/>
    <n v="1439766050"/>
    <n v="1434582050"/>
    <b v="0"/>
    <n v="3"/>
    <x v="1"/>
    <x v="39"/>
    <n v="-3966"/>
    <n v="11.333333333333334"/>
    <x v="3"/>
    <x v="39"/>
  </r>
  <r>
    <x v="2"/>
    <x v="0"/>
    <s v="USD"/>
    <n v="1333028723"/>
    <n v="1330440323"/>
    <b v="0"/>
    <n v="34"/>
    <x v="1"/>
    <x v="39"/>
    <n v="-5998"/>
    <n v="29.470588235294116"/>
    <x v="3"/>
    <x v="39"/>
  </r>
  <r>
    <x v="2"/>
    <x v="1"/>
    <s v="GBP"/>
    <n v="1401997790"/>
    <n v="1397677790"/>
    <b v="0"/>
    <n v="2"/>
    <x v="1"/>
    <x v="39"/>
    <n v="-798"/>
    <n v="1"/>
    <x v="3"/>
    <x v="39"/>
  </r>
  <r>
    <x v="2"/>
    <x v="0"/>
    <s v="USD"/>
    <n v="1395158130"/>
    <n v="1392569730"/>
    <b v="0"/>
    <n v="33"/>
    <x v="1"/>
    <x v="39"/>
    <n v="-17917.75"/>
    <n v="63.098484848484851"/>
    <x v="3"/>
    <x v="39"/>
  </r>
  <r>
    <x v="2"/>
    <x v="0"/>
    <s v="USD"/>
    <n v="1359738000"/>
    <n v="1355489140"/>
    <b v="0"/>
    <n v="0"/>
    <x v="1"/>
    <x v="39"/>
    <n v="-19980"/>
    <e v="#DIV/0!"/>
    <x v="3"/>
    <x v="39"/>
  </r>
  <r>
    <x v="2"/>
    <x v="0"/>
    <s v="USD"/>
    <n v="1381006294"/>
    <n v="1379710294"/>
    <b v="0"/>
    <n v="0"/>
    <x v="1"/>
    <x v="39"/>
    <n v="-8000"/>
    <e v="#DIV/0!"/>
    <x v="3"/>
    <x v="39"/>
  </r>
  <r>
    <x v="2"/>
    <x v="5"/>
    <s v="CAD"/>
    <n v="1461530721"/>
    <n v="1460666721"/>
    <b v="0"/>
    <n v="1"/>
    <x v="1"/>
    <x v="39"/>
    <n v="-529"/>
    <n v="1"/>
    <x v="3"/>
    <x v="39"/>
  </r>
  <r>
    <x v="2"/>
    <x v="0"/>
    <s v="USD"/>
    <n v="1362711728"/>
    <n v="1360119728"/>
    <b v="0"/>
    <n v="13"/>
    <x v="1"/>
    <x v="39"/>
    <n v="-3430"/>
    <n v="43.846153846153847"/>
    <x v="3"/>
    <x v="39"/>
  </r>
  <r>
    <x v="2"/>
    <x v="0"/>
    <s v="USD"/>
    <n v="1323994754"/>
    <n v="1321402754"/>
    <b v="0"/>
    <n v="2"/>
    <x v="1"/>
    <x v="39"/>
    <n v="-4850"/>
    <n v="75"/>
    <x v="3"/>
    <x v="39"/>
  </r>
  <r>
    <x v="2"/>
    <x v="0"/>
    <s v="USD"/>
    <n v="1434092876"/>
    <n v="1431414476"/>
    <b v="0"/>
    <n v="36"/>
    <x v="1"/>
    <x v="39"/>
    <n v="-19345"/>
    <n v="45.972222222222221"/>
    <x v="3"/>
    <x v="39"/>
  </r>
  <r>
    <x v="2"/>
    <x v="0"/>
    <s v="USD"/>
    <n v="1437149004"/>
    <n v="1434557004"/>
    <b v="0"/>
    <n v="1"/>
    <x v="1"/>
    <x v="39"/>
    <n v="-2990"/>
    <n v="10"/>
    <x v="3"/>
    <x v="39"/>
  </r>
  <r>
    <x v="2"/>
    <x v="0"/>
    <s v="USD"/>
    <n v="1409009306"/>
    <n v="1406417306"/>
    <b v="0"/>
    <n v="15"/>
    <x v="1"/>
    <x v="39"/>
    <n v="-4095"/>
    <n v="93.666666666666671"/>
    <x v="3"/>
    <x v="39"/>
  </r>
  <r>
    <x v="2"/>
    <x v="0"/>
    <s v="USD"/>
    <n v="1448204621"/>
    <n v="1445609021"/>
    <b v="0"/>
    <n v="1"/>
    <x v="1"/>
    <x v="39"/>
    <n v="-2447"/>
    <n v="53"/>
    <x v="3"/>
    <x v="39"/>
  </r>
  <r>
    <x v="2"/>
    <x v="13"/>
    <s v="EUR"/>
    <n v="1489142688"/>
    <n v="1486550688"/>
    <b v="0"/>
    <n v="0"/>
    <x v="1"/>
    <x v="39"/>
    <n v="-100000"/>
    <e v="#DIV/0!"/>
    <x v="3"/>
    <x v="39"/>
  </r>
  <r>
    <x v="0"/>
    <x v="0"/>
    <s v="USD"/>
    <n v="1423724400"/>
    <n v="1421274954"/>
    <b v="0"/>
    <n v="28"/>
    <x v="0"/>
    <x v="6"/>
    <n v="66"/>
    <n v="47"/>
    <x v="1"/>
    <x v="6"/>
  </r>
  <r>
    <x v="0"/>
    <x v="0"/>
    <s v="USD"/>
    <n v="1424149140"/>
    <n v="1421964718"/>
    <b v="0"/>
    <n v="18"/>
    <x v="0"/>
    <x v="6"/>
    <n v="200"/>
    <n v="66.666666666666671"/>
    <x v="1"/>
    <x v="6"/>
  </r>
  <r>
    <x v="0"/>
    <x v="1"/>
    <s v="GBP"/>
    <n v="1429793446"/>
    <n v="1428583846"/>
    <b v="0"/>
    <n v="61"/>
    <x v="0"/>
    <x v="6"/>
    <n v="145"/>
    <n v="18.770491803278688"/>
    <x v="1"/>
    <x v="6"/>
  </r>
  <r>
    <x v="0"/>
    <x v="0"/>
    <s v="USD"/>
    <n v="1414608843"/>
    <n v="1412794443"/>
    <b v="0"/>
    <n v="108"/>
    <x v="0"/>
    <x v="6"/>
    <n v="1140"/>
    <n v="66.111111111111114"/>
    <x v="1"/>
    <x v="6"/>
  </r>
  <r>
    <x v="0"/>
    <x v="0"/>
    <s v="USD"/>
    <n v="1470430800"/>
    <n v="1467865967"/>
    <b v="0"/>
    <n v="142"/>
    <x v="0"/>
    <x v="6"/>
    <n v="234"/>
    <n v="36.859154929577464"/>
    <x v="1"/>
    <x v="6"/>
  </r>
  <r>
    <x v="0"/>
    <x v="1"/>
    <s v="GBP"/>
    <n v="1404913180"/>
    <n v="1403703580"/>
    <b v="0"/>
    <n v="74"/>
    <x v="0"/>
    <x v="6"/>
    <n v="446"/>
    <n v="39.810810810810814"/>
    <x v="1"/>
    <x v="6"/>
  </r>
  <r>
    <x v="0"/>
    <x v="0"/>
    <s v="USD"/>
    <n v="1405658752"/>
    <n v="1403066752"/>
    <b v="0"/>
    <n v="38"/>
    <x v="0"/>
    <x v="6"/>
    <n v="197"/>
    <n v="31.5"/>
    <x v="1"/>
    <x v="6"/>
  </r>
  <r>
    <x v="0"/>
    <x v="0"/>
    <s v="USD"/>
    <n v="1469811043"/>
    <n v="1467219043"/>
    <b v="0"/>
    <n v="20"/>
    <x v="0"/>
    <x v="6"/>
    <n v="50"/>
    <n v="102.5"/>
    <x v="1"/>
    <x v="6"/>
  </r>
  <r>
    <x v="0"/>
    <x v="0"/>
    <s v="USD"/>
    <n v="1426132800"/>
    <n v="1424477934"/>
    <b v="0"/>
    <n v="24"/>
    <x v="0"/>
    <x v="6"/>
    <n v="35"/>
    <n v="126.45833333333333"/>
    <x v="1"/>
    <x v="6"/>
  </r>
  <r>
    <x v="0"/>
    <x v="0"/>
    <s v="USD"/>
    <n v="1423693903"/>
    <n v="1421101903"/>
    <b v="0"/>
    <n v="66"/>
    <x v="0"/>
    <x v="6"/>
    <n v="160"/>
    <n v="47.878787878787875"/>
    <x v="1"/>
    <x v="6"/>
  </r>
  <r>
    <x v="0"/>
    <x v="0"/>
    <s v="USD"/>
    <n v="1473393600"/>
    <n v="1470778559"/>
    <b v="0"/>
    <n v="28"/>
    <x v="0"/>
    <x v="6"/>
    <n v="50"/>
    <n v="73.214285714285708"/>
    <x v="1"/>
    <x v="6"/>
  </r>
  <r>
    <x v="0"/>
    <x v="0"/>
    <s v="USD"/>
    <n v="1439357559"/>
    <n v="1435469559"/>
    <b v="0"/>
    <n v="24"/>
    <x v="0"/>
    <x v="6"/>
    <n v="152"/>
    <n v="89.666666666666671"/>
    <x v="1"/>
    <x v="6"/>
  </r>
  <r>
    <x v="0"/>
    <x v="2"/>
    <s v="AUD"/>
    <n v="1437473005"/>
    <n v="1434881005"/>
    <b v="0"/>
    <n v="73"/>
    <x v="0"/>
    <x v="6"/>
    <n v="1056.75"/>
    <n v="151.4623287671233"/>
    <x v="1"/>
    <x v="6"/>
  </r>
  <r>
    <x v="0"/>
    <x v="1"/>
    <s v="GBP"/>
    <n v="1457031600"/>
    <n v="1455640559"/>
    <b v="0"/>
    <n v="3"/>
    <x v="0"/>
    <x v="6"/>
    <n v="25"/>
    <n v="25"/>
    <x v="1"/>
    <x v="6"/>
  </r>
  <r>
    <x v="0"/>
    <x v="0"/>
    <s v="USD"/>
    <n v="1402095600"/>
    <n v="1400675841"/>
    <b v="0"/>
    <n v="20"/>
    <x v="0"/>
    <x v="6"/>
    <n v="30"/>
    <n v="36.5"/>
    <x v="1"/>
    <x v="6"/>
  </r>
  <r>
    <x v="0"/>
    <x v="1"/>
    <s v="GBP"/>
    <n v="1404564028"/>
    <n v="1401972028"/>
    <b v="0"/>
    <n v="21"/>
    <x v="0"/>
    <x v="6"/>
    <n v="124"/>
    <n v="44"/>
    <x v="1"/>
    <x v="6"/>
  </r>
  <r>
    <x v="0"/>
    <x v="1"/>
    <s v="GBP"/>
    <n v="1404858840"/>
    <n v="1402266840"/>
    <b v="0"/>
    <n v="94"/>
    <x v="0"/>
    <x v="6"/>
    <n v="211.61000000000058"/>
    <n v="87.357553191489373"/>
    <x v="1"/>
    <x v="6"/>
  </r>
  <r>
    <x v="0"/>
    <x v="1"/>
    <s v="GBP"/>
    <n v="1438358400"/>
    <n v="1437063121"/>
    <b v="0"/>
    <n v="139"/>
    <x v="0"/>
    <x v="6"/>
    <n v="70"/>
    <n v="36.474820143884891"/>
    <x v="1"/>
    <x v="6"/>
  </r>
  <r>
    <x v="0"/>
    <x v="1"/>
    <s v="GBP"/>
    <n v="1466179200"/>
    <n v="1463466070"/>
    <b v="0"/>
    <n v="130"/>
    <x v="0"/>
    <x v="6"/>
    <n v="831.73999999999978"/>
    <n v="44.859538461538463"/>
    <x v="1"/>
    <x v="6"/>
  </r>
  <r>
    <x v="0"/>
    <x v="1"/>
    <s v="GBP"/>
    <n v="1420377366"/>
    <n v="1415193366"/>
    <b v="0"/>
    <n v="31"/>
    <x v="0"/>
    <x v="6"/>
    <n v="330"/>
    <n v="42.903225806451616"/>
    <x v="1"/>
    <x v="6"/>
  </r>
  <r>
    <x v="0"/>
    <x v="2"/>
    <s v="AUD"/>
    <n v="1412938800"/>
    <n v="1411019409"/>
    <b v="0"/>
    <n v="13"/>
    <x v="0"/>
    <x v="6"/>
    <n v="166"/>
    <n v="51.230769230769234"/>
    <x v="1"/>
    <x v="6"/>
  </r>
  <r>
    <x v="0"/>
    <x v="1"/>
    <s v="GBP"/>
    <n v="1438875107"/>
    <n v="1436283107"/>
    <b v="0"/>
    <n v="90"/>
    <x v="0"/>
    <x v="6"/>
    <n v="55"/>
    <n v="33.944444444444443"/>
    <x v="1"/>
    <x v="6"/>
  </r>
  <r>
    <x v="0"/>
    <x v="0"/>
    <s v="USD"/>
    <n v="1437004800"/>
    <n v="1433295276"/>
    <b v="0"/>
    <n v="141"/>
    <x v="0"/>
    <x v="6"/>
    <n v="2795"/>
    <n v="90.744680851063833"/>
    <x v="1"/>
    <x v="6"/>
  </r>
  <r>
    <x v="0"/>
    <x v="1"/>
    <s v="GBP"/>
    <n v="1411987990"/>
    <n v="1409395990"/>
    <b v="0"/>
    <n v="23"/>
    <x v="0"/>
    <x v="6"/>
    <n v="150"/>
    <n v="50"/>
    <x v="1"/>
    <x v="6"/>
  </r>
  <r>
    <x v="0"/>
    <x v="1"/>
    <s v="GBP"/>
    <n v="1440245273"/>
    <n v="1438085273"/>
    <b v="0"/>
    <n v="18"/>
    <x v="0"/>
    <x v="6"/>
    <n v="40"/>
    <n v="24.444444444444443"/>
    <x v="1"/>
    <x v="6"/>
  </r>
  <r>
    <x v="0"/>
    <x v="1"/>
    <s v="GBP"/>
    <n v="1438772400"/>
    <n v="1435645490"/>
    <b v="0"/>
    <n v="76"/>
    <x v="0"/>
    <x v="6"/>
    <n v="363"/>
    <n v="44.25"/>
    <x v="1"/>
    <x v="6"/>
  </r>
  <r>
    <x v="0"/>
    <x v="0"/>
    <s v="USD"/>
    <n v="1435611438"/>
    <n v="1433019438"/>
    <b v="0"/>
    <n v="93"/>
    <x v="0"/>
    <x v="6"/>
    <n v="1300"/>
    <n v="67.741935483870961"/>
    <x v="1"/>
    <x v="6"/>
  </r>
  <r>
    <x v="0"/>
    <x v="0"/>
    <s v="USD"/>
    <n v="1440274735"/>
    <n v="1437682735"/>
    <b v="0"/>
    <n v="69"/>
    <x v="0"/>
    <x v="6"/>
    <n v="11"/>
    <n v="65.376811594202906"/>
    <x v="1"/>
    <x v="6"/>
  </r>
  <r>
    <x v="0"/>
    <x v="0"/>
    <s v="USD"/>
    <n v="1459348740"/>
    <n v="1458647725"/>
    <b v="0"/>
    <n v="21"/>
    <x v="0"/>
    <x v="6"/>
    <n v="60"/>
    <n v="121.9047619047619"/>
    <x v="1"/>
    <x v="6"/>
  </r>
  <r>
    <x v="0"/>
    <x v="0"/>
    <s v="USD"/>
    <n v="1401595140"/>
    <n v="1398828064"/>
    <b v="0"/>
    <n v="57"/>
    <x v="0"/>
    <x v="6"/>
    <n v="205"/>
    <n v="47.456140350877192"/>
    <x v="1"/>
    <x v="6"/>
  </r>
  <r>
    <x v="0"/>
    <x v="1"/>
    <s v="GBP"/>
    <n v="1424692503"/>
    <n v="1422100503"/>
    <b v="0"/>
    <n v="108"/>
    <x v="0"/>
    <x v="6"/>
    <n v="27"/>
    <n v="92.842592592592595"/>
    <x v="1"/>
    <x v="6"/>
  </r>
  <r>
    <x v="0"/>
    <x v="5"/>
    <s v="CAD"/>
    <n v="1428292800"/>
    <n v="1424368298"/>
    <b v="0"/>
    <n v="83"/>
    <x v="0"/>
    <x v="6"/>
    <n v="665"/>
    <n v="68.253012048192772"/>
    <x v="1"/>
    <x v="6"/>
  </r>
  <r>
    <x v="0"/>
    <x v="0"/>
    <s v="USD"/>
    <n v="1481737761"/>
    <n v="1479577761"/>
    <b v="0"/>
    <n v="96"/>
    <x v="0"/>
    <x v="6"/>
    <n v="772.11999999999989"/>
    <n v="37.209583333333335"/>
    <x v="1"/>
    <x v="6"/>
  </r>
  <r>
    <x v="0"/>
    <x v="1"/>
    <s v="GBP"/>
    <n v="1431164115"/>
    <n v="1428572115"/>
    <b v="0"/>
    <n v="64"/>
    <x v="0"/>
    <x v="6"/>
    <n v="116"/>
    <n v="25.25"/>
    <x v="1"/>
    <x v="6"/>
  </r>
  <r>
    <x v="0"/>
    <x v="5"/>
    <s v="CAD"/>
    <n v="1470595109"/>
    <n v="1468003109"/>
    <b v="0"/>
    <n v="14"/>
    <x v="0"/>
    <x v="6"/>
    <n v="355"/>
    <n v="43.214285714285715"/>
    <x v="1"/>
    <x v="6"/>
  </r>
  <r>
    <x v="0"/>
    <x v="1"/>
    <s v="GBP"/>
    <n v="1438531200"/>
    <n v="1435921992"/>
    <b v="0"/>
    <n v="169"/>
    <x v="0"/>
    <x v="6"/>
    <n v="1247"/>
    <n v="25.130177514792898"/>
    <x v="1"/>
    <x v="6"/>
  </r>
  <r>
    <x v="0"/>
    <x v="1"/>
    <s v="GBP"/>
    <n v="1425136462"/>
    <n v="1421680462"/>
    <b v="0"/>
    <n v="33"/>
    <x v="0"/>
    <x v="6"/>
    <n v="180"/>
    <n v="23.636363636363637"/>
    <x v="1"/>
    <x v="6"/>
  </r>
  <r>
    <x v="0"/>
    <x v="0"/>
    <s v="USD"/>
    <n v="1443018086"/>
    <n v="1441290086"/>
    <b v="0"/>
    <n v="102"/>
    <x v="0"/>
    <x v="6"/>
    <n v="603"/>
    <n v="103.95098039215686"/>
    <x v="1"/>
    <x v="6"/>
  </r>
  <r>
    <x v="0"/>
    <x v="1"/>
    <s v="GBP"/>
    <n v="1434285409"/>
    <n v="1431693409"/>
    <b v="0"/>
    <n v="104"/>
    <x v="0"/>
    <x v="6"/>
    <n v="240"/>
    <n v="50.384615384615387"/>
    <x v="1"/>
    <x v="6"/>
  </r>
  <r>
    <x v="0"/>
    <x v="1"/>
    <s v="GBP"/>
    <n v="1456444800"/>
    <n v="1454337589"/>
    <b v="0"/>
    <n v="20"/>
    <x v="0"/>
    <x v="6"/>
    <n v="72"/>
    <n v="13.6"/>
    <x v="1"/>
    <x v="6"/>
  </r>
  <r>
    <x v="0"/>
    <x v="1"/>
    <s v="GBP"/>
    <n v="1411510135"/>
    <n v="1408918135"/>
    <b v="0"/>
    <n v="35"/>
    <x v="0"/>
    <x v="6"/>
    <n v="0"/>
    <n v="28.571428571428573"/>
    <x v="1"/>
    <x v="6"/>
  </r>
  <r>
    <x v="0"/>
    <x v="0"/>
    <s v="USD"/>
    <n v="1427469892"/>
    <n v="1424881492"/>
    <b v="0"/>
    <n v="94"/>
    <x v="0"/>
    <x v="6"/>
    <n v="0"/>
    <n v="63.829787234042556"/>
    <x v="1"/>
    <x v="6"/>
  </r>
  <r>
    <x v="0"/>
    <x v="1"/>
    <s v="GBP"/>
    <n v="1427842740"/>
    <n v="1425428206"/>
    <b v="0"/>
    <n v="14"/>
    <x v="0"/>
    <x v="6"/>
    <n v="24"/>
    <n v="8.8571428571428577"/>
    <x v="1"/>
    <x v="6"/>
  </r>
  <r>
    <x v="0"/>
    <x v="0"/>
    <s v="USD"/>
    <n v="1434159780"/>
    <n v="1431412196"/>
    <b v="0"/>
    <n v="15"/>
    <x v="0"/>
    <x v="6"/>
    <n v="110"/>
    <n v="50.666666666666664"/>
    <x v="1"/>
    <x v="6"/>
  </r>
  <r>
    <x v="0"/>
    <x v="1"/>
    <s v="GBP"/>
    <n v="1449255686"/>
    <n v="1446663686"/>
    <b v="0"/>
    <n v="51"/>
    <x v="0"/>
    <x v="6"/>
    <n v="100"/>
    <n v="60.784313725490193"/>
    <x v="1"/>
    <x v="6"/>
  </r>
  <r>
    <x v="0"/>
    <x v="0"/>
    <s v="USD"/>
    <n v="1436511600"/>
    <n v="1434415812"/>
    <b v="0"/>
    <n v="19"/>
    <x v="0"/>
    <x v="6"/>
    <n v="155"/>
    <n v="113.42105263157895"/>
    <x v="1"/>
    <x v="6"/>
  </r>
  <r>
    <x v="0"/>
    <x v="0"/>
    <s v="USD"/>
    <n v="1464971400"/>
    <n v="1462379066"/>
    <b v="0"/>
    <n v="23"/>
    <x v="0"/>
    <x v="6"/>
    <n v="405"/>
    <n v="104.56521739130434"/>
    <x v="1"/>
    <x v="6"/>
  </r>
  <r>
    <x v="0"/>
    <x v="1"/>
    <s v="GBP"/>
    <n v="1443826800"/>
    <n v="1441606869"/>
    <b v="0"/>
    <n v="97"/>
    <x v="0"/>
    <x v="6"/>
    <n v="36"/>
    <n v="98.30927835051547"/>
    <x v="1"/>
    <x v="6"/>
  </r>
  <r>
    <x v="0"/>
    <x v="1"/>
    <s v="GBP"/>
    <n v="1464863118"/>
    <n v="1462443918"/>
    <b v="0"/>
    <n v="76"/>
    <x v="0"/>
    <x v="6"/>
    <n v="163"/>
    <n v="35.039473684210527"/>
    <x v="1"/>
    <x v="6"/>
  </r>
  <r>
    <x v="0"/>
    <x v="0"/>
    <s v="USD"/>
    <n v="1399867140"/>
    <n v="1398802148"/>
    <b v="0"/>
    <n v="11"/>
    <x v="0"/>
    <x v="6"/>
    <n v="0"/>
    <n v="272.72727272727275"/>
    <x v="1"/>
    <x v="6"/>
  </r>
  <r>
    <x v="0"/>
    <x v="0"/>
    <s v="USD"/>
    <n v="1437076070"/>
    <n v="1434484070"/>
    <b v="0"/>
    <n v="52"/>
    <x v="0"/>
    <x v="6"/>
    <n v="320"/>
    <n v="63.846153846153847"/>
    <x v="1"/>
    <x v="6"/>
  </r>
  <r>
    <x v="0"/>
    <x v="1"/>
    <s v="GBP"/>
    <n v="1416780000"/>
    <n v="1414342894"/>
    <b v="0"/>
    <n v="95"/>
    <x v="0"/>
    <x v="6"/>
    <n v="367.98999999999978"/>
    <n v="30.189368421052631"/>
    <x v="1"/>
    <x v="6"/>
  </r>
  <r>
    <x v="0"/>
    <x v="0"/>
    <s v="USD"/>
    <n v="1444528800"/>
    <n v="1442804633"/>
    <b v="0"/>
    <n v="35"/>
    <x v="0"/>
    <x v="6"/>
    <n v="223"/>
    <n v="83.51428571428572"/>
    <x v="1"/>
    <x v="6"/>
  </r>
  <r>
    <x v="0"/>
    <x v="1"/>
    <s v="GBP"/>
    <n v="1422658930"/>
    <n v="1421362930"/>
    <b v="0"/>
    <n v="21"/>
    <x v="0"/>
    <x v="6"/>
    <n v="560"/>
    <n v="64.761904761904759"/>
    <x v="1"/>
    <x v="6"/>
  </r>
  <r>
    <x v="0"/>
    <x v="1"/>
    <s v="GBP"/>
    <n v="1449273600"/>
    <n v="1446742417"/>
    <b v="0"/>
    <n v="93"/>
    <x v="0"/>
    <x v="6"/>
    <n v="870.99"/>
    <n v="20.118172043010752"/>
    <x v="1"/>
    <x v="6"/>
  </r>
  <r>
    <x v="0"/>
    <x v="0"/>
    <s v="USD"/>
    <n v="1487393940"/>
    <n v="1484115418"/>
    <b v="0"/>
    <n v="11"/>
    <x v="0"/>
    <x v="6"/>
    <n v="35"/>
    <n v="44.090909090909093"/>
    <x v="1"/>
    <x v="6"/>
  </r>
  <r>
    <x v="0"/>
    <x v="5"/>
    <s v="CAD"/>
    <n v="1449701284"/>
    <n v="1446241684"/>
    <b v="0"/>
    <n v="21"/>
    <x v="0"/>
    <x v="6"/>
    <n v="0"/>
    <n v="40.476190476190474"/>
    <x v="1"/>
    <x v="6"/>
  </r>
  <r>
    <x v="0"/>
    <x v="0"/>
    <s v="USD"/>
    <n v="1407967200"/>
    <n v="1406039696"/>
    <b v="0"/>
    <n v="54"/>
    <x v="0"/>
    <x v="6"/>
    <n v="405"/>
    <n v="44.537037037037038"/>
    <x v="1"/>
    <x v="6"/>
  </r>
  <r>
    <x v="0"/>
    <x v="0"/>
    <s v="USD"/>
    <n v="1408942740"/>
    <n v="1406958354"/>
    <b v="0"/>
    <n v="31"/>
    <x v="0"/>
    <x v="6"/>
    <n v="400"/>
    <n v="125.80645161290323"/>
    <x v="1"/>
    <x v="6"/>
  </r>
  <r>
    <x v="0"/>
    <x v="1"/>
    <s v="GBP"/>
    <n v="1426698000"/>
    <n v="1424825479"/>
    <b v="0"/>
    <n v="132"/>
    <x v="0"/>
    <x v="6"/>
    <n v="100"/>
    <n v="19.696969696969695"/>
    <x v="1"/>
    <x v="6"/>
  </r>
  <r>
    <x v="2"/>
    <x v="1"/>
    <s v="GBP"/>
    <n v="1450032297"/>
    <n v="1444844697"/>
    <b v="0"/>
    <n v="1"/>
    <x v="1"/>
    <x v="6"/>
    <n v="-990"/>
    <n v="10"/>
    <x v="1"/>
    <x v="6"/>
  </r>
  <r>
    <x v="2"/>
    <x v="1"/>
    <s v="GBP"/>
    <n v="1403348400"/>
    <n v="1401058295"/>
    <b v="0"/>
    <n v="0"/>
    <x v="1"/>
    <x v="6"/>
    <n v="-1500"/>
    <e v="#DIV/0!"/>
    <x v="1"/>
    <x v="6"/>
  </r>
  <r>
    <x v="2"/>
    <x v="0"/>
    <s v="USD"/>
    <n v="1465790400"/>
    <n v="1462210950"/>
    <b v="0"/>
    <n v="0"/>
    <x v="1"/>
    <x v="6"/>
    <n v="-1200"/>
    <e v="#DIV/0!"/>
    <x v="1"/>
    <x v="6"/>
  </r>
  <r>
    <x v="2"/>
    <x v="15"/>
    <s v="EUR"/>
    <n v="1483535180"/>
    <n v="1480943180"/>
    <b v="0"/>
    <n v="1"/>
    <x v="1"/>
    <x v="6"/>
    <n v="-520"/>
    <n v="30"/>
    <x v="1"/>
    <x v="6"/>
  </r>
  <r>
    <x v="2"/>
    <x v="0"/>
    <s v="USD"/>
    <n v="1433723033"/>
    <n v="1428539033"/>
    <b v="0"/>
    <n v="39"/>
    <x v="1"/>
    <x v="6"/>
    <n v="-5134"/>
    <n v="60.666666666666664"/>
    <x v="1"/>
    <x v="6"/>
  </r>
  <r>
    <x v="2"/>
    <x v="0"/>
    <s v="USD"/>
    <n v="1432917394"/>
    <n v="1429029394"/>
    <b v="0"/>
    <n v="0"/>
    <x v="1"/>
    <x v="6"/>
    <n v="-8000"/>
    <e v="#DIV/0!"/>
    <x v="1"/>
    <x v="6"/>
  </r>
  <r>
    <x v="2"/>
    <x v="0"/>
    <s v="USD"/>
    <n v="1464031265"/>
    <n v="1458847265"/>
    <b v="0"/>
    <n v="0"/>
    <x v="1"/>
    <x v="6"/>
    <n v="-2000"/>
    <e v="#DIV/0!"/>
    <x v="1"/>
    <x v="6"/>
  </r>
  <r>
    <x v="2"/>
    <x v="0"/>
    <s v="USD"/>
    <n v="1432913659"/>
    <n v="1430321659"/>
    <b v="0"/>
    <n v="3"/>
    <x v="1"/>
    <x v="6"/>
    <n v="-34930"/>
    <n v="23.333333333333332"/>
    <x v="1"/>
    <x v="6"/>
  </r>
  <r>
    <x v="2"/>
    <x v="1"/>
    <s v="GBP"/>
    <n v="1461406600"/>
    <n v="1458814600"/>
    <b v="0"/>
    <n v="1"/>
    <x v="1"/>
    <x v="6"/>
    <n v="-495"/>
    <n v="5"/>
    <x v="1"/>
    <x v="6"/>
  </r>
  <r>
    <x v="2"/>
    <x v="0"/>
    <s v="USD"/>
    <n v="1409962211"/>
    <n v="1407370211"/>
    <b v="0"/>
    <n v="13"/>
    <x v="1"/>
    <x v="6"/>
    <n v="-7689"/>
    <n v="23.923076923076923"/>
    <x v="1"/>
    <x v="6"/>
  </r>
  <r>
    <x v="2"/>
    <x v="17"/>
    <s v="EUR"/>
    <n v="1454109420"/>
    <n v="1453334629"/>
    <b v="0"/>
    <n v="0"/>
    <x v="1"/>
    <x v="6"/>
    <n v="-4500"/>
    <e v="#DIV/0!"/>
    <x v="1"/>
    <x v="6"/>
  </r>
  <r>
    <x v="2"/>
    <x v="0"/>
    <s v="USD"/>
    <n v="1403312703"/>
    <n v="1400720703"/>
    <b v="0"/>
    <n v="6"/>
    <x v="1"/>
    <x v="6"/>
    <n v="-4905"/>
    <n v="15.833333333333334"/>
    <x v="1"/>
    <x v="6"/>
  </r>
  <r>
    <x v="2"/>
    <x v="5"/>
    <s v="CAD"/>
    <n v="1410669297"/>
    <n v="1405485297"/>
    <b v="0"/>
    <n v="0"/>
    <x v="1"/>
    <x v="6"/>
    <n v="-9500"/>
    <e v="#DIV/0!"/>
    <x v="1"/>
    <x v="6"/>
  </r>
  <r>
    <x v="2"/>
    <x v="1"/>
    <s v="GBP"/>
    <n v="1431018719"/>
    <n v="1429290719"/>
    <b v="0"/>
    <n v="14"/>
    <x v="1"/>
    <x v="6"/>
    <n v="-583"/>
    <n v="29.785714285714285"/>
    <x v="1"/>
    <x v="6"/>
  </r>
  <r>
    <x v="2"/>
    <x v="0"/>
    <s v="USD"/>
    <n v="1454110440"/>
    <n v="1451607071"/>
    <b v="0"/>
    <n v="5"/>
    <x v="1"/>
    <x v="6"/>
    <n v="-300"/>
    <n v="60"/>
    <x v="1"/>
    <x v="6"/>
  </r>
  <r>
    <x v="2"/>
    <x v="0"/>
    <s v="USD"/>
    <n v="1439069640"/>
    <n v="1433897647"/>
    <b v="0"/>
    <n v="6"/>
    <x v="1"/>
    <x v="6"/>
    <n v="-2854"/>
    <n v="24.333333333333332"/>
    <x v="1"/>
    <x v="6"/>
  </r>
  <r>
    <x v="2"/>
    <x v="14"/>
    <s v="MXN"/>
    <n v="1487613600"/>
    <n v="1482444295"/>
    <b v="0"/>
    <n v="15"/>
    <x v="1"/>
    <x v="6"/>
    <n v="-30500"/>
    <n v="500"/>
    <x v="1"/>
    <x v="6"/>
  </r>
  <r>
    <x v="2"/>
    <x v="9"/>
    <s v="EUR"/>
    <n v="1417778880"/>
    <n v="1415711095"/>
    <b v="0"/>
    <n v="0"/>
    <x v="1"/>
    <x v="6"/>
    <n v="-1000"/>
    <e v="#DIV/0!"/>
    <x v="1"/>
    <x v="6"/>
  </r>
  <r>
    <x v="2"/>
    <x v="2"/>
    <s v="AUD"/>
    <n v="1444984904"/>
    <n v="1439800904"/>
    <b v="0"/>
    <n v="1"/>
    <x v="1"/>
    <x v="6"/>
    <n v="-1965"/>
    <n v="35"/>
    <x v="1"/>
    <x v="6"/>
  </r>
  <r>
    <x v="2"/>
    <x v="0"/>
    <s v="USD"/>
    <n v="1466363576"/>
    <n v="1461179576"/>
    <b v="0"/>
    <n v="9"/>
    <x v="1"/>
    <x v="6"/>
    <n v="-3734"/>
    <n v="29.555555555555557"/>
    <x v="1"/>
    <x v="6"/>
  </r>
  <r>
    <x v="2"/>
    <x v="2"/>
    <s v="AUD"/>
    <n v="1443103848"/>
    <n v="1441894248"/>
    <b v="0"/>
    <n v="3"/>
    <x v="1"/>
    <x v="6"/>
    <n v="-170"/>
    <n v="26.666666666666668"/>
    <x v="1"/>
    <x v="6"/>
  </r>
  <r>
    <x v="2"/>
    <x v="0"/>
    <s v="USD"/>
    <n v="1403636229"/>
    <n v="1401044229"/>
    <b v="0"/>
    <n v="3"/>
    <x v="1"/>
    <x v="6"/>
    <n v="-12645"/>
    <n v="18.333333333333332"/>
    <x v="1"/>
    <x v="6"/>
  </r>
  <r>
    <x v="2"/>
    <x v="0"/>
    <s v="USD"/>
    <n v="1410279123"/>
    <n v="1405095123"/>
    <b v="0"/>
    <n v="1"/>
    <x v="1"/>
    <x v="6"/>
    <n v="-49980"/>
    <n v="20"/>
    <x v="1"/>
    <x v="6"/>
  </r>
  <r>
    <x v="2"/>
    <x v="1"/>
    <s v="GBP"/>
    <n v="1437139080"/>
    <n v="1434552207"/>
    <b v="0"/>
    <n v="3"/>
    <x v="1"/>
    <x v="6"/>
    <n v="-2460"/>
    <n v="13.333333333333334"/>
    <x v="1"/>
    <x v="6"/>
  </r>
  <r>
    <x v="2"/>
    <x v="0"/>
    <s v="USD"/>
    <n v="1420512259"/>
    <n v="1415328259"/>
    <b v="0"/>
    <n v="0"/>
    <x v="1"/>
    <x v="6"/>
    <n v="-2888"/>
    <e v="#DIV/0!"/>
    <x v="1"/>
    <x v="6"/>
  </r>
  <r>
    <x v="2"/>
    <x v="0"/>
    <s v="USD"/>
    <n v="1476482400"/>
    <n v="1473893721"/>
    <b v="0"/>
    <n v="2"/>
    <x v="1"/>
    <x v="6"/>
    <n v="-4955"/>
    <n v="22.5"/>
    <x v="1"/>
    <x v="6"/>
  </r>
  <r>
    <x v="2"/>
    <x v="0"/>
    <s v="USD"/>
    <n v="1467604800"/>
    <n v="1465533672"/>
    <b v="0"/>
    <n v="10"/>
    <x v="1"/>
    <x v="6"/>
    <n v="-1996"/>
    <n v="50.4"/>
    <x v="1"/>
    <x v="6"/>
  </r>
  <r>
    <x v="2"/>
    <x v="0"/>
    <s v="USD"/>
    <n v="1475697054"/>
    <n v="1473105054"/>
    <b v="0"/>
    <n v="60"/>
    <x v="1"/>
    <x v="6"/>
    <n v="-8698.24"/>
    <n v="105.02933333333334"/>
    <x v="1"/>
    <x v="6"/>
  </r>
  <r>
    <x v="2"/>
    <x v="0"/>
    <s v="USD"/>
    <n v="1468937681"/>
    <n v="1466345681"/>
    <b v="0"/>
    <n v="5"/>
    <x v="1"/>
    <x v="6"/>
    <n v="-19823"/>
    <n v="35.4"/>
    <x v="1"/>
    <x v="6"/>
  </r>
  <r>
    <x v="2"/>
    <x v="0"/>
    <s v="USD"/>
    <n v="1400301165"/>
    <n v="1397709165"/>
    <b v="0"/>
    <n v="9"/>
    <x v="1"/>
    <x v="6"/>
    <n v="-4250"/>
    <n v="83.333333333333329"/>
    <x v="1"/>
    <x v="6"/>
  </r>
  <r>
    <x v="2"/>
    <x v="0"/>
    <s v="USD"/>
    <n v="1419183813"/>
    <n v="1417455813"/>
    <b v="0"/>
    <n v="13"/>
    <x v="1"/>
    <x v="6"/>
    <n v="-9533"/>
    <n v="35.92307692307692"/>
    <x v="1"/>
    <x v="6"/>
  </r>
  <r>
    <x v="2"/>
    <x v="0"/>
    <s v="USD"/>
    <n v="1434768438"/>
    <n v="1429584438"/>
    <b v="0"/>
    <n v="0"/>
    <x v="1"/>
    <x v="6"/>
    <n v="-3000"/>
    <e v="#DIV/0!"/>
    <x v="1"/>
    <x v="6"/>
  </r>
  <r>
    <x v="2"/>
    <x v="0"/>
    <s v="USD"/>
    <n v="1422473831"/>
    <n v="1419881831"/>
    <b v="0"/>
    <n v="8"/>
    <x v="1"/>
    <x v="6"/>
    <n v="-1547"/>
    <n v="119.125"/>
    <x v="1"/>
    <x v="6"/>
  </r>
  <r>
    <x v="2"/>
    <x v="0"/>
    <s v="USD"/>
    <n v="1484684186"/>
    <n v="1482092186"/>
    <b v="0"/>
    <n v="3"/>
    <x v="1"/>
    <x v="6"/>
    <n v="-4729"/>
    <n v="90.333333333333329"/>
    <x v="1"/>
    <x v="6"/>
  </r>
  <r>
    <x v="2"/>
    <x v="0"/>
    <s v="USD"/>
    <n v="1462417493"/>
    <n v="1459825493"/>
    <b v="0"/>
    <n v="3"/>
    <x v="1"/>
    <x v="6"/>
    <n v="-19993"/>
    <n v="2.3333333333333335"/>
    <x v="1"/>
    <x v="6"/>
  </r>
  <r>
    <x v="2"/>
    <x v="0"/>
    <s v="USD"/>
    <n v="1437069079"/>
    <n v="1434477079"/>
    <b v="0"/>
    <n v="0"/>
    <x v="1"/>
    <x v="6"/>
    <n v="-150000"/>
    <e v="#DIV/0!"/>
    <x v="1"/>
    <x v="6"/>
  </r>
  <r>
    <x v="2"/>
    <x v="0"/>
    <s v="USD"/>
    <n v="1480525200"/>
    <n v="1477781724"/>
    <b v="0"/>
    <n v="6"/>
    <x v="1"/>
    <x v="6"/>
    <n v="-5350"/>
    <n v="108.33333333333333"/>
    <x v="1"/>
    <x v="6"/>
  </r>
  <r>
    <x v="2"/>
    <x v="1"/>
    <s v="GBP"/>
    <n v="1435934795"/>
    <n v="1430750795"/>
    <b v="0"/>
    <n v="4"/>
    <x v="1"/>
    <x v="6"/>
    <n v="-2937"/>
    <n v="15.75"/>
    <x v="1"/>
    <x v="6"/>
  </r>
  <r>
    <x v="2"/>
    <x v="0"/>
    <s v="USD"/>
    <n v="1453310661"/>
    <n v="1450718661"/>
    <b v="0"/>
    <n v="1"/>
    <x v="1"/>
    <x v="6"/>
    <n v="-11171"/>
    <n v="29"/>
    <x v="1"/>
    <x v="6"/>
  </r>
  <r>
    <x v="2"/>
    <x v="0"/>
    <s v="USD"/>
    <n v="1440090300"/>
    <n v="1436305452"/>
    <b v="0"/>
    <n v="29"/>
    <x v="1"/>
    <x v="6"/>
    <n v="-9200"/>
    <n v="96.551724137931032"/>
    <x v="1"/>
    <x v="6"/>
  </r>
  <r>
    <x v="2"/>
    <x v="0"/>
    <s v="USD"/>
    <n v="1417620036"/>
    <n v="1412432436"/>
    <b v="0"/>
    <n v="0"/>
    <x v="1"/>
    <x v="6"/>
    <n v="-5500"/>
    <e v="#DIV/0!"/>
    <x v="1"/>
    <x v="6"/>
  </r>
  <r>
    <x v="2"/>
    <x v="0"/>
    <s v="USD"/>
    <n v="1462112318"/>
    <n v="1459520318"/>
    <b v="0"/>
    <n v="4"/>
    <x v="1"/>
    <x v="6"/>
    <n v="-498"/>
    <n v="63"/>
    <x v="1"/>
    <x v="6"/>
  </r>
  <r>
    <x v="2"/>
    <x v="0"/>
    <s v="USD"/>
    <n v="1454734740"/>
    <n v="1451684437"/>
    <b v="0"/>
    <n v="5"/>
    <x v="1"/>
    <x v="6"/>
    <n v="-8092"/>
    <n v="381.6"/>
    <x v="1"/>
    <x v="6"/>
  </r>
  <r>
    <x v="2"/>
    <x v="0"/>
    <s v="USD"/>
    <n v="1417800435"/>
    <n v="1415208435"/>
    <b v="0"/>
    <n v="4"/>
    <x v="1"/>
    <x v="6"/>
    <n v="-44815"/>
    <n v="46.25"/>
    <x v="1"/>
    <x v="6"/>
  </r>
  <r>
    <x v="2"/>
    <x v="0"/>
    <s v="USD"/>
    <n v="1426294201"/>
    <n v="1423705801"/>
    <b v="0"/>
    <n v="5"/>
    <x v="1"/>
    <x v="6"/>
    <n v="-270"/>
    <n v="26"/>
    <x v="1"/>
    <x v="6"/>
  </r>
  <r>
    <x v="2"/>
    <x v="0"/>
    <s v="USD"/>
    <n v="1442635140"/>
    <n v="1442243484"/>
    <b v="0"/>
    <n v="1"/>
    <x v="1"/>
    <x v="6"/>
    <n v="-190"/>
    <n v="10"/>
    <x v="1"/>
    <x v="6"/>
  </r>
  <r>
    <x v="2"/>
    <x v="0"/>
    <s v="USD"/>
    <n v="1420971324"/>
    <n v="1418379324"/>
    <b v="0"/>
    <n v="1"/>
    <x v="1"/>
    <x v="6"/>
    <n v="-2995"/>
    <n v="5"/>
    <x v="1"/>
    <x v="6"/>
  </r>
  <r>
    <x v="2"/>
    <x v="0"/>
    <s v="USD"/>
    <n v="1413608340"/>
    <n v="1412945440"/>
    <b v="0"/>
    <n v="0"/>
    <x v="1"/>
    <x v="6"/>
    <n v="-30000"/>
    <e v="#DIV/0!"/>
    <x v="1"/>
    <x v="6"/>
  </r>
  <r>
    <x v="2"/>
    <x v="0"/>
    <s v="USD"/>
    <n v="1409344985"/>
    <n v="1406752985"/>
    <b v="0"/>
    <n v="14"/>
    <x v="1"/>
    <x v="6"/>
    <n v="-1858"/>
    <n v="81.571428571428569"/>
    <x v="1"/>
    <x v="6"/>
  </r>
  <r>
    <x v="2"/>
    <x v="0"/>
    <s v="USD"/>
    <n v="1407553200"/>
    <n v="1405100992"/>
    <b v="0"/>
    <n v="3"/>
    <x v="1"/>
    <x v="6"/>
    <n v="-1979"/>
    <n v="7"/>
    <x v="1"/>
    <x v="6"/>
  </r>
  <r>
    <x v="2"/>
    <x v="0"/>
    <s v="USD"/>
    <n v="1460751128"/>
    <n v="1455570728"/>
    <b v="0"/>
    <n v="10"/>
    <x v="1"/>
    <x v="6"/>
    <n v="-9727"/>
    <n v="27.3"/>
    <x v="1"/>
    <x v="6"/>
  </r>
  <r>
    <x v="2"/>
    <x v="0"/>
    <s v="USD"/>
    <n v="1409000400"/>
    <n v="1408381704"/>
    <b v="0"/>
    <n v="17"/>
    <x v="1"/>
    <x v="6"/>
    <n v="-5000"/>
    <n v="29.411764705882351"/>
    <x v="1"/>
    <x v="6"/>
  </r>
  <r>
    <x v="2"/>
    <x v="0"/>
    <s v="USD"/>
    <n v="1420768800"/>
    <n v="1415644395"/>
    <b v="0"/>
    <n v="2"/>
    <x v="1"/>
    <x v="6"/>
    <n v="-4975"/>
    <n v="12.5"/>
    <x v="1"/>
    <x v="6"/>
  </r>
  <r>
    <x v="2"/>
    <x v="0"/>
    <s v="USD"/>
    <n v="1428100815"/>
    <n v="1422920415"/>
    <b v="0"/>
    <n v="0"/>
    <x v="1"/>
    <x v="6"/>
    <n v="-50000"/>
    <e v="#DIV/0!"/>
    <x v="1"/>
    <x v="6"/>
  </r>
  <r>
    <x v="2"/>
    <x v="0"/>
    <s v="USD"/>
    <n v="1403470800"/>
    <n v="1403356792"/>
    <b v="0"/>
    <n v="4"/>
    <x v="1"/>
    <x v="6"/>
    <n v="-477"/>
    <n v="5.75"/>
    <x v="1"/>
    <x v="6"/>
  </r>
  <r>
    <x v="2"/>
    <x v="0"/>
    <s v="USD"/>
    <n v="1481522400"/>
    <n v="1480283321"/>
    <b v="0"/>
    <n v="12"/>
    <x v="1"/>
    <x v="6"/>
    <n v="-2375"/>
    <n v="52.083333333333336"/>
    <x v="1"/>
    <x v="6"/>
  </r>
  <r>
    <x v="2"/>
    <x v="0"/>
    <s v="USD"/>
    <n v="1444577345"/>
    <n v="1441985458"/>
    <b v="0"/>
    <n v="3"/>
    <x v="1"/>
    <x v="6"/>
    <n v="-11450"/>
    <n v="183.33333333333334"/>
    <x v="1"/>
    <x v="6"/>
  </r>
  <r>
    <x v="2"/>
    <x v="0"/>
    <s v="USD"/>
    <n v="1446307053"/>
    <n v="1443715053"/>
    <b v="0"/>
    <n v="12"/>
    <x v="1"/>
    <x v="6"/>
    <n v="-7184"/>
    <n v="26.333333333333332"/>
    <x v="1"/>
    <x v="6"/>
  </r>
  <r>
    <x v="2"/>
    <x v="0"/>
    <s v="USD"/>
    <n v="1469325158"/>
    <n v="1464141158"/>
    <b v="0"/>
    <n v="0"/>
    <x v="1"/>
    <x v="6"/>
    <n v="-10000"/>
    <e v="#DIV/0!"/>
    <x v="1"/>
    <x v="6"/>
  </r>
  <r>
    <x v="2"/>
    <x v="0"/>
    <s v="USD"/>
    <n v="1407562632"/>
    <n v="1404970632"/>
    <b v="0"/>
    <n v="7"/>
    <x v="1"/>
    <x v="6"/>
    <n v="-2095"/>
    <n v="486.42857142857144"/>
    <x v="1"/>
    <x v="6"/>
  </r>
  <r>
    <x v="2"/>
    <x v="0"/>
    <s v="USD"/>
    <n v="1423345339"/>
    <n v="1418161339"/>
    <b v="0"/>
    <n v="2"/>
    <x v="1"/>
    <x v="6"/>
    <n v="-744"/>
    <n v="3"/>
    <x v="1"/>
    <x v="6"/>
  </r>
  <r>
    <x v="2"/>
    <x v="0"/>
    <s v="USD"/>
    <n v="1440412396"/>
    <n v="1437820396"/>
    <b v="0"/>
    <n v="1"/>
    <x v="1"/>
    <x v="6"/>
    <n v="-149975"/>
    <n v="25"/>
    <x v="1"/>
    <x v="6"/>
  </r>
  <r>
    <x v="2"/>
    <x v="0"/>
    <s v="USD"/>
    <n v="1441771218"/>
    <n v="1436587218"/>
    <b v="0"/>
    <n v="4"/>
    <x v="1"/>
    <x v="6"/>
    <n v="-4961"/>
    <n v="9.75"/>
    <x v="1"/>
    <x v="6"/>
  </r>
  <r>
    <x v="2"/>
    <x v="1"/>
    <s v="GBP"/>
    <n v="1415534400"/>
    <n v="1414538031"/>
    <b v="0"/>
    <n v="4"/>
    <x v="1"/>
    <x v="6"/>
    <n v="-1425"/>
    <n v="18.75"/>
    <x v="1"/>
    <x v="6"/>
  </r>
  <r>
    <x v="2"/>
    <x v="0"/>
    <s v="USD"/>
    <n v="1473211313"/>
    <n v="1472001713"/>
    <b v="0"/>
    <n v="17"/>
    <x v="1"/>
    <x v="6"/>
    <n v="-2878"/>
    <n v="36.588235294117645"/>
    <x v="1"/>
    <x v="6"/>
  </r>
  <r>
    <x v="2"/>
    <x v="0"/>
    <s v="USD"/>
    <n v="1438390800"/>
    <n v="1436888066"/>
    <b v="0"/>
    <n v="7"/>
    <x v="1"/>
    <x v="6"/>
    <n v="-5435"/>
    <n v="80.714285714285708"/>
    <x v="1"/>
    <x v="6"/>
  </r>
  <r>
    <x v="2"/>
    <x v="0"/>
    <s v="USD"/>
    <n v="1463259837"/>
    <n v="1458075837"/>
    <b v="0"/>
    <n v="2"/>
    <x v="1"/>
    <x v="6"/>
    <n v="-2498"/>
    <n v="1"/>
    <x v="1"/>
    <x v="6"/>
  </r>
  <r>
    <x v="2"/>
    <x v="0"/>
    <s v="USD"/>
    <n v="1465407219"/>
    <n v="1462815219"/>
    <b v="0"/>
    <n v="5"/>
    <x v="1"/>
    <x v="6"/>
    <n v="-9336"/>
    <n v="52.8"/>
    <x v="1"/>
    <x v="6"/>
  </r>
  <r>
    <x v="2"/>
    <x v="0"/>
    <s v="USD"/>
    <n v="1416944760"/>
    <n v="1413527001"/>
    <b v="0"/>
    <n v="1"/>
    <x v="1"/>
    <x v="6"/>
    <n v="-179980"/>
    <n v="20"/>
    <x v="1"/>
    <x v="6"/>
  </r>
  <r>
    <x v="2"/>
    <x v="1"/>
    <s v="GBP"/>
    <n v="1434139887"/>
    <n v="1428955887"/>
    <b v="0"/>
    <n v="1"/>
    <x v="1"/>
    <x v="6"/>
    <n v="-29999"/>
    <n v="1"/>
    <x v="1"/>
    <x v="6"/>
  </r>
  <r>
    <x v="2"/>
    <x v="0"/>
    <s v="USD"/>
    <n v="1435429626"/>
    <n v="1431973626"/>
    <b v="0"/>
    <n v="14"/>
    <x v="1"/>
    <x v="6"/>
    <n v="-1143"/>
    <n v="46.928571428571431"/>
    <x v="1"/>
    <x v="6"/>
  </r>
  <r>
    <x v="2"/>
    <x v="0"/>
    <s v="USD"/>
    <n v="1452827374"/>
    <n v="1450235374"/>
    <b v="0"/>
    <n v="26"/>
    <x v="1"/>
    <x v="6"/>
    <n v="-12410"/>
    <n v="78.07692307692308"/>
    <x v="1"/>
    <x v="6"/>
  </r>
  <r>
    <x v="2"/>
    <x v="0"/>
    <s v="USD"/>
    <n v="1410041339"/>
    <n v="1404857339"/>
    <b v="0"/>
    <n v="2"/>
    <x v="1"/>
    <x v="6"/>
    <n v="-9998"/>
    <n v="1"/>
    <x v="1"/>
    <x v="6"/>
  </r>
  <r>
    <x v="2"/>
    <x v="1"/>
    <s v="GBP"/>
    <n v="1426365994"/>
    <n v="1421185594"/>
    <b v="0"/>
    <n v="1"/>
    <x v="1"/>
    <x v="6"/>
    <n v="-24999"/>
    <n v="1"/>
    <x v="1"/>
    <x v="6"/>
  </r>
  <r>
    <x v="2"/>
    <x v="1"/>
    <s v="GBP"/>
    <n v="1458117190"/>
    <n v="1455528790"/>
    <b v="0"/>
    <n v="3"/>
    <x v="1"/>
    <x v="6"/>
    <n v="-389"/>
    <n v="203.66666666666666"/>
    <x v="1"/>
    <x v="6"/>
  </r>
  <r>
    <x v="2"/>
    <x v="1"/>
    <s v="GBP"/>
    <n v="1400498789"/>
    <n v="1398511589"/>
    <b v="0"/>
    <n v="7"/>
    <x v="1"/>
    <x v="6"/>
    <n v="-1705"/>
    <n v="20.714285714285715"/>
    <x v="1"/>
    <x v="6"/>
  </r>
  <r>
    <x v="2"/>
    <x v="0"/>
    <s v="USD"/>
    <n v="1442381847"/>
    <n v="1440826647"/>
    <b v="0"/>
    <n v="9"/>
    <x v="1"/>
    <x v="6"/>
    <n v="-1563"/>
    <n v="48.555555555555557"/>
    <x v="1"/>
    <x v="6"/>
  </r>
  <r>
    <x v="2"/>
    <x v="0"/>
    <s v="USD"/>
    <n v="1446131207"/>
    <n v="1443712007"/>
    <b v="0"/>
    <n v="20"/>
    <x v="1"/>
    <x v="6"/>
    <n v="-3638"/>
    <n v="68.099999999999994"/>
    <x v="1"/>
    <x v="6"/>
  </r>
  <r>
    <x v="2"/>
    <x v="0"/>
    <s v="USD"/>
    <n v="1407250329"/>
    <n v="1404658329"/>
    <b v="0"/>
    <n v="6"/>
    <x v="1"/>
    <x v="6"/>
    <n v="-549"/>
    <n v="8.5"/>
    <x v="1"/>
    <x v="6"/>
  </r>
  <r>
    <x v="2"/>
    <x v="5"/>
    <s v="CAD"/>
    <n v="1427306470"/>
    <n v="1424718070"/>
    <b v="0"/>
    <n v="13"/>
    <x v="1"/>
    <x v="6"/>
    <n v="-1829"/>
    <n v="51.615384615384613"/>
    <x v="1"/>
    <x v="6"/>
  </r>
  <r>
    <x v="0"/>
    <x v="0"/>
    <s v="USD"/>
    <n v="1411679804"/>
    <n v="1409087804"/>
    <b v="0"/>
    <n v="3"/>
    <x v="0"/>
    <x v="40"/>
    <n v="29"/>
    <n v="43"/>
    <x v="1"/>
    <x v="40"/>
  </r>
  <r>
    <x v="0"/>
    <x v="1"/>
    <s v="GBP"/>
    <n v="1431982727"/>
    <n v="1428094727"/>
    <b v="0"/>
    <n v="6"/>
    <x v="0"/>
    <x v="40"/>
    <n v="0"/>
    <n v="83.333333333333329"/>
    <x v="1"/>
    <x v="40"/>
  </r>
  <r>
    <x v="0"/>
    <x v="0"/>
    <s v="USD"/>
    <n v="1422068400"/>
    <n v="1420774779"/>
    <b v="0"/>
    <n v="10"/>
    <x v="0"/>
    <x v="40"/>
    <n v="0"/>
    <n v="30"/>
    <x v="1"/>
    <x v="40"/>
  </r>
  <r>
    <x v="0"/>
    <x v="0"/>
    <s v="USD"/>
    <n v="1431143940"/>
    <n v="1428585710"/>
    <b v="0"/>
    <n v="147"/>
    <x v="0"/>
    <x v="40"/>
    <n v="800"/>
    <n v="175.51020408163265"/>
    <x v="1"/>
    <x v="40"/>
  </r>
  <r>
    <x v="0"/>
    <x v="0"/>
    <s v="USD"/>
    <n v="1410444068"/>
    <n v="1407852068"/>
    <b v="0"/>
    <n v="199"/>
    <x v="0"/>
    <x v="40"/>
    <n v="1100.6900000000023"/>
    <n v="231.66175879396985"/>
    <x v="1"/>
    <x v="40"/>
  </r>
  <r>
    <x v="0"/>
    <x v="0"/>
    <s v="USD"/>
    <n v="1424715779"/>
    <n v="1423506179"/>
    <b v="0"/>
    <n v="50"/>
    <x v="0"/>
    <x v="40"/>
    <n v="750"/>
    <n v="75"/>
    <x v="1"/>
    <x v="40"/>
  </r>
  <r>
    <x v="0"/>
    <x v="0"/>
    <s v="USD"/>
    <n v="1405400400"/>
    <n v="1402934629"/>
    <b v="0"/>
    <n v="21"/>
    <x v="0"/>
    <x v="40"/>
    <n v="555"/>
    <n v="112.14285714285714"/>
    <x v="1"/>
    <x v="40"/>
  </r>
  <r>
    <x v="0"/>
    <x v="0"/>
    <s v="USD"/>
    <n v="1457135846"/>
    <n v="1454543846"/>
    <b v="0"/>
    <n v="24"/>
    <x v="0"/>
    <x v="40"/>
    <n v="0"/>
    <n v="41.666666666666664"/>
    <x v="1"/>
    <x v="40"/>
  </r>
  <r>
    <x v="0"/>
    <x v="0"/>
    <s v="USD"/>
    <n v="1401024758"/>
    <n v="1398432758"/>
    <b v="0"/>
    <n v="32"/>
    <x v="0"/>
    <x v="40"/>
    <n v="165.55000000000018"/>
    <n v="255.17343750000001"/>
    <x v="1"/>
    <x v="40"/>
  </r>
  <r>
    <x v="0"/>
    <x v="1"/>
    <s v="GBP"/>
    <n v="1431007264"/>
    <n v="1428415264"/>
    <b v="0"/>
    <n v="62"/>
    <x v="0"/>
    <x v="40"/>
    <n v="92"/>
    <n v="162.7741935483871"/>
    <x v="1"/>
    <x v="40"/>
  </r>
  <r>
    <x v="0"/>
    <x v="5"/>
    <s v="CAD"/>
    <n v="1410761280"/>
    <n v="1408604363"/>
    <b v="0"/>
    <n v="9"/>
    <x v="0"/>
    <x v="40"/>
    <n v="45"/>
    <n v="88.333333333333329"/>
    <x v="1"/>
    <x v="40"/>
  </r>
  <r>
    <x v="0"/>
    <x v="2"/>
    <s v="AUD"/>
    <n v="1424516400"/>
    <n v="1421812637"/>
    <b v="0"/>
    <n v="38"/>
    <x v="0"/>
    <x v="40"/>
    <n v="158"/>
    <n v="85.736842105263165"/>
    <x v="1"/>
    <x v="40"/>
  </r>
  <r>
    <x v="0"/>
    <x v="0"/>
    <s v="USD"/>
    <n v="1465081053"/>
    <n v="1462489053"/>
    <b v="0"/>
    <n v="54"/>
    <x v="0"/>
    <x v="40"/>
    <n v="69"/>
    <n v="47.574074074074076"/>
    <x v="1"/>
    <x v="40"/>
  </r>
  <r>
    <x v="0"/>
    <x v="5"/>
    <s v="CAD"/>
    <n v="1402845364"/>
    <n v="1400253364"/>
    <b v="0"/>
    <n v="37"/>
    <x v="0"/>
    <x v="40"/>
    <n v="200"/>
    <n v="72.972972972972968"/>
    <x v="1"/>
    <x v="40"/>
  </r>
  <r>
    <x v="0"/>
    <x v="0"/>
    <s v="USD"/>
    <n v="1472490000"/>
    <n v="1467468008"/>
    <b v="0"/>
    <n v="39"/>
    <x v="0"/>
    <x v="40"/>
    <n v="31"/>
    <n v="90.538461538461533"/>
    <x v="1"/>
    <x v="40"/>
  </r>
  <r>
    <x v="0"/>
    <x v="0"/>
    <s v="USD"/>
    <n v="1413176340"/>
    <n v="1412091423"/>
    <b v="0"/>
    <n v="34"/>
    <x v="0"/>
    <x v="40"/>
    <n v="280"/>
    <n v="37.647058823529413"/>
    <x v="1"/>
    <x v="40"/>
  </r>
  <r>
    <x v="0"/>
    <x v="1"/>
    <s v="GBP"/>
    <n v="1405249113"/>
    <n v="1402657113"/>
    <b v="0"/>
    <n v="55"/>
    <x v="0"/>
    <x v="40"/>
    <n v="500"/>
    <n v="36.363636363636367"/>
    <x v="1"/>
    <x v="40"/>
  </r>
  <r>
    <x v="0"/>
    <x v="0"/>
    <s v="USD"/>
    <n v="1422636814"/>
    <n v="1420044814"/>
    <b v="0"/>
    <n v="32"/>
    <x v="0"/>
    <x v="40"/>
    <n v="55"/>
    <n v="126.71875"/>
    <x v="1"/>
    <x v="40"/>
  </r>
  <r>
    <x v="0"/>
    <x v="0"/>
    <s v="USD"/>
    <n v="1409187600"/>
    <n v="1406316312"/>
    <b v="0"/>
    <n v="25"/>
    <x v="0"/>
    <x v="40"/>
    <n v="230"/>
    <n v="329.2"/>
    <x v="1"/>
    <x v="40"/>
  </r>
  <r>
    <x v="0"/>
    <x v="0"/>
    <s v="USD"/>
    <n v="1421606018"/>
    <n v="1418150018"/>
    <b v="0"/>
    <n v="33"/>
    <x v="0"/>
    <x v="40"/>
    <n v="181"/>
    <n v="81.242424242424249"/>
    <x v="1"/>
    <x v="40"/>
  </r>
  <r>
    <x v="2"/>
    <x v="0"/>
    <s v="USD"/>
    <n v="1425250955"/>
    <n v="1422658955"/>
    <b v="0"/>
    <n v="1"/>
    <x v="1"/>
    <x v="38"/>
    <n v="-24999"/>
    <n v="1"/>
    <x v="1"/>
    <x v="38"/>
  </r>
  <r>
    <x v="2"/>
    <x v="5"/>
    <s v="CAD"/>
    <n v="1450297080"/>
    <n v="1448565459"/>
    <b v="0"/>
    <n v="202"/>
    <x v="1"/>
    <x v="38"/>
    <n v="-159150"/>
    <n v="202.22772277227722"/>
    <x v="1"/>
    <x v="38"/>
  </r>
  <r>
    <x v="2"/>
    <x v="0"/>
    <s v="USD"/>
    <n v="1428894380"/>
    <n v="1426302380"/>
    <b v="0"/>
    <n v="0"/>
    <x v="1"/>
    <x v="38"/>
    <n v="-3000"/>
    <e v="#DIV/0!"/>
    <x v="1"/>
    <x v="38"/>
  </r>
  <r>
    <x v="2"/>
    <x v="0"/>
    <s v="USD"/>
    <n v="1433714198"/>
    <n v="1431122198"/>
    <b v="0"/>
    <n v="1"/>
    <x v="1"/>
    <x v="38"/>
    <n v="-9900"/>
    <n v="100"/>
    <x v="1"/>
    <x v="38"/>
  </r>
  <r>
    <x v="2"/>
    <x v="0"/>
    <s v="USD"/>
    <n v="1432437660"/>
    <n v="1429845660"/>
    <b v="0"/>
    <n v="0"/>
    <x v="1"/>
    <x v="38"/>
    <n v="-50000"/>
    <e v="#DIV/0!"/>
    <x v="1"/>
    <x v="38"/>
  </r>
  <r>
    <x v="2"/>
    <x v="1"/>
    <s v="GBP"/>
    <n v="1471265092"/>
    <n v="1468673092"/>
    <b v="0"/>
    <n v="2"/>
    <x v="1"/>
    <x v="38"/>
    <n v="-1998"/>
    <n v="1"/>
    <x v="1"/>
    <x v="38"/>
  </r>
  <r>
    <x v="2"/>
    <x v="0"/>
    <s v="USD"/>
    <n v="1480007460"/>
    <n v="1475760567"/>
    <b v="0"/>
    <n v="13"/>
    <x v="1"/>
    <x v="38"/>
    <n v="-23928"/>
    <n v="82.461538461538467"/>
    <x v="1"/>
    <x v="38"/>
  </r>
  <r>
    <x v="2"/>
    <x v="0"/>
    <s v="USD"/>
    <n v="1433259293"/>
    <n v="1428075293"/>
    <b v="0"/>
    <n v="9"/>
    <x v="1"/>
    <x v="38"/>
    <n v="-499976"/>
    <n v="2.6666666666666665"/>
    <x v="1"/>
    <x v="38"/>
  </r>
  <r>
    <x v="2"/>
    <x v="0"/>
    <s v="USD"/>
    <n v="1447965917"/>
    <n v="1445370317"/>
    <b v="0"/>
    <n v="2"/>
    <x v="1"/>
    <x v="38"/>
    <n v="-975"/>
    <n v="12.5"/>
    <x v="1"/>
    <x v="38"/>
  </r>
  <r>
    <x v="2"/>
    <x v="0"/>
    <s v="USD"/>
    <n v="1453538752"/>
    <n v="1450946752"/>
    <b v="0"/>
    <n v="0"/>
    <x v="1"/>
    <x v="38"/>
    <n v="-5000000"/>
    <e v="#DIV/0!"/>
    <x v="1"/>
    <x v="38"/>
  </r>
  <r>
    <x v="1"/>
    <x v="0"/>
    <s v="USD"/>
    <n v="1412536573"/>
    <n v="1408648573"/>
    <b v="0"/>
    <n v="58"/>
    <x v="1"/>
    <x v="38"/>
    <n v="-48904"/>
    <n v="18.896551724137932"/>
    <x v="1"/>
    <x v="38"/>
  </r>
  <r>
    <x v="1"/>
    <x v="0"/>
    <s v="USD"/>
    <n v="1476676800"/>
    <n v="1473957239"/>
    <b v="0"/>
    <n v="8"/>
    <x v="1"/>
    <x v="38"/>
    <n v="-18395"/>
    <n v="200.625"/>
    <x v="1"/>
    <x v="38"/>
  </r>
  <r>
    <x v="1"/>
    <x v="0"/>
    <s v="USD"/>
    <n v="1444330821"/>
    <n v="1441738821"/>
    <b v="0"/>
    <n v="3"/>
    <x v="1"/>
    <x v="38"/>
    <n v="-399395"/>
    <n v="201.66666666666666"/>
    <x v="1"/>
    <x v="38"/>
  </r>
  <r>
    <x v="1"/>
    <x v="0"/>
    <s v="USD"/>
    <n v="1489669203"/>
    <n v="1487944803"/>
    <b v="0"/>
    <n v="0"/>
    <x v="1"/>
    <x v="38"/>
    <n v="-15000"/>
    <e v="#DIV/0!"/>
    <x v="1"/>
    <x v="38"/>
  </r>
  <r>
    <x v="1"/>
    <x v="0"/>
    <s v="USD"/>
    <n v="1434476849"/>
    <n v="1431884849"/>
    <b v="0"/>
    <n v="11"/>
    <x v="1"/>
    <x v="38"/>
    <n v="-485"/>
    <n v="65"/>
    <x v="1"/>
    <x v="38"/>
  </r>
  <r>
    <x v="1"/>
    <x v="0"/>
    <s v="USD"/>
    <n v="1462402850"/>
    <n v="1459810850"/>
    <b v="0"/>
    <n v="20"/>
    <x v="1"/>
    <x v="38"/>
    <n v="-6578"/>
    <n v="66.099999999999994"/>
    <x v="1"/>
    <x v="38"/>
  </r>
  <r>
    <x v="1"/>
    <x v="0"/>
    <s v="USD"/>
    <n v="1427498172"/>
    <n v="1422317772"/>
    <b v="0"/>
    <n v="3"/>
    <x v="1"/>
    <x v="38"/>
    <n v="-14720"/>
    <n v="93.333333333333329"/>
    <x v="1"/>
    <x v="38"/>
  </r>
  <r>
    <x v="1"/>
    <x v="0"/>
    <s v="USD"/>
    <n v="1462729317"/>
    <n v="1457548917"/>
    <b v="0"/>
    <n v="0"/>
    <x v="1"/>
    <x v="38"/>
    <n v="-80000"/>
    <e v="#DIV/0!"/>
    <x v="1"/>
    <x v="38"/>
  </r>
  <r>
    <x v="1"/>
    <x v="1"/>
    <s v="GBP"/>
    <n v="1465258325"/>
    <n v="1462666325"/>
    <b v="0"/>
    <n v="0"/>
    <x v="1"/>
    <x v="38"/>
    <n v="-10000"/>
    <e v="#DIV/0!"/>
    <x v="1"/>
    <x v="38"/>
  </r>
  <r>
    <x v="1"/>
    <x v="0"/>
    <s v="USD"/>
    <n v="1410459023"/>
    <n v="1407867023"/>
    <b v="0"/>
    <n v="0"/>
    <x v="1"/>
    <x v="38"/>
    <n v="-30000000"/>
    <e v="#DIV/0!"/>
    <x v="1"/>
    <x v="38"/>
  </r>
  <r>
    <x v="0"/>
    <x v="0"/>
    <s v="USD"/>
    <n v="1427342400"/>
    <n v="1424927159"/>
    <b v="0"/>
    <n v="108"/>
    <x v="0"/>
    <x v="6"/>
    <n v="481"/>
    <n v="50.75"/>
    <x v="1"/>
    <x v="6"/>
  </r>
  <r>
    <x v="0"/>
    <x v="0"/>
    <s v="USD"/>
    <n v="1425193140"/>
    <n v="1422769906"/>
    <b v="0"/>
    <n v="20"/>
    <x v="0"/>
    <x v="6"/>
    <n v="218"/>
    <n v="60.9"/>
    <x v="1"/>
    <x v="6"/>
  </r>
  <r>
    <x v="0"/>
    <x v="0"/>
    <s v="USD"/>
    <n v="1435835824"/>
    <n v="1433243824"/>
    <b v="0"/>
    <n v="98"/>
    <x v="0"/>
    <x v="6"/>
    <n v="685"/>
    <n v="109.03061224489795"/>
    <x v="1"/>
    <x v="6"/>
  </r>
  <r>
    <x v="0"/>
    <x v="0"/>
    <s v="USD"/>
    <n v="1407360720"/>
    <n v="1404769819"/>
    <b v="0"/>
    <n v="196"/>
    <x v="0"/>
    <x v="6"/>
    <n v="35.6899999999996"/>
    <n v="25.692295918367346"/>
    <x v="1"/>
    <x v="6"/>
  </r>
  <r>
    <x v="0"/>
    <x v="0"/>
    <s v="USD"/>
    <n v="1436290233"/>
    <n v="1433698233"/>
    <b v="0"/>
    <n v="39"/>
    <x v="0"/>
    <x v="6"/>
    <n v="135"/>
    <n v="41.92307692307692"/>
    <x v="1"/>
    <x v="6"/>
  </r>
  <r>
    <x v="0"/>
    <x v="0"/>
    <s v="USD"/>
    <n v="1442425412"/>
    <n v="1439833412"/>
    <b v="0"/>
    <n v="128"/>
    <x v="0"/>
    <x v="6"/>
    <n v="1363"/>
    <n v="88.7734375"/>
    <x v="1"/>
    <x v="6"/>
  </r>
  <r>
    <x v="0"/>
    <x v="0"/>
    <s v="USD"/>
    <n v="1425872692"/>
    <n v="1423284292"/>
    <b v="0"/>
    <n v="71"/>
    <x v="0"/>
    <x v="6"/>
    <n v="696"/>
    <n v="80.225352112676063"/>
    <x v="1"/>
    <x v="6"/>
  </r>
  <r>
    <x v="0"/>
    <x v="0"/>
    <s v="USD"/>
    <n v="1471406340"/>
    <n v="1470227660"/>
    <b v="0"/>
    <n v="47"/>
    <x v="0"/>
    <x v="6"/>
    <n v="210"/>
    <n v="78.936170212765958"/>
    <x v="1"/>
    <x v="6"/>
  </r>
  <r>
    <x v="0"/>
    <x v="5"/>
    <s v="CAD"/>
    <n v="1430693460"/>
    <n v="1428087153"/>
    <b v="0"/>
    <n v="17"/>
    <x v="0"/>
    <x v="6"/>
    <n v="625"/>
    <n v="95.588235294117652"/>
    <x v="1"/>
    <x v="6"/>
  </r>
  <r>
    <x v="0"/>
    <x v="0"/>
    <s v="USD"/>
    <n v="1405699451"/>
    <n v="1403107451"/>
    <b v="0"/>
    <n v="91"/>
    <x v="0"/>
    <x v="6"/>
    <n v="360"/>
    <n v="69.890109890109883"/>
    <x v="1"/>
    <x v="6"/>
  </r>
  <r>
    <x v="0"/>
    <x v="0"/>
    <s v="USD"/>
    <n v="1409500078"/>
    <n v="1406908078"/>
    <b v="0"/>
    <n v="43"/>
    <x v="0"/>
    <x v="6"/>
    <n v="5"/>
    <n v="74.534883720930239"/>
    <x v="1"/>
    <x v="6"/>
  </r>
  <r>
    <x v="0"/>
    <x v="0"/>
    <s v="USD"/>
    <n v="1480899600"/>
    <n v="1479609520"/>
    <b v="0"/>
    <n v="17"/>
    <x v="0"/>
    <x v="6"/>
    <n v="107"/>
    <n v="123.94117647058823"/>
    <x v="1"/>
    <x v="6"/>
  </r>
  <r>
    <x v="0"/>
    <x v="0"/>
    <s v="USD"/>
    <n v="1451620800"/>
    <n v="1449171508"/>
    <b v="0"/>
    <n v="33"/>
    <x v="0"/>
    <x v="6"/>
    <n v="3740"/>
    <n v="264.84848484848487"/>
    <x v="1"/>
    <x v="6"/>
  </r>
  <r>
    <x v="0"/>
    <x v="0"/>
    <s v="USD"/>
    <n v="1411695300"/>
    <n v="1409275671"/>
    <b v="0"/>
    <n v="87"/>
    <x v="0"/>
    <x v="6"/>
    <n v="100"/>
    <n v="58.620689655172413"/>
    <x v="1"/>
    <x v="6"/>
  </r>
  <r>
    <x v="0"/>
    <x v="0"/>
    <s v="USD"/>
    <n v="1417057200"/>
    <n v="1414599886"/>
    <b v="0"/>
    <n v="113"/>
    <x v="0"/>
    <x v="6"/>
    <n v="10"/>
    <n v="70.884955752212392"/>
    <x v="1"/>
    <x v="6"/>
  </r>
  <r>
    <x v="0"/>
    <x v="1"/>
    <s v="GBP"/>
    <n v="1457870400"/>
    <n v="1456421530"/>
    <b v="0"/>
    <n v="14"/>
    <x v="0"/>
    <x v="6"/>
    <n v="50"/>
    <n v="8.5714285714285712"/>
    <x v="1"/>
    <x v="6"/>
  </r>
  <r>
    <x v="0"/>
    <x v="0"/>
    <s v="USD"/>
    <n v="1427076840"/>
    <n v="1421960934"/>
    <b v="0"/>
    <n v="30"/>
    <x v="0"/>
    <x v="6"/>
    <n v="407"/>
    <n v="113.56666666666666"/>
    <x v="1"/>
    <x v="6"/>
  </r>
  <r>
    <x v="0"/>
    <x v="0"/>
    <s v="USD"/>
    <n v="1413784740"/>
    <n v="1412954547"/>
    <b v="0"/>
    <n v="16"/>
    <x v="0"/>
    <x v="6"/>
    <n v="221"/>
    <n v="60.6875"/>
    <x v="1"/>
    <x v="6"/>
  </r>
  <r>
    <x v="0"/>
    <x v="0"/>
    <s v="USD"/>
    <n v="1420524000"/>
    <n v="1419104823"/>
    <b v="0"/>
    <n v="46"/>
    <x v="0"/>
    <x v="6"/>
    <n v="70"/>
    <n v="110.21739130434783"/>
    <x v="1"/>
    <x v="6"/>
  </r>
  <r>
    <x v="0"/>
    <x v="0"/>
    <s v="USD"/>
    <n v="1440381600"/>
    <n v="1438639130"/>
    <b v="0"/>
    <n v="24"/>
    <x v="0"/>
    <x v="6"/>
    <n v="275"/>
    <n v="136.45833333333334"/>
    <x v="1"/>
    <x v="6"/>
  </r>
  <r>
    <x v="0"/>
    <x v="17"/>
    <s v="EUR"/>
    <n v="1443014756"/>
    <n v="1439126756"/>
    <b v="1"/>
    <n v="97"/>
    <x v="0"/>
    <x v="38"/>
    <n v="1157"/>
    <n v="53.164948453608247"/>
    <x v="1"/>
    <x v="38"/>
  </r>
  <r>
    <x v="0"/>
    <x v="1"/>
    <s v="GBP"/>
    <n v="1455208143"/>
    <n v="1452616143"/>
    <b v="1"/>
    <n v="59"/>
    <x v="0"/>
    <x v="38"/>
    <n v="103"/>
    <n v="86.491525423728817"/>
    <x v="1"/>
    <x v="38"/>
  </r>
  <r>
    <x v="0"/>
    <x v="0"/>
    <s v="USD"/>
    <n v="1415722236"/>
    <n v="1410534636"/>
    <b v="1"/>
    <n v="1095"/>
    <x v="0"/>
    <x v="38"/>
    <n v="53985.91"/>
    <n v="155.23827397260274"/>
    <x v="1"/>
    <x v="38"/>
  </r>
  <r>
    <x v="0"/>
    <x v="0"/>
    <s v="USD"/>
    <n v="1472020881"/>
    <n v="1469428881"/>
    <b v="1"/>
    <n v="218"/>
    <x v="0"/>
    <x v="38"/>
    <n v="88"/>
    <n v="115.08256880733946"/>
    <x v="1"/>
    <x v="38"/>
  </r>
  <r>
    <x v="0"/>
    <x v="4"/>
    <s v="NZD"/>
    <n v="1477886400"/>
    <n v="1476228128"/>
    <b v="0"/>
    <n v="111"/>
    <x v="0"/>
    <x v="38"/>
    <n v="2165"/>
    <n v="109.5945945945946"/>
    <x v="1"/>
    <x v="38"/>
  </r>
  <r>
    <x v="0"/>
    <x v="1"/>
    <s v="GBP"/>
    <n v="1462100406"/>
    <n v="1456920006"/>
    <b v="0"/>
    <n v="56"/>
    <x v="0"/>
    <x v="38"/>
    <n v="132"/>
    <n v="45.214285714285715"/>
    <x v="1"/>
    <x v="38"/>
  </r>
  <r>
    <x v="0"/>
    <x v="0"/>
    <s v="USD"/>
    <n v="1476316800"/>
    <n v="1473837751"/>
    <b v="0"/>
    <n v="265"/>
    <x v="0"/>
    <x v="38"/>
    <n v="2600.2000000000007"/>
    <n v="104.15169811320754"/>
    <x v="1"/>
    <x v="38"/>
  </r>
  <r>
    <x v="0"/>
    <x v="1"/>
    <s v="GBP"/>
    <n v="1466412081"/>
    <n v="1463820081"/>
    <b v="0"/>
    <n v="28"/>
    <x v="0"/>
    <x v="38"/>
    <n v="0"/>
    <n v="35.714285714285715"/>
    <x v="1"/>
    <x v="38"/>
  </r>
  <r>
    <x v="0"/>
    <x v="0"/>
    <s v="USD"/>
    <n v="1450673940"/>
    <n v="1448756962"/>
    <b v="0"/>
    <n v="364"/>
    <x v="0"/>
    <x v="38"/>
    <n v="15307"/>
    <n v="96.997252747252745"/>
    <x v="1"/>
    <x v="38"/>
  </r>
  <r>
    <x v="0"/>
    <x v="0"/>
    <s v="USD"/>
    <n v="1452174420"/>
    <n v="1449150420"/>
    <b v="0"/>
    <n v="27"/>
    <x v="0"/>
    <x v="38"/>
    <n v="0"/>
    <n v="370.37037037037038"/>
    <x v="1"/>
    <x v="38"/>
  </r>
  <r>
    <x v="0"/>
    <x v="0"/>
    <s v="USD"/>
    <n v="1485547530"/>
    <n v="1483646730"/>
    <b v="0"/>
    <n v="93"/>
    <x v="0"/>
    <x v="38"/>
    <n v="280"/>
    <n v="94.408602150537632"/>
    <x v="1"/>
    <x v="38"/>
  </r>
  <r>
    <x v="0"/>
    <x v="0"/>
    <s v="USD"/>
    <n v="1476037510"/>
    <n v="1473445510"/>
    <b v="0"/>
    <n v="64"/>
    <x v="0"/>
    <x v="38"/>
    <n v="135"/>
    <n v="48.984375"/>
    <x v="1"/>
    <x v="38"/>
  </r>
  <r>
    <x v="0"/>
    <x v="0"/>
    <s v="USD"/>
    <n v="1455998867"/>
    <n v="1453406867"/>
    <b v="0"/>
    <n v="22"/>
    <x v="0"/>
    <x v="38"/>
    <n v="3"/>
    <n v="45.590909090909093"/>
    <x v="1"/>
    <x v="38"/>
  </r>
  <r>
    <x v="0"/>
    <x v="1"/>
    <s v="GBP"/>
    <n v="1412335772"/>
    <n v="1409743772"/>
    <b v="0"/>
    <n v="59"/>
    <x v="0"/>
    <x v="38"/>
    <n v="1073.24"/>
    <n v="23.275254237288134"/>
    <x v="1"/>
    <x v="38"/>
  </r>
  <r>
    <x v="0"/>
    <x v="0"/>
    <s v="USD"/>
    <n v="1484841471"/>
    <n v="1482249471"/>
    <b v="0"/>
    <n v="249"/>
    <x v="0"/>
    <x v="38"/>
    <n v="744"/>
    <n v="63.2289156626506"/>
    <x v="1"/>
    <x v="38"/>
  </r>
  <r>
    <x v="0"/>
    <x v="0"/>
    <s v="USD"/>
    <n v="1432677240"/>
    <n v="1427493240"/>
    <b v="0"/>
    <n v="392"/>
    <x v="0"/>
    <x v="38"/>
    <n v="25180"/>
    <n v="153.5204081632653"/>
    <x v="1"/>
    <x v="38"/>
  </r>
  <r>
    <x v="0"/>
    <x v="0"/>
    <s v="USD"/>
    <n v="1488171540"/>
    <n v="1486661793"/>
    <b v="0"/>
    <n v="115"/>
    <x v="0"/>
    <x v="38"/>
    <n v="373"/>
    <n v="90.2"/>
    <x v="1"/>
    <x v="38"/>
  </r>
  <r>
    <x v="0"/>
    <x v="0"/>
    <s v="USD"/>
    <n v="1402892700"/>
    <n v="1400474329"/>
    <b v="0"/>
    <n v="433"/>
    <x v="0"/>
    <x v="38"/>
    <n v="1514.5"/>
    <n v="118.97113163972287"/>
    <x v="1"/>
    <x v="38"/>
  </r>
  <r>
    <x v="0"/>
    <x v="0"/>
    <s v="USD"/>
    <n v="1488333600"/>
    <n v="1487094360"/>
    <b v="0"/>
    <n v="20"/>
    <x v="0"/>
    <x v="38"/>
    <n v="255"/>
    <n v="80.25"/>
    <x v="1"/>
    <x v="38"/>
  </r>
  <r>
    <x v="0"/>
    <x v="0"/>
    <s v="USD"/>
    <n v="1485885600"/>
    <n v="1484682670"/>
    <b v="0"/>
    <n v="8"/>
    <x v="0"/>
    <x v="38"/>
    <n v="0"/>
    <n v="62.5"/>
    <x v="1"/>
    <x v="38"/>
  </r>
  <r>
    <x v="0"/>
    <x v="0"/>
    <s v="USD"/>
    <n v="1468445382"/>
    <n v="1465853382"/>
    <b v="0"/>
    <n v="175"/>
    <x v="0"/>
    <x v="38"/>
    <n v="15777.009999999998"/>
    <n v="131.37719999999999"/>
    <x v="1"/>
    <x v="38"/>
  </r>
  <r>
    <x v="0"/>
    <x v="0"/>
    <s v="USD"/>
    <n v="1356552252"/>
    <n v="1353960252"/>
    <b v="0"/>
    <n v="104"/>
    <x v="0"/>
    <x v="38"/>
    <n v="595.43000000000029"/>
    <n v="73.032980769230775"/>
    <x v="1"/>
    <x v="38"/>
  </r>
  <r>
    <x v="0"/>
    <x v="0"/>
    <s v="USD"/>
    <n v="1456811940"/>
    <n v="1454098976"/>
    <b v="0"/>
    <n v="17"/>
    <x v="0"/>
    <x v="38"/>
    <n v="35"/>
    <n v="178.52941176470588"/>
    <x v="1"/>
    <x v="38"/>
  </r>
  <r>
    <x v="0"/>
    <x v="0"/>
    <s v="USD"/>
    <n v="1416089324"/>
    <n v="1413493724"/>
    <b v="0"/>
    <n v="277"/>
    <x v="0"/>
    <x v="38"/>
    <n v="5126"/>
    <n v="162.90974729241879"/>
    <x v="1"/>
    <x v="38"/>
  </r>
  <r>
    <x v="0"/>
    <x v="0"/>
    <s v="USD"/>
    <n v="1412611905"/>
    <n v="1410019905"/>
    <b v="0"/>
    <n v="118"/>
    <x v="0"/>
    <x v="38"/>
    <n v="2172.6000000000004"/>
    <n v="108.24237288135593"/>
    <x v="1"/>
    <x v="38"/>
  </r>
  <r>
    <x v="0"/>
    <x v="5"/>
    <s v="CAD"/>
    <n v="1418580591"/>
    <n v="1415988591"/>
    <b v="0"/>
    <n v="97"/>
    <x v="0"/>
    <x v="38"/>
    <n v="620"/>
    <n v="88.865979381443296"/>
    <x v="1"/>
    <x v="38"/>
  </r>
  <r>
    <x v="0"/>
    <x v="0"/>
    <s v="USD"/>
    <n v="1429938683"/>
    <n v="1428124283"/>
    <b v="0"/>
    <n v="20"/>
    <x v="0"/>
    <x v="38"/>
    <n v="480"/>
    <n v="54"/>
    <x v="1"/>
    <x v="38"/>
  </r>
  <r>
    <x v="0"/>
    <x v="0"/>
    <s v="USD"/>
    <n v="1453352719"/>
    <n v="1450760719"/>
    <b v="0"/>
    <n v="26"/>
    <x v="0"/>
    <x v="38"/>
    <n v="35"/>
    <n v="116.73076923076923"/>
    <x v="1"/>
    <x v="38"/>
  </r>
  <r>
    <x v="0"/>
    <x v="0"/>
    <s v="USD"/>
    <n v="1417012840"/>
    <n v="1414417240"/>
    <b v="0"/>
    <n v="128"/>
    <x v="0"/>
    <x v="38"/>
    <n v="4939"/>
    <n v="233.8984375"/>
    <x v="1"/>
    <x v="38"/>
  </r>
  <r>
    <x v="0"/>
    <x v="0"/>
    <s v="USD"/>
    <n v="1424548719"/>
    <n v="1419364719"/>
    <b v="0"/>
    <n v="15"/>
    <x v="0"/>
    <x v="38"/>
    <n v="870"/>
    <n v="158"/>
    <x v="1"/>
    <x v="38"/>
  </r>
  <r>
    <x v="0"/>
    <x v="3"/>
    <s v="EUR"/>
    <n v="1450911540"/>
    <n v="1448536516"/>
    <b v="0"/>
    <n v="25"/>
    <x v="0"/>
    <x v="38"/>
    <n v="71"/>
    <n v="14.84"/>
    <x v="1"/>
    <x v="38"/>
  </r>
  <r>
    <x v="0"/>
    <x v="0"/>
    <s v="USD"/>
    <n v="1423587130"/>
    <n v="1421772730"/>
    <b v="0"/>
    <n v="55"/>
    <x v="0"/>
    <x v="38"/>
    <n v="685"/>
    <n v="85.181818181818187"/>
    <x v="1"/>
    <x v="38"/>
  </r>
  <r>
    <x v="0"/>
    <x v="0"/>
    <s v="USD"/>
    <n v="1434917049"/>
    <n v="1432325049"/>
    <b v="0"/>
    <n v="107"/>
    <x v="0"/>
    <x v="38"/>
    <n v="5696"/>
    <n v="146.69158878504672"/>
    <x v="1"/>
    <x v="38"/>
  </r>
  <r>
    <x v="0"/>
    <x v="0"/>
    <s v="USD"/>
    <n v="1415163600"/>
    <n v="1412737080"/>
    <b v="0"/>
    <n v="557"/>
    <x v="0"/>
    <x v="38"/>
    <n v="3276"/>
    <n v="50.764811490125673"/>
    <x v="1"/>
    <x v="38"/>
  </r>
  <r>
    <x v="0"/>
    <x v="0"/>
    <s v="USD"/>
    <n v="1402459200"/>
    <n v="1401125238"/>
    <b v="0"/>
    <n v="40"/>
    <x v="0"/>
    <x v="38"/>
    <n v="108"/>
    <n v="87.7"/>
    <x v="1"/>
    <x v="38"/>
  </r>
  <r>
    <x v="0"/>
    <x v="0"/>
    <s v="USD"/>
    <n v="1405688952"/>
    <n v="1400504952"/>
    <b v="0"/>
    <n v="36"/>
    <x v="0"/>
    <x v="38"/>
    <n v="222"/>
    <n v="242.27777777777777"/>
    <x v="1"/>
    <x v="38"/>
  </r>
  <r>
    <x v="0"/>
    <x v="0"/>
    <s v="USD"/>
    <n v="1408566243"/>
    <n v="1405974243"/>
    <b v="0"/>
    <n v="159"/>
    <x v="0"/>
    <x v="38"/>
    <n v="1285"/>
    <n v="146.44654088050314"/>
    <x v="1"/>
    <x v="38"/>
  </r>
  <r>
    <x v="0"/>
    <x v="6"/>
    <s v="EUR"/>
    <n v="1437429600"/>
    <n v="1433747376"/>
    <b v="0"/>
    <n v="41"/>
    <x v="0"/>
    <x v="38"/>
    <n v="30"/>
    <n v="103.17073170731707"/>
    <x v="1"/>
    <x v="38"/>
  </r>
  <r>
    <x v="0"/>
    <x v="0"/>
    <s v="USD"/>
    <n v="1401159600"/>
    <n v="1398801620"/>
    <b v="0"/>
    <n v="226"/>
    <x v="0"/>
    <x v="38"/>
    <n v="3185"/>
    <n v="80.464601769911511"/>
    <x v="1"/>
    <x v="38"/>
  </r>
  <r>
    <x v="0"/>
    <x v="0"/>
    <s v="USD"/>
    <n v="1439583533"/>
    <n v="1434399533"/>
    <b v="0"/>
    <n v="30"/>
    <x v="0"/>
    <x v="38"/>
    <n v="40"/>
    <n v="234.66666666666666"/>
    <x v="1"/>
    <x v="38"/>
  </r>
  <r>
    <x v="0"/>
    <x v="0"/>
    <s v="USD"/>
    <n v="1479794340"/>
    <n v="1476715869"/>
    <b v="0"/>
    <n v="103"/>
    <x v="0"/>
    <x v="38"/>
    <n v="721"/>
    <n v="50.689320388349515"/>
    <x v="1"/>
    <x v="38"/>
  </r>
  <r>
    <x v="0"/>
    <x v="0"/>
    <s v="USD"/>
    <n v="1472338409"/>
    <n v="1468450409"/>
    <b v="0"/>
    <n v="62"/>
    <x v="0"/>
    <x v="38"/>
    <n v="88"/>
    <n v="162.70967741935485"/>
    <x v="1"/>
    <x v="38"/>
  </r>
  <r>
    <x v="0"/>
    <x v="1"/>
    <s v="GBP"/>
    <n v="1434039186"/>
    <n v="1430151186"/>
    <b v="0"/>
    <n v="6"/>
    <x v="0"/>
    <x v="38"/>
    <n v="21"/>
    <n v="120.16666666666667"/>
    <x v="1"/>
    <x v="38"/>
  </r>
  <r>
    <x v="0"/>
    <x v="0"/>
    <s v="USD"/>
    <n v="1349567475"/>
    <n v="1346975475"/>
    <b v="0"/>
    <n v="182"/>
    <x v="0"/>
    <x v="38"/>
    <n v="7321"/>
    <n v="67.697802197802204"/>
    <x v="1"/>
    <x v="38"/>
  </r>
  <r>
    <x v="0"/>
    <x v="1"/>
    <s v="GBP"/>
    <n v="1401465600"/>
    <n v="1399032813"/>
    <b v="0"/>
    <n v="145"/>
    <x v="0"/>
    <x v="38"/>
    <n v="5055"/>
    <n v="52.103448275862071"/>
    <x v="1"/>
    <x v="38"/>
  </r>
  <r>
    <x v="0"/>
    <x v="1"/>
    <s v="GBP"/>
    <n v="1488538892"/>
    <n v="1487329292"/>
    <b v="0"/>
    <n v="25"/>
    <x v="0"/>
    <x v="38"/>
    <n v="390"/>
    <n v="51.6"/>
    <x v="1"/>
    <x v="38"/>
  </r>
  <r>
    <x v="0"/>
    <x v="0"/>
    <s v="USD"/>
    <n v="1426866851"/>
    <n v="1424278451"/>
    <b v="0"/>
    <n v="320"/>
    <x v="0"/>
    <x v="38"/>
    <n v="12576"/>
    <n v="164.3"/>
    <x v="1"/>
    <x v="38"/>
  </r>
  <r>
    <x v="0"/>
    <x v="0"/>
    <s v="USD"/>
    <n v="1471242025"/>
    <n v="1468650025"/>
    <b v="0"/>
    <n v="99"/>
    <x v="0"/>
    <x v="38"/>
    <n v="3401"/>
    <n v="84.858585858585855"/>
    <x v="1"/>
    <x v="38"/>
  </r>
  <r>
    <x v="0"/>
    <x v="0"/>
    <s v="USD"/>
    <n v="1416285300"/>
    <n v="1413824447"/>
    <b v="0"/>
    <n v="348"/>
    <x v="0"/>
    <x v="38"/>
    <n v="2903"/>
    <n v="94.548850574712645"/>
    <x v="1"/>
    <x v="38"/>
  </r>
  <r>
    <x v="0"/>
    <x v="0"/>
    <s v="USD"/>
    <n v="1442426171"/>
    <n v="1439834171"/>
    <b v="0"/>
    <n v="41"/>
    <x v="0"/>
    <x v="38"/>
    <n v="117"/>
    <n v="45.536585365853661"/>
    <x v="1"/>
    <x v="38"/>
  </r>
  <r>
    <x v="0"/>
    <x v="0"/>
    <s v="USD"/>
    <n v="1476479447"/>
    <n v="1471295447"/>
    <b v="0"/>
    <n v="29"/>
    <x v="0"/>
    <x v="38"/>
    <n v="0"/>
    <n v="51.724137931034484"/>
    <x v="1"/>
    <x v="38"/>
  </r>
  <r>
    <x v="0"/>
    <x v="0"/>
    <s v="USD"/>
    <n v="1441933459"/>
    <n v="1439341459"/>
    <b v="0"/>
    <n v="25"/>
    <x v="0"/>
    <x v="38"/>
    <n v="272"/>
    <n v="50.88"/>
    <x v="1"/>
    <x v="38"/>
  </r>
  <r>
    <x v="0"/>
    <x v="0"/>
    <s v="USD"/>
    <n v="1471487925"/>
    <n v="1468895925"/>
    <b v="0"/>
    <n v="23"/>
    <x v="0"/>
    <x v="38"/>
    <n v="1396"/>
    <n v="191.13043478260869"/>
    <x v="1"/>
    <x v="38"/>
  </r>
  <r>
    <x v="0"/>
    <x v="0"/>
    <s v="USD"/>
    <n v="1477972740"/>
    <n v="1475326255"/>
    <b v="0"/>
    <n v="1260"/>
    <x v="0"/>
    <x v="38"/>
    <n v="12536"/>
    <n v="89.314285714285717"/>
    <x v="1"/>
    <x v="38"/>
  </r>
  <r>
    <x v="0"/>
    <x v="0"/>
    <s v="USD"/>
    <n v="1367674009"/>
    <n v="1365082009"/>
    <b v="0"/>
    <n v="307"/>
    <x v="0"/>
    <x v="38"/>
    <n v="2196.7099999999991"/>
    <n v="88.588631921824103"/>
    <x v="1"/>
    <x v="38"/>
  </r>
  <r>
    <x v="0"/>
    <x v="0"/>
    <s v="USD"/>
    <n v="1376654340"/>
    <n v="1373568644"/>
    <b v="0"/>
    <n v="329"/>
    <x v="0"/>
    <x v="38"/>
    <n v="6683"/>
    <n v="96.300911854103347"/>
    <x v="1"/>
    <x v="38"/>
  </r>
  <r>
    <x v="0"/>
    <x v="0"/>
    <s v="USD"/>
    <n v="1285995540"/>
    <n v="1279574773"/>
    <b v="0"/>
    <n v="32"/>
    <x v="0"/>
    <x v="38"/>
    <n v="566"/>
    <n v="33.3125"/>
    <x v="1"/>
    <x v="38"/>
  </r>
  <r>
    <x v="0"/>
    <x v="0"/>
    <s v="USD"/>
    <n v="1457071397"/>
    <n v="1451887397"/>
    <b v="0"/>
    <n v="27"/>
    <x v="0"/>
    <x v="38"/>
    <n v="5"/>
    <n v="37.222222222222221"/>
    <x v="1"/>
    <x v="38"/>
  </r>
  <r>
    <x v="0"/>
    <x v="0"/>
    <s v="USD"/>
    <n v="1388303940"/>
    <n v="1386011038"/>
    <b v="0"/>
    <n v="236"/>
    <x v="0"/>
    <x v="38"/>
    <n v="1742.7799999999988"/>
    <n v="92.130423728813554"/>
    <x v="1"/>
    <x v="38"/>
  </r>
  <r>
    <x v="0"/>
    <x v="0"/>
    <s v="USD"/>
    <n v="1435359600"/>
    <n v="1434999621"/>
    <b v="0"/>
    <n v="42"/>
    <x v="0"/>
    <x v="38"/>
    <n v="225"/>
    <n v="76.785714285714292"/>
    <x v="1"/>
    <x v="38"/>
  </r>
  <r>
    <x v="0"/>
    <x v="0"/>
    <s v="USD"/>
    <n v="1453323048"/>
    <n v="1450731048"/>
    <b v="0"/>
    <n v="95"/>
    <x v="0"/>
    <x v="38"/>
    <n v="870"/>
    <n v="96.526315789473685"/>
    <x v="1"/>
    <x v="38"/>
  </r>
  <r>
    <x v="0"/>
    <x v="1"/>
    <s v="GBP"/>
    <n v="1444149047"/>
    <n v="1441557047"/>
    <b v="0"/>
    <n v="37"/>
    <x v="0"/>
    <x v="38"/>
    <n v="420"/>
    <n v="51.891891891891895"/>
    <x v="1"/>
    <x v="38"/>
  </r>
  <r>
    <x v="0"/>
    <x v="5"/>
    <s v="CAD"/>
    <n v="1429152600"/>
    <n v="1426815699"/>
    <b v="0"/>
    <n v="128"/>
    <x v="0"/>
    <x v="38"/>
    <n v="1501"/>
    <n v="128.9140625"/>
    <x v="1"/>
    <x v="38"/>
  </r>
  <r>
    <x v="0"/>
    <x v="0"/>
    <s v="USD"/>
    <n v="1454433998"/>
    <n v="1453137998"/>
    <b v="0"/>
    <n v="156"/>
    <x v="0"/>
    <x v="38"/>
    <n v="1121"/>
    <n v="84.108974358974365"/>
    <x v="1"/>
    <x v="38"/>
  </r>
  <r>
    <x v="0"/>
    <x v="0"/>
    <s v="USD"/>
    <n v="1408679055"/>
    <n v="1406087055"/>
    <b v="0"/>
    <n v="64"/>
    <x v="0"/>
    <x v="38"/>
    <n v="1308.2600000000002"/>
    <n v="82.941562500000003"/>
    <x v="1"/>
    <x v="38"/>
  </r>
  <r>
    <x v="0"/>
    <x v="0"/>
    <s v="USD"/>
    <n v="1410324720"/>
    <n v="1407784586"/>
    <b v="0"/>
    <n v="58"/>
    <x v="0"/>
    <x v="38"/>
    <n v="7177"/>
    <n v="259.94827586206895"/>
    <x v="1"/>
    <x v="38"/>
  </r>
  <r>
    <x v="0"/>
    <x v="0"/>
    <s v="USD"/>
    <n v="1461762960"/>
    <n v="1457999054"/>
    <b v="0"/>
    <n v="20"/>
    <x v="0"/>
    <x v="38"/>
    <n v="245"/>
    <n v="37.25"/>
    <x v="1"/>
    <x v="38"/>
  </r>
  <r>
    <x v="0"/>
    <x v="0"/>
    <s v="USD"/>
    <n v="1420060920"/>
    <n v="1417556262"/>
    <b v="0"/>
    <n v="47"/>
    <x v="0"/>
    <x v="38"/>
    <n v="3320"/>
    <n v="177.02127659574469"/>
    <x v="1"/>
    <x v="38"/>
  </r>
  <r>
    <x v="0"/>
    <x v="0"/>
    <s v="USD"/>
    <n v="1434241255"/>
    <n v="1431649255"/>
    <b v="0"/>
    <n v="54"/>
    <x v="0"/>
    <x v="38"/>
    <n v="250"/>
    <n v="74.074074074074076"/>
    <x v="1"/>
    <x v="38"/>
  </r>
  <r>
    <x v="0"/>
    <x v="0"/>
    <s v="USD"/>
    <n v="1462420960"/>
    <n v="1459828960"/>
    <b v="0"/>
    <n v="9"/>
    <x v="0"/>
    <x v="38"/>
    <n v="36"/>
    <n v="70.666666666666671"/>
    <x v="1"/>
    <x v="38"/>
  </r>
  <r>
    <x v="2"/>
    <x v="1"/>
    <s v="GBP"/>
    <n v="1486547945"/>
    <n v="1483955945"/>
    <b v="1"/>
    <n v="35"/>
    <x v="1"/>
    <x v="38"/>
    <n v="-2673"/>
    <n v="23.62857142857143"/>
    <x v="1"/>
    <x v="38"/>
  </r>
  <r>
    <x v="2"/>
    <x v="0"/>
    <s v="USD"/>
    <n v="1432828740"/>
    <n v="1430237094"/>
    <b v="0"/>
    <n v="2"/>
    <x v="1"/>
    <x v="38"/>
    <n v="-49925"/>
    <n v="37.5"/>
    <x v="1"/>
    <x v="38"/>
  </r>
  <r>
    <x v="2"/>
    <x v="0"/>
    <s v="USD"/>
    <n v="1412222340"/>
    <n v="1407781013"/>
    <b v="0"/>
    <n v="3"/>
    <x v="1"/>
    <x v="38"/>
    <n v="-9960"/>
    <n v="13.333333333333334"/>
    <x v="1"/>
    <x v="38"/>
  </r>
  <r>
    <x v="2"/>
    <x v="0"/>
    <s v="USD"/>
    <n v="1425258240"/>
    <n v="1422043154"/>
    <b v="0"/>
    <n v="0"/>
    <x v="1"/>
    <x v="38"/>
    <n v="-300"/>
    <e v="#DIV/0!"/>
    <x v="1"/>
    <x v="38"/>
  </r>
  <r>
    <x v="2"/>
    <x v="0"/>
    <s v="USD"/>
    <n v="1420844390"/>
    <n v="1415660390"/>
    <b v="0"/>
    <n v="1"/>
    <x v="1"/>
    <x v="38"/>
    <n v="-19999"/>
    <n v="1"/>
    <x v="1"/>
    <x v="38"/>
  </r>
  <r>
    <x v="2"/>
    <x v="0"/>
    <s v="USD"/>
    <n v="1412003784"/>
    <n v="1406819784"/>
    <b v="0"/>
    <n v="0"/>
    <x v="1"/>
    <x v="38"/>
    <n v="-25000"/>
    <e v="#DIV/0!"/>
    <x v="1"/>
    <x v="38"/>
  </r>
  <r>
    <x v="2"/>
    <x v="1"/>
    <s v="GBP"/>
    <n v="1459694211"/>
    <n v="1457105811"/>
    <b v="0"/>
    <n v="0"/>
    <x v="1"/>
    <x v="38"/>
    <n v="-50000"/>
    <e v="#DIV/0!"/>
    <x v="1"/>
    <x v="38"/>
  </r>
  <r>
    <x v="2"/>
    <x v="13"/>
    <s v="EUR"/>
    <n v="1463734740"/>
    <n v="1459414740"/>
    <b v="0"/>
    <n v="3"/>
    <x v="1"/>
    <x v="38"/>
    <n v="-17997"/>
    <n v="1"/>
    <x v="1"/>
    <x v="38"/>
  </r>
  <r>
    <x v="2"/>
    <x v="0"/>
    <s v="USD"/>
    <n v="1407536846"/>
    <n v="1404944846"/>
    <b v="0"/>
    <n v="11"/>
    <x v="1"/>
    <x v="38"/>
    <n v="-14549"/>
    <n v="41"/>
    <x v="1"/>
    <x v="38"/>
  </r>
  <r>
    <x v="2"/>
    <x v="0"/>
    <s v="USD"/>
    <n v="1443422134"/>
    <n v="1440830134"/>
    <b v="0"/>
    <n v="6"/>
    <x v="1"/>
    <x v="38"/>
    <n v="-219665"/>
    <n v="55.833333333333336"/>
    <x v="1"/>
    <x v="38"/>
  </r>
  <r>
    <x v="2"/>
    <x v="0"/>
    <s v="USD"/>
    <n v="1407955748"/>
    <n v="1405363748"/>
    <b v="0"/>
    <n v="0"/>
    <x v="1"/>
    <x v="38"/>
    <n v="-1000000"/>
    <e v="#DIV/0!"/>
    <x v="1"/>
    <x v="38"/>
  </r>
  <r>
    <x v="2"/>
    <x v="0"/>
    <s v="USD"/>
    <n v="1443636000"/>
    <n v="1441111892"/>
    <b v="0"/>
    <n v="67"/>
    <x v="1"/>
    <x v="38"/>
    <n v="-3316"/>
    <n v="99.761194029850742"/>
    <x v="1"/>
    <x v="38"/>
  </r>
  <r>
    <x v="2"/>
    <x v="0"/>
    <s v="USD"/>
    <n v="1477174138"/>
    <n v="1474150138"/>
    <b v="0"/>
    <n v="23"/>
    <x v="1"/>
    <x v="38"/>
    <n v="-2413"/>
    <n v="25.521739130434781"/>
    <x v="1"/>
    <x v="38"/>
  </r>
  <r>
    <x v="2"/>
    <x v="0"/>
    <s v="USD"/>
    <n v="1448175540"/>
    <n v="1445483246"/>
    <b v="0"/>
    <n v="72"/>
    <x v="1"/>
    <x v="38"/>
    <n v="-66529"/>
    <n v="117.65277777777777"/>
    <x v="1"/>
    <x v="38"/>
  </r>
  <r>
    <x v="2"/>
    <x v="0"/>
    <s v="USD"/>
    <n v="1406683172"/>
    <n v="1404523172"/>
    <b v="0"/>
    <n v="2"/>
    <x v="1"/>
    <x v="38"/>
    <n v="-24990"/>
    <n v="5"/>
    <x v="1"/>
    <x v="38"/>
  </r>
  <r>
    <x v="2"/>
    <x v="2"/>
    <s v="AUD"/>
    <n v="1468128537"/>
    <n v="1465536537"/>
    <b v="0"/>
    <n v="15"/>
    <x v="1"/>
    <x v="38"/>
    <n v="-308050"/>
    <n v="2796.6666666666665"/>
    <x v="1"/>
    <x v="38"/>
  </r>
  <r>
    <x v="2"/>
    <x v="4"/>
    <s v="NZD"/>
    <n v="1441837879"/>
    <n v="1439245879"/>
    <b v="0"/>
    <n v="1"/>
    <x v="1"/>
    <x v="38"/>
    <n v="-7800"/>
    <n v="200"/>
    <x v="1"/>
    <x v="38"/>
  </r>
  <r>
    <x v="2"/>
    <x v="0"/>
    <s v="USD"/>
    <n v="1445013352"/>
    <n v="1442421352"/>
    <b v="0"/>
    <n v="2"/>
    <x v="1"/>
    <x v="38"/>
    <n v="-249825"/>
    <n v="87.5"/>
    <x v="1"/>
    <x v="38"/>
  </r>
  <r>
    <x v="2"/>
    <x v="0"/>
    <s v="USD"/>
    <n v="1418587234"/>
    <n v="1415995234"/>
    <b v="0"/>
    <n v="7"/>
    <x v="1"/>
    <x v="38"/>
    <n v="-859"/>
    <n v="20.142857142857142"/>
    <x v="1"/>
    <x v="38"/>
  </r>
  <r>
    <x v="2"/>
    <x v="1"/>
    <s v="GBP"/>
    <n v="1481132169"/>
    <n v="1479317769"/>
    <b v="0"/>
    <n v="16"/>
    <x v="1"/>
    <x v="38"/>
    <n v="-9666"/>
    <n v="20.875"/>
    <x v="1"/>
    <x v="38"/>
  </r>
  <r>
    <x v="2"/>
    <x v="0"/>
    <s v="USD"/>
    <n v="1429595940"/>
    <n v="1428082481"/>
    <b v="0"/>
    <n v="117"/>
    <x v="1"/>
    <x v="38"/>
    <n v="-4827"/>
    <n v="61.307692307692307"/>
    <x v="1"/>
    <x v="38"/>
  </r>
  <r>
    <x v="2"/>
    <x v="0"/>
    <s v="USD"/>
    <n v="1477791960"/>
    <n v="1476549262"/>
    <b v="0"/>
    <n v="2"/>
    <x v="1"/>
    <x v="38"/>
    <n v="-11998"/>
    <n v="1"/>
    <x v="1"/>
    <x v="38"/>
  </r>
  <r>
    <x v="2"/>
    <x v="0"/>
    <s v="USD"/>
    <n v="1434309540"/>
    <n v="1429287900"/>
    <b v="0"/>
    <n v="7"/>
    <x v="1"/>
    <x v="38"/>
    <n v="-2799355"/>
    <n v="92.142857142857139"/>
    <x v="1"/>
    <x v="38"/>
  </r>
  <r>
    <x v="2"/>
    <x v="6"/>
    <s v="EUR"/>
    <n v="1457617359"/>
    <n v="1455025359"/>
    <b v="0"/>
    <n v="3"/>
    <x v="1"/>
    <x v="38"/>
    <n v="-24978"/>
    <n v="7.333333333333333"/>
    <x v="1"/>
    <x v="38"/>
  </r>
  <r>
    <x v="2"/>
    <x v="0"/>
    <s v="USD"/>
    <n v="1471573640"/>
    <n v="1467253640"/>
    <b v="0"/>
    <n v="20"/>
    <x v="1"/>
    <x v="38"/>
    <n v="-13704"/>
    <n v="64.8"/>
    <x v="1"/>
    <x v="38"/>
  </r>
  <r>
    <x v="2"/>
    <x v="0"/>
    <s v="USD"/>
    <n v="1444405123"/>
    <n v="1439221123"/>
    <b v="0"/>
    <n v="50"/>
    <x v="1"/>
    <x v="38"/>
    <n v="-8494"/>
    <n v="30.12"/>
    <x v="1"/>
    <x v="38"/>
  </r>
  <r>
    <x v="2"/>
    <x v="5"/>
    <s v="CAD"/>
    <n v="1488495478"/>
    <n v="1485903478"/>
    <b v="0"/>
    <n v="2"/>
    <x v="1"/>
    <x v="38"/>
    <n v="-21895"/>
    <n v="52.5"/>
    <x v="1"/>
    <x v="38"/>
  </r>
  <r>
    <x v="2"/>
    <x v="0"/>
    <s v="USD"/>
    <n v="1424920795"/>
    <n v="1422328795"/>
    <b v="0"/>
    <n v="3"/>
    <x v="1"/>
    <x v="38"/>
    <n v="-59929"/>
    <n v="23.666666666666668"/>
    <x v="1"/>
    <x v="38"/>
  </r>
  <r>
    <x v="2"/>
    <x v="0"/>
    <s v="USD"/>
    <n v="1427040435"/>
    <n v="1424452035"/>
    <b v="0"/>
    <n v="27"/>
    <x v="1"/>
    <x v="38"/>
    <n v="-1322440"/>
    <n v="415.77777777777777"/>
    <x v="1"/>
    <x v="38"/>
  </r>
  <r>
    <x v="2"/>
    <x v="0"/>
    <s v="USD"/>
    <n v="1419644444"/>
    <n v="1414456844"/>
    <b v="0"/>
    <n v="7"/>
    <x v="1"/>
    <x v="38"/>
    <n v="-1999624"/>
    <n v="53.714285714285715"/>
    <x v="1"/>
    <x v="38"/>
  </r>
  <r>
    <x v="2"/>
    <x v="0"/>
    <s v="USD"/>
    <n v="1442722891"/>
    <n v="1440130891"/>
    <b v="0"/>
    <n v="5"/>
    <x v="1"/>
    <x v="38"/>
    <n v="-997897"/>
    <n v="420.6"/>
    <x v="1"/>
    <x v="38"/>
  </r>
  <r>
    <x v="2"/>
    <x v="0"/>
    <s v="USD"/>
    <n v="1447628946"/>
    <n v="1445033346"/>
    <b v="0"/>
    <n v="0"/>
    <x v="1"/>
    <x v="38"/>
    <n v="-9000"/>
    <e v="#DIV/0!"/>
    <x v="1"/>
    <x v="38"/>
  </r>
  <r>
    <x v="2"/>
    <x v="0"/>
    <s v="USD"/>
    <n v="1409547600"/>
    <n v="1406986278"/>
    <b v="0"/>
    <n v="3"/>
    <x v="1"/>
    <x v="38"/>
    <n v="-19944"/>
    <n v="18.666666666666668"/>
    <x v="1"/>
    <x v="38"/>
  </r>
  <r>
    <x v="2"/>
    <x v="0"/>
    <s v="USD"/>
    <n v="1430851680"/>
    <n v="1428340931"/>
    <b v="0"/>
    <n v="6"/>
    <x v="1"/>
    <x v="38"/>
    <n v="-3589"/>
    <n v="78.333333333333329"/>
    <x v="1"/>
    <x v="38"/>
  </r>
  <r>
    <x v="2"/>
    <x v="0"/>
    <s v="USD"/>
    <n v="1443561159"/>
    <n v="1440969159"/>
    <b v="0"/>
    <n v="9"/>
    <x v="1"/>
    <x v="38"/>
    <n v="-24390"/>
    <n v="67.777777777777771"/>
    <x v="1"/>
    <x v="38"/>
  </r>
  <r>
    <x v="2"/>
    <x v="13"/>
    <s v="EUR"/>
    <n v="1439827559"/>
    <n v="1434643559"/>
    <b v="0"/>
    <n v="3"/>
    <x v="1"/>
    <x v="38"/>
    <n v="-19950"/>
    <n v="16.666666666666668"/>
    <x v="1"/>
    <x v="38"/>
  </r>
  <r>
    <x v="2"/>
    <x v="0"/>
    <s v="USD"/>
    <n v="1482294990"/>
    <n v="1477107390"/>
    <b v="0"/>
    <n v="2"/>
    <x v="1"/>
    <x v="38"/>
    <n v="-19875"/>
    <n v="62.5"/>
    <x v="1"/>
    <x v="38"/>
  </r>
  <r>
    <x v="2"/>
    <x v="0"/>
    <s v="USD"/>
    <n v="1420724460"/>
    <n v="1418046247"/>
    <b v="0"/>
    <n v="3"/>
    <x v="1"/>
    <x v="38"/>
    <n v="-64874"/>
    <n v="42"/>
    <x v="1"/>
    <x v="38"/>
  </r>
  <r>
    <x v="2"/>
    <x v="0"/>
    <s v="USD"/>
    <n v="1468029540"/>
    <n v="1465304483"/>
    <b v="0"/>
    <n v="45"/>
    <x v="1"/>
    <x v="38"/>
    <n v="-19146"/>
    <n v="130.0888888888889"/>
    <x v="1"/>
    <x v="38"/>
  </r>
  <r>
    <x v="2"/>
    <x v="0"/>
    <s v="USD"/>
    <n v="1430505545"/>
    <n v="1425325145"/>
    <b v="0"/>
    <n v="9"/>
    <x v="1"/>
    <x v="38"/>
    <n v="-213568"/>
    <n v="1270.2222222222222"/>
    <x v="1"/>
    <x v="38"/>
  </r>
  <r>
    <x v="2"/>
    <x v="0"/>
    <s v="USD"/>
    <n v="1471214743"/>
    <n v="1468622743"/>
    <b v="0"/>
    <n v="9"/>
    <x v="1"/>
    <x v="38"/>
    <n v="-4204"/>
    <n v="88.444444444444443"/>
    <x v="1"/>
    <x v="38"/>
  </r>
  <r>
    <x v="2"/>
    <x v="0"/>
    <s v="USD"/>
    <n v="1444946400"/>
    <n v="1441723912"/>
    <b v="0"/>
    <n v="21"/>
    <x v="1"/>
    <x v="38"/>
    <n v="-98816.81"/>
    <n v="56.342380952380957"/>
    <x v="1"/>
    <x v="38"/>
  </r>
  <r>
    <x v="2"/>
    <x v="5"/>
    <s v="CAD"/>
    <n v="1401595140"/>
    <n v="1398980941"/>
    <b v="0"/>
    <n v="17"/>
    <x v="1"/>
    <x v="38"/>
    <n v="-3090"/>
    <n v="53.529411764705884"/>
    <x v="1"/>
    <x v="38"/>
  </r>
  <r>
    <x v="2"/>
    <x v="0"/>
    <s v="USD"/>
    <n v="1442775956"/>
    <n v="1437591956"/>
    <b v="0"/>
    <n v="1"/>
    <x v="1"/>
    <x v="38"/>
    <n v="-99975"/>
    <n v="25"/>
    <x v="1"/>
    <x v="38"/>
  </r>
  <r>
    <x v="2"/>
    <x v="0"/>
    <s v="USD"/>
    <n v="1470011780"/>
    <n v="1464827780"/>
    <b v="0"/>
    <n v="1"/>
    <x v="1"/>
    <x v="38"/>
    <n v="-14870"/>
    <n v="50"/>
    <x v="1"/>
    <x v="38"/>
  </r>
  <r>
    <x v="2"/>
    <x v="0"/>
    <s v="USD"/>
    <n v="1432151326"/>
    <n v="1429559326"/>
    <b v="0"/>
    <n v="14"/>
    <x v="1"/>
    <x v="38"/>
    <n v="-19205"/>
    <n v="56.785714285714285"/>
    <x v="1"/>
    <x v="38"/>
  </r>
  <r>
    <x v="2"/>
    <x v="1"/>
    <s v="GBP"/>
    <n v="1475848800"/>
    <n v="1474027501"/>
    <b v="0"/>
    <n v="42"/>
    <x v="1"/>
    <x v="38"/>
    <n v="-8285"/>
    <n v="40.833333333333336"/>
    <x v="1"/>
    <x v="38"/>
  </r>
  <r>
    <x v="2"/>
    <x v="0"/>
    <s v="USD"/>
    <n v="1454890620"/>
    <n v="1450724449"/>
    <b v="0"/>
    <n v="27"/>
    <x v="1"/>
    <x v="38"/>
    <n v="-46967"/>
    <n v="65.111111111111114"/>
    <x v="1"/>
    <x v="38"/>
  </r>
  <r>
    <x v="2"/>
    <x v="0"/>
    <s v="USD"/>
    <n v="1455251591"/>
    <n v="1452659591"/>
    <b v="0"/>
    <n v="5"/>
    <x v="1"/>
    <x v="38"/>
    <n v="-1722"/>
    <n v="55.6"/>
    <x v="1"/>
    <x v="38"/>
  </r>
  <r>
    <x v="2"/>
    <x v="0"/>
    <s v="USD"/>
    <n v="1413816975"/>
    <n v="1411224975"/>
    <b v="0"/>
    <n v="13"/>
    <x v="1"/>
    <x v="38"/>
    <n v="-10173"/>
    <n v="140.53846153846155"/>
    <x v="1"/>
    <x v="38"/>
  </r>
  <r>
    <x v="2"/>
    <x v="6"/>
    <s v="EUR"/>
    <n v="1437033360"/>
    <n v="1434445937"/>
    <b v="0"/>
    <n v="12"/>
    <x v="1"/>
    <x v="38"/>
    <n v="-2200"/>
    <n v="25"/>
    <x v="1"/>
    <x v="38"/>
  </r>
  <r>
    <x v="2"/>
    <x v="1"/>
    <s v="GBP"/>
    <n v="1471939818"/>
    <n v="1467619818"/>
    <b v="0"/>
    <n v="90"/>
    <x v="1"/>
    <x v="38"/>
    <n v="-9742"/>
    <n v="69.533333333333331"/>
    <x v="1"/>
    <x v="38"/>
  </r>
  <r>
    <x v="2"/>
    <x v="0"/>
    <s v="USD"/>
    <n v="1434080706"/>
    <n v="1428896706"/>
    <b v="0"/>
    <n v="2"/>
    <x v="1"/>
    <x v="38"/>
    <n v="-4089"/>
    <n v="5.5"/>
    <x v="1"/>
    <x v="38"/>
  </r>
  <r>
    <x v="2"/>
    <x v="2"/>
    <s v="AUD"/>
    <n v="1422928800"/>
    <n v="1420235311"/>
    <b v="0"/>
    <n v="5"/>
    <x v="1"/>
    <x v="38"/>
    <n v="-2815"/>
    <n v="237"/>
    <x v="1"/>
    <x v="38"/>
  </r>
  <r>
    <x v="2"/>
    <x v="0"/>
    <s v="USD"/>
    <n v="1413694800"/>
    <n v="1408986916"/>
    <b v="0"/>
    <n v="31"/>
    <x v="1"/>
    <x v="38"/>
    <n v="-3369"/>
    <n v="79.870967741935488"/>
    <x v="1"/>
    <x v="38"/>
  </r>
  <r>
    <x v="2"/>
    <x v="1"/>
    <s v="GBP"/>
    <n v="1442440800"/>
    <n v="1440497876"/>
    <b v="0"/>
    <n v="4"/>
    <x v="1"/>
    <x v="38"/>
    <n v="-959"/>
    <n v="10.25"/>
    <x v="1"/>
    <x v="38"/>
  </r>
  <r>
    <x v="2"/>
    <x v="0"/>
    <s v="USD"/>
    <n v="1431372751"/>
    <n v="1430767951"/>
    <b v="0"/>
    <n v="29"/>
    <x v="1"/>
    <x v="38"/>
    <n v="-32095"/>
    <n v="272.58620689655174"/>
    <x v="1"/>
    <x v="38"/>
  </r>
  <r>
    <x v="2"/>
    <x v="0"/>
    <s v="USD"/>
    <n v="1430234394"/>
    <n v="1425053994"/>
    <b v="0"/>
    <n v="2"/>
    <x v="1"/>
    <x v="38"/>
    <n v="-49974"/>
    <n v="13"/>
    <x v="1"/>
    <x v="38"/>
  </r>
  <r>
    <x v="2"/>
    <x v="0"/>
    <s v="USD"/>
    <n v="1409194810"/>
    <n v="1406170810"/>
    <b v="0"/>
    <n v="114"/>
    <x v="1"/>
    <x v="38"/>
    <n v="-19867"/>
    <n v="58.184210526315788"/>
    <x v="1"/>
    <x v="38"/>
  </r>
  <r>
    <x v="2"/>
    <x v="0"/>
    <s v="USD"/>
    <n v="1487465119"/>
    <n v="1484009119"/>
    <b v="0"/>
    <n v="1"/>
    <x v="1"/>
    <x v="38"/>
    <n v="-24990"/>
    <n v="10"/>
    <x v="1"/>
    <x v="38"/>
  </r>
  <r>
    <x v="2"/>
    <x v="0"/>
    <s v="USD"/>
    <n v="1412432220"/>
    <n v="1409753820"/>
    <b v="0"/>
    <n v="76"/>
    <x v="1"/>
    <x v="38"/>
    <n v="-14672"/>
    <n v="70.10526315789474"/>
    <x v="1"/>
    <x v="38"/>
  </r>
  <r>
    <x v="2"/>
    <x v="0"/>
    <s v="USD"/>
    <n v="1477968934"/>
    <n v="1472784934"/>
    <b v="0"/>
    <n v="9"/>
    <x v="1"/>
    <x v="38"/>
    <n v="-10479"/>
    <n v="57.888888888888886"/>
    <x v="1"/>
    <x v="38"/>
  </r>
  <r>
    <x v="2"/>
    <x v="0"/>
    <s v="USD"/>
    <n v="1429291982"/>
    <n v="1426699982"/>
    <b v="0"/>
    <n v="37"/>
    <x v="1"/>
    <x v="38"/>
    <n v="-104590"/>
    <n v="125.27027027027027"/>
    <x v="1"/>
    <x v="38"/>
  </r>
  <r>
    <x v="2"/>
    <x v="0"/>
    <s v="USD"/>
    <n v="1411312250"/>
    <n v="1406128250"/>
    <b v="0"/>
    <n v="0"/>
    <x v="1"/>
    <x v="38"/>
    <n v="-75000"/>
    <e v="#DIV/0!"/>
    <x v="1"/>
    <x v="38"/>
  </r>
  <r>
    <x v="2"/>
    <x v="11"/>
    <s v="SEK"/>
    <n v="1465123427"/>
    <n v="1462531427"/>
    <b v="0"/>
    <n v="1"/>
    <x v="1"/>
    <x v="38"/>
    <n v="-9700"/>
    <n v="300"/>
    <x v="1"/>
    <x v="38"/>
  </r>
  <r>
    <x v="2"/>
    <x v="0"/>
    <s v="USD"/>
    <n v="1427890925"/>
    <n v="1426681325"/>
    <b v="0"/>
    <n v="10"/>
    <x v="1"/>
    <x v="38"/>
    <n v="-320"/>
    <n v="43"/>
    <x v="1"/>
    <x v="38"/>
  </r>
  <r>
    <x v="2"/>
    <x v="1"/>
    <s v="GBP"/>
    <n v="1464354720"/>
    <n v="1463648360"/>
    <b v="0"/>
    <n v="1"/>
    <x v="1"/>
    <x v="38"/>
    <n v="-999"/>
    <n v="1"/>
    <x v="1"/>
    <x v="38"/>
  </r>
  <r>
    <x v="2"/>
    <x v="11"/>
    <s v="SEK"/>
    <n v="1467473723"/>
    <n v="1465832123"/>
    <b v="0"/>
    <n v="2"/>
    <x v="1"/>
    <x v="38"/>
    <n v="-498450"/>
    <n v="775"/>
    <x v="1"/>
    <x v="38"/>
  </r>
  <r>
    <x v="2"/>
    <x v="0"/>
    <s v="USD"/>
    <n v="1427414732"/>
    <n v="1424826332"/>
    <b v="0"/>
    <n v="1"/>
    <x v="1"/>
    <x v="38"/>
    <n v="-9995"/>
    <n v="5"/>
    <x v="1"/>
    <x v="38"/>
  </r>
  <r>
    <x v="2"/>
    <x v="9"/>
    <s v="EUR"/>
    <n v="1462484196"/>
    <n v="1457303796"/>
    <b v="0"/>
    <n v="10"/>
    <x v="1"/>
    <x v="38"/>
    <n v="-1299872"/>
    <n v="12.8"/>
    <x v="1"/>
    <x v="38"/>
  </r>
  <r>
    <x v="1"/>
    <x v="5"/>
    <s v="CAD"/>
    <n v="1411748335"/>
    <n v="1406564335"/>
    <b v="0"/>
    <n v="1"/>
    <x v="1"/>
    <x v="38"/>
    <n v="-1490"/>
    <n v="10"/>
    <x v="1"/>
    <x v="38"/>
  </r>
  <r>
    <x v="1"/>
    <x v="0"/>
    <s v="USD"/>
    <n v="1478733732"/>
    <n v="1478298132"/>
    <b v="0"/>
    <n v="2"/>
    <x v="1"/>
    <x v="38"/>
    <n v="-83"/>
    <n v="58"/>
    <x v="1"/>
    <x v="38"/>
  </r>
  <r>
    <x v="1"/>
    <x v="0"/>
    <s v="USD"/>
    <n v="1468108198"/>
    <n v="1465516198"/>
    <b v="0"/>
    <n v="348"/>
    <x v="1"/>
    <x v="38"/>
    <n v="-39808"/>
    <n v="244.80459770114942"/>
    <x v="1"/>
    <x v="38"/>
  </r>
  <r>
    <x v="1"/>
    <x v="0"/>
    <s v="USD"/>
    <n v="1422902601"/>
    <n v="1417718601"/>
    <b v="0"/>
    <n v="4"/>
    <x v="1"/>
    <x v="38"/>
    <n v="-799974"/>
    <n v="6.5"/>
    <x v="1"/>
    <x v="38"/>
  </r>
  <r>
    <x v="1"/>
    <x v="0"/>
    <s v="USD"/>
    <n v="1452142672"/>
    <n v="1449550672"/>
    <b v="0"/>
    <n v="0"/>
    <x v="1"/>
    <x v="38"/>
    <n v="-1500000"/>
    <e v="#DIV/0!"/>
    <x v="1"/>
    <x v="38"/>
  </r>
  <r>
    <x v="1"/>
    <x v="0"/>
    <s v="USD"/>
    <n v="1459121162"/>
    <n v="1456532762"/>
    <b v="0"/>
    <n v="17"/>
    <x v="1"/>
    <x v="38"/>
    <n v="-23960"/>
    <n v="61.176470588235297"/>
    <x v="1"/>
    <x v="38"/>
  </r>
  <r>
    <x v="1"/>
    <x v="0"/>
    <s v="USD"/>
    <n v="1425242029"/>
    <n v="1422650029"/>
    <b v="0"/>
    <n v="0"/>
    <x v="1"/>
    <x v="38"/>
    <n v="-100000"/>
    <e v="#DIV/0!"/>
    <x v="1"/>
    <x v="38"/>
  </r>
  <r>
    <x v="3"/>
    <x v="0"/>
    <s v="USD"/>
    <n v="1489690141"/>
    <n v="1487101741"/>
    <b v="0"/>
    <n v="117"/>
    <x v="1"/>
    <x v="6"/>
    <n v="1291"/>
    <n v="139.23931623931625"/>
    <x v="1"/>
    <x v="6"/>
  </r>
  <r>
    <x v="3"/>
    <x v="0"/>
    <s v="USD"/>
    <n v="1492542819"/>
    <n v="1489090419"/>
    <b v="0"/>
    <n v="1"/>
    <x v="1"/>
    <x v="6"/>
    <n v="-1240"/>
    <n v="10"/>
    <x v="1"/>
    <x v="6"/>
  </r>
  <r>
    <x v="3"/>
    <x v="0"/>
    <s v="USD"/>
    <n v="1492145940"/>
    <n v="1489504916"/>
    <b v="0"/>
    <n v="4"/>
    <x v="1"/>
    <x v="6"/>
    <n v="-9625"/>
    <n v="93.75"/>
    <x v="1"/>
    <x v="6"/>
  </r>
  <r>
    <x v="3"/>
    <x v="0"/>
    <s v="USD"/>
    <n v="1491656045"/>
    <n v="1489067645"/>
    <b v="0"/>
    <n v="12"/>
    <x v="1"/>
    <x v="6"/>
    <n v="-3455"/>
    <n v="53.75"/>
    <x v="1"/>
    <x v="6"/>
  </r>
  <r>
    <x v="3"/>
    <x v="0"/>
    <s v="USD"/>
    <n v="1492759460"/>
    <n v="1487579060"/>
    <b v="0"/>
    <n v="1"/>
    <x v="1"/>
    <x v="6"/>
    <n v="-29990"/>
    <n v="10"/>
    <x v="1"/>
    <x v="6"/>
  </r>
  <r>
    <x v="3"/>
    <x v="1"/>
    <s v="GBP"/>
    <n v="1490358834"/>
    <n v="1487770434"/>
    <b v="0"/>
    <n v="16"/>
    <x v="1"/>
    <x v="6"/>
    <n v="40"/>
    <n v="33.75"/>
    <x v="1"/>
    <x v="6"/>
  </r>
  <r>
    <x v="3"/>
    <x v="1"/>
    <s v="GBP"/>
    <n v="1490631419"/>
    <n v="1488820619"/>
    <b v="0"/>
    <n v="12"/>
    <x v="1"/>
    <x v="6"/>
    <n v="-775"/>
    <n v="18.75"/>
    <x v="1"/>
    <x v="6"/>
  </r>
  <r>
    <x v="3"/>
    <x v="0"/>
    <s v="USD"/>
    <n v="1491277121"/>
    <n v="1489376321"/>
    <b v="0"/>
    <n v="7"/>
    <x v="1"/>
    <x v="6"/>
    <n v="-615"/>
    <n v="23.142857142857142"/>
    <x v="1"/>
    <x v="6"/>
  </r>
  <r>
    <x v="3"/>
    <x v="1"/>
    <s v="GBP"/>
    <n v="1491001140"/>
    <n v="1487847954"/>
    <b v="0"/>
    <n v="22"/>
    <x v="1"/>
    <x v="6"/>
    <n v="139"/>
    <n v="29.045454545454547"/>
    <x v="1"/>
    <x v="6"/>
  </r>
  <r>
    <x v="3"/>
    <x v="0"/>
    <s v="USD"/>
    <n v="1493838720"/>
    <n v="1489439669"/>
    <b v="0"/>
    <n v="1"/>
    <x v="1"/>
    <x v="6"/>
    <n v="-1450"/>
    <n v="50"/>
    <x v="1"/>
    <x v="6"/>
  </r>
  <r>
    <x v="3"/>
    <x v="1"/>
    <s v="GBP"/>
    <n v="1491233407"/>
    <n v="1489591807"/>
    <b v="0"/>
    <n v="0"/>
    <x v="1"/>
    <x v="6"/>
    <n v="-200"/>
    <e v="#DIV/0!"/>
    <x v="1"/>
    <x v="6"/>
  </r>
  <r>
    <x v="3"/>
    <x v="14"/>
    <s v="MXN"/>
    <n v="1490416380"/>
    <n v="1487485760"/>
    <b v="0"/>
    <n v="6"/>
    <x v="1"/>
    <x v="6"/>
    <n v="-47300"/>
    <n v="450"/>
    <x v="1"/>
    <x v="6"/>
  </r>
  <r>
    <x v="3"/>
    <x v="6"/>
    <s v="EUR"/>
    <n v="1491581703"/>
    <n v="1488993303"/>
    <b v="0"/>
    <n v="4"/>
    <x v="1"/>
    <x v="6"/>
    <n v="-9904"/>
    <n v="24"/>
    <x v="1"/>
    <x v="6"/>
  </r>
  <r>
    <x v="3"/>
    <x v="9"/>
    <s v="EUR"/>
    <n v="1492372800"/>
    <n v="1488823488"/>
    <b v="0"/>
    <n v="8"/>
    <x v="1"/>
    <x v="6"/>
    <n v="-242"/>
    <n v="32.25"/>
    <x v="1"/>
    <x v="6"/>
  </r>
  <r>
    <x v="3"/>
    <x v="1"/>
    <s v="GBP"/>
    <n v="1489922339"/>
    <n v="1487333939"/>
    <b v="0"/>
    <n v="3"/>
    <x v="1"/>
    <x v="6"/>
    <n v="-2705"/>
    <n v="15"/>
    <x v="1"/>
    <x v="6"/>
  </r>
  <r>
    <x v="3"/>
    <x v="1"/>
    <s v="GBP"/>
    <n v="1491726956"/>
    <n v="1489480556"/>
    <b v="0"/>
    <n v="0"/>
    <x v="1"/>
    <x v="6"/>
    <n v="-700"/>
    <e v="#DIV/0!"/>
    <x v="1"/>
    <x v="6"/>
  </r>
  <r>
    <x v="3"/>
    <x v="0"/>
    <s v="USD"/>
    <n v="1489903200"/>
    <n v="1488459307"/>
    <b v="0"/>
    <n v="30"/>
    <x v="1"/>
    <x v="6"/>
    <n v="-2460"/>
    <n v="251.33333333333334"/>
    <x v="1"/>
    <x v="6"/>
  </r>
  <r>
    <x v="3"/>
    <x v="0"/>
    <s v="USD"/>
    <n v="1490659134"/>
    <n v="1485478734"/>
    <b v="0"/>
    <n v="0"/>
    <x v="1"/>
    <x v="6"/>
    <n v="-25000"/>
    <e v="#DIV/0!"/>
    <x v="1"/>
    <x v="6"/>
  </r>
  <r>
    <x v="3"/>
    <x v="14"/>
    <s v="MXN"/>
    <n v="1492356166"/>
    <n v="1488471766"/>
    <b v="0"/>
    <n v="12"/>
    <x v="1"/>
    <x v="6"/>
    <n v="-44750"/>
    <n v="437.5"/>
    <x v="1"/>
    <x v="6"/>
  </r>
  <r>
    <x v="0"/>
    <x v="0"/>
    <s v="USD"/>
    <n v="1415319355"/>
    <n v="1411859755"/>
    <b v="1"/>
    <n v="213"/>
    <x v="0"/>
    <x v="6"/>
    <n v="3505"/>
    <n v="110.35211267605634"/>
    <x v="1"/>
    <x v="6"/>
  </r>
  <r>
    <x v="0"/>
    <x v="0"/>
    <s v="USD"/>
    <n v="1412136000"/>
    <n v="1410278284"/>
    <b v="1"/>
    <n v="57"/>
    <x v="0"/>
    <x v="6"/>
    <n v="561"/>
    <n v="41.421052631578945"/>
    <x v="1"/>
    <x v="6"/>
  </r>
  <r>
    <x v="0"/>
    <x v="0"/>
    <s v="USD"/>
    <n v="1354845600"/>
    <n v="1352766300"/>
    <b v="1"/>
    <n v="25"/>
    <x v="0"/>
    <x v="6"/>
    <n v="50"/>
    <n v="52"/>
    <x v="1"/>
    <x v="6"/>
  </r>
  <r>
    <x v="0"/>
    <x v="0"/>
    <s v="USD"/>
    <n v="1295928000"/>
    <n v="1288160403"/>
    <b v="1"/>
    <n v="104"/>
    <x v="0"/>
    <x v="6"/>
    <n v="35"/>
    <n v="33.990384615384613"/>
    <x v="1"/>
    <x v="6"/>
  </r>
  <r>
    <x v="0"/>
    <x v="0"/>
    <s v="USD"/>
    <n v="1410379774"/>
    <n v="1407787774"/>
    <b v="1"/>
    <n v="34"/>
    <x v="0"/>
    <x v="6"/>
    <n v="14"/>
    <n v="103.35294117647059"/>
    <x v="1"/>
    <x v="6"/>
  </r>
  <r>
    <x v="0"/>
    <x v="1"/>
    <s v="GBP"/>
    <n v="1383425367"/>
    <n v="1380833367"/>
    <b v="1"/>
    <n v="67"/>
    <x v="0"/>
    <x v="6"/>
    <n v="131"/>
    <n v="34.791044776119406"/>
    <x v="1"/>
    <x v="6"/>
  </r>
  <r>
    <x v="0"/>
    <x v="0"/>
    <s v="USD"/>
    <n v="1304225940"/>
    <n v="1301542937"/>
    <b v="1"/>
    <n v="241"/>
    <x v="0"/>
    <x v="6"/>
    <n v="7067.5"/>
    <n v="41.773858921161825"/>
    <x v="1"/>
    <x v="6"/>
  </r>
  <r>
    <x v="0"/>
    <x v="0"/>
    <s v="USD"/>
    <n v="1333310458"/>
    <n v="1330722058"/>
    <b v="1"/>
    <n v="123"/>
    <x v="0"/>
    <x v="6"/>
    <n v="905"/>
    <n v="64.268292682926827"/>
    <x v="1"/>
    <x v="6"/>
  </r>
  <r>
    <x v="0"/>
    <x v="1"/>
    <s v="GBP"/>
    <n v="1356004725"/>
    <n v="1353412725"/>
    <b v="1"/>
    <n v="302"/>
    <x v="0"/>
    <x v="6"/>
    <n v="4425.2299999999996"/>
    <n v="31.209370860927152"/>
    <x v="1"/>
    <x v="6"/>
  </r>
  <r>
    <x v="0"/>
    <x v="0"/>
    <s v="USD"/>
    <n v="1338591144"/>
    <n v="1335567144"/>
    <b v="1"/>
    <n v="89"/>
    <x v="0"/>
    <x v="6"/>
    <n v="100"/>
    <n v="62.921348314606739"/>
    <x v="1"/>
    <x v="6"/>
  </r>
  <r>
    <x v="0"/>
    <x v="0"/>
    <s v="USD"/>
    <n v="1405746000"/>
    <n v="1404932105"/>
    <b v="1"/>
    <n v="41"/>
    <x v="0"/>
    <x v="6"/>
    <n v="40"/>
    <n v="98.536585365853654"/>
    <x v="1"/>
    <x v="6"/>
  </r>
  <r>
    <x v="0"/>
    <x v="0"/>
    <s v="USD"/>
    <n v="1374523752"/>
    <n v="1371931752"/>
    <b v="1"/>
    <n v="69"/>
    <x v="0"/>
    <x v="6"/>
    <n v="700"/>
    <n v="82.608695652173907"/>
    <x v="1"/>
    <x v="6"/>
  </r>
  <r>
    <x v="0"/>
    <x v="0"/>
    <s v="USD"/>
    <n v="1326927600"/>
    <n v="1323221761"/>
    <b v="1"/>
    <n v="52"/>
    <x v="0"/>
    <x v="6"/>
    <n v="502.22"/>
    <n v="38.504230769230773"/>
    <x v="1"/>
    <x v="6"/>
  </r>
  <r>
    <x v="0"/>
    <x v="0"/>
    <s v="USD"/>
    <n v="1407905940"/>
    <n v="1405923687"/>
    <b v="1"/>
    <n v="57"/>
    <x v="0"/>
    <x v="6"/>
    <n v="69"/>
    <n v="80.15789473684211"/>
    <x v="1"/>
    <x v="6"/>
  </r>
  <r>
    <x v="0"/>
    <x v="1"/>
    <s v="GBP"/>
    <n v="1413377522"/>
    <n v="1410785522"/>
    <b v="1"/>
    <n v="74"/>
    <x v="0"/>
    <x v="6"/>
    <n v="102"/>
    <n v="28.405405405405407"/>
    <x v="1"/>
    <x v="6"/>
  </r>
  <r>
    <x v="0"/>
    <x v="0"/>
    <s v="USD"/>
    <n v="1404698400"/>
    <n v="1402331262"/>
    <b v="1"/>
    <n v="63"/>
    <x v="0"/>
    <x v="6"/>
    <n v="1086"/>
    <n v="80.730158730158735"/>
    <x v="1"/>
    <x v="6"/>
  </r>
  <r>
    <x v="0"/>
    <x v="0"/>
    <s v="USD"/>
    <n v="1402855525"/>
    <n v="1400263525"/>
    <b v="1"/>
    <n v="72"/>
    <x v="0"/>
    <x v="6"/>
    <n v="1450"/>
    <n v="200.69444444444446"/>
    <x v="1"/>
    <x v="6"/>
  </r>
  <r>
    <x v="0"/>
    <x v="0"/>
    <s v="USD"/>
    <n v="1402341615"/>
    <n v="1399490415"/>
    <b v="1"/>
    <n v="71"/>
    <x v="0"/>
    <x v="6"/>
    <n v="169"/>
    <n v="37.591549295774648"/>
    <x v="1"/>
    <x v="6"/>
  </r>
  <r>
    <x v="0"/>
    <x v="0"/>
    <s v="USD"/>
    <n v="1304395140"/>
    <n v="1302493760"/>
    <b v="1"/>
    <n v="21"/>
    <x v="0"/>
    <x v="6"/>
    <n v="470"/>
    <n v="58.095238095238095"/>
    <x v="1"/>
    <x v="6"/>
  </r>
  <r>
    <x v="0"/>
    <x v="0"/>
    <s v="USD"/>
    <n v="1416988740"/>
    <n v="1414514153"/>
    <b v="1"/>
    <n v="930"/>
    <x v="0"/>
    <x v="6"/>
    <n v="21079.83"/>
    <n v="60.300892473118282"/>
    <x v="1"/>
    <x v="6"/>
  </r>
  <r>
    <x v="0"/>
    <x v="0"/>
    <s v="USD"/>
    <n v="1406952781"/>
    <n v="1405743181"/>
    <b v="1"/>
    <n v="55"/>
    <x v="0"/>
    <x v="6"/>
    <n v="485"/>
    <n v="63.363636363636367"/>
    <x v="1"/>
    <x v="6"/>
  </r>
  <r>
    <x v="0"/>
    <x v="0"/>
    <s v="USD"/>
    <n v="1402696800"/>
    <n v="1399948353"/>
    <b v="1"/>
    <n v="61"/>
    <x v="0"/>
    <x v="6"/>
    <n v="605"/>
    <n v="50.901639344262293"/>
    <x v="1"/>
    <x v="6"/>
  </r>
  <r>
    <x v="0"/>
    <x v="0"/>
    <s v="USD"/>
    <n v="1386910740"/>
    <n v="1384364561"/>
    <b v="1"/>
    <n v="82"/>
    <x v="0"/>
    <x v="6"/>
    <n v="241"/>
    <n v="100.5"/>
    <x v="1"/>
    <x v="6"/>
  </r>
  <r>
    <x v="0"/>
    <x v="0"/>
    <s v="USD"/>
    <n v="1404273600"/>
    <n v="1401414944"/>
    <b v="1"/>
    <n v="71"/>
    <x v="0"/>
    <x v="6"/>
    <n v="245"/>
    <n v="31.619718309859156"/>
    <x v="1"/>
    <x v="6"/>
  </r>
  <r>
    <x v="0"/>
    <x v="1"/>
    <s v="GBP"/>
    <n v="1462545358"/>
    <n v="1459953358"/>
    <b v="1"/>
    <n v="117"/>
    <x v="0"/>
    <x v="6"/>
    <n v="617"/>
    <n v="65.102564102564102"/>
    <x v="1"/>
    <x v="6"/>
  </r>
  <r>
    <x v="0"/>
    <x v="0"/>
    <s v="USD"/>
    <n v="1329240668"/>
    <n v="1326648668"/>
    <b v="1"/>
    <n v="29"/>
    <x v="0"/>
    <x v="6"/>
    <n v="300"/>
    <n v="79.310344827586206"/>
    <x v="1"/>
    <x v="6"/>
  </r>
  <r>
    <x v="0"/>
    <x v="0"/>
    <s v="USD"/>
    <n v="1411765492"/>
    <n v="1409173492"/>
    <b v="1"/>
    <n v="74"/>
    <x v="0"/>
    <x v="6"/>
    <n v="300"/>
    <n v="139.18918918918919"/>
    <x v="1"/>
    <x v="6"/>
  </r>
  <r>
    <x v="0"/>
    <x v="0"/>
    <s v="USD"/>
    <n v="1408999508"/>
    <n v="1407789908"/>
    <b v="1"/>
    <n v="23"/>
    <x v="0"/>
    <x v="6"/>
    <n v="34"/>
    <n v="131.91304347826087"/>
    <x v="1"/>
    <x v="6"/>
  </r>
  <r>
    <x v="0"/>
    <x v="0"/>
    <s v="USD"/>
    <n v="1297977427"/>
    <n v="1292793427"/>
    <b v="1"/>
    <n v="60"/>
    <x v="0"/>
    <x v="6"/>
    <n v="478"/>
    <n v="91.3"/>
    <x v="1"/>
    <x v="6"/>
  </r>
  <r>
    <x v="0"/>
    <x v="0"/>
    <s v="USD"/>
    <n v="1376838000"/>
    <n v="1374531631"/>
    <b v="1"/>
    <n v="55"/>
    <x v="0"/>
    <x v="6"/>
    <n v="282"/>
    <n v="39.672727272727272"/>
    <x v="1"/>
    <x v="6"/>
  </r>
  <r>
    <x v="0"/>
    <x v="0"/>
    <s v="USD"/>
    <n v="1403366409"/>
    <n v="1400774409"/>
    <b v="1"/>
    <n v="51"/>
    <x v="0"/>
    <x v="6"/>
    <n v="435"/>
    <n v="57.549019607843135"/>
    <x v="1"/>
    <x v="6"/>
  </r>
  <r>
    <x v="0"/>
    <x v="1"/>
    <s v="GBP"/>
    <n v="1405521075"/>
    <n v="1402929075"/>
    <b v="1"/>
    <n v="78"/>
    <x v="0"/>
    <x v="6"/>
    <n v="1076"/>
    <n v="33.025641025641029"/>
    <x v="1"/>
    <x v="6"/>
  </r>
  <r>
    <x v="0"/>
    <x v="0"/>
    <s v="USD"/>
    <n v="1367859071"/>
    <n v="1365699071"/>
    <b v="1"/>
    <n v="62"/>
    <x v="0"/>
    <x v="6"/>
    <n v="594.81999999999971"/>
    <n v="77.335806451612896"/>
    <x v="1"/>
    <x v="6"/>
  </r>
  <r>
    <x v="0"/>
    <x v="1"/>
    <s v="GBP"/>
    <n v="1403258049"/>
    <n v="1400666049"/>
    <b v="1"/>
    <n v="45"/>
    <x v="0"/>
    <x v="6"/>
    <n v="237"/>
    <n v="31.933333333333334"/>
    <x v="1"/>
    <x v="6"/>
  </r>
  <r>
    <x v="0"/>
    <x v="1"/>
    <s v="GBP"/>
    <n v="1402848000"/>
    <n v="1400570787"/>
    <b v="1"/>
    <n v="15"/>
    <x v="0"/>
    <x v="6"/>
    <n v="45"/>
    <n v="36.333333333333336"/>
    <x v="1"/>
    <x v="6"/>
  </r>
  <r>
    <x v="0"/>
    <x v="0"/>
    <s v="USD"/>
    <n v="1328029200"/>
    <n v="1323211621"/>
    <b v="1"/>
    <n v="151"/>
    <x v="0"/>
    <x v="6"/>
    <n v="62"/>
    <n v="46.768211920529801"/>
    <x v="1"/>
    <x v="6"/>
  </r>
  <r>
    <x v="0"/>
    <x v="0"/>
    <s v="USD"/>
    <n v="1377284669"/>
    <n v="1375729469"/>
    <b v="1"/>
    <n v="68"/>
    <x v="0"/>
    <x v="6"/>
    <n v="225"/>
    <n v="40.073529411764703"/>
    <x v="1"/>
    <x v="6"/>
  </r>
  <r>
    <x v="0"/>
    <x v="0"/>
    <s v="USD"/>
    <n v="1404258631"/>
    <n v="1401666631"/>
    <b v="1"/>
    <n v="46"/>
    <x v="0"/>
    <x v="6"/>
    <n v="310"/>
    <n v="100.21739130434783"/>
    <x v="1"/>
    <x v="6"/>
  </r>
  <r>
    <x v="0"/>
    <x v="1"/>
    <s v="GBP"/>
    <n v="1405553241"/>
    <n v="1404948441"/>
    <b v="1"/>
    <n v="24"/>
    <x v="0"/>
    <x v="6"/>
    <n v="0"/>
    <n v="41.666666666666664"/>
    <x v="1"/>
    <x v="6"/>
  </r>
  <r>
    <x v="0"/>
    <x v="1"/>
    <s v="GBP"/>
    <n v="1410901200"/>
    <n v="1408313438"/>
    <b v="1"/>
    <n v="70"/>
    <x v="0"/>
    <x v="6"/>
    <n v="70"/>
    <n v="46.714285714285715"/>
    <x v="1"/>
    <x v="6"/>
  </r>
  <r>
    <x v="0"/>
    <x v="0"/>
    <s v="USD"/>
    <n v="1407167973"/>
    <n v="1405439973"/>
    <b v="1"/>
    <n v="244"/>
    <x v="0"/>
    <x v="6"/>
    <n v="2444"/>
    <n v="71.491803278688522"/>
    <x v="1"/>
    <x v="6"/>
  </r>
  <r>
    <x v="2"/>
    <x v="1"/>
    <s v="GBP"/>
    <n v="1433930302"/>
    <n v="1432115902"/>
    <b v="0"/>
    <n v="9"/>
    <x v="1"/>
    <x v="40"/>
    <n v="-70"/>
    <n v="14.444444444444445"/>
    <x v="1"/>
    <x v="40"/>
  </r>
  <r>
    <x v="2"/>
    <x v="11"/>
    <s v="SEK"/>
    <n v="1432455532"/>
    <n v="1429863532"/>
    <b v="0"/>
    <n v="19"/>
    <x v="1"/>
    <x v="40"/>
    <n v="-48220"/>
    <n v="356.84210526315792"/>
    <x v="1"/>
    <x v="40"/>
  </r>
  <r>
    <x v="2"/>
    <x v="5"/>
    <s v="CAD"/>
    <n v="1481258275"/>
    <n v="1478662675"/>
    <b v="0"/>
    <n v="0"/>
    <x v="1"/>
    <x v="40"/>
    <n v="-4000"/>
    <e v="#DIV/0!"/>
    <x v="1"/>
    <x v="40"/>
  </r>
  <r>
    <x v="2"/>
    <x v="0"/>
    <s v="USD"/>
    <n v="1471370869"/>
    <n v="1466186869"/>
    <b v="0"/>
    <n v="4"/>
    <x v="1"/>
    <x v="40"/>
    <n v="-3599"/>
    <n v="37.75"/>
    <x v="1"/>
    <x v="40"/>
  </r>
  <r>
    <x v="2"/>
    <x v="1"/>
    <s v="GBP"/>
    <n v="1425160800"/>
    <n v="1421274859"/>
    <b v="0"/>
    <n v="8"/>
    <x v="1"/>
    <x v="40"/>
    <n v="-9898"/>
    <n v="12.75"/>
    <x v="1"/>
    <x v="40"/>
  </r>
  <r>
    <x v="2"/>
    <x v="1"/>
    <s v="GBP"/>
    <n v="1424474056"/>
    <n v="1420586056"/>
    <b v="0"/>
    <n v="24"/>
    <x v="1"/>
    <x v="40"/>
    <n v="-4413"/>
    <n v="24.458333333333332"/>
    <x v="1"/>
    <x v="40"/>
  </r>
  <r>
    <x v="2"/>
    <x v="0"/>
    <s v="USD"/>
    <n v="1437960598"/>
    <n v="1435368598"/>
    <b v="0"/>
    <n v="0"/>
    <x v="1"/>
    <x v="40"/>
    <n v="-11000"/>
    <e v="#DIV/0!"/>
    <x v="1"/>
    <x v="40"/>
  </r>
  <r>
    <x v="2"/>
    <x v="0"/>
    <s v="USD"/>
    <n v="1423750542"/>
    <n v="1421158542"/>
    <b v="0"/>
    <n v="39"/>
    <x v="1"/>
    <x v="40"/>
    <n v="-1430"/>
    <n v="53.07692307692308"/>
    <x v="1"/>
    <x v="40"/>
  </r>
  <r>
    <x v="2"/>
    <x v="0"/>
    <s v="USD"/>
    <n v="1438437600"/>
    <n v="1433254875"/>
    <b v="0"/>
    <n v="6"/>
    <x v="1"/>
    <x v="40"/>
    <n v="-2998200"/>
    <n v="300"/>
    <x v="1"/>
    <x v="40"/>
  </r>
  <r>
    <x v="2"/>
    <x v="10"/>
    <s v="NOK"/>
    <n v="1423050618"/>
    <n v="1420458618"/>
    <b v="0"/>
    <n v="4"/>
    <x v="1"/>
    <x v="40"/>
    <n v="-8855"/>
    <n v="286.25"/>
    <x v="1"/>
    <x v="40"/>
  </r>
  <r>
    <x v="2"/>
    <x v="8"/>
    <s v="DKK"/>
    <n v="1424081477"/>
    <n v="1420798277"/>
    <b v="0"/>
    <n v="3"/>
    <x v="1"/>
    <x v="40"/>
    <n v="-29890"/>
    <n v="36.666666666666664"/>
    <x v="1"/>
    <x v="40"/>
  </r>
  <r>
    <x v="2"/>
    <x v="0"/>
    <s v="USD"/>
    <n v="1410037200"/>
    <n v="1407435418"/>
    <b v="0"/>
    <n v="53"/>
    <x v="1"/>
    <x v="40"/>
    <n v="-2392"/>
    <n v="49.20754716981132"/>
    <x v="1"/>
    <x v="40"/>
  </r>
  <r>
    <x v="2"/>
    <x v="0"/>
    <s v="USD"/>
    <n v="1461994440"/>
    <n v="1459410101"/>
    <b v="0"/>
    <n v="1"/>
    <x v="1"/>
    <x v="40"/>
    <n v="-49999"/>
    <n v="1"/>
    <x v="1"/>
    <x v="40"/>
  </r>
  <r>
    <x v="2"/>
    <x v="1"/>
    <s v="GBP"/>
    <n v="1409509477"/>
    <n v="1407695077"/>
    <b v="0"/>
    <n v="2"/>
    <x v="1"/>
    <x v="40"/>
    <n v="-1975"/>
    <n v="12.5"/>
    <x v="1"/>
    <x v="40"/>
  </r>
  <r>
    <x v="2"/>
    <x v="0"/>
    <s v="USD"/>
    <n v="1450072740"/>
    <n v="1445027346"/>
    <b v="0"/>
    <n v="25"/>
    <x v="1"/>
    <x v="40"/>
    <n v="-2274"/>
    <n v="109.04"/>
    <x v="1"/>
    <x v="40"/>
  </r>
  <r>
    <x v="2"/>
    <x v="0"/>
    <s v="USD"/>
    <n v="1443224622"/>
    <n v="1440632622"/>
    <b v="0"/>
    <n v="6"/>
    <x v="1"/>
    <x v="40"/>
    <n v="-750"/>
    <n v="41.666666666666664"/>
    <x v="1"/>
    <x v="40"/>
  </r>
  <r>
    <x v="2"/>
    <x v="0"/>
    <s v="USD"/>
    <n v="1437149640"/>
    <n v="1434558479"/>
    <b v="0"/>
    <n v="0"/>
    <x v="1"/>
    <x v="40"/>
    <n v="-500"/>
    <e v="#DIV/0!"/>
    <x v="1"/>
    <x v="40"/>
  </r>
  <r>
    <x v="2"/>
    <x v="1"/>
    <s v="GBP"/>
    <n v="1430470772"/>
    <n v="1427878772"/>
    <b v="0"/>
    <n v="12"/>
    <x v="1"/>
    <x v="40"/>
    <n v="-7727"/>
    <n v="22.75"/>
    <x v="1"/>
    <x v="40"/>
  </r>
  <r>
    <x v="2"/>
    <x v="0"/>
    <s v="USD"/>
    <n v="1442644651"/>
    <n v="1440052651"/>
    <b v="0"/>
    <n v="0"/>
    <x v="1"/>
    <x v="40"/>
    <n v="-5000"/>
    <e v="#DIV/0!"/>
    <x v="1"/>
    <x v="40"/>
  </r>
  <r>
    <x v="2"/>
    <x v="0"/>
    <s v="USD"/>
    <n v="1429767607"/>
    <n v="1424587207"/>
    <b v="0"/>
    <n v="36"/>
    <x v="1"/>
    <x v="40"/>
    <n v="-2950"/>
    <n v="70.833333333333329"/>
    <x v="1"/>
    <x v="40"/>
  </r>
  <r>
    <x v="0"/>
    <x v="0"/>
    <s v="USD"/>
    <n v="1406557877"/>
    <n v="1404743477"/>
    <b v="1"/>
    <n v="82"/>
    <x v="0"/>
    <x v="6"/>
    <n v="175"/>
    <n v="63.109756097560975"/>
    <x v="1"/>
    <x v="6"/>
  </r>
  <r>
    <x v="0"/>
    <x v="0"/>
    <s v="USD"/>
    <n v="1403305200"/>
    <n v="1400512658"/>
    <b v="1"/>
    <n v="226"/>
    <x v="0"/>
    <x v="6"/>
    <n v="1835.7000000000007"/>
    <n v="50.157964601769912"/>
    <x v="1"/>
    <x v="6"/>
  </r>
  <r>
    <x v="0"/>
    <x v="0"/>
    <s v="USD"/>
    <n v="1338523140"/>
    <n v="1334442519"/>
    <b v="1"/>
    <n v="60"/>
    <x v="0"/>
    <x v="6"/>
    <n v="773"/>
    <n v="62.883333333333333"/>
    <x v="1"/>
    <x v="6"/>
  </r>
  <r>
    <x v="0"/>
    <x v="0"/>
    <s v="USD"/>
    <n v="1408068000"/>
    <n v="1405346680"/>
    <b v="1"/>
    <n v="322"/>
    <x v="0"/>
    <x v="6"/>
    <n v="4541"/>
    <n v="85.531055900621112"/>
    <x v="1"/>
    <x v="6"/>
  </r>
  <r>
    <x v="0"/>
    <x v="0"/>
    <s v="USD"/>
    <n v="1407524751"/>
    <n v="1404932751"/>
    <b v="1"/>
    <n v="94"/>
    <x v="0"/>
    <x v="6"/>
    <n v="1050"/>
    <n v="53.723404255319146"/>
    <x v="1"/>
    <x v="6"/>
  </r>
  <r>
    <x v="0"/>
    <x v="1"/>
    <s v="GBP"/>
    <n v="1437934759"/>
    <n v="1434478759"/>
    <b v="1"/>
    <n v="47"/>
    <x v="0"/>
    <x v="6"/>
    <n v="7"/>
    <n v="127.80851063829788"/>
    <x v="1"/>
    <x v="6"/>
  </r>
  <r>
    <x v="0"/>
    <x v="1"/>
    <s v="GBP"/>
    <n v="1452038100"/>
    <n v="1448823673"/>
    <b v="1"/>
    <n v="115"/>
    <x v="0"/>
    <x v="6"/>
    <n v="256"/>
    <n v="106.57391304347826"/>
    <x v="1"/>
    <x v="6"/>
  </r>
  <r>
    <x v="0"/>
    <x v="0"/>
    <s v="USD"/>
    <n v="1441857540"/>
    <n v="1438617471"/>
    <b v="1"/>
    <n v="134"/>
    <x v="0"/>
    <x v="6"/>
    <n v="123"/>
    <n v="262.11194029850748"/>
    <x v="1"/>
    <x v="6"/>
  </r>
  <r>
    <x v="0"/>
    <x v="1"/>
    <s v="GBP"/>
    <n v="1436625000"/>
    <n v="1433934371"/>
    <b v="1"/>
    <n v="35"/>
    <x v="0"/>
    <x v="6"/>
    <n v="1"/>
    <n v="57.171428571428571"/>
    <x v="1"/>
    <x v="6"/>
  </r>
  <r>
    <x v="0"/>
    <x v="0"/>
    <s v="USD"/>
    <n v="1478264784"/>
    <n v="1475672784"/>
    <b v="1"/>
    <n v="104"/>
    <x v="0"/>
    <x v="6"/>
    <n v="721"/>
    <n v="50.20192307692308"/>
    <x v="1"/>
    <x v="6"/>
  </r>
  <r>
    <x v="0"/>
    <x v="1"/>
    <s v="GBP"/>
    <n v="1419984000"/>
    <n v="1417132986"/>
    <b v="1"/>
    <n v="184"/>
    <x v="0"/>
    <x v="6"/>
    <n v="252"/>
    <n v="66.586956521739125"/>
    <x v="1"/>
    <x v="6"/>
  </r>
  <r>
    <x v="0"/>
    <x v="0"/>
    <s v="USD"/>
    <n v="1427063747"/>
    <n v="1424043347"/>
    <b v="1"/>
    <n v="119"/>
    <x v="0"/>
    <x v="6"/>
    <n v="22"/>
    <n v="168.25210084033614"/>
    <x v="1"/>
    <x v="6"/>
  </r>
  <r>
    <x v="0"/>
    <x v="0"/>
    <s v="USD"/>
    <n v="1489352400"/>
    <n v="1486411204"/>
    <b v="1"/>
    <n v="59"/>
    <x v="0"/>
    <x v="6"/>
    <n v="126"/>
    <n v="256.37288135593218"/>
    <x v="1"/>
    <x v="6"/>
  </r>
  <r>
    <x v="0"/>
    <x v="1"/>
    <s v="GBP"/>
    <n v="1436114603"/>
    <n v="1433090603"/>
    <b v="1"/>
    <n v="113"/>
    <x v="0"/>
    <x v="6"/>
    <n v="137"/>
    <n v="36.610619469026545"/>
    <x v="1"/>
    <x v="6"/>
  </r>
  <r>
    <x v="0"/>
    <x v="0"/>
    <s v="USD"/>
    <n v="1445722140"/>
    <n v="1443016697"/>
    <b v="1"/>
    <n v="84"/>
    <x v="0"/>
    <x v="6"/>
    <n v="620"/>
    <n v="37.142857142857146"/>
    <x v="1"/>
    <x v="6"/>
  </r>
  <r>
    <x v="0"/>
    <x v="0"/>
    <s v="USD"/>
    <n v="1440100976"/>
    <n v="1437508976"/>
    <b v="1"/>
    <n v="74"/>
    <x v="0"/>
    <x v="6"/>
    <n v="295"/>
    <n v="45.878378378378379"/>
    <x v="1"/>
    <x v="6"/>
  </r>
  <r>
    <x v="0"/>
    <x v="0"/>
    <s v="USD"/>
    <n v="1484024400"/>
    <n v="1479932713"/>
    <b v="1"/>
    <n v="216"/>
    <x v="0"/>
    <x v="6"/>
    <n v="610"/>
    <n v="141.71296296296296"/>
    <x v="1"/>
    <x v="6"/>
  </r>
  <r>
    <x v="0"/>
    <x v="0"/>
    <s v="USD"/>
    <n v="1464987600"/>
    <n v="1463145938"/>
    <b v="1"/>
    <n v="39"/>
    <x v="0"/>
    <x v="6"/>
    <n v="47"/>
    <n v="52.487179487179489"/>
    <x v="1"/>
    <x v="6"/>
  </r>
  <r>
    <x v="0"/>
    <x v="1"/>
    <s v="GBP"/>
    <n v="1446213612"/>
    <n v="1443621612"/>
    <b v="1"/>
    <n v="21"/>
    <x v="0"/>
    <x v="6"/>
    <n v="50"/>
    <n v="59.523809523809526"/>
    <x v="1"/>
    <x v="6"/>
  </r>
  <r>
    <x v="0"/>
    <x v="1"/>
    <s v="GBP"/>
    <n v="1484687436"/>
    <n v="1482095436"/>
    <b v="0"/>
    <n v="30"/>
    <x v="0"/>
    <x v="6"/>
    <n v="300"/>
    <n v="50"/>
    <x v="1"/>
    <x v="6"/>
  </r>
  <r>
    <x v="0"/>
    <x v="0"/>
    <s v="USD"/>
    <n v="1450328340"/>
    <n v="1447606884"/>
    <b v="1"/>
    <n v="37"/>
    <x v="0"/>
    <x v="6"/>
    <n v="164"/>
    <n v="193.62162162162161"/>
    <x v="1"/>
    <x v="6"/>
  </r>
  <r>
    <x v="0"/>
    <x v="0"/>
    <s v="USD"/>
    <n v="1416470398"/>
    <n v="1413874798"/>
    <b v="1"/>
    <n v="202"/>
    <x v="0"/>
    <x v="6"/>
    <n v="1573"/>
    <n v="106.79702970297029"/>
    <x v="1"/>
    <x v="6"/>
  </r>
  <r>
    <x v="0"/>
    <x v="0"/>
    <s v="USD"/>
    <n v="1412135940"/>
    <n v="1410840126"/>
    <b v="1"/>
    <n v="37"/>
    <x v="0"/>
    <x v="6"/>
    <n v="257"/>
    <n v="77.21621621621621"/>
    <x v="1"/>
    <x v="6"/>
  </r>
  <r>
    <x v="0"/>
    <x v="0"/>
    <s v="USD"/>
    <n v="1460846347"/>
    <n v="1458254347"/>
    <b v="0"/>
    <n v="28"/>
    <x v="0"/>
    <x v="6"/>
    <n v="610"/>
    <n v="57.5"/>
    <x v="1"/>
    <x v="6"/>
  </r>
  <r>
    <x v="0"/>
    <x v="0"/>
    <s v="USD"/>
    <n v="1462334340"/>
    <n v="1459711917"/>
    <b v="1"/>
    <n v="26"/>
    <x v="0"/>
    <x v="6"/>
    <n v="312"/>
    <n v="50.46153846153846"/>
    <x v="1"/>
    <x v="6"/>
  </r>
  <r>
    <x v="0"/>
    <x v="0"/>
    <s v="USD"/>
    <n v="1488482355"/>
    <n v="1485890355"/>
    <b v="0"/>
    <n v="61"/>
    <x v="0"/>
    <x v="6"/>
    <n v="940"/>
    <n v="97.377049180327873"/>
    <x v="1"/>
    <x v="6"/>
  </r>
  <r>
    <x v="0"/>
    <x v="1"/>
    <s v="GBP"/>
    <n v="1485991860"/>
    <n v="1483124208"/>
    <b v="0"/>
    <n v="115"/>
    <x v="0"/>
    <x v="6"/>
    <n v="15.710000000000036"/>
    <n v="34.91921739130435"/>
    <x v="1"/>
    <x v="6"/>
  </r>
  <r>
    <x v="0"/>
    <x v="0"/>
    <s v="USD"/>
    <n v="1467361251"/>
    <n v="1464769251"/>
    <b v="1"/>
    <n v="181"/>
    <x v="0"/>
    <x v="6"/>
    <n v="481"/>
    <n v="85.530386740331494"/>
    <x v="1"/>
    <x v="6"/>
  </r>
  <r>
    <x v="0"/>
    <x v="0"/>
    <s v="USD"/>
    <n v="1482962433"/>
    <n v="1480370433"/>
    <b v="0"/>
    <n v="110"/>
    <x v="0"/>
    <x v="6"/>
    <n v="120"/>
    <n v="182.90909090909091"/>
    <x v="1"/>
    <x v="6"/>
  </r>
  <r>
    <x v="0"/>
    <x v="0"/>
    <s v="USD"/>
    <n v="1443499140"/>
    <n v="1441452184"/>
    <b v="1"/>
    <n v="269"/>
    <x v="0"/>
    <x v="6"/>
    <n v="275.63999999999942"/>
    <n v="131.13620817843866"/>
    <x v="1"/>
    <x v="6"/>
  </r>
  <r>
    <x v="0"/>
    <x v="1"/>
    <s v="GBP"/>
    <n v="1435752898"/>
    <n v="1433160898"/>
    <b v="1"/>
    <n v="79"/>
    <x v="0"/>
    <x v="6"/>
    <n v="345"/>
    <n v="39.810126582278478"/>
    <x v="1"/>
    <x v="6"/>
  </r>
  <r>
    <x v="0"/>
    <x v="1"/>
    <s v="GBP"/>
    <n v="1445817540"/>
    <n v="1443665293"/>
    <b v="1"/>
    <n v="104"/>
    <x v="0"/>
    <x v="6"/>
    <n v="346.97999999999956"/>
    <n v="59.701730769230764"/>
    <x v="1"/>
    <x v="6"/>
  </r>
  <r>
    <x v="0"/>
    <x v="1"/>
    <s v="GBP"/>
    <n v="1487286000"/>
    <n v="1484843948"/>
    <b v="0"/>
    <n v="34"/>
    <x v="0"/>
    <x v="6"/>
    <n v="17"/>
    <n v="88.735294117647058"/>
    <x v="1"/>
    <x v="6"/>
  </r>
  <r>
    <x v="0"/>
    <x v="0"/>
    <s v="USD"/>
    <n v="1413269940"/>
    <n v="1410421670"/>
    <b v="1"/>
    <n v="167"/>
    <x v="0"/>
    <x v="6"/>
    <n v="1301"/>
    <n v="58.688622754491021"/>
    <x v="1"/>
    <x v="6"/>
  </r>
  <r>
    <x v="0"/>
    <x v="0"/>
    <s v="USD"/>
    <n v="1411150092"/>
    <n v="1408558092"/>
    <b v="1"/>
    <n v="183"/>
    <x v="0"/>
    <x v="6"/>
    <n v="2730.42"/>
    <n v="69.56513661202186"/>
    <x v="1"/>
    <x v="6"/>
  </r>
  <r>
    <x v="0"/>
    <x v="0"/>
    <s v="USD"/>
    <n v="1444348800"/>
    <n v="1442283562"/>
    <b v="1"/>
    <n v="71"/>
    <x v="0"/>
    <x v="6"/>
    <n v="227"/>
    <n v="115.87323943661971"/>
    <x v="1"/>
    <x v="6"/>
  </r>
  <r>
    <x v="0"/>
    <x v="1"/>
    <s v="GBP"/>
    <n v="1480613982"/>
    <n v="1478018382"/>
    <b v="0"/>
    <n v="69"/>
    <x v="0"/>
    <x v="6"/>
    <n v="47"/>
    <n v="23.869565217391305"/>
    <x v="1"/>
    <x v="6"/>
  </r>
  <r>
    <x v="0"/>
    <x v="0"/>
    <s v="USD"/>
    <n v="1434074400"/>
    <n v="1431354258"/>
    <b v="0"/>
    <n v="270"/>
    <x v="0"/>
    <x v="6"/>
    <n v="904"/>
    <n v="81.125925925925927"/>
    <x v="1"/>
    <x v="6"/>
  </r>
  <r>
    <x v="0"/>
    <x v="0"/>
    <s v="USD"/>
    <n v="1442030340"/>
    <n v="1439551200"/>
    <b v="1"/>
    <n v="193"/>
    <x v="0"/>
    <x v="6"/>
    <n v="1122"/>
    <n v="57.626943005181346"/>
    <x v="1"/>
    <x v="6"/>
  </r>
  <r>
    <x v="0"/>
    <x v="1"/>
    <s v="GBP"/>
    <n v="1436696712"/>
    <n v="1434104712"/>
    <b v="1"/>
    <n v="57"/>
    <x v="0"/>
    <x v="6"/>
    <n v="146.5"/>
    <n v="46.429824561403507"/>
    <x v="1"/>
    <x v="6"/>
  </r>
  <r>
    <x v="0"/>
    <x v="0"/>
    <s v="USD"/>
    <n v="1428178757"/>
    <n v="1425590357"/>
    <b v="1"/>
    <n v="200"/>
    <x v="0"/>
    <x v="6"/>
    <n v="95"/>
    <n v="60.475000000000001"/>
    <x v="1"/>
    <x v="6"/>
  </r>
  <r>
    <x v="0"/>
    <x v="0"/>
    <s v="USD"/>
    <n v="1434822914"/>
    <n v="1432230914"/>
    <b v="1"/>
    <n v="88"/>
    <x v="0"/>
    <x v="6"/>
    <n v="271"/>
    <n v="65.579545454545453"/>
    <x v="1"/>
    <x v="6"/>
  </r>
  <r>
    <x v="0"/>
    <x v="0"/>
    <s v="USD"/>
    <n v="1415213324"/>
    <n v="1412617724"/>
    <b v="1"/>
    <n v="213"/>
    <x v="0"/>
    <x v="6"/>
    <n v="388"/>
    <n v="119.1924882629108"/>
    <x v="1"/>
    <x v="6"/>
  </r>
  <r>
    <x v="0"/>
    <x v="0"/>
    <s v="USD"/>
    <n v="1434907966"/>
    <n v="1432315966"/>
    <b v="1"/>
    <n v="20"/>
    <x v="0"/>
    <x v="6"/>
    <n v="161"/>
    <n v="83.05"/>
    <x v="1"/>
    <x v="6"/>
  </r>
  <r>
    <x v="0"/>
    <x v="1"/>
    <s v="GBP"/>
    <n v="1473247240"/>
    <n v="1470655240"/>
    <b v="1"/>
    <n v="50"/>
    <x v="0"/>
    <x v="6"/>
    <n v="626"/>
    <n v="57.52"/>
    <x v="1"/>
    <x v="6"/>
  </r>
  <r>
    <x v="0"/>
    <x v="0"/>
    <s v="USD"/>
    <n v="1473306300"/>
    <n v="1471701028"/>
    <b v="1"/>
    <n v="115"/>
    <x v="0"/>
    <x v="6"/>
    <n v="365"/>
    <n v="177.08695652173913"/>
    <x v="1"/>
    <x v="6"/>
  </r>
  <r>
    <x v="0"/>
    <x v="1"/>
    <s v="GBP"/>
    <n v="1427331809"/>
    <n v="1424743409"/>
    <b v="1"/>
    <n v="186"/>
    <x v="0"/>
    <x v="6"/>
    <n v="163.5"/>
    <n v="70.771505376344081"/>
    <x v="1"/>
    <x v="6"/>
  </r>
  <r>
    <x v="0"/>
    <x v="1"/>
    <s v="GBP"/>
    <n v="1412706375"/>
    <n v="1410114375"/>
    <b v="1"/>
    <n v="18"/>
    <x v="0"/>
    <x v="6"/>
    <n v="225"/>
    <n v="29.166666666666668"/>
    <x v="1"/>
    <x v="6"/>
  </r>
  <r>
    <x v="0"/>
    <x v="0"/>
    <s v="USD"/>
    <n v="1433995140"/>
    <n v="1432129577"/>
    <b v="1"/>
    <n v="176"/>
    <x v="0"/>
    <x v="6"/>
    <n v="2806"/>
    <n v="72.76136363636364"/>
    <x v="1"/>
    <x v="6"/>
  </r>
  <r>
    <x v="0"/>
    <x v="1"/>
    <s v="GBP"/>
    <n v="1487769952"/>
    <n v="1485177952"/>
    <b v="0"/>
    <n v="41"/>
    <x v="0"/>
    <x v="6"/>
    <n v="125.98999999999978"/>
    <n v="51.853414634146333"/>
    <x v="1"/>
    <x v="6"/>
  </r>
  <r>
    <x v="0"/>
    <x v="0"/>
    <s v="USD"/>
    <n v="1420751861"/>
    <n v="1418159861"/>
    <b v="1"/>
    <n v="75"/>
    <x v="0"/>
    <x v="6"/>
    <n v="365"/>
    <n v="98.2"/>
    <x v="1"/>
    <x v="6"/>
  </r>
  <r>
    <x v="0"/>
    <x v="0"/>
    <s v="USD"/>
    <n v="1475294340"/>
    <n v="1472753745"/>
    <b v="1"/>
    <n v="97"/>
    <x v="0"/>
    <x v="6"/>
    <n v="1418.5999999999985"/>
    <n v="251.7381443298969"/>
    <x v="1"/>
    <x v="6"/>
  </r>
  <r>
    <x v="0"/>
    <x v="0"/>
    <s v="USD"/>
    <n v="1448903318"/>
    <n v="1445875718"/>
    <b v="1"/>
    <n v="73"/>
    <x v="0"/>
    <x v="6"/>
    <n v="462"/>
    <n v="74.821917808219183"/>
    <x v="1"/>
    <x v="6"/>
  </r>
  <r>
    <x v="0"/>
    <x v="0"/>
    <s v="USD"/>
    <n v="1437067476"/>
    <n v="1434475476"/>
    <b v="1"/>
    <n v="49"/>
    <x v="0"/>
    <x v="6"/>
    <n v="15"/>
    <n v="67.65306122448979"/>
    <x v="1"/>
    <x v="6"/>
  </r>
  <r>
    <x v="0"/>
    <x v="0"/>
    <s v="USD"/>
    <n v="1419220800"/>
    <n v="1416555262"/>
    <b v="1"/>
    <n v="134"/>
    <x v="0"/>
    <x v="6"/>
    <n v="371"/>
    <n v="93.81343283582089"/>
    <x v="1"/>
    <x v="6"/>
  </r>
  <r>
    <x v="0"/>
    <x v="0"/>
    <s v="USD"/>
    <n v="1446238800"/>
    <n v="1444220588"/>
    <b v="1"/>
    <n v="68"/>
    <x v="0"/>
    <x v="6"/>
    <n v="304.15999999999985"/>
    <n v="41.237647058823526"/>
    <x v="1"/>
    <x v="6"/>
  </r>
  <r>
    <x v="0"/>
    <x v="0"/>
    <s v="USD"/>
    <n v="1422482400"/>
    <n v="1421089938"/>
    <b v="1"/>
    <n v="49"/>
    <x v="0"/>
    <x v="6"/>
    <n v="75"/>
    <n v="52.551020408163268"/>
    <x v="1"/>
    <x v="6"/>
  </r>
  <r>
    <x v="0"/>
    <x v="17"/>
    <s v="EUR"/>
    <n v="1449162000"/>
    <n v="1446570315"/>
    <b v="1"/>
    <n v="63"/>
    <x v="0"/>
    <x v="6"/>
    <n v="1728"/>
    <n v="70.285714285714292"/>
    <x v="1"/>
    <x v="6"/>
  </r>
  <r>
    <x v="0"/>
    <x v="0"/>
    <s v="USD"/>
    <n v="1434142800"/>
    <n v="1431435122"/>
    <b v="1"/>
    <n v="163"/>
    <x v="0"/>
    <x v="6"/>
    <n v="1877"/>
    <n v="48.325153374233132"/>
    <x v="1"/>
    <x v="6"/>
  </r>
  <r>
    <x v="0"/>
    <x v="0"/>
    <s v="USD"/>
    <n v="1437156660"/>
    <n v="1434564660"/>
    <b v="1"/>
    <n v="288"/>
    <x v="0"/>
    <x v="6"/>
    <n v="315"/>
    <n v="53.177083333333336"/>
    <x v="1"/>
    <x v="6"/>
  </r>
  <r>
    <x v="0"/>
    <x v="0"/>
    <s v="USD"/>
    <n v="1472074928"/>
    <n v="1470692528"/>
    <b v="1"/>
    <n v="42"/>
    <x v="0"/>
    <x v="6"/>
    <n v="560"/>
    <n v="60.952380952380949"/>
    <x v="1"/>
    <x v="6"/>
  </r>
  <r>
    <x v="0"/>
    <x v="1"/>
    <s v="GBP"/>
    <n v="1434452400"/>
    <n v="1431509397"/>
    <b v="1"/>
    <n v="70"/>
    <x v="0"/>
    <x v="6"/>
    <n v="120"/>
    <n v="116"/>
    <x v="1"/>
    <x v="6"/>
  </r>
  <r>
    <x v="0"/>
    <x v="1"/>
    <s v="GBP"/>
    <n v="1436705265"/>
    <n v="1434113265"/>
    <b v="1"/>
    <n v="30"/>
    <x v="0"/>
    <x v="6"/>
    <n v="30"/>
    <n v="61"/>
    <x v="1"/>
    <x v="6"/>
  </r>
  <r>
    <x v="0"/>
    <x v="1"/>
    <s v="GBP"/>
    <n v="1414927775"/>
    <n v="1412332175"/>
    <b v="1"/>
    <n v="51"/>
    <x v="0"/>
    <x v="6"/>
    <n v="450"/>
    <n v="38.235294117647058"/>
    <x v="1"/>
    <x v="6"/>
  </r>
  <r>
    <x v="0"/>
    <x v="0"/>
    <s v="USD"/>
    <n v="1446814809"/>
    <n v="1444219209"/>
    <b v="1"/>
    <n v="145"/>
    <x v="0"/>
    <x v="6"/>
    <n v="5443"/>
    <n v="106.50344827586207"/>
    <x v="1"/>
    <x v="6"/>
  </r>
  <r>
    <x v="0"/>
    <x v="0"/>
    <s v="USD"/>
    <n v="1473879600"/>
    <n v="1472498042"/>
    <b v="1"/>
    <n v="21"/>
    <x v="0"/>
    <x v="6"/>
    <n v="296"/>
    <n v="204.57142857142858"/>
    <x v="1"/>
    <x v="6"/>
  </r>
  <r>
    <x v="0"/>
    <x v="0"/>
    <s v="USD"/>
    <n v="1458075600"/>
    <n v="1454259272"/>
    <b v="1"/>
    <n v="286"/>
    <x v="0"/>
    <x v="6"/>
    <n v="205"/>
    <n v="54.912587412587413"/>
    <x v="1"/>
    <x v="6"/>
  </r>
  <r>
    <x v="0"/>
    <x v="0"/>
    <s v="USD"/>
    <n v="1423456200"/>
    <n v="1421183271"/>
    <b v="1"/>
    <n v="12"/>
    <x v="0"/>
    <x v="6"/>
    <n v="5"/>
    <n v="150.41666666666666"/>
    <x v="1"/>
    <x v="6"/>
  </r>
  <r>
    <x v="0"/>
    <x v="5"/>
    <s v="CAD"/>
    <n v="1459483140"/>
    <n v="1456526879"/>
    <b v="1"/>
    <n v="100"/>
    <x v="0"/>
    <x v="6"/>
    <n v="758"/>
    <n v="52.58"/>
    <x v="1"/>
    <x v="6"/>
  </r>
  <r>
    <x v="0"/>
    <x v="1"/>
    <s v="GBP"/>
    <n v="1416331406"/>
    <n v="1413735806"/>
    <b v="1"/>
    <n v="100"/>
    <x v="0"/>
    <x v="6"/>
    <n v="430"/>
    <n v="54.3"/>
    <x v="1"/>
    <x v="6"/>
  </r>
  <r>
    <x v="0"/>
    <x v="1"/>
    <s v="GBP"/>
    <n v="1433017303"/>
    <n v="1430425303"/>
    <b v="1"/>
    <n v="34"/>
    <x v="0"/>
    <x v="6"/>
    <n v="85"/>
    <n v="76.029411764705884"/>
    <x v="1"/>
    <x v="6"/>
  </r>
  <r>
    <x v="0"/>
    <x v="0"/>
    <s v="USD"/>
    <n v="1459474059"/>
    <n v="1456885659"/>
    <b v="0"/>
    <n v="63"/>
    <x v="0"/>
    <x v="6"/>
    <n v="828"/>
    <n v="105.2063492063492"/>
    <x v="1"/>
    <x v="6"/>
  </r>
  <r>
    <x v="0"/>
    <x v="0"/>
    <s v="USD"/>
    <n v="1433134800"/>
    <n v="1430158198"/>
    <b v="0"/>
    <n v="30"/>
    <x v="0"/>
    <x v="6"/>
    <n v="60"/>
    <n v="68.666666666666671"/>
    <x v="1"/>
    <x v="6"/>
  </r>
  <r>
    <x v="0"/>
    <x v="0"/>
    <s v="USD"/>
    <n v="1441153705"/>
    <n v="1438561705"/>
    <b v="0"/>
    <n v="47"/>
    <x v="0"/>
    <x v="6"/>
    <n v="1080"/>
    <n v="129.36170212765958"/>
    <x v="1"/>
    <x v="6"/>
  </r>
  <r>
    <x v="0"/>
    <x v="0"/>
    <s v="USD"/>
    <n v="1461904788"/>
    <n v="1458103188"/>
    <b v="0"/>
    <n v="237"/>
    <x v="0"/>
    <x v="6"/>
    <n v="820.5"/>
    <n v="134.26371308016877"/>
    <x v="1"/>
    <x v="6"/>
  </r>
  <r>
    <x v="0"/>
    <x v="1"/>
    <s v="GBP"/>
    <n v="1455138000"/>
    <n v="1452448298"/>
    <b v="0"/>
    <n v="47"/>
    <x v="0"/>
    <x v="6"/>
    <n v="38"/>
    <n v="17.829787234042552"/>
    <x v="1"/>
    <x v="6"/>
  </r>
  <r>
    <x v="0"/>
    <x v="0"/>
    <s v="USD"/>
    <n v="1454047140"/>
    <n v="1452546853"/>
    <b v="0"/>
    <n v="15"/>
    <x v="0"/>
    <x v="6"/>
    <n v="48"/>
    <n v="203.2"/>
    <x v="1"/>
    <x v="6"/>
  </r>
  <r>
    <x v="0"/>
    <x v="0"/>
    <s v="USD"/>
    <n v="1488258000"/>
    <n v="1485556626"/>
    <b v="0"/>
    <n v="81"/>
    <x v="0"/>
    <x v="6"/>
    <n v="605"/>
    <n v="69.18518518518519"/>
    <x v="1"/>
    <x v="6"/>
  </r>
  <r>
    <x v="0"/>
    <x v="0"/>
    <s v="USD"/>
    <n v="1471291782"/>
    <n v="1468699782"/>
    <b v="0"/>
    <n v="122"/>
    <x v="0"/>
    <x v="6"/>
    <n v="265"/>
    <n v="125.12295081967213"/>
    <x v="1"/>
    <x v="6"/>
  </r>
  <r>
    <x v="0"/>
    <x v="5"/>
    <s v="CAD"/>
    <n v="1448733628"/>
    <n v="1446573628"/>
    <b v="0"/>
    <n v="34"/>
    <x v="0"/>
    <x v="6"/>
    <n v="0"/>
    <n v="73.529411764705884"/>
    <x v="1"/>
    <x v="6"/>
  </r>
  <r>
    <x v="0"/>
    <x v="1"/>
    <s v="GBP"/>
    <n v="1466463600"/>
    <n v="1463337315"/>
    <b v="0"/>
    <n v="207"/>
    <x v="0"/>
    <x v="6"/>
    <n v="26.489999999999782"/>
    <n v="48.437149758454105"/>
    <x v="1"/>
    <x v="6"/>
  </r>
  <r>
    <x v="0"/>
    <x v="1"/>
    <s v="GBP"/>
    <n v="1487580602"/>
    <n v="1485161402"/>
    <b v="0"/>
    <n v="25"/>
    <x v="0"/>
    <x v="6"/>
    <n v="165.21000000000004"/>
    <n v="26.608400000000003"/>
    <x v="1"/>
    <x v="6"/>
  </r>
  <r>
    <x v="0"/>
    <x v="1"/>
    <s v="GBP"/>
    <n v="1489234891"/>
    <n v="1486642891"/>
    <b v="0"/>
    <n v="72"/>
    <x v="0"/>
    <x v="6"/>
    <n v="424"/>
    <n v="33.666666666666664"/>
    <x v="1"/>
    <x v="6"/>
  </r>
  <r>
    <x v="0"/>
    <x v="0"/>
    <s v="USD"/>
    <n v="1442462340"/>
    <n v="1439743900"/>
    <b v="0"/>
    <n v="14"/>
    <x v="0"/>
    <x v="6"/>
    <n v="70"/>
    <n v="40.714285714285715"/>
    <x v="1"/>
    <x v="6"/>
  </r>
  <r>
    <x v="0"/>
    <x v="1"/>
    <s v="GBP"/>
    <n v="1449257348"/>
    <n v="1444069748"/>
    <b v="0"/>
    <n v="15"/>
    <x v="0"/>
    <x v="6"/>
    <n v="188"/>
    <n v="19.266666666666666"/>
    <x v="1"/>
    <x v="6"/>
  </r>
  <r>
    <x v="0"/>
    <x v="4"/>
    <s v="NZD"/>
    <n v="1488622352"/>
    <n v="1486030352"/>
    <b v="0"/>
    <n v="91"/>
    <x v="0"/>
    <x v="6"/>
    <n v="3170"/>
    <n v="84.285714285714292"/>
    <x v="1"/>
    <x v="6"/>
  </r>
  <r>
    <x v="0"/>
    <x v="1"/>
    <s v="GBP"/>
    <n v="1434459554"/>
    <n v="1431867554"/>
    <b v="0"/>
    <n v="24"/>
    <x v="0"/>
    <x v="6"/>
    <n v="110"/>
    <n v="29.583333333333332"/>
    <x v="1"/>
    <x v="6"/>
  </r>
  <r>
    <x v="0"/>
    <x v="1"/>
    <s v="GBP"/>
    <n v="1474886229"/>
    <n v="1472294229"/>
    <b v="0"/>
    <n v="27"/>
    <x v="0"/>
    <x v="6"/>
    <n v="20.009999999999991"/>
    <n v="26.667037037037037"/>
    <x v="1"/>
    <x v="6"/>
  </r>
  <r>
    <x v="0"/>
    <x v="1"/>
    <s v="GBP"/>
    <n v="1448229600"/>
    <n v="1446401372"/>
    <b v="0"/>
    <n v="47"/>
    <x v="0"/>
    <x v="6"/>
    <n v="661"/>
    <n v="45.978723404255319"/>
    <x v="1"/>
    <x v="6"/>
  </r>
  <r>
    <x v="0"/>
    <x v="1"/>
    <s v="GBP"/>
    <n v="1438037940"/>
    <n v="1436380256"/>
    <b v="0"/>
    <n v="44"/>
    <x v="0"/>
    <x v="6"/>
    <n v="4"/>
    <n v="125.09090909090909"/>
    <x v="1"/>
    <x v="6"/>
  </r>
  <r>
    <x v="0"/>
    <x v="0"/>
    <s v="USD"/>
    <n v="1442102400"/>
    <n v="1440370768"/>
    <b v="0"/>
    <n v="72"/>
    <x v="0"/>
    <x v="6"/>
    <n v="173"/>
    <n v="141.29166666666666"/>
    <x v="1"/>
    <x v="6"/>
  </r>
  <r>
    <x v="0"/>
    <x v="0"/>
    <s v="USD"/>
    <n v="1444860063"/>
    <n v="1442268063"/>
    <b v="0"/>
    <n v="63"/>
    <x v="0"/>
    <x v="6"/>
    <n v="486"/>
    <n v="55.333333333333336"/>
    <x v="1"/>
    <x v="6"/>
  </r>
  <r>
    <x v="0"/>
    <x v="0"/>
    <s v="USD"/>
    <n v="1430329862"/>
    <n v="1428515462"/>
    <b v="0"/>
    <n v="88"/>
    <x v="0"/>
    <x v="6"/>
    <n v="1085"/>
    <n v="46.420454545454547"/>
    <x v="1"/>
    <x v="6"/>
  </r>
  <r>
    <x v="0"/>
    <x v="0"/>
    <s v="USD"/>
    <n v="1470034740"/>
    <n v="1466185176"/>
    <b v="0"/>
    <n v="70"/>
    <x v="0"/>
    <x v="6"/>
    <n v="1004"/>
    <n v="57.2"/>
    <x v="1"/>
    <x v="6"/>
  </r>
  <r>
    <x v="0"/>
    <x v="3"/>
    <s v="EUR"/>
    <n v="1481099176"/>
    <n v="1478507176"/>
    <b v="0"/>
    <n v="50"/>
    <x v="0"/>
    <x v="6"/>
    <n v="285"/>
    <n v="173.7"/>
    <x v="1"/>
    <x v="6"/>
  </r>
  <r>
    <x v="0"/>
    <x v="0"/>
    <s v="USD"/>
    <n v="1427553484"/>
    <n v="1424533084"/>
    <b v="0"/>
    <n v="35"/>
    <x v="0"/>
    <x v="6"/>
    <n v="286"/>
    <n v="59.6"/>
    <x v="1"/>
    <x v="6"/>
  </r>
  <r>
    <x v="0"/>
    <x v="0"/>
    <s v="USD"/>
    <n v="1482418752"/>
    <n v="1479826752"/>
    <b v="0"/>
    <n v="175"/>
    <x v="0"/>
    <x v="6"/>
    <n v="677.5"/>
    <n v="89.585714285714289"/>
    <x v="1"/>
    <x v="6"/>
  </r>
  <r>
    <x v="0"/>
    <x v="0"/>
    <s v="USD"/>
    <n v="1438374748"/>
    <n v="1435782748"/>
    <b v="0"/>
    <n v="20"/>
    <x v="0"/>
    <x v="6"/>
    <n v="81"/>
    <n v="204.05"/>
    <x v="1"/>
    <x v="6"/>
  </r>
  <r>
    <x v="0"/>
    <x v="0"/>
    <s v="USD"/>
    <n v="1465527600"/>
    <n v="1462252542"/>
    <b v="0"/>
    <n v="54"/>
    <x v="0"/>
    <x v="6"/>
    <n v="1130"/>
    <n v="48.703703703703702"/>
    <x v="1"/>
    <x v="6"/>
  </r>
  <r>
    <x v="0"/>
    <x v="0"/>
    <s v="USD"/>
    <n v="1463275339"/>
    <n v="1460683339"/>
    <b v="0"/>
    <n v="20"/>
    <x v="0"/>
    <x v="6"/>
    <n v="66.799999999999955"/>
    <n v="53.339999999999996"/>
    <x v="1"/>
    <x v="6"/>
  </r>
  <r>
    <x v="0"/>
    <x v="0"/>
    <s v="USD"/>
    <n v="1460581365"/>
    <n v="1458766965"/>
    <b v="0"/>
    <n v="57"/>
    <x v="0"/>
    <x v="6"/>
    <n v="780"/>
    <n v="75.087719298245617"/>
    <x v="1"/>
    <x v="6"/>
  </r>
  <r>
    <x v="0"/>
    <x v="1"/>
    <s v="GBP"/>
    <n v="1476632178"/>
    <n v="1473953778"/>
    <b v="0"/>
    <n v="31"/>
    <x v="0"/>
    <x v="6"/>
    <n v="208"/>
    <n v="18"/>
    <x v="1"/>
    <x v="6"/>
  </r>
  <r>
    <x v="0"/>
    <x v="0"/>
    <s v="USD"/>
    <n v="1444169825"/>
    <n v="1441577825"/>
    <b v="0"/>
    <n v="31"/>
    <x v="0"/>
    <x v="6"/>
    <n v="5"/>
    <n v="209.83870967741936"/>
    <x v="1"/>
    <x v="6"/>
  </r>
  <r>
    <x v="0"/>
    <x v="0"/>
    <s v="USD"/>
    <n v="1445065210"/>
    <n v="1442473210"/>
    <b v="0"/>
    <n v="45"/>
    <x v="0"/>
    <x v="6"/>
    <n v="246"/>
    <n v="61.022222222222226"/>
    <x v="1"/>
    <x v="6"/>
  </r>
  <r>
    <x v="0"/>
    <x v="0"/>
    <s v="USD"/>
    <n v="1478901600"/>
    <n v="1477077946"/>
    <b v="0"/>
    <n v="41"/>
    <x v="0"/>
    <x v="6"/>
    <n v="1"/>
    <n v="61"/>
    <x v="1"/>
    <x v="6"/>
  </r>
  <r>
    <x v="0"/>
    <x v="0"/>
    <s v="USD"/>
    <n v="1453856400"/>
    <n v="1452664317"/>
    <b v="0"/>
    <n v="29"/>
    <x v="0"/>
    <x v="6"/>
    <n v="321"/>
    <n v="80.034482758620683"/>
    <x v="1"/>
    <x v="6"/>
  </r>
  <r>
    <x v="0"/>
    <x v="1"/>
    <s v="GBP"/>
    <n v="1431115500"/>
    <n v="1428733511"/>
    <b v="0"/>
    <n v="58"/>
    <x v="0"/>
    <x v="6"/>
    <n v="886"/>
    <n v="29.068965517241381"/>
    <x v="1"/>
    <x v="6"/>
  </r>
  <r>
    <x v="0"/>
    <x v="1"/>
    <s v="GBP"/>
    <n v="1462519041"/>
    <n v="1459927041"/>
    <b v="0"/>
    <n v="89"/>
    <x v="0"/>
    <x v="6"/>
    <n v="400"/>
    <n v="49.438202247191015"/>
    <x v="1"/>
    <x v="6"/>
  </r>
  <r>
    <x v="0"/>
    <x v="0"/>
    <s v="USD"/>
    <n v="1407506040"/>
    <n v="1404680075"/>
    <b v="0"/>
    <n v="125"/>
    <x v="0"/>
    <x v="6"/>
    <n v="10.180000000000291"/>
    <n v="93.977440000000001"/>
    <x v="1"/>
    <x v="6"/>
  </r>
  <r>
    <x v="0"/>
    <x v="0"/>
    <s v="USD"/>
    <n v="1465347424"/>
    <n v="1462755424"/>
    <b v="0"/>
    <n v="18"/>
    <x v="0"/>
    <x v="6"/>
    <n v="65"/>
    <n v="61.944444444444443"/>
    <x v="1"/>
    <x v="6"/>
  </r>
  <r>
    <x v="0"/>
    <x v="5"/>
    <s v="CAD"/>
    <n v="1460341800"/>
    <n v="1456902893"/>
    <b v="0"/>
    <n v="32"/>
    <x v="0"/>
    <x v="6"/>
    <n v="512"/>
    <n v="78.5"/>
    <x v="1"/>
    <x v="6"/>
  </r>
  <r>
    <x v="0"/>
    <x v="1"/>
    <s v="GBP"/>
    <n v="1422712986"/>
    <n v="1418824986"/>
    <b v="0"/>
    <n v="16"/>
    <x v="0"/>
    <x v="6"/>
    <n v="40"/>
    <n v="33.75"/>
    <x v="1"/>
    <x v="6"/>
  </r>
  <r>
    <x v="0"/>
    <x v="0"/>
    <s v="USD"/>
    <n v="1466557557"/>
    <n v="1463965557"/>
    <b v="0"/>
    <n v="38"/>
    <x v="0"/>
    <x v="6"/>
    <n v="25"/>
    <n v="66.44736842105263"/>
    <x v="1"/>
    <x v="6"/>
  </r>
  <r>
    <x v="0"/>
    <x v="0"/>
    <s v="USD"/>
    <n v="1413431940"/>
    <n v="1412216665"/>
    <b v="0"/>
    <n v="15"/>
    <x v="0"/>
    <x v="6"/>
    <n v="37"/>
    <n v="35.799999999999997"/>
    <x v="1"/>
    <x v="6"/>
  </r>
  <r>
    <x v="0"/>
    <x v="0"/>
    <s v="USD"/>
    <n v="1466567700"/>
    <n v="1464653696"/>
    <b v="0"/>
    <n v="23"/>
    <x v="0"/>
    <x v="6"/>
    <n v="50"/>
    <n v="145.65217391304347"/>
    <x v="1"/>
    <x v="6"/>
  </r>
  <r>
    <x v="0"/>
    <x v="1"/>
    <s v="GBP"/>
    <n v="1474793208"/>
    <n v="1472201208"/>
    <b v="0"/>
    <n v="49"/>
    <x v="0"/>
    <x v="6"/>
    <n v="259"/>
    <n v="25.693877551020407"/>
    <x v="1"/>
    <x v="6"/>
  </r>
  <r>
    <x v="0"/>
    <x v="17"/>
    <s v="EUR"/>
    <n v="1465135190"/>
    <n v="1463925590"/>
    <b v="0"/>
    <n v="10"/>
    <x v="0"/>
    <x v="6"/>
    <n v="25"/>
    <n v="152.5"/>
    <x v="1"/>
    <x v="6"/>
  </r>
  <r>
    <x v="0"/>
    <x v="1"/>
    <s v="GBP"/>
    <n v="1428256277"/>
    <n v="1425235877"/>
    <b v="0"/>
    <n v="15"/>
    <x v="0"/>
    <x v="6"/>
    <n v="50"/>
    <n v="30"/>
    <x v="1"/>
    <x v="6"/>
  </r>
  <r>
    <x v="0"/>
    <x v="0"/>
    <s v="USD"/>
    <n v="1425830905"/>
    <n v="1423242505"/>
    <b v="0"/>
    <n v="57"/>
    <x v="0"/>
    <x v="6"/>
    <n v="110"/>
    <n v="142.28070175438597"/>
    <x v="1"/>
    <x v="6"/>
  </r>
  <r>
    <x v="0"/>
    <x v="1"/>
    <s v="GBP"/>
    <n v="1462697966"/>
    <n v="1460105966"/>
    <b v="0"/>
    <n v="33"/>
    <x v="0"/>
    <x v="6"/>
    <n v="10"/>
    <n v="24.545454545454547"/>
    <x v="1"/>
    <x v="6"/>
  </r>
  <r>
    <x v="0"/>
    <x v="0"/>
    <s v="USD"/>
    <n v="1404522000"/>
    <n v="1404308883"/>
    <b v="0"/>
    <n v="9"/>
    <x v="0"/>
    <x v="6"/>
    <n v="835"/>
    <n v="292.77777777777777"/>
    <x v="1"/>
    <x v="6"/>
  </r>
  <r>
    <x v="0"/>
    <x v="1"/>
    <s v="GBP"/>
    <n v="1406502000"/>
    <n v="1405583108"/>
    <b v="0"/>
    <n v="26"/>
    <x v="0"/>
    <x v="6"/>
    <n v="168"/>
    <n v="44.92307692307692"/>
    <x v="1"/>
    <x v="6"/>
  </r>
  <r>
    <x v="0"/>
    <x v="1"/>
    <s v="GBP"/>
    <n v="1427919468"/>
    <n v="1425331068"/>
    <b v="0"/>
    <n v="69"/>
    <x v="0"/>
    <x v="6"/>
    <n v="94"/>
    <n v="23.10144927536232"/>
    <x v="1"/>
    <x v="6"/>
  </r>
  <r>
    <x v="0"/>
    <x v="0"/>
    <s v="USD"/>
    <n v="1444149886"/>
    <n v="1441125886"/>
    <b v="0"/>
    <n v="65"/>
    <x v="0"/>
    <x v="6"/>
    <n v="226"/>
    <n v="80.400000000000006"/>
    <x v="1"/>
    <x v="6"/>
  </r>
  <r>
    <x v="0"/>
    <x v="0"/>
    <s v="USD"/>
    <n v="1405802330"/>
    <n v="1403210330"/>
    <b v="0"/>
    <n v="83"/>
    <x v="0"/>
    <x v="6"/>
    <n v="0"/>
    <n v="72.289156626506028"/>
    <x v="1"/>
    <x v="6"/>
  </r>
  <r>
    <x v="0"/>
    <x v="0"/>
    <s v="USD"/>
    <n v="1434384880"/>
    <n v="1432484080"/>
    <b v="0"/>
    <n v="111"/>
    <x v="0"/>
    <x v="6"/>
    <n v="160"/>
    <n v="32.972972972972975"/>
    <x v="1"/>
    <x v="6"/>
  </r>
  <r>
    <x v="0"/>
    <x v="0"/>
    <s v="USD"/>
    <n v="1438259422"/>
    <n v="1435667422"/>
    <b v="0"/>
    <n v="46"/>
    <x v="0"/>
    <x v="6"/>
    <n v="1495"/>
    <n v="116.65217391304348"/>
    <x v="1"/>
    <x v="6"/>
  </r>
  <r>
    <x v="0"/>
    <x v="1"/>
    <s v="GBP"/>
    <n v="1407106800"/>
    <n v="1404749446"/>
    <b v="0"/>
    <n v="63"/>
    <x v="0"/>
    <x v="6"/>
    <n v="16"/>
    <n v="79.61904761904762"/>
    <x v="1"/>
    <x v="6"/>
  </r>
  <r>
    <x v="0"/>
    <x v="1"/>
    <s v="GBP"/>
    <n v="1459845246"/>
    <n v="1457429646"/>
    <b v="0"/>
    <n v="9"/>
    <x v="0"/>
    <x v="6"/>
    <n v="0"/>
    <n v="27.777777777777779"/>
    <x v="1"/>
    <x v="6"/>
  </r>
  <r>
    <x v="0"/>
    <x v="1"/>
    <s v="GBP"/>
    <n v="1412974800"/>
    <n v="1411109167"/>
    <b v="0"/>
    <n v="34"/>
    <x v="0"/>
    <x v="6"/>
    <n v="255"/>
    <n v="81.029411764705884"/>
    <x v="1"/>
    <x v="6"/>
  </r>
  <r>
    <x v="0"/>
    <x v="0"/>
    <s v="USD"/>
    <n v="1487944080"/>
    <n v="1486129680"/>
    <b v="0"/>
    <n v="112"/>
    <x v="0"/>
    <x v="6"/>
    <n v="327"/>
    <n v="136.84821428571428"/>
    <x v="1"/>
    <x v="6"/>
  </r>
  <r>
    <x v="0"/>
    <x v="0"/>
    <s v="USD"/>
    <n v="1469721518"/>
    <n v="1467129518"/>
    <b v="0"/>
    <n v="47"/>
    <x v="0"/>
    <x v="6"/>
    <n v="348"/>
    <n v="177.61702127659575"/>
    <x v="1"/>
    <x v="6"/>
  </r>
  <r>
    <x v="0"/>
    <x v="0"/>
    <s v="USD"/>
    <n v="1481066554"/>
    <n v="1478906554"/>
    <b v="0"/>
    <n v="38"/>
    <x v="0"/>
    <x v="6"/>
    <n v="1145"/>
    <n v="109.07894736842105"/>
    <x v="1"/>
    <x v="6"/>
  </r>
  <r>
    <x v="0"/>
    <x v="1"/>
    <s v="GBP"/>
    <n v="1465750800"/>
    <n v="1463771421"/>
    <b v="0"/>
    <n v="28"/>
    <x v="0"/>
    <x v="6"/>
    <n v="0"/>
    <n v="119.64285714285714"/>
    <x v="1"/>
    <x v="6"/>
  </r>
  <r>
    <x v="0"/>
    <x v="0"/>
    <s v="USD"/>
    <n v="1427864340"/>
    <n v="1425020810"/>
    <b v="0"/>
    <n v="78"/>
    <x v="0"/>
    <x v="6"/>
    <n v="100"/>
    <n v="78.205128205128204"/>
    <x v="1"/>
    <x v="6"/>
  </r>
  <r>
    <x v="0"/>
    <x v="1"/>
    <s v="GBP"/>
    <n v="1460553480"/>
    <n v="1458770384"/>
    <b v="0"/>
    <n v="23"/>
    <x v="0"/>
    <x v="6"/>
    <n v="500"/>
    <n v="52.173913043478258"/>
    <x v="1"/>
    <x v="6"/>
  </r>
  <r>
    <x v="0"/>
    <x v="0"/>
    <s v="USD"/>
    <n v="1409374093"/>
    <n v="1406782093"/>
    <b v="0"/>
    <n v="40"/>
    <x v="0"/>
    <x v="6"/>
    <n v="65"/>
    <n v="114.125"/>
    <x v="1"/>
    <x v="6"/>
  </r>
  <r>
    <x v="0"/>
    <x v="0"/>
    <s v="USD"/>
    <n v="1429317420"/>
    <n v="1424226768"/>
    <b v="0"/>
    <n v="13"/>
    <x v="0"/>
    <x v="6"/>
    <n v="150"/>
    <n v="50"/>
    <x v="1"/>
    <x v="6"/>
  </r>
  <r>
    <x v="0"/>
    <x v="0"/>
    <s v="USD"/>
    <n v="1424910910"/>
    <n v="1424306110"/>
    <b v="0"/>
    <n v="18"/>
    <x v="0"/>
    <x v="6"/>
    <n v="150"/>
    <n v="91.666666666666671"/>
    <x v="1"/>
    <x v="6"/>
  </r>
  <r>
    <x v="0"/>
    <x v="1"/>
    <s v="GBP"/>
    <n v="1462741200"/>
    <n v="1461503654"/>
    <b v="0"/>
    <n v="22"/>
    <x v="0"/>
    <x v="6"/>
    <n v="389"/>
    <n v="108.59090909090909"/>
    <x v="1"/>
    <x v="6"/>
  </r>
  <r>
    <x v="0"/>
    <x v="0"/>
    <s v="USD"/>
    <n v="1461988740"/>
    <n v="1459949080"/>
    <b v="0"/>
    <n v="79"/>
    <x v="0"/>
    <x v="6"/>
    <n v="16"/>
    <n v="69.822784810126578"/>
    <x v="1"/>
    <x v="6"/>
  </r>
  <r>
    <x v="0"/>
    <x v="0"/>
    <s v="USD"/>
    <n v="1465837200"/>
    <n v="1463971172"/>
    <b v="0"/>
    <n v="14"/>
    <x v="0"/>
    <x v="6"/>
    <n v="534"/>
    <n v="109.57142857142857"/>
    <x v="1"/>
    <x v="6"/>
  </r>
  <r>
    <x v="0"/>
    <x v="19"/>
    <s v="EUR"/>
    <n v="1448838000"/>
    <n v="1445791811"/>
    <b v="0"/>
    <n v="51"/>
    <x v="0"/>
    <x v="6"/>
    <n v="155"/>
    <n v="71.666666666666671"/>
    <x v="1"/>
    <x v="6"/>
  </r>
  <r>
    <x v="0"/>
    <x v="1"/>
    <s v="GBP"/>
    <n v="1406113200"/>
    <n v="1402910965"/>
    <b v="0"/>
    <n v="54"/>
    <x v="0"/>
    <x v="6"/>
    <n v="55"/>
    <n v="93.611111111111114"/>
    <x v="1"/>
    <x v="6"/>
  </r>
  <r>
    <x v="0"/>
    <x v="1"/>
    <s v="GBP"/>
    <n v="1467414000"/>
    <n v="1462492178"/>
    <b v="0"/>
    <n v="70"/>
    <x v="0"/>
    <x v="6"/>
    <n v="376"/>
    <n v="76.8"/>
    <x v="1"/>
    <x v="6"/>
  </r>
  <r>
    <x v="0"/>
    <x v="1"/>
    <s v="GBP"/>
    <n v="1462230000"/>
    <n v="1461061350"/>
    <b v="0"/>
    <n v="44"/>
    <x v="0"/>
    <x v="6"/>
    <n v="1075"/>
    <n v="35.795454545454547"/>
    <x v="1"/>
    <x v="6"/>
  </r>
  <r>
    <x v="0"/>
    <x v="0"/>
    <s v="USD"/>
    <n v="1446091260"/>
    <n v="1443029206"/>
    <b v="0"/>
    <n v="55"/>
    <x v="0"/>
    <x v="6"/>
    <n v="58"/>
    <n v="55.6"/>
    <x v="1"/>
    <x v="6"/>
  </r>
  <r>
    <x v="0"/>
    <x v="1"/>
    <s v="GBP"/>
    <n v="1462879020"/>
    <n v="1461941527"/>
    <b v="0"/>
    <n v="15"/>
    <x v="0"/>
    <x v="6"/>
    <n v="460"/>
    <n v="147.33333333333334"/>
    <x v="1"/>
    <x v="6"/>
  </r>
  <r>
    <x v="0"/>
    <x v="1"/>
    <s v="GBP"/>
    <n v="1468611272"/>
    <n v="1466019272"/>
    <b v="0"/>
    <n v="27"/>
    <x v="0"/>
    <x v="6"/>
    <n v="21"/>
    <n v="56.333333333333336"/>
    <x v="1"/>
    <x v="6"/>
  </r>
  <r>
    <x v="0"/>
    <x v="1"/>
    <s v="GBP"/>
    <n v="1406887310"/>
    <n v="1404295310"/>
    <b v="0"/>
    <n v="21"/>
    <x v="0"/>
    <x v="6"/>
    <n v="20"/>
    <n v="96.19047619047619"/>
    <x v="1"/>
    <x v="6"/>
  </r>
  <r>
    <x v="0"/>
    <x v="0"/>
    <s v="USD"/>
    <n v="1416385679"/>
    <n v="1413790079"/>
    <b v="0"/>
    <n v="162"/>
    <x v="0"/>
    <x v="6"/>
    <n v="299"/>
    <n v="63.574074074074076"/>
    <x v="1"/>
    <x v="6"/>
  </r>
  <r>
    <x v="0"/>
    <x v="0"/>
    <s v="USD"/>
    <n v="1487985734"/>
    <n v="1484097734"/>
    <b v="0"/>
    <n v="23"/>
    <x v="0"/>
    <x v="6"/>
    <n v="250"/>
    <n v="184.78260869565219"/>
    <x v="1"/>
    <x v="6"/>
  </r>
  <r>
    <x v="0"/>
    <x v="20"/>
    <s v="SGD"/>
    <n v="1481731140"/>
    <n v="1479866343"/>
    <b v="0"/>
    <n v="72"/>
    <x v="0"/>
    <x v="6"/>
    <n v="124"/>
    <n v="126.72222222222223"/>
    <x v="1"/>
    <x v="6"/>
  </r>
  <r>
    <x v="0"/>
    <x v="0"/>
    <s v="USD"/>
    <n v="1409587140"/>
    <n v="1408062990"/>
    <b v="0"/>
    <n v="68"/>
    <x v="0"/>
    <x v="6"/>
    <n v="673"/>
    <n v="83.42647058823529"/>
    <x v="1"/>
    <x v="6"/>
  </r>
  <r>
    <x v="0"/>
    <x v="0"/>
    <s v="USD"/>
    <n v="1425704100"/>
    <n v="1424484717"/>
    <b v="0"/>
    <n v="20"/>
    <x v="0"/>
    <x v="6"/>
    <n v="590"/>
    <n v="54.5"/>
    <x v="1"/>
    <x v="6"/>
  </r>
  <r>
    <x v="0"/>
    <x v="0"/>
    <s v="USD"/>
    <n v="1408464000"/>
    <n v="1406831445"/>
    <b v="0"/>
    <n v="26"/>
    <x v="0"/>
    <x v="6"/>
    <n v="110"/>
    <n v="302.30769230769232"/>
    <x v="1"/>
    <x v="6"/>
  </r>
  <r>
    <x v="0"/>
    <x v="1"/>
    <s v="GBP"/>
    <n v="1458075600"/>
    <n v="1456183649"/>
    <b v="0"/>
    <n v="72"/>
    <x v="0"/>
    <x v="6"/>
    <n v="178"/>
    <n v="44.138888888888886"/>
    <x v="1"/>
    <x v="6"/>
  </r>
  <r>
    <x v="0"/>
    <x v="0"/>
    <s v="USD"/>
    <n v="1449973592"/>
    <n v="1447381592"/>
    <b v="0"/>
    <n v="3"/>
    <x v="0"/>
    <x v="6"/>
    <n v="100"/>
    <n v="866.66666666666663"/>
    <x v="1"/>
    <x v="6"/>
  </r>
  <r>
    <x v="0"/>
    <x v="0"/>
    <s v="USD"/>
    <n v="1431481037"/>
    <n v="1428889037"/>
    <b v="0"/>
    <n v="18"/>
    <x v="0"/>
    <x v="6"/>
    <n v="605"/>
    <n v="61.388888888888886"/>
    <x v="1"/>
    <x v="6"/>
  </r>
  <r>
    <x v="0"/>
    <x v="1"/>
    <s v="GBP"/>
    <n v="1438467894"/>
    <n v="1436307894"/>
    <b v="0"/>
    <n v="30"/>
    <x v="0"/>
    <x v="6"/>
    <n v="140"/>
    <n v="29.666666666666668"/>
    <x v="1"/>
    <x v="6"/>
  </r>
  <r>
    <x v="0"/>
    <x v="0"/>
    <s v="USD"/>
    <n v="1420088400"/>
    <n v="1416977259"/>
    <b v="0"/>
    <n v="23"/>
    <x v="0"/>
    <x v="6"/>
    <n v="46"/>
    <n v="45.478260869565219"/>
    <x v="1"/>
    <x v="6"/>
  </r>
  <r>
    <x v="0"/>
    <x v="17"/>
    <s v="EUR"/>
    <n v="1484441980"/>
    <n v="1479257980"/>
    <b v="0"/>
    <n v="54"/>
    <x v="0"/>
    <x v="6"/>
    <n v="195"/>
    <n v="96.203703703703709"/>
    <x v="1"/>
    <x v="6"/>
  </r>
  <r>
    <x v="0"/>
    <x v="0"/>
    <s v="USD"/>
    <n v="1481961600"/>
    <n v="1479283285"/>
    <b v="0"/>
    <n v="26"/>
    <x v="0"/>
    <x v="6"/>
    <n v="266"/>
    <n v="67.92307692307692"/>
    <x v="1"/>
    <x v="6"/>
  </r>
  <r>
    <x v="0"/>
    <x v="0"/>
    <s v="USD"/>
    <n v="1449089965"/>
    <n v="1446670765"/>
    <b v="0"/>
    <n v="9"/>
    <x v="0"/>
    <x v="6"/>
    <n v="77"/>
    <n v="30.777777777777779"/>
    <x v="1"/>
    <x v="6"/>
  </r>
  <r>
    <x v="0"/>
    <x v="0"/>
    <s v="USD"/>
    <n v="1408942740"/>
    <n v="1407157756"/>
    <b v="0"/>
    <n v="27"/>
    <x v="0"/>
    <x v="6"/>
    <n v="35"/>
    <n v="38.333333333333336"/>
    <x v="1"/>
    <x v="6"/>
  </r>
  <r>
    <x v="0"/>
    <x v="1"/>
    <s v="GBP"/>
    <n v="1437235200"/>
    <n v="1435177840"/>
    <b v="0"/>
    <n v="30"/>
    <x v="0"/>
    <x v="6"/>
    <n v="5"/>
    <n v="66.833333333333329"/>
    <x v="1"/>
    <x v="6"/>
  </r>
  <r>
    <x v="0"/>
    <x v="5"/>
    <s v="CAD"/>
    <n v="1446053616"/>
    <n v="1443461616"/>
    <b v="0"/>
    <n v="52"/>
    <x v="0"/>
    <x v="6"/>
    <n v="230"/>
    <n v="71.730769230769226"/>
    <x v="1"/>
    <x v="6"/>
  </r>
  <r>
    <x v="0"/>
    <x v="1"/>
    <s v="GBP"/>
    <n v="1400423973"/>
    <n v="1399387173"/>
    <b v="0"/>
    <n v="17"/>
    <x v="0"/>
    <x v="6"/>
    <n v="0"/>
    <n v="176.47058823529412"/>
    <x v="1"/>
    <x v="6"/>
  </r>
  <r>
    <x v="0"/>
    <x v="0"/>
    <s v="USD"/>
    <n v="1429976994"/>
    <n v="1424796594"/>
    <b v="0"/>
    <n v="19"/>
    <x v="0"/>
    <x v="6"/>
    <n v="1"/>
    <n v="421.10526315789474"/>
    <x v="1"/>
    <x v="6"/>
  </r>
  <r>
    <x v="0"/>
    <x v="1"/>
    <s v="GBP"/>
    <n v="1426870560"/>
    <n v="1424280899"/>
    <b v="0"/>
    <n v="77"/>
    <x v="0"/>
    <x v="6"/>
    <n v="84"/>
    <n v="104.98701298701299"/>
    <x v="1"/>
    <x v="6"/>
  </r>
  <r>
    <x v="0"/>
    <x v="1"/>
    <s v="GBP"/>
    <n v="1409490480"/>
    <n v="1407400306"/>
    <b v="0"/>
    <n v="21"/>
    <x v="0"/>
    <x v="6"/>
    <n v="42"/>
    <n v="28.19047619047619"/>
    <x v="1"/>
    <x v="6"/>
  </r>
  <r>
    <x v="0"/>
    <x v="1"/>
    <s v="GBP"/>
    <n v="1440630000"/>
    <n v="1439122800"/>
    <b v="0"/>
    <n v="38"/>
    <x v="0"/>
    <x v="6"/>
    <n v="73"/>
    <n v="54.55263157894737"/>
    <x v="1"/>
    <x v="6"/>
  </r>
  <r>
    <x v="0"/>
    <x v="0"/>
    <s v="USD"/>
    <n v="1417305178"/>
    <n v="1414277578"/>
    <b v="0"/>
    <n v="28"/>
    <x v="0"/>
    <x v="6"/>
    <n v="133"/>
    <n v="111.89285714285714"/>
    <x v="1"/>
    <x v="6"/>
  </r>
  <r>
    <x v="0"/>
    <x v="0"/>
    <s v="USD"/>
    <n v="1426044383"/>
    <n v="1423455983"/>
    <b v="0"/>
    <n v="48"/>
    <x v="0"/>
    <x v="6"/>
    <n v="90"/>
    <n v="85.208333333333329"/>
    <x v="1"/>
    <x v="6"/>
  </r>
  <r>
    <x v="0"/>
    <x v="1"/>
    <s v="GBP"/>
    <n v="1470092340"/>
    <n v="1467973256"/>
    <b v="0"/>
    <n v="46"/>
    <x v="0"/>
    <x v="6"/>
    <n v="26"/>
    <n v="76.652173913043484"/>
    <x v="1"/>
    <x v="6"/>
  </r>
  <r>
    <x v="0"/>
    <x v="0"/>
    <s v="USD"/>
    <n v="1466707620"/>
    <n v="1464979620"/>
    <b v="0"/>
    <n v="30"/>
    <x v="0"/>
    <x v="6"/>
    <n v="205"/>
    <n v="65.166666666666671"/>
    <x v="1"/>
    <x v="6"/>
  </r>
  <r>
    <x v="0"/>
    <x v="0"/>
    <s v="USD"/>
    <n v="1448074800"/>
    <n v="1444874768"/>
    <b v="0"/>
    <n v="64"/>
    <x v="0"/>
    <x v="6"/>
    <n v="0.65999999999985448"/>
    <n v="93.760312499999998"/>
    <x v="1"/>
    <x v="6"/>
  </r>
  <r>
    <x v="0"/>
    <x v="0"/>
    <s v="USD"/>
    <n v="1418244552"/>
    <n v="1415652552"/>
    <b v="0"/>
    <n v="15"/>
    <x v="0"/>
    <x v="6"/>
    <n v="0"/>
    <n v="133.33333333333334"/>
    <x v="1"/>
    <x v="6"/>
  </r>
  <r>
    <x v="0"/>
    <x v="0"/>
    <s v="USD"/>
    <n v="1417620506"/>
    <n v="1415028506"/>
    <b v="0"/>
    <n v="41"/>
    <x v="0"/>
    <x v="6"/>
    <n v="100"/>
    <n v="51.219512195121951"/>
    <x v="1"/>
    <x v="6"/>
  </r>
  <r>
    <x v="0"/>
    <x v="0"/>
    <s v="USD"/>
    <n v="1418581088"/>
    <n v="1415125088"/>
    <b v="0"/>
    <n v="35"/>
    <x v="0"/>
    <x v="6"/>
    <n v="506"/>
    <n v="100.17142857142858"/>
    <x v="1"/>
    <x v="6"/>
  </r>
  <r>
    <x v="0"/>
    <x v="1"/>
    <s v="GBP"/>
    <n v="1434625441"/>
    <n v="1432033441"/>
    <b v="0"/>
    <n v="45"/>
    <x v="0"/>
    <x v="6"/>
    <n v="57"/>
    <n v="34.6"/>
    <x v="1"/>
    <x v="6"/>
  </r>
  <r>
    <x v="0"/>
    <x v="0"/>
    <s v="USD"/>
    <n v="1464960682"/>
    <n v="1462368682"/>
    <b v="0"/>
    <n v="62"/>
    <x v="0"/>
    <x v="6"/>
    <n v="1450"/>
    <n v="184.67741935483872"/>
    <x v="1"/>
    <x v="6"/>
  </r>
  <r>
    <x v="0"/>
    <x v="0"/>
    <s v="USD"/>
    <n v="1405017345"/>
    <n v="1403721345"/>
    <b v="0"/>
    <n v="22"/>
    <x v="0"/>
    <x v="6"/>
    <n v="36"/>
    <n v="69.818181818181813"/>
    <x v="1"/>
    <x v="6"/>
  </r>
  <r>
    <x v="0"/>
    <x v="0"/>
    <s v="USD"/>
    <n v="1407536880"/>
    <n v="1404997548"/>
    <b v="0"/>
    <n v="18"/>
    <x v="0"/>
    <x v="6"/>
    <n v="615"/>
    <n v="61.944444444444443"/>
    <x v="1"/>
    <x v="6"/>
  </r>
  <r>
    <x v="0"/>
    <x v="1"/>
    <s v="GBP"/>
    <n v="1462565855"/>
    <n v="1458245855"/>
    <b v="0"/>
    <n v="12"/>
    <x v="0"/>
    <x v="6"/>
    <n v="0"/>
    <n v="41.666666666666664"/>
    <x v="1"/>
    <x v="6"/>
  </r>
  <r>
    <x v="0"/>
    <x v="0"/>
    <s v="USD"/>
    <n v="1415234760"/>
    <n v="1413065230"/>
    <b v="0"/>
    <n v="44"/>
    <x v="0"/>
    <x v="6"/>
    <n v="87"/>
    <n v="36.06818181818182"/>
    <x v="1"/>
    <x v="6"/>
  </r>
  <r>
    <x v="0"/>
    <x v="1"/>
    <s v="GBP"/>
    <n v="1406470645"/>
    <n v="1403878645"/>
    <b v="0"/>
    <n v="27"/>
    <x v="0"/>
    <x v="6"/>
    <n v="233"/>
    <n v="29"/>
    <x v="1"/>
    <x v="6"/>
  </r>
  <r>
    <x v="0"/>
    <x v="1"/>
    <s v="GBP"/>
    <n v="1433009400"/>
    <n v="1431795944"/>
    <b v="0"/>
    <n v="38"/>
    <x v="0"/>
    <x v="6"/>
    <n v="420"/>
    <n v="24.210526315789473"/>
    <x v="1"/>
    <x v="6"/>
  </r>
  <r>
    <x v="0"/>
    <x v="0"/>
    <s v="USD"/>
    <n v="1401595140"/>
    <n v="1399286589"/>
    <b v="0"/>
    <n v="28"/>
    <x v="0"/>
    <x v="6"/>
    <n v="65"/>
    <n v="55.892857142857146"/>
    <x v="1"/>
    <x v="6"/>
  </r>
  <r>
    <x v="0"/>
    <x v="1"/>
    <s v="GBP"/>
    <n v="1455832800"/>
    <n v="1452338929"/>
    <b v="0"/>
    <n v="24"/>
    <x v="0"/>
    <x v="6"/>
    <n v="30"/>
    <n v="11.666666666666666"/>
    <x v="1"/>
    <x v="6"/>
  </r>
  <r>
    <x v="0"/>
    <x v="0"/>
    <s v="USD"/>
    <n v="1416589200"/>
    <n v="1414605776"/>
    <b v="0"/>
    <n v="65"/>
    <x v="0"/>
    <x v="6"/>
    <n v="443"/>
    <n v="68.353846153846149"/>
    <x v="1"/>
    <x v="6"/>
  </r>
  <r>
    <x v="0"/>
    <x v="1"/>
    <s v="GBP"/>
    <n v="1424556325"/>
    <n v="1421964325"/>
    <b v="0"/>
    <n v="46"/>
    <x v="0"/>
    <x v="6"/>
    <n v="45"/>
    <n v="27.065217391304348"/>
    <x v="1"/>
    <x v="6"/>
  </r>
  <r>
    <x v="0"/>
    <x v="0"/>
    <s v="USD"/>
    <n v="1409266414"/>
    <n v="1405378414"/>
    <b v="0"/>
    <n v="85"/>
    <x v="0"/>
    <x v="6"/>
    <n v="41"/>
    <n v="118.12941176470588"/>
    <x v="1"/>
    <x v="6"/>
  </r>
  <r>
    <x v="0"/>
    <x v="1"/>
    <s v="GBP"/>
    <n v="1438968146"/>
    <n v="1436376146"/>
    <b v="0"/>
    <n v="66"/>
    <x v="0"/>
    <x v="6"/>
    <n v="54"/>
    <n v="44.757575757575758"/>
    <x v="1"/>
    <x v="6"/>
  </r>
  <r>
    <x v="0"/>
    <x v="0"/>
    <s v="USD"/>
    <n v="1447295460"/>
    <n v="1444747843"/>
    <b v="0"/>
    <n v="165"/>
    <x v="0"/>
    <x v="6"/>
    <n v="1465"/>
    <n v="99.787878787878782"/>
    <x v="1"/>
    <x v="6"/>
  </r>
  <r>
    <x v="0"/>
    <x v="1"/>
    <s v="GBP"/>
    <n v="1435230324"/>
    <n v="1432638324"/>
    <b v="0"/>
    <n v="17"/>
    <x v="0"/>
    <x v="6"/>
    <n v="0"/>
    <n v="117.64705882352941"/>
    <x v="1"/>
    <x v="6"/>
  </r>
  <r>
    <x v="0"/>
    <x v="0"/>
    <s v="USD"/>
    <n v="1434542702"/>
    <n v="1432814702"/>
    <b v="0"/>
    <n v="3"/>
    <x v="0"/>
    <x v="6"/>
    <n v="110"/>
    <n v="203.33333333333334"/>
    <x v="1"/>
    <x v="6"/>
  </r>
  <r>
    <x v="0"/>
    <x v="1"/>
    <s v="GBP"/>
    <n v="1456876740"/>
    <n v="1455063886"/>
    <b v="0"/>
    <n v="17"/>
    <x v="0"/>
    <x v="6"/>
    <n v="131.5"/>
    <n v="28.323529411764707"/>
    <x v="1"/>
    <x v="6"/>
  </r>
  <r>
    <x v="0"/>
    <x v="0"/>
    <s v="USD"/>
    <n v="1405511376"/>
    <n v="1401623376"/>
    <b v="0"/>
    <n v="91"/>
    <x v="0"/>
    <x v="6"/>
    <n v="31"/>
    <n v="110.23076923076923"/>
    <x v="1"/>
    <x v="6"/>
  </r>
  <r>
    <x v="0"/>
    <x v="1"/>
    <s v="GBP"/>
    <n v="1404641289"/>
    <n v="1402049289"/>
    <b v="0"/>
    <n v="67"/>
    <x v="0"/>
    <x v="6"/>
    <n v="142"/>
    <n v="31.970149253731343"/>
    <x v="1"/>
    <x v="6"/>
  </r>
  <r>
    <x v="0"/>
    <x v="0"/>
    <s v="USD"/>
    <n v="1405727304"/>
    <n v="1403135304"/>
    <b v="0"/>
    <n v="18"/>
    <x v="0"/>
    <x v="6"/>
    <n v="555"/>
    <n v="58.611111111111114"/>
    <x v="1"/>
    <x v="6"/>
  </r>
  <r>
    <x v="0"/>
    <x v="1"/>
    <s v="GBP"/>
    <n v="1469998680"/>
    <n v="1466710358"/>
    <b v="0"/>
    <n v="21"/>
    <x v="0"/>
    <x v="6"/>
    <n v="118"/>
    <n v="29.428571428571427"/>
    <x v="1"/>
    <x v="6"/>
  </r>
  <r>
    <x v="0"/>
    <x v="0"/>
    <s v="USD"/>
    <n v="1465196400"/>
    <n v="1462841990"/>
    <b v="0"/>
    <n v="40"/>
    <x v="0"/>
    <x v="6"/>
    <n v="255"/>
    <n v="81.375"/>
    <x v="1"/>
    <x v="6"/>
  </r>
  <r>
    <x v="0"/>
    <x v="0"/>
    <s v="USD"/>
    <n v="1444264372"/>
    <n v="1442536372"/>
    <b v="0"/>
    <n v="78"/>
    <x v="0"/>
    <x v="6"/>
    <n v="535"/>
    <n v="199.16666666666666"/>
    <x v="1"/>
    <x v="6"/>
  </r>
  <r>
    <x v="0"/>
    <x v="1"/>
    <s v="GBP"/>
    <n v="1411858862"/>
    <n v="1409266862"/>
    <b v="0"/>
    <n v="26"/>
    <x v="0"/>
    <x v="6"/>
    <n v="0"/>
    <n v="115.38461538461539"/>
    <x v="1"/>
    <x v="6"/>
  </r>
  <r>
    <x v="0"/>
    <x v="0"/>
    <s v="USD"/>
    <n v="1425099540"/>
    <n v="1424280938"/>
    <b v="0"/>
    <n v="14"/>
    <x v="0"/>
    <x v="6"/>
    <n v="150"/>
    <n v="46.428571428571431"/>
    <x v="1"/>
    <x v="6"/>
  </r>
  <r>
    <x v="0"/>
    <x v="0"/>
    <s v="USD"/>
    <n v="1480579140"/>
    <n v="1478030325"/>
    <b v="0"/>
    <n v="44"/>
    <x v="0"/>
    <x v="6"/>
    <n v="105"/>
    <n v="70.568181818181813"/>
    <x v="1"/>
    <x v="6"/>
  </r>
  <r>
    <x v="0"/>
    <x v="0"/>
    <s v="USD"/>
    <n v="1460935800"/>
    <n v="1459999656"/>
    <b v="0"/>
    <n v="9"/>
    <x v="0"/>
    <x v="6"/>
    <n v="0"/>
    <n v="22.222222222222221"/>
    <x v="1"/>
    <x v="6"/>
  </r>
  <r>
    <x v="0"/>
    <x v="1"/>
    <s v="GBP"/>
    <n v="1429813800"/>
    <n v="1427363645"/>
    <b v="0"/>
    <n v="30"/>
    <x v="0"/>
    <x v="6"/>
    <n v="784"/>
    <n v="159.46666666666667"/>
    <x v="1"/>
    <x v="6"/>
  </r>
  <r>
    <x v="0"/>
    <x v="0"/>
    <s v="USD"/>
    <n v="1414284180"/>
    <n v="1410558948"/>
    <b v="0"/>
    <n v="45"/>
    <x v="0"/>
    <x v="6"/>
    <n v="9.9999999999909051E-3"/>
    <n v="37.777999999999999"/>
    <x v="1"/>
    <x v="6"/>
  </r>
  <r>
    <x v="0"/>
    <x v="0"/>
    <s v="USD"/>
    <n v="1400875307"/>
    <n v="1398283307"/>
    <b v="0"/>
    <n v="56"/>
    <x v="0"/>
    <x v="6"/>
    <n v="35"/>
    <n v="72.053571428571431"/>
    <x v="1"/>
    <x v="6"/>
  </r>
  <r>
    <x v="0"/>
    <x v="17"/>
    <s v="EUR"/>
    <n v="1459978200"/>
    <n v="1458416585"/>
    <b v="0"/>
    <n v="46"/>
    <x v="0"/>
    <x v="6"/>
    <n v="180"/>
    <n v="63.695652173913047"/>
    <x v="1"/>
    <x v="6"/>
  </r>
  <r>
    <x v="0"/>
    <x v="1"/>
    <s v="GBP"/>
    <n v="1455408000"/>
    <n v="1454638202"/>
    <b v="0"/>
    <n v="34"/>
    <x v="0"/>
    <x v="6"/>
    <n v="266"/>
    <n v="28.411764705882351"/>
    <x v="1"/>
    <x v="6"/>
  </r>
  <r>
    <x v="0"/>
    <x v="0"/>
    <s v="USD"/>
    <n v="1425495563"/>
    <n v="1422903563"/>
    <b v="0"/>
    <n v="98"/>
    <x v="0"/>
    <x v="6"/>
    <n v="115"/>
    <n v="103.21428571428571"/>
    <x v="1"/>
    <x v="6"/>
  </r>
  <r>
    <x v="0"/>
    <x v="1"/>
    <s v="GBP"/>
    <n v="1450051200"/>
    <n v="1447594176"/>
    <b v="0"/>
    <n v="46"/>
    <x v="0"/>
    <x v="6"/>
    <n v="273"/>
    <n v="71.152173913043484"/>
    <x v="1"/>
    <x v="6"/>
  </r>
  <r>
    <x v="0"/>
    <x v="0"/>
    <s v="USD"/>
    <n v="1429912341"/>
    <n v="1427320341"/>
    <b v="0"/>
    <n v="10"/>
    <x v="0"/>
    <x v="6"/>
    <n v="100"/>
    <n v="35"/>
    <x v="1"/>
    <x v="6"/>
  </r>
  <r>
    <x v="0"/>
    <x v="0"/>
    <s v="USD"/>
    <n v="1423119540"/>
    <n v="1421252084"/>
    <b v="0"/>
    <n v="76"/>
    <x v="0"/>
    <x v="6"/>
    <n v="215"/>
    <n v="81.776315789473685"/>
    <x v="1"/>
    <x v="6"/>
  </r>
  <r>
    <x v="0"/>
    <x v="0"/>
    <s v="USD"/>
    <n v="1412434136"/>
    <n v="1409669336"/>
    <b v="0"/>
    <n v="104"/>
    <x v="0"/>
    <x v="6"/>
    <n v="891.09999999999854"/>
    <n v="297.02980769230766"/>
    <x v="1"/>
    <x v="6"/>
  </r>
  <r>
    <x v="0"/>
    <x v="0"/>
    <s v="USD"/>
    <n v="1411264800"/>
    <n v="1409620903"/>
    <b v="0"/>
    <n v="87"/>
    <x v="0"/>
    <x v="6"/>
    <n v="305"/>
    <n v="46.609195402298852"/>
    <x v="1"/>
    <x v="6"/>
  </r>
  <r>
    <x v="0"/>
    <x v="1"/>
    <s v="GBP"/>
    <n v="1404314952"/>
    <n v="1401722952"/>
    <b v="0"/>
    <n v="29"/>
    <x v="0"/>
    <x v="6"/>
    <n v="0"/>
    <n v="51.724137931034484"/>
    <x v="1"/>
    <x v="6"/>
  </r>
  <r>
    <x v="0"/>
    <x v="1"/>
    <s v="GBP"/>
    <n v="1425142800"/>
    <n v="1422983847"/>
    <b v="0"/>
    <n v="51"/>
    <x v="0"/>
    <x v="6"/>
    <n v="55"/>
    <n v="40.294117647058826"/>
    <x v="1"/>
    <x v="6"/>
  </r>
  <r>
    <x v="0"/>
    <x v="1"/>
    <s v="GBP"/>
    <n v="1478046661"/>
    <n v="1476837061"/>
    <b v="0"/>
    <n v="12"/>
    <x v="0"/>
    <x v="6"/>
    <n v="45"/>
    <n v="16.25"/>
    <x v="1"/>
    <x v="6"/>
  </r>
  <r>
    <x v="0"/>
    <x v="1"/>
    <s v="GBP"/>
    <n v="1406760101"/>
    <n v="1404168101"/>
    <b v="0"/>
    <n v="72"/>
    <x v="0"/>
    <x v="6"/>
    <n v="170.98999999999978"/>
    <n v="30.152638888888887"/>
    <x v="1"/>
    <x v="6"/>
  </r>
  <r>
    <x v="0"/>
    <x v="0"/>
    <s v="USD"/>
    <n v="1408383153"/>
    <n v="1405791153"/>
    <b v="0"/>
    <n v="21"/>
    <x v="0"/>
    <x v="6"/>
    <n v="0"/>
    <n v="95.238095238095241"/>
    <x v="1"/>
    <x v="6"/>
  </r>
  <r>
    <x v="0"/>
    <x v="0"/>
    <s v="USD"/>
    <n v="1454709600"/>
    <n v="1452520614"/>
    <b v="0"/>
    <n v="42"/>
    <x v="0"/>
    <x v="6"/>
    <n v="193"/>
    <n v="52.214285714285715"/>
    <x v="1"/>
    <x v="6"/>
  </r>
  <r>
    <x v="0"/>
    <x v="0"/>
    <s v="USD"/>
    <n v="1402974000"/>
    <n v="1400290255"/>
    <b v="0"/>
    <n v="71"/>
    <x v="0"/>
    <x v="6"/>
    <n v="25"/>
    <n v="134.1549295774648"/>
    <x v="1"/>
    <x v="6"/>
  </r>
  <r>
    <x v="0"/>
    <x v="0"/>
    <s v="USD"/>
    <n v="1404983269"/>
    <n v="1402391269"/>
    <b v="0"/>
    <n v="168"/>
    <x v="0"/>
    <x v="6"/>
    <n v="555"/>
    <n v="62.827380952380949"/>
    <x v="1"/>
    <x v="6"/>
  </r>
  <r>
    <x v="0"/>
    <x v="0"/>
    <s v="USD"/>
    <n v="1470538800"/>
    <n v="1469112493"/>
    <b v="0"/>
    <n v="19"/>
    <x v="0"/>
    <x v="6"/>
    <n v="120"/>
    <n v="58.94736842105263"/>
    <x v="1"/>
    <x v="6"/>
  </r>
  <r>
    <x v="0"/>
    <x v="0"/>
    <s v="USD"/>
    <n v="1408638480"/>
    <n v="1406811593"/>
    <b v="0"/>
    <n v="37"/>
    <x v="0"/>
    <x v="6"/>
    <n v="295"/>
    <n v="143.1081081081081"/>
    <x v="1"/>
    <x v="6"/>
  </r>
  <r>
    <x v="0"/>
    <x v="0"/>
    <s v="USD"/>
    <n v="1440003820"/>
    <n v="1437411820"/>
    <b v="0"/>
    <n v="36"/>
    <x v="0"/>
    <x v="6"/>
    <n v="30"/>
    <n v="84.166666666666671"/>
    <x v="1"/>
    <x v="6"/>
  </r>
  <r>
    <x v="0"/>
    <x v="1"/>
    <s v="GBP"/>
    <n v="1430600400"/>
    <n v="1428358567"/>
    <b v="0"/>
    <n v="14"/>
    <x v="0"/>
    <x v="6"/>
    <n v="105"/>
    <n v="186.07142857142858"/>
    <x v="1"/>
    <x v="6"/>
  </r>
  <r>
    <x v="0"/>
    <x v="0"/>
    <s v="USD"/>
    <n v="1453179540"/>
    <n v="1452030730"/>
    <b v="0"/>
    <n v="18"/>
    <x v="0"/>
    <x v="6"/>
    <n v="416.1400000000001"/>
    <n v="89.785555555555561"/>
    <x v="1"/>
    <x v="6"/>
  </r>
  <r>
    <x v="0"/>
    <x v="0"/>
    <s v="USD"/>
    <n v="1405095300"/>
    <n v="1403146628"/>
    <b v="0"/>
    <n v="82"/>
    <x v="0"/>
    <x v="6"/>
    <n v="260.92000000000007"/>
    <n v="64.157560975609755"/>
    <x v="1"/>
    <x v="6"/>
  </r>
  <r>
    <x v="0"/>
    <x v="0"/>
    <s v="USD"/>
    <n v="1447445820"/>
    <n v="1445077121"/>
    <b v="0"/>
    <n v="43"/>
    <x v="0"/>
    <x v="6"/>
    <n v="65"/>
    <n v="59.651162790697676"/>
    <x v="1"/>
    <x v="6"/>
  </r>
  <r>
    <x v="0"/>
    <x v="0"/>
    <s v="USD"/>
    <n v="1433016672"/>
    <n v="1430424672"/>
    <b v="0"/>
    <n v="8"/>
    <x v="0"/>
    <x v="6"/>
    <n v="0"/>
    <n v="31.25"/>
    <x v="1"/>
    <x v="6"/>
  </r>
  <r>
    <x v="0"/>
    <x v="0"/>
    <s v="USD"/>
    <n v="1410266146"/>
    <n v="1407674146"/>
    <b v="0"/>
    <n v="45"/>
    <x v="0"/>
    <x v="6"/>
    <n v="855"/>
    <n v="41.222222222222221"/>
    <x v="1"/>
    <x v="6"/>
  </r>
  <r>
    <x v="0"/>
    <x v="2"/>
    <s v="AUD"/>
    <n v="1465394340"/>
    <n v="1464677986"/>
    <b v="0"/>
    <n v="20"/>
    <x v="0"/>
    <x v="6"/>
    <n v="567"/>
    <n v="43.35"/>
    <x v="1"/>
    <x v="6"/>
  </r>
  <r>
    <x v="0"/>
    <x v="1"/>
    <s v="GBP"/>
    <n v="1445604236"/>
    <n v="1443185036"/>
    <b v="0"/>
    <n v="31"/>
    <x v="0"/>
    <x v="6"/>
    <n v="0"/>
    <n v="64.516129032258064"/>
    <x v="1"/>
    <x v="6"/>
  </r>
  <r>
    <x v="0"/>
    <x v="1"/>
    <s v="GBP"/>
    <n v="1423138800"/>
    <n v="1421092725"/>
    <b v="0"/>
    <n v="25"/>
    <x v="0"/>
    <x v="6"/>
    <n v="82"/>
    <n v="43.28"/>
    <x v="1"/>
    <x v="6"/>
  </r>
  <r>
    <x v="0"/>
    <x v="0"/>
    <s v="USD"/>
    <n v="1458332412"/>
    <n v="1454448012"/>
    <b v="0"/>
    <n v="14"/>
    <x v="0"/>
    <x v="6"/>
    <n v="78"/>
    <n v="77"/>
    <x v="1"/>
    <x v="6"/>
  </r>
  <r>
    <x v="0"/>
    <x v="0"/>
    <s v="USD"/>
    <n v="1418784689"/>
    <n v="1416192689"/>
    <b v="0"/>
    <n v="45"/>
    <x v="0"/>
    <x v="6"/>
    <n v="205"/>
    <n v="51.222222222222221"/>
    <x v="1"/>
    <x v="6"/>
  </r>
  <r>
    <x v="0"/>
    <x v="0"/>
    <s v="USD"/>
    <n v="1468036800"/>
    <n v="1465607738"/>
    <b v="0"/>
    <n v="20"/>
    <x v="0"/>
    <x v="6"/>
    <n v="565"/>
    <n v="68.25"/>
    <x v="1"/>
    <x v="6"/>
  </r>
  <r>
    <x v="0"/>
    <x v="1"/>
    <s v="GBP"/>
    <n v="1427990071"/>
    <n v="1422809671"/>
    <b v="0"/>
    <n v="39"/>
    <x v="0"/>
    <x v="6"/>
    <n v="260"/>
    <n v="19.487179487179485"/>
    <x v="1"/>
    <x v="6"/>
  </r>
  <r>
    <x v="0"/>
    <x v="0"/>
    <s v="USD"/>
    <n v="1429636927"/>
    <n v="1427304127"/>
    <b v="0"/>
    <n v="16"/>
    <x v="0"/>
    <x v="6"/>
    <n v="8"/>
    <n v="41.125"/>
    <x v="1"/>
    <x v="6"/>
  </r>
  <r>
    <x v="0"/>
    <x v="0"/>
    <s v="USD"/>
    <n v="1406087940"/>
    <n v="1404141626"/>
    <b v="0"/>
    <n v="37"/>
    <x v="0"/>
    <x v="6"/>
    <n v="532"/>
    <n v="41.405405405405403"/>
    <x v="1"/>
    <x v="6"/>
  </r>
  <r>
    <x v="0"/>
    <x v="1"/>
    <s v="GBP"/>
    <n v="1471130956"/>
    <n v="1465946956"/>
    <b v="0"/>
    <n v="14"/>
    <x v="0"/>
    <x v="6"/>
    <n v="85"/>
    <n v="27.5"/>
    <x v="1"/>
    <x v="6"/>
  </r>
  <r>
    <x v="0"/>
    <x v="1"/>
    <s v="GBP"/>
    <n v="1406825159"/>
    <n v="1404233159"/>
    <b v="0"/>
    <n v="21"/>
    <x v="0"/>
    <x v="6"/>
    <n v="5"/>
    <n v="33.571428571428569"/>
    <x v="1"/>
    <x v="6"/>
  </r>
  <r>
    <x v="0"/>
    <x v="0"/>
    <s v="USD"/>
    <n v="1476381627"/>
    <n v="1473789627"/>
    <b v="0"/>
    <n v="69"/>
    <x v="0"/>
    <x v="6"/>
    <n v="65"/>
    <n v="145.86956521739131"/>
    <x v="1"/>
    <x v="6"/>
  </r>
  <r>
    <x v="0"/>
    <x v="0"/>
    <s v="USD"/>
    <n v="1406876340"/>
    <n v="1404190567"/>
    <b v="0"/>
    <n v="16"/>
    <x v="0"/>
    <x v="6"/>
    <n v="2739"/>
    <n v="358.6875"/>
    <x v="1"/>
    <x v="6"/>
  </r>
  <r>
    <x v="0"/>
    <x v="0"/>
    <s v="USD"/>
    <n v="1423720740"/>
    <n v="1421081857"/>
    <b v="0"/>
    <n v="55"/>
    <x v="0"/>
    <x v="6"/>
    <n v="804"/>
    <n v="50.981818181818184"/>
    <x v="1"/>
    <x v="6"/>
  </r>
  <r>
    <x v="0"/>
    <x v="0"/>
    <s v="USD"/>
    <n v="1422937620"/>
    <n v="1420606303"/>
    <b v="0"/>
    <n v="27"/>
    <x v="0"/>
    <x v="6"/>
    <n v="238"/>
    <n v="45.037037037037038"/>
    <x v="1"/>
    <x v="6"/>
  </r>
  <r>
    <x v="0"/>
    <x v="1"/>
    <s v="GBP"/>
    <n v="1463743860"/>
    <n v="1461151860"/>
    <b v="0"/>
    <n v="36"/>
    <x v="0"/>
    <x v="6"/>
    <n v="131"/>
    <n v="17.527777777777779"/>
    <x v="1"/>
    <x v="6"/>
  </r>
  <r>
    <x v="0"/>
    <x v="1"/>
    <s v="GBP"/>
    <n v="1408106352"/>
    <n v="1406896752"/>
    <b v="0"/>
    <n v="19"/>
    <x v="0"/>
    <x v="6"/>
    <n v="450"/>
    <n v="50"/>
    <x v="1"/>
    <x v="6"/>
  </r>
  <r>
    <x v="0"/>
    <x v="0"/>
    <s v="USD"/>
    <n v="1477710000"/>
    <n v="1475248279"/>
    <b v="0"/>
    <n v="12"/>
    <x v="0"/>
    <x v="6"/>
    <n v="195"/>
    <n v="57.916666666666664"/>
    <x v="1"/>
    <x v="6"/>
  </r>
  <r>
    <x v="0"/>
    <x v="0"/>
    <s v="USD"/>
    <n v="1436551200"/>
    <n v="1435181628"/>
    <b v="0"/>
    <n v="17"/>
    <x v="0"/>
    <x v="6"/>
    <n v="255"/>
    <n v="29.705882352941178"/>
    <x v="1"/>
    <x v="6"/>
  </r>
  <r>
    <x v="0"/>
    <x v="5"/>
    <s v="CAD"/>
    <n v="1476158340"/>
    <n v="1472594585"/>
    <b v="0"/>
    <n v="114"/>
    <x v="0"/>
    <x v="6"/>
    <n v="338"/>
    <n v="90.684210526315795"/>
    <x v="1"/>
    <x v="6"/>
  </r>
  <r>
    <x v="0"/>
    <x v="0"/>
    <s v="USD"/>
    <n v="1471921637"/>
    <n v="1469329637"/>
    <b v="0"/>
    <n v="93"/>
    <x v="0"/>
    <x v="6"/>
    <n v="116.18000000000029"/>
    <n v="55.012688172043013"/>
    <x v="1"/>
    <x v="6"/>
  </r>
  <r>
    <x v="0"/>
    <x v="1"/>
    <s v="GBP"/>
    <n v="1439136000"/>
    <n v="1436972472"/>
    <b v="0"/>
    <n v="36"/>
    <x v="0"/>
    <x v="6"/>
    <n v="60"/>
    <n v="57.222222222222221"/>
    <x v="1"/>
    <x v="6"/>
  </r>
  <r>
    <x v="0"/>
    <x v="0"/>
    <s v="USD"/>
    <n v="1461108450"/>
    <n v="1455928050"/>
    <b v="0"/>
    <n v="61"/>
    <x v="0"/>
    <x v="6"/>
    <n v="950"/>
    <n v="72.950819672131146"/>
    <x v="1"/>
    <x v="6"/>
  </r>
  <r>
    <x v="0"/>
    <x v="0"/>
    <s v="USD"/>
    <n v="1426864032"/>
    <n v="1424275632"/>
    <b v="0"/>
    <n v="47"/>
    <x v="0"/>
    <x v="6"/>
    <n v="30"/>
    <n v="64.468085106382972"/>
    <x v="1"/>
    <x v="6"/>
  </r>
  <r>
    <x v="0"/>
    <x v="0"/>
    <s v="USD"/>
    <n v="1474426800"/>
    <n v="1471976529"/>
    <b v="0"/>
    <n v="17"/>
    <x v="0"/>
    <x v="6"/>
    <n v="2178"/>
    <n v="716.35294117647061"/>
    <x v="1"/>
    <x v="6"/>
  </r>
  <r>
    <x v="0"/>
    <x v="0"/>
    <s v="USD"/>
    <n v="1461857045"/>
    <n v="1459265045"/>
    <b v="0"/>
    <n v="63"/>
    <x v="0"/>
    <x v="6"/>
    <n v="375"/>
    <n v="50.396825396825399"/>
    <x v="1"/>
    <x v="6"/>
  </r>
  <r>
    <x v="0"/>
    <x v="0"/>
    <s v="USD"/>
    <n v="1468618680"/>
    <n v="1465345902"/>
    <b v="0"/>
    <n v="9"/>
    <x v="0"/>
    <x v="6"/>
    <n v="125"/>
    <n v="41.666666666666664"/>
    <x v="1"/>
    <x v="6"/>
  </r>
  <r>
    <x v="0"/>
    <x v="1"/>
    <s v="GBP"/>
    <n v="1409515200"/>
    <n v="1405971690"/>
    <b v="0"/>
    <n v="30"/>
    <x v="0"/>
    <x v="6"/>
    <n v="573"/>
    <n v="35.766666666666666"/>
    <x v="1"/>
    <x v="6"/>
  </r>
  <r>
    <x v="0"/>
    <x v="0"/>
    <s v="USD"/>
    <n v="1415253540"/>
    <n v="1413432331"/>
    <b v="0"/>
    <n v="23"/>
    <x v="0"/>
    <x v="6"/>
    <n v="41"/>
    <n v="88.739130434782609"/>
    <x v="1"/>
    <x v="6"/>
  </r>
  <r>
    <x v="0"/>
    <x v="0"/>
    <s v="USD"/>
    <n v="1426883220"/>
    <n v="1425067296"/>
    <b v="0"/>
    <n v="33"/>
    <x v="0"/>
    <x v="6"/>
    <n v="0"/>
    <n v="148.4848484848485"/>
    <x v="1"/>
    <x v="6"/>
  </r>
  <r>
    <x v="0"/>
    <x v="1"/>
    <s v="GBP"/>
    <n v="1469016131"/>
    <n v="1466424131"/>
    <b v="0"/>
    <n v="39"/>
    <x v="0"/>
    <x v="6"/>
    <n v="20"/>
    <n v="51.794871794871796"/>
    <x v="1"/>
    <x v="6"/>
  </r>
  <r>
    <x v="0"/>
    <x v="1"/>
    <s v="GBP"/>
    <n v="1414972800"/>
    <n v="1412629704"/>
    <b v="0"/>
    <n v="17"/>
    <x v="0"/>
    <x v="6"/>
    <n v="40"/>
    <n v="20"/>
    <x v="1"/>
    <x v="6"/>
  </r>
  <r>
    <x v="0"/>
    <x v="0"/>
    <s v="USD"/>
    <n v="1414378800"/>
    <n v="1412836990"/>
    <b v="0"/>
    <n v="6"/>
    <x v="0"/>
    <x v="6"/>
    <n v="12"/>
    <n v="52"/>
    <x v="1"/>
    <x v="6"/>
  </r>
  <r>
    <x v="0"/>
    <x v="0"/>
    <s v="USD"/>
    <n v="1431831600"/>
    <n v="1430761243"/>
    <b v="0"/>
    <n v="39"/>
    <x v="0"/>
    <x v="6"/>
    <n v="276"/>
    <n v="53.230769230769234"/>
    <x v="1"/>
    <x v="6"/>
  </r>
  <r>
    <x v="0"/>
    <x v="0"/>
    <s v="USD"/>
    <n v="1426539600"/>
    <n v="1424296822"/>
    <b v="0"/>
    <n v="57"/>
    <x v="0"/>
    <x v="6"/>
    <n v="257"/>
    <n v="39.596491228070178"/>
    <x v="1"/>
    <x v="6"/>
  </r>
  <r>
    <x v="0"/>
    <x v="1"/>
    <s v="GBP"/>
    <n v="1403382680"/>
    <n v="1400790680"/>
    <b v="0"/>
    <n v="56"/>
    <x v="0"/>
    <x v="6"/>
    <n v="418"/>
    <n v="34.25"/>
    <x v="1"/>
    <x v="6"/>
  </r>
  <r>
    <x v="0"/>
    <x v="0"/>
    <s v="USD"/>
    <n v="1436562000"/>
    <n v="1434440227"/>
    <b v="0"/>
    <n v="13"/>
    <x v="0"/>
    <x v="6"/>
    <n v="640"/>
    <n v="164.61538461538461"/>
    <x v="1"/>
    <x v="6"/>
  </r>
  <r>
    <x v="0"/>
    <x v="2"/>
    <s v="AUD"/>
    <n v="1420178188"/>
    <n v="1418709388"/>
    <b v="0"/>
    <n v="95"/>
    <x v="0"/>
    <x v="6"/>
    <n v="1880"/>
    <n v="125.05263157894737"/>
    <x v="1"/>
    <x v="6"/>
  </r>
  <r>
    <x v="0"/>
    <x v="1"/>
    <s v="GBP"/>
    <n v="1404671466"/>
    <n v="1402079466"/>
    <b v="0"/>
    <n v="80"/>
    <x v="0"/>
    <x v="6"/>
    <n v="1150"/>
    <n v="51.875"/>
    <x v="1"/>
    <x v="6"/>
  </r>
  <r>
    <x v="0"/>
    <x v="0"/>
    <s v="USD"/>
    <n v="1404403381"/>
    <n v="1401811381"/>
    <b v="0"/>
    <n v="133"/>
    <x v="0"/>
    <x v="6"/>
    <n v="2008"/>
    <n v="40.285714285714285"/>
    <x v="1"/>
    <x v="6"/>
  </r>
  <r>
    <x v="0"/>
    <x v="0"/>
    <s v="USD"/>
    <n v="1466014499"/>
    <n v="1463422499"/>
    <b v="0"/>
    <n v="44"/>
    <x v="0"/>
    <x v="6"/>
    <n v="356"/>
    <n v="64.909090909090907"/>
    <x v="1"/>
    <x v="6"/>
  </r>
  <r>
    <x v="0"/>
    <x v="0"/>
    <s v="USD"/>
    <n v="1454431080"/>
    <n v="1451839080"/>
    <b v="0"/>
    <n v="30"/>
    <x v="0"/>
    <x v="6"/>
    <n v="10"/>
    <n v="55.333333333333336"/>
    <x v="1"/>
    <x v="6"/>
  </r>
  <r>
    <x v="0"/>
    <x v="0"/>
    <s v="USD"/>
    <n v="1433314740"/>
    <n v="1430600401"/>
    <b v="0"/>
    <n v="56"/>
    <x v="0"/>
    <x v="6"/>
    <n v="1656"/>
    <n v="83.142857142857139"/>
    <x v="1"/>
    <x v="6"/>
  </r>
  <r>
    <x v="0"/>
    <x v="1"/>
    <s v="GBP"/>
    <n v="1435185252"/>
    <n v="1432593252"/>
    <b v="0"/>
    <n v="66"/>
    <x v="0"/>
    <x v="6"/>
    <n v="555"/>
    <n v="38.712121212121211"/>
    <x v="1"/>
    <x v="6"/>
  </r>
  <r>
    <x v="0"/>
    <x v="0"/>
    <s v="USD"/>
    <n v="1429286400"/>
    <n v="1427221560"/>
    <b v="0"/>
    <n v="29"/>
    <x v="0"/>
    <x v="6"/>
    <n v="636"/>
    <n v="125.37931034482759"/>
    <x v="1"/>
    <x v="6"/>
  </r>
  <r>
    <x v="0"/>
    <x v="1"/>
    <s v="GBP"/>
    <n v="1400965200"/>
    <n v="1398352531"/>
    <b v="0"/>
    <n v="72"/>
    <x v="0"/>
    <x v="6"/>
    <n v="635"/>
    <n v="78.263888888888886"/>
    <x v="1"/>
    <x v="6"/>
  </r>
  <r>
    <x v="0"/>
    <x v="0"/>
    <s v="USD"/>
    <n v="1460574924"/>
    <n v="1457982924"/>
    <b v="0"/>
    <n v="27"/>
    <x v="0"/>
    <x v="6"/>
    <n v="275"/>
    <n v="47.222222222222221"/>
    <x v="1"/>
    <x v="6"/>
  </r>
  <r>
    <x v="0"/>
    <x v="0"/>
    <s v="USD"/>
    <n v="1431928784"/>
    <n v="1430114384"/>
    <b v="0"/>
    <n v="10"/>
    <x v="0"/>
    <x v="6"/>
    <n v="291"/>
    <n v="79.099999999999994"/>
    <x v="1"/>
    <x v="6"/>
  </r>
  <r>
    <x v="0"/>
    <x v="0"/>
    <s v="USD"/>
    <n v="1445818397"/>
    <n v="1442794397"/>
    <b v="0"/>
    <n v="35"/>
    <x v="0"/>
    <x v="6"/>
    <n v="200.2199999999998"/>
    <n v="114.29199999999999"/>
    <x v="1"/>
    <x v="6"/>
  </r>
  <r>
    <x v="0"/>
    <x v="0"/>
    <s v="USD"/>
    <n v="1408252260"/>
    <n v="1406580436"/>
    <b v="0"/>
    <n v="29"/>
    <x v="0"/>
    <x v="6"/>
    <n v="0"/>
    <n v="51.724137931034484"/>
    <x v="1"/>
    <x v="6"/>
  </r>
  <r>
    <x v="0"/>
    <x v="0"/>
    <s v="USD"/>
    <n v="1480140000"/>
    <n v="1479186575"/>
    <b v="0"/>
    <n v="13"/>
    <x v="0"/>
    <x v="6"/>
    <n v="0"/>
    <n v="30.76923076923077"/>
    <x v="1"/>
    <x v="6"/>
  </r>
  <r>
    <x v="0"/>
    <x v="5"/>
    <s v="CAD"/>
    <n v="1414862280"/>
    <n v="1412360309"/>
    <b v="0"/>
    <n v="72"/>
    <x v="0"/>
    <x v="6"/>
    <n v="343"/>
    <n v="74.208333333333329"/>
    <x v="1"/>
    <x v="6"/>
  </r>
  <r>
    <x v="0"/>
    <x v="0"/>
    <s v="USD"/>
    <n v="1473625166"/>
    <n v="1470169166"/>
    <b v="0"/>
    <n v="78"/>
    <x v="0"/>
    <x v="6"/>
    <n v="732"/>
    <n v="47.846153846153847"/>
    <x v="1"/>
    <x v="6"/>
  </r>
  <r>
    <x v="0"/>
    <x v="0"/>
    <s v="USD"/>
    <n v="1464904800"/>
    <n v="1463852904"/>
    <b v="0"/>
    <n v="49"/>
    <x v="0"/>
    <x v="6"/>
    <n v="135"/>
    <n v="34.408163265306122"/>
    <x v="1"/>
    <x v="6"/>
  </r>
  <r>
    <x v="0"/>
    <x v="5"/>
    <s v="CAD"/>
    <n v="1464471840"/>
    <n v="1459309704"/>
    <b v="0"/>
    <n v="42"/>
    <x v="0"/>
    <x v="6"/>
    <n v="40"/>
    <n v="40.238095238095241"/>
    <x v="1"/>
    <x v="6"/>
  </r>
  <r>
    <x v="0"/>
    <x v="0"/>
    <s v="USD"/>
    <n v="1435733940"/>
    <n v="1431046325"/>
    <b v="0"/>
    <n v="35"/>
    <x v="0"/>
    <x v="6"/>
    <n v="110"/>
    <n v="60.285714285714285"/>
    <x v="1"/>
    <x v="6"/>
  </r>
  <r>
    <x v="0"/>
    <x v="0"/>
    <s v="USD"/>
    <n v="1457326740"/>
    <n v="1455919438"/>
    <b v="0"/>
    <n v="42"/>
    <x v="0"/>
    <x v="6"/>
    <n v="63"/>
    <n v="25.30952380952381"/>
    <x v="1"/>
    <x v="6"/>
  </r>
  <r>
    <x v="0"/>
    <x v="1"/>
    <s v="GBP"/>
    <n v="1441995595"/>
    <n v="1439835595"/>
    <b v="0"/>
    <n v="42"/>
    <x v="0"/>
    <x v="6"/>
    <n v="10"/>
    <n v="35.952380952380949"/>
    <x v="1"/>
    <x v="6"/>
  </r>
  <r>
    <x v="0"/>
    <x v="0"/>
    <s v="USD"/>
    <n v="1458100740"/>
    <n v="1456862924"/>
    <b v="0"/>
    <n v="31"/>
    <x v="0"/>
    <x v="6"/>
    <n v="216"/>
    <n v="136"/>
    <x v="1"/>
    <x v="6"/>
  </r>
  <r>
    <x v="0"/>
    <x v="1"/>
    <s v="GBP"/>
    <n v="1469359728"/>
    <n v="1466767728"/>
    <b v="0"/>
    <n v="38"/>
    <x v="0"/>
    <x v="6"/>
    <n v="189"/>
    <n v="70.763157894736835"/>
    <x v="1"/>
    <x v="6"/>
  </r>
  <r>
    <x v="0"/>
    <x v="0"/>
    <s v="USD"/>
    <n v="1447959491"/>
    <n v="1445363891"/>
    <b v="0"/>
    <n v="8"/>
    <x v="0"/>
    <x v="6"/>
    <n v="0"/>
    <n v="125"/>
    <x v="1"/>
    <x v="6"/>
  </r>
  <r>
    <x v="0"/>
    <x v="0"/>
    <s v="USD"/>
    <n v="1399953600"/>
    <n v="1398983245"/>
    <b v="0"/>
    <n v="39"/>
    <x v="0"/>
    <x v="6"/>
    <n v="94"/>
    <n v="66.512820512820511"/>
    <x v="1"/>
    <x v="6"/>
  </r>
  <r>
    <x v="0"/>
    <x v="0"/>
    <s v="USD"/>
    <n v="1408815440"/>
    <n v="1404927440"/>
    <b v="0"/>
    <n v="29"/>
    <x v="0"/>
    <x v="6"/>
    <n v="45"/>
    <n v="105"/>
    <x v="1"/>
    <x v="6"/>
  </r>
  <r>
    <x v="0"/>
    <x v="0"/>
    <s v="USD"/>
    <n v="1464732537"/>
    <n v="1462140537"/>
    <b v="0"/>
    <n v="72"/>
    <x v="0"/>
    <x v="6"/>
    <n v="440"/>
    <n v="145"/>
    <x v="1"/>
    <x v="6"/>
  </r>
  <r>
    <x v="0"/>
    <x v="1"/>
    <s v="GBP"/>
    <n v="1462914000"/>
    <n v="1460914253"/>
    <b v="0"/>
    <n v="15"/>
    <x v="0"/>
    <x v="6"/>
    <n v="80"/>
    <n v="12"/>
    <x v="1"/>
    <x v="6"/>
  </r>
  <r>
    <x v="0"/>
    <x v="0"/>
    <s v="USD"/>
    <n v="1416545700"/>
    <n v="1415392666"/>
    <b v="0"/>
    <n v="33"/>
    <x v="0"/>
    <x v="6"/>
    <n v="190"/>
    <n v="96.666666666666671"/>
    <x v="1"/>
    <x v="6"/>
  </r>
  <r>
    <x v="0"/>
    <x v="0"/>
    <s v="USD"/>
    <n v="1404312846"/>
    <n v="1402584846"/>
    <b v="0"/>
    <n v="15"/>
    <x v="0"/>
    <x v="6"/>
    <n v="5"/>
    <n v="60.333333333333336"/>
    <x v="1"/>
    <x v="6"/>
  </r>
  <r>
    <x v="0"/>
    <x v="1"/>
    <s v="GBP"/>
    <n v="1415385000"/>
    <n v="1413406695"/>
    <b v="0"/>
    <n v="19"/>
    <x v="0"/>
    <x v="6"/>
    <n v="18"/>
    <n v="79.89473684210526"/>
    <x v="1"/>
    <x v="6"/>
  </r>
  <r>
    <x v="0"/>
    <x v="1"/>
    <s v="GBP"/>
    <n v="1429789992"/>
    <n v="1424609592"/>
    <b v="0"/>
    <n v="17"/>
    <x v="0"/>
    <x v="6"/>
    <n v="0"/>
    <n v="58.823529411764703"/>
    <x v="1"/>
    <x v="6"/>
  </r>
  <r>
    <x v="0"/>
    <x v="0"/>
    <s v="USD"/>
    <n v="1401857940"/>
    <n v="1400725112"/>
    <b v="0"/>
    <n v="44"/>
    <x v="0"/>
    <x v="6"/>
    <n v="515"/>
    <n v="75.340909090909093"/>
    <x v="1"/>
    <x v="6"/>
  </r>
  <r>
    <x v="0"/>
    <x v="0"/>
    <s v="USD"/>
    <n v="1422853140"/>
    <n v="1421439552"/>
    <b v="0"/>
    <n v="10"/>
    <x v="0"/>
    <x v="6"/>
    <n v="50"/>
    <n v="55"/>
    <x v="1"/>
    <x v="6"/>
  </r>
  <r>
    <x v="0"/>
    <x v="0"/>
    <s v="USD"/>
    <n v="1433097171"/>
    <n v="1430505171"/>
    <b v="0"/>
    <n v="46"/>
    <x v="0"/>
    <x v="6"/>
    <n v="80"/>
    <n v="66.956521739130437"/>
    <x v="1"/>
    <x v="6"/>
  </r>
  <r>
    <x v="0"/>
    <x v="0"/>
    <s v="USD"/>
    <n v="1410145200"/>
    <n v="1407197670"/>
    <b v="0"/>
    <n v="11"/>
    <x v="0"/>
    <x v="6"/>
    <n v="0"/>
    <n v="227.27272727272728"/>
    <x v="1"/>
    <x v="6"/>
  </r>
  <r>
    <x v="0"/>
    <x v="1"/>
    <s v="GBP"/>
    <n v="1404471600"/>
    <n v="1401910634"/>
    <b v="0"/>
    <n v="13"/>
    <x v="0"/>
    <x v="6"/>
    <n v="0"/>
    <n v="307.69230769230768"/>
    <x v="1"/>
    <x v="6"/>
  </r>
  <r>
    <x v="0"/>
    <x v="0"/>
    <s v="USD"/>
    <n v="1412259660"/>
    <n v="1410461299"/>
    <b v="0"/>
    <n v="33"/>
    <x v="0"/>
    <x v="6"/>
    <n v="150.69000000000005"/>
    <n v="50.020909090909093"/>
    <x v="1"/>
    <x v="6"/>
  </r>
  <r>
    <x v="0"/>
    <x v="1"/>
    <s v="GBP"/>
    <n v="1425478950"/>
    <n v="1422886950"/>
    <b v="0"/>
    <n v="28"/>
    <x v="0"/>
    <x v="6"/>
    <n v="27"/>
    <n v="72.392857142857139"/>
    <x v="1"/>
    <x v="6"/>
  </r>
  <r>
    <x v="0"/>
    <x v="1"/>
    <s v="GBP"/>
    <n v="1441547220"/>
    <n v="1439322412"/>
    <b v="0"/>
    <n v="21"/>
    <x v="0"/>
    <x v="6"/>
    <n v="15"/>
    <n v="95.952380952380949"/>
    <x v="1"/>
    <x v="6"/>
  </r>
  <r>
    <x v="0"/>
    <x v="0"/>
    <s v="USD"/>
    <n v="1411980020"/>
    <n v="1409388020"/>
    <b v="0"/>
    <n v="13"/>
    <x v="0"/>
    <x v="6"/>
    <n v="243"/>
    <n v="45.615384615384613"/>
    <x v="1"/>
    <x v="6"/>
  </r>
  <r>
    <x v="0"/>
    <x v="1"/>
    <s v="GBP"/>
    <n v="1442311560"/>
    <n v="1439924246"/>
    <b v="0"/>
    <n v="34"/>
    <x v="0"/>
    <x v="6"/>
    <n v="0"/>
    <n v="41.029411764705884"/>
    <x v="1"/>
    <x v="6"/>
  </r>
  <r>
    <x v="0"/>
    <x v="1"/>
    <s v="GBP"/>
    <n v="1474844400"/>
    <n v="1469871148"/>
    <b v="0"/>
    <n v="80"/>
    <x v="0"/>
    <x v="6"/>
    <n v="546"/>
    <n v="56.825000000000003"/>
    <x v="1"/>
    <x v="6"/>
  </r>
  <r>
    <x v="0"/>
    <x v="0"/>
    <s v="USD"/>
    <n v="1410580800"/>
    <n v="1409336373"/>
    <b v="0"/>
    <n v="74"/>
    <x v="0"/>
    <x v="6"/>
    <n v="156"/>
    <n v="137.24324324324326"/>
    <x v="1"/>
    <x v="6"/>
  </r>
  <r>
    <x v="0"/>
    <x v="0"/>
    <s v="USD"/>
    <n v="1439136000"/>
    <n v="1438188106"/>
    <b v="0"/>
    <n v="7"/>
    <x v="0"/>
    <x v="6"/>
    <n v="30"/>
    <n v="75.714285714285708"/>
    <x v="1"/>
    <x v="6"/>
  </r>
  <r>
    <x v="0"/>
    <x v="0"/>
    <s v="USD"/>
    <n v="1461823140"/>
    <n v="1459411371"/>
    <b v="0"/>
    <n v="34"/>
    <x v="0"/>
    <x v="6"/>
    <n v="66"/>
    <n v="99"/>
    <x v="1"/>
    <x v="6"/>
  </r>
  <r>
    <x v="0"/>
    <x v="0"/>
    <s v="USD"/>
    <n v="1436587140"/>
    <n v="1434069205"/>
    <b v="0"/>
    <n v="86"/>
    <x v="0"/>
    <x v="6"/>
    <n v="1015"/>
    <n v="81.569767441860463"/>
    <x v="1"/>
    <x v="6"/>
  </r>
  <r>
    <x v="0"/>
    <x v="1"/>
    <s v="GBP"/>
    <n v="1484740918"/>
    <n v="1483012918"/>
    <b v="0"/>
    <n v="37"/>
    <x v="0"/>
    <x v="6"/>
    <n v="19"/>
    <n v="45.108108108108105"/>
    <x v="1"/>
    <x v="6"/>
  </r>
  <r>
    <x v="0"/>
    <x v="0"/>
    <s v="USD"/>
    <n v="1436749200"/>
    <n v="1434997018"/>
    <b v="0"/>
    <n v="18"/>
    <x v="0"/>
    <x v="6"/>
    <n v="160"/>
    <n v="36.666666666666664"/>
    <x v="1"/>
    <x v="6"/>
  </r>
  <r>
    <x v="0"/>
    <x v="1"/>
    <s v="GBP"/>
    <n v="1460318400"/>
    <n v="1457881057"/>
    <b v="0"/>
    <n v="22"/>
    <x v="0"/>
    <x v="6"/>
    <n v="0"/>
    <n v="125"/>
    <x v="1"/>
    <x v="6"/>
  </r>
  <r>
    <x v="0"/>
    <x v="0"/>
    <s v="USD"/>
    <n v="1467301334"/>
    <n v="1464709334"/>
    <b v="0"/>
    <n v="26"/>
    <x v="0"/>
    <x v="6"/>
    <n v="280"/>
    <n v="49.230769230769234"/>
    <x v="1"/>
    <x v="6"/>
  </r>
  <r>
    <x v="0"/>
    <x v="0"/>
    <s v="USD"/>
    <n v="1411012740"/>
    <n v="1409667827"/>
    <b v="0"/>
    <n v="27"/>
    <x v="0"/>
    <x v="6"/>
    <n v="182"/>
    <n v="42.296296296296298"/>
    <x v="1"/>
    <x v="6"/>
  </r>
  <r>
    <x v="0"/>
    <x v="0"/>
    <s v="USD"/>
    <n v="1447269367"/>
    <n v="1444673767"/>
    <b v="0"/>
    <n v="8"/>
    <x v="0"/>
    <x v="6"/>
    <n v="131"/>
    <n v="78.875"/>
    <x v="1"/>
    <x v="6"/>
  </r>
  <r>
    <x v="0"/>
    <x v="0"/>
    <s v="USD"/>
    <n v="1443711623"/>
    <n v="1440687623"/>
    <b v="0"/>
    <n v="204"/>
    <x v="0"/>
    <x v="6"/>
    <n v="2810"/>
    <n v="38.284313725490193"/>
    <x v="1"/>
    <x v="6"/>
  </r>
  <r>
    <x v="0"/>
    <x v="1"/>
    <s v="GBP"/>
    <n v="1443808800"/>
    <n v="1441120910"/>
    <b v="0"/>
    <n v="46"/>
    <x v="0"/>
    <x v="6"/>
    <n v="63"/>
    <n v="44.847826086956523"/>
    <x v="1"/>
    <x v="6"/>
  </r>
  <r>
    <x v="0"/>
    <x v="1"/>
    <s v="GBP"/>
    <n v="1450612740"/>
    <n v="1448040425"/>
    <b v="0"/>
    <n v="17"/>
    <x v="0"/>
    <x v="6"/>
    <n v="80"/>
    <n v="13.529411764705882"/>
    <x v="1"/>
    <x v="6"/>
  </r>
  <r>
    <x v="0"/>
    <x v="5"/>
    <s v="CAD"/>
    <n v="1416211140"/>
    <n v="1413016216"/>
    <b v="0"/>
    <n v="28"/>
    <x v="0"/>
    <x v="6"/>
    <n v="543"/>
    <n v="43.5"/>
    <x v="1"/>
    <x v="6"/>
  </r>
  <r>
    <x v="0"/>
    <x v="1"/>
    <s v="GBP"/>
    <n v="1471428340"/>
    <n v="1469009140"/>
    <b v="0"/>
    <n v="83"/>
    <x v="0"/>
    <x v="6"/>
    <n v="569"/>
    <n v="30.951807228915662"/>
    <x v="1"/>
    <x v="6"/>
  </r>
  <r>
    <x v="0"/>
    <x v="0"/>
    <s v="USD"/>
    <n v="1473358122"/>
    <n v="1471543722"/>
    <b v="0"/>
    <n v="13"/>
    <x v="0"/>
    <x v="6"/>
    <n v="118"/>
    <n v="55.230769230769234"/>
    <x v="1"/>
    <x v="6"/>
  </r>
  <r>
    <x v="0"/>
    <x v="1"/>
    <s v="GBP"/>
    <n v="1466899491"/>
    <n v="1464307491"/>
    <b v="0"/>
    <n v="8"/>
    <x v="0"/>
    <x v="6"/>
    <n v="69"/>
    <n v="46.125"/>
    <x v="1"/>
    <x v="6"/>
  </r>
  <r>
    <x v="0"/>
    <x v="1"/>
    <s v="GBP"/>
    <n v="1441042275"/>
    <n v="1438882275"/>
    <b v="0"/>
    <n v="32"/>
    <x v="0"/>
    <x v="6"/>
    <n v="60"/>
    <n v="39.375"/>
    <x v="1"/>
    <x v="6"/>
  </r>
  <r>
    <x v="0"/>
    <x v="0"/>
    <s v="USD"/>
    <n v="1410099822"/>
    <n v="1404915822"/>
    <b v="0"/>
    <n v="85"/>
    <x v="0"/>
    <x v="6"/>
    <n v="123"/>
    <n v="66.152941176470591"/>
    <x v="1"/>
    <x v="6"/>
  </r>
  <r>
    <x v="0"/>
    <x v="12"/>
    <s v="EUR"/>
    <n v="1435255659"/>
    <n v="1432663659"/>
    <b v="0"/>
    <n v="29"/>
    <x v="0"/>
    <x v="6"/>
    <n v="70"/>
    <n v="54.137931034482762"/>
    <x v="1"/>
    <x v="6"/>
  </r>
  <r>
    <x v="0"/>
    <x v="0"/>
    <s v="USD"/>
    <n v="1425758257"/>
    <n v="1423166257"/>
    <b v="0"/>
    <n v="24"/>
    <x v="0"/>
    <x v="6"/>
    <n v="0"/>
    <n v="104.16666666666667"/>
    <x v="1"/>
    <x v="6"/>
  </r>
  <r>
    <x v="0"/>
    <x v="0"/>
    <s v="USD"/>
    <n v="1428780159"/>
    <n v="1426188159"/>
    <b v="0"/>
    <n v="8"/>
    <x v="0"/>
    <x v="6"/>
    <n v="1"/>
    <n v="31.375"/>
    <x v="1"/>
    <x v="6"/>
  </r>
  <r>
    <x v="0"/>
    <x v="0"/>
    <s v="USD"/>
    <n v="1427860740"/>
    <n v="1426002684"/>
    <b v="0"/>
    <n v="19"/>
    <x v="0"/>
    <x v="6"/>
    <n v="25"/>
    <n v="59.210526315789473"/>
    <x v="1"/>
    <x v="6"/>
  </r>
  <r>
    <x v="0"/>
    <x v="0"/>
    <s v="USD"/>
    <n v="1463198340"/>
    <n v="1461117201"/>
    <b v="0"/>
    <n v="336"/>
    <x v="0"/>
    <x v="6"/>
    <n v="5043.25"/>
    <n v="119.17633928571429"/>
    <x v="1"/>
    <x v="6"/>
  </r>
  <r>
    <x v="0"/>
    <x v="0"/>
    <s v="USD"/>
    <n v="1457139600"/>
    <n v="1455230214"/>
    <b v="0"/>
    <n v="13"/>
    <x v="0"/>
    <x v="6"/>
    <n v="40"/>
    <n v="164.61538461538461"/>
    <x v="1"/>
    <x v="6"/>
  </r>
  <r>
    <x v="0"/>
    <x v="1"/>
    <s v="GBP"/>
    <n v="1441358873"/>
    <n v="1438939673"/>
    <b v="0"/>
    <n v="42"/>
    <x v="0"/>
    <x v="6"/>
    <n v="20"/>
    <n v="24.285714285714285"/>
    <x v="1"/>
    <x v="6"/>
  </r>
  <r>
    <x v="0"/>
    <x v="1"/>
    <s v="GBP"/>
    <n v="1462224398"/>
    <n v="1459632398"/>
    <b v="0"/>
    <n v="64"/>
    <x v="0"/>
    <x v="6"/>
    <n v="120"/>
    <n v="40.9375"/>
    <x v="1"/>
    <x v="6"/>
  </r>
  <r>
    <x v="0"/>
    <x v="0"/>
    <s v="USD"/>
    <n v="1400796420"/>
    <n v="1398342170"/>
    <b v="0"/>
    <n v="25"/>
    <x v="0"/>
    <x v="6"/>
    <n v="27.5"/>
    <n v="61.1"/>
    <x v="1"/>
    <x v="6"/>
  </r>
  <r>
    <x v="0"/>
    <x v="1"/>
    <s v="GBP"/>
    <n v="1403964324"/>
    <n v="1401372324"/>
    <b v="0"/>
    <n v="20"/>
    <x v="0"/>
    <x v="6"/>
    <n v="0"/>
    <n v="38.65"/>
    <x v="1"/>
    <x v="6"/>
  </r>
  <r>
    <x v="0"/>
    <x v="0"/>
    <s v="USD"/>
    <n v="1439337600"/>
    <n v="1436575280"/>
    <b v="0"/>
    <n v="104"/>
    <x v="0"/>
    <x v="6"/>
    <n v="345"/>
    <n v="56.20192307692308"/>
    <x v="1"/>
    <x v="6"/>
  </r>
  <r>
    <x v="0"/>
    <x v="0"/>
    <s v="USD"/>
    <n v="1423674000"/>
    <n v="1421025159"/>
    <b v="0"/>
    <n v="53"/>
    <x v="0"/>
    <x v="6"/>
    <n v="671.10999999999967"/>
    <n v="107.00207547169811"/>
    <x v="1"/>
    <x v="6"/>
  </r>
  <r>
    <x v="0"/>
    <x v="13"/>
    <s v="EUR"/>
    <n v="1479382594"/>
    <n v="1476786994"/>
    <b v="0"/>
    <n v="14"/>
    <x v="0"/>
    <x v="6"/>
    <n v="0"/>
    <n v="171.42857142857142"/>
    <x v="1"/>
    <x v="6"/>
  </r>
  <r>
    <x v="0"/>
    <x v="1"/>
    <s v="GBP"/>
    <n v="1408289724"/>
    <n v="1403105724"/>
    <b v="0"/>
    <n v="20"/>
    <x v="0"/>
    <x v="6"/>
    <n v="10"/>
    <n v="110.5"/>
    <x v="1"/>
    <x v="6"/>
  </r>
  <r>
    <x v="0"/>
    <x v="0"/>
    <s v="USD"/>
    <n v="1399271911"/>
    <n v="1396334311"/>
    <b v="0"/>
    <n v="558"/>
    <x v="0"/>
    <x v="6"/>
    <n v="36"/>
    <n v="179.27598566308242"/>
    <x v="1"/>
    <x v="6"/>
  </r>
  <r>
    <x v="0"/>
    <x v="1"/>
    <s v="GBP"/>
    <n v="1435352400"/>
    <n v="1431718575"/>
    <b v="0"/>
    <n v="22"/>
    <x v="0"/>
    <x v="6"/>
    <n v="154"/>
    <n v="22.90909090909091"/>
    <x v="1"/>
    <x v="6"/>
  </r>
  <r>
    <x v="0"/>
    <x v="2"/>
    <s v="AUD"/>
    <n v="1438333080"/>
    <n v="1436408308"/>
    <b v="0"/>
    <n v="24"/>
    <x v="0"/>
    <x v="6"/>
    <n v="35"/>
    <n v="43.125"/>
    <x v="1"/>
    <x v="6"/>
  </r>
  <r>
    <x v="0"/>
    <x v="5"/>
    <s v="CAD"/>
    <n v="1432694700"/>
    <n v="1429651266"/>
    <b v="0"/>
    <n v="74"/>
    <x v="0"/>
    <x v="6"/>
    <n v="270"/>
    <n v="46.891891891891895"/>
    <x v="1"/>
    <x v="6"/>
  </r>
  <r>
    <x v="0"/>
    <x v="0"/>
    <s v="USD"/>
    <n v="1438799760"/>
    <n v="1437236378"/>
    <b v="0"/>
    <n v="54"/>
    <x v="0"/>
    <x v="6"/>
    <n v="60"/>
    <n v="47.407407407407405"/>
    <x v="1"/>
    <x v="6"/>
  </r>
  <r>
    <x v="0"/>
    <x v="1"/>
    <s v="GBP"/>
    <n v="1457906400"/>
    <n v="1457115427"/>
    <b v="0"/>
    <n v="31"/>
    <x v="0"/>
    <x v="6"/>
    <n v="154"/>
    <n v="15.129032258064516"/>
    <x v="1"/>
    <x v="6"/>
  </r>
  <r>
    <x v="0"/>
    <x v="1"/>
    <s v="GBP"/>
    <n v="1470078000"/>
    <n v="1467648456"/>
    <b v="0"/>
    <n v="25"/>
    <x v="0"/>
    <x v="6"/>
    <n v="27.450000000000045"/>
    <n v="21.098000000000003"/>
    <x v="1"/>
    <x v="6"/>
  </r>
  <r>
    <x v="0"/>
    <x v="1"/>
    <s v="GBP"/>
    <n v="1444060800"/>
    <n v="1440082649"/>
    <b v="0"/>
    <n v="17"/>
    <x v="0"/>
    <x v="6"/>
    <n v="5"/>
    <n v="59.117647058823529"/>
    <x v="1"/>
    <x v="6"/>
  </r>
  <r>
    <x v="0"/>
    <x v="0"/>
    <s v="USD"/>
    <n v="1420048208"/>
    <n v="1417456208"/>
    <b v="0"/>
    <n v="12"/>
    <x v="0"/>
    <x v="6"/>
    <n v="275"/>
    <n v="97.916666666666671"/>
    <x v="1"/>
    <x v="6"/>
  </r>
  <r>
    <x v="0"/>
    <x v="1"/>
    <s v="GBP"/>
    <n v="1422015083"/>
    <n v="1419423083"/>
    <b v="0"/>
    <n v="38"/>
    <x v="0"/>
    <x v="6"/>
    <n v="95"/>
    <n v="55.131578947368418"/>
    <x v="1"/>
    <x v="6"/>
  </r>
  <r>
    <x v="0"/>
    <x v="1"/>
    <s v="GBP"/>
    <n v="1433964444"/>
    <n v="1431372444"/>
    <b v="0"/>
    <n v="41"/>
    <x v="0"/>
    <x v="6"/>
    <n v="88"/>
    <n v="26.536585365853657"/>
    <x v="1"/>
    <x v="6"/>
  </r>
  <r>
    <x v="0"/>
    <x v="0"/>
    <s v="USD"/>
    <n v="1410975994"/>
    <n v="1408383994"/>
    <b v="0"/>
    <n v="19"/>
    <x v="0"/>
    <x v="6"/>
    <n v="110"/>
    <n v="58.421052631578945"/>
    <x v="1"/>
    <x v="6"/>
  </r>
  <r>
    <x v="0"/>
    <x v="0"/>
    <s v="USD"/>
    <n v="1420734696"/>
    <n v="1418142696"/>
    <b v="0"/>
    <n v="41"/>
    <x v="0"/>
    <x v="6"/>
    <n v="24"/>
    <n v="122.53658536585365"/>
    <x v="1"/>
    <x v="6"/>
  </r>
  <r>
    <x v="0"/>
    <x v="0"/>
    <s v="USD"/>
    <n v="1420009200"/>
    <n v="1417593483"/>
    <b v="0"/>
    <n v="26"/>
    <x v="0"/>
    <x v="6"/>
    <n v="287"/>
    <n v="87.961538461538467"/>
    <x v="1"/>
    <x v="6"/>
  </r>
  <r>
    <x v="0"/>
    <x v="1"/>
    <s v="GBP"/>
    <n v="1414701413"/>
    <n v="1412109413"/>
    <b v="0"/>
    <n v="25"/>
    <x v="0"/>
    <x v="6"/>
    <n v="331"/>
    <n v="73.239999999999995"/>
    <x v="1"/>
    <x v="6"/>
  </r>
  <r>
    <x v="0"/>
    <x v="1"/>
    <s v="GBP"/>
    <n v="1434894082"/>
    <n v="1432302082"/>
    <b v="0"/>
    <n v="9"/>
    <x v="0"/>
    <x v="6"/>
    <n v="0"/>
    <n v="55.555555555555557"/>
    <x v="1"/>
    <x v="6"/>
  </r>
  <r>
    <x v="0"/>
    <x v="1"/>
    <s v="GBP"/>
    <n v="1415440846"/>
    <n v="1412845246"/>
    <b v="0"/>
    <n v="78"/>
    <x v="0"/>
    <x v="6"/>
    <n v="84"/>
    <n v="39.53846153846154"/>
    <x v="1"/>
    <x v="6"/>
  </r>
  <r>
    <x v="0"/>
    <x v="0"/>
    <s v="USD"/>
    <n v="1415921848"/>
    <n v="1413326248"/>
    <b v="0"/>
    <n v="45"/>
    <x v="0"/>
    <x v="6"/>
    <n v="355"/>
    <n v="136.77777777777777"/>
    <x v="1"/>
    <x v="6"/>
  </r>
  <r>
    <x v="0"/>
    <x v="0"/>
    <s v="USD"/>
    <n v="1470887940"/>
    <n v="1468176527"/>
    <b v="0"/>
    <n v="102"/>
    <x v="0"/>
    <x v="6"/>
    <n v="133"/>
    <n v="99.343137254901961"/>
    <x v="1"/>
    <x v="6"/>
  </r>
  <r>
    <x v="0"/>
    <x v="0"/>
    <s v="USD"/>
    <n v="1480947054"/>
    <n v="1475759454"/>
    <b v="0"/>
    <n v="5"/>
    <x v="0"/>
    <x v="6"/>
    <n v="0"/>
    <n v="20"/>
    <x v="1"/>
    <x v="6"/>
  </r>
  <r>
    <x v="0"/>
    <x v="0"/>
    <s v="USD"/>
    <n v="1430029680"/>
    <n v="1427741583"/>
    <b v="0"/>
    <n v="27"/>
    <x v="0"/>
    <x v="6"/>
    <n v="180"/>
    <n v="28.888888888888889"/>
    <x v="1"/>
    <x v="6"/>
  </r>
  <r>
    <x v="0"/>
    <x v="1"/>
    <s v="GBP"/>
    <n v="1462037777"/>
    <n v="1459445777"/>
    <b v="0"/>
    <n v="37"/>
    <x v="0"/>
    <x v="6"/>
    <n v="0.20000000000004547"/>
    <n v="40.545945945945945"/>
    <x v="1"/>
    <x v="6"/>
  </r>
  <r>
    <x v="0"/>
    <x v="1"/>
    <s v="GBP"/>
    <n v="1459444656"/>
    <n v="1456856256"/>
    <b v="0"/>
    <n v="14"/>
    <x v="0"/>
    <x v="6"/>
    <n v="0"/>
    <n v="35.714285714285715"/>
    <x v="1"/>
    <x v="6"/>
  </r>
  <r>
    <x v="0"/>
    <x v="0"/>
    <s v="USD"/>
    <n v="1425185940"/>
    <n v="1421900022"/>
    <b v="0"/>
    <n v="27"/>
    <x v="0"/>
    <x v="6"/>
    <n v="125"/>
    <n v="37.962962962962962"/>
    <x v="1"/>
    <x v="6"/>
  </r>
  <r>
    <x v="0"/>
    <x v="1"/>
    <s v="GBP"/>
    <n v="1406719110"/>
    <n v="1405509510"/>
    <b v="0"/>
    <n v="45"/>
    <x v="0"/>
    <x v="6"/>
    <n v="0"/>
    <n v="33.333333333333336"/>
    <x v="1"/>
    <x v="6"/>
  </r>
  <r>
    <x v="0"/>
    <x v="0"/>
    <s v="USD"/>
    <n v="1459822682"/>
    <n v="1458613082"/>
    <b v="0"/>
    <n v="49"/>
    <x v="0"/>
    <x v="6"/>
    <n v="1870"/>
    <n v="58.571428571428569"/>
    <x v="1"/>
    <x v="6"/>
  </r>
  <r>
    <x v="0"/>
    <x v="0"/>
    <s v="USD"/>
    <n v="1460970805"/>
    <n v="1455790405"/>
    <b v="0"/>
    <n v="24"/>
    <x v="0"/>
    <x v="6"/>
    <n v="255"/>
    <n v="135.625"/>
    <x v="1"/>
    <x v="6"/>
  </r>
  <r>
    <x v="0"/>
    <x v="1"/>
    <s v="GBP"/>
    <n v="1436772944"/>
    <n v="1434180944"/>
    <b v="0"/>
    <n v="112"/>
    <x v="0"/>
    <x v="6"/>
    <n v="465"/>
    <n v="30.9375"/>
    <x v="1"/>
    <x v="6"/>
  </r>
  <r>
    <x v="0"/>
    <x v="0"/>
    <s v="USD"/>
    <n v="1419181890"/>
    <n v="1416589890"/>
    <b v="0"/>
    <n v="23"/>
    <x v="0"/>
    <x v="6"/>
    <n v="650"/>
    <n v="176.08695652173913"/>
    <x v="1"/>
    <x v="6"/>
  </r>
  <r>
    <x v="0"/>
    <x v="0"/>
    <s v="USD"/>
    <n v="1474649070"/>
    <n v="1469465070"/>
    <b v="0"/>
    <n v="54"/>
    <x v="0"/>
    <x v="6"/>
    <n v="707"/>
    <n v="151.9814814814815"/>
    <x v="1"/>
    <x v="6"/>
  </r>
  <r>
    <x v="0"/>
    <x v="1"/>
    <s v="GBP"/>
    <n v="1467054000"/>
    <n v="1463144254"/>
    <b v="0"/>
    <n v="28"/>
    <x v="0"/>
    <x v="6"/>
    <n v="133"/>
    <n v="22.607142857142858"/>
    <x v="1"/>
    <x v="6"/>
  </r>
  <r>
    <x v="0"/>
    <x v="1"/>
    <s v="GBP"/>
    <n v="1430348400"/>
    <n v="1428436410"/>
    <b v="0"/>
    <n v="11"/>
    <x v="0"/>
    <x v="6"/>
    <n v="1"/>
    <n v="18.272727272727273"/>
    <x v="1"/>
    <x v="6"/>
  </r>
  <r>
    <x v="0"/>
    <x v="0"/>
    <s v="USD"/>
    <n v="1432654347"/>
    <n v="1430494347"/>
    <b v="0"/>
    <n v="62"/>
    <x v="0"/>
    <x v="6"/>
    <n v="1100"/>
    <n v="82.258064516129039"/>
    <x v="1"/>
    <x v="6"/>
  </r>
  <r>
    <x v="0"/>
    <x v="1"/>
    <s v="GBP"/>
    <n v="1413792034"/>
    <n v="1411200034"/>
    <b v="0"/>
    <n v="73"/>
    <x v="0"/>
    <x v="6"/>
    <n v="3"/>
    <n v="68.534246575342465"/>
    <x v="1"/>
    <x v="6"/>
  </r>
  <r>
    <x v="0"/>
    <x v="0"/>
    <s v="USD"/>
    <n v="1422075540"/>
    <n v="1419979544"/>
    <b v="0"/>
    <n v="18"/>
    <x v="0"/>
    <x v="6"/>
    <n v="525"/>
    <n v="68.055555555555557"/>
    <x v="1"/>
    <x v="6"/>
  </r>
  <r>
    <x v="0"/>
    <x v="0"/>
    <s v="USD"/>
    <n v="1423630740"/>
    <n v="1418673307"/>
    <b v="0"/>
    <n v="35"/>
    <x v="0"/>
    <x v="6"/>
    <n v="545"/>
    <n v="72.714285714285708"/>
    <x v="1"/>
    <x v="6"/>
  </r>
  <r>
    <x v="0"/>
    <x v="0"/>
    <s v="USD"/>
    <n v="1420489560"/>
    <n v="1417469639"/>
    <b v="0"/>
    <n v="43"/>
    <x v="0"/>
    <x v="6"/>
    <n v="319"/>
    <n v="77.186046511627907"/>
    <x v="1"/>
    <x v="6"/>
  </r>
  <r>
    <x v="0"/>
    <x v="0"/>
    <s v="USD"/>
    <n v="1472952982"/>
    <n v="1470792982"/>
    <b v="0"/>
    <n v="36"/>
    <x v="0"/>
    <x v="6"/>
    <n v="415"/>
    <n v="55.972222222222221"/>
    <x v="1"/>
    <x v="6"/>
  </r>
  <r>
    <x v="0"/>
    <x v="0"/>
    <s v="USD"/>
    <n v="1426229940"/>
    <n v="1423959123"/>
    <b v="0"/>
    <n v="62"/>
    <x v="0"/>
    <x v="6"/>
    <n v="481"/>
    <n v="49.693548387096776"/>
    <x v="1"/>
    <x v="6"/>
  </r>
  <r>
    <x v="0"/>
    <x v="5"/>
    <s v="CAD"/>
    <n v="1409072982"/>
    <n v="1407258582"/>
    <b v="0"/>
    <n v="15"/>
    <x v="0"/>
    <x v="6"/>
    <n v="85"/>
    <n v="79"/>
    <x v="1"/>
    <x v="6"/>
  </r>
  <r>
    <x v="0"/>
    <x v="0"/>
    <s v="USD"/>
    <n v="1456984740"/>
    <n v="1455717790"/>
    <b v="0"/>
    <n v="33"/>
    <x v="0"/>
    <x v="6"/>
    <n v="65"/>
    <n v="77.727272727272734"/>
    <x v="1"/>
    <x v="6"/>
  </r>
  <r>
    <x v="0"/>
    <x v="0"/>
    <s v="USD"/>
    <n v="1409720340"/>
    <n v="1408129822"/>
    <b v="0"/>
    <n v="27"/>
    <x v="0"/>
    <x v="6"/>
    <n v="101"/>
    <n v="40.777777777777779"/>
    <x v="1"/>
    <x v="6"/>
  </r>
  <r>
    <x v="0"/>
    <x v="0"/>
    <s v="USD"/>
    <n v="1440892800"/>
    <n v="1438715077"/>
    <b v="0"/>
    <n v="17"/>
    <x v="0"/>
    <x v="6"/>
    <n v="510"/>
    <n v="59.411764705882355"/>
    <x v="1"/>
    <x v="6"/>
  </r>
  <r>
    <x v="0"/>
    <x v="0"/>
    <s v="USD"/>
    <n v="1476390164"/>
    <n v="1473970964"/>
    <b v="0"/>
    <n v="4"/>
    <x v="0"/>
    <x v="6"/>
    <n v="3"/>
    <n v="3.25"/>
    <x v="1"/>
    <x v="6"/>
  </r>
  <r>
    <x v="0"/>
    <x v="1"/>
    <s v="GBP"/>
    <n v="1421452682"/>
    <n v="1418860682"/>
    <b v="0"/>
    <n v="53"/>
    <x v="0"/>
    <x v="6"/>
    <n v="87"/>
    <n v="39.377358490566039"/>
    <x v="1"/>
    <x v="6"/>
  </r>
  <r>
    <x v="0"/>
    <x v="0"/>
    <s v="USD"/>
    <n v="1463520479"/>
    <n v="1458336479"/>
    <b v="0"/>
    <n v="49"/>
    <x v="0"/>
    <x v="6"/>
    <n v="2"/>
    <n v="81.673469387755105"/>
    <x v="1"/>
    <x v="6"/>
  </r>
  <r>
    <x v="0"/>
    <x v="0"/>
    <s v="USD"/>
    <n v="1446759880"/>
    <n v="1444164280"/>
    <b v="0"/>
    <n v="57"/>
    <x v="0"/>
    <x v="6"/>
    <n v="1060"/>
    <n v="44.912280701754383"/>
    <x v="1"/>
    <x v="6"/>
  </r>
  <r>
    <x v="0"/>
    <x v="0"/>
    <s v="USD"/>
    <n v="1461913140"/>
    <n v="1461370956"/>
    <b v="0"/>
    <n v="69"/>
    <x v="0"/>
    <x v="6"/>
    <n v="385"/>
    <n v="49.05797101449275"/>
    <x v="1"/>
    <x v="6"/>
  </r>
  <r>
    <x v="0"/>
    <x v="1"/>
    <s v="GBP"/>
    <n v="1455390126"/>
    <n v="1452798126"/>
    <b v="0"/>
    <n v="15"/>
    <x v="0"/>
    <x v="6"/>
    <n v="210"/>
    <n v="30.666666666666668"/>
    <x v="1"/>
    <x v="6"/>
  </r>
  <r>
    <x v="0"/>
    <x v="1"/>
    <s v="GBP"/>
    <n v="1471185057"/>
    <n v="1468593057"/>
    <b v="0"/>
    <n v="64"/>
    <x v="0"/>
    <x v="6"/>
    <n v="908"/>
    <n v="61.0625"/>
    <x v="1"/>
    <x v="6"/>
  </r>
  <r>
    <x v="0"/>
    <x v="1"/>
    <s v="GBP"/>
    <n v="1450137600"/>
    <n v="1448924882"/>
    <b v="0"/>
    <n v="20"/>
    <x v="0"/>
    <x v="6"/>
    <n v="30"/>
    <n v="29"/>
    <x v="1"/>
    <x v="6"/>
  </r>
  <r>
    <x v="0"/>
    <x v="1"/>
    <s v="GBP"/>
    <n v="1466172000"/>
    <n v="1463418090"/>
    <b v="0"/>
    <n v="27"/>
    <x v="0"/>
    <x v="6"/>
    <n v="0"/>
    <n v="29.62962962962963"/>
    <x v="1"/>
    <x v="6"/>
  </r>
  <r>
    <x v="0"/>
    <x v="1"/>
    <s v="GBP"/>
    <n v="1459378085"/>
    <n v="1456789685"/>
    <b v="0"/>
    <n v="21"/>
    <x v="0"/>
    <x v="6"/>
    <n v="1045"/>
    <n v="143.0952380952381"/>
    <x v="1"/>
    <x v="6"/>
  </r>
  <r>
    <x v="0"/>
    <x v="1"/>
    <s v="GBP"/>
    <n v="1439806936"/>
    <n v="1437214936"/>
    <b v="0"/>
    <n v="31"/>
    <x v="0"/>
    <x v="6"/>
    <n v="623"/>
    <n v="52.354838709677416"/>
    <x v="1"/>
    <x v="6"/>
  </r>
  <r>
    <x v="0"/>
    <x v="1"/>
    <s v="GBP"/>
    <n v="1428483201"/>
    <n v="1425891201"/>
    <b v="0"/>
    <n v="51"/>
    <x v="0"/>
    <x v="6"/>
    <n v="900"/>
    <n v="66.666666666666671"/>
    <x v="1"/>
    <x v="6"/>
  </r>
  <r>
    <x v="0"/>
    <x v="5"/>
    <s v="CAD"/>
    <n v="1402334811"/>
    <n v="1401470811"/>
    <b v="0"/>
    <n v="57"/>
    <x v="0"/>
    <x v="6"/>
    <n v="2220"/>
    <n v="126.66666666666667"/>
    <x v="1"/>
    <x v="6"/>
  </r>
  <r>
    <x v="0"/>
    <x v="0"/>
    <s v="USD"/>
    <n v="1403964574"/>
    <n v="1401372574"/>
    <b v="0"/>
    <n v="20"/>
    <x v="0"/>
    <x v="6"/>
    <n v="0"/>
    <n v="62.5"/>
    <x v="1"/>
    <x v="6"/>
  </r>
  <r>
    <x v="0"/>
    <x v="0"/>
    <s v="USD"/>
    <n v="1434675616"/>
    <n v="1432083616"/>
    <b v="0"/>
    <n v="71"/>
    <x v="0"/>
    <x v="6"/>
    <n v="20"/>
    <n v="35.492957746478872"/>
    <x v="1"/>
    <x v="6"/>
  </r>
  <r>
    <x v="0"/>
    <x v="1"/>
    <s v="GBP"/>
    <n v="1449756896"/>
    <n v="1447164896"/>
    <b v="0"/>
    <n v="72"/>
    <x v="0"/>
    <x v="6"/>
    <n v="170"/>
    <n v="37.083333333333336"/>
    <x v="1"/>
    <x v="6"/>
  </r>
  <r>
    <x v="0"/>
    <x v="1"/>
    <s v="GBP"/>
    <n v="1426801664"/>
    <n v="1424213264"/>
    <b v="0"/>
    <n v="45"/>
    <x v="0"/>
    <x v="6"/>
    <n v="620"/>
    <n v="69.333333333333329"/>
    <x v="1"/>
    <x v="6"/>
  </r>
  <r>
    <x v="0"/>
    <x v="1"/>
    <s v="GBP"/>
    <n v="1488240000"/>
    <n v="1486996729"/>
    <b v="0"/>
    <n v="51"/>
    <x v="0"/>
    <x v="6"/>
    <n v="140"/>
    <n v="17.254901960784313"/>
    <x v="1"/>
    <x v="6"/>
  </r>
  <r>
    <x v="0"/>
    <x v="1"/>
    <s v="GBP"/>
    <n v="1433343850"/>
    <n v="1430751850"/>
    <b v="0"/>
    <n v="56"/>
    <x v="0"/>
    <x v="6"/>
    <n v="20"/>
    <n v="36.071428571428569"/>
    <x v="1"/>
    <x v="6"/>
  </r>
  <r>
    <x v="0"/>
    <x v="0"/>
    <s v="USD"/>
    <n v="1479592800"/>
    <n v="1476760226"/>
    <b v="0"/>
    <n v="17"/>
    <x v="0"/>
    <x v="6"/>
    <n v="130"/>
    <n v="66.470588235294116"/>
    <x v="1"/>
    <x v="6"/>
  </r>
  <r>
    <x v="0"/>
    <x v="0"/>
    <s v="USD"/>
    <n v="1425528000"/>
    <n v="1422916261"/>
    <b v="0"/>
    <n v="197"/>
    <x v="0"/>
    <x v="6"/>
    <n v="545"/>
    <n v="56.065989847715734"/>
    <x v="1"/>
    <x v="6"/>
  </r>
  <r>
    <x v="0"/>
    <x v="0"/>
    <s v="USD"/>
    <n v="1475269200"/>
    <n v="1473200844"/>
    <b v="0"/>
    <n v="70"/>
    <x v="0"/>
    <x v="6"/>
    <n v="292"/>
    <n v="47.028571428571432"/>
    <x v="1"/>
    <x v="6"/>
  </r>
  <r>
    <x v="0"/>
    <x v="0"/>
    <s v="USD"/>
    <n v="1411874580"/>
    <n v="1409030371"/>
    <b v="0"/>
    <n v="21"/>
    <x v="0"/>
    <x v="6"/>
    <n v="0.99000000000000909"/>
    <n v="47.666190476190479"/>
    <x v="1"/>
    <x v="6"/>
  </r>
  <r>
    <x v="0"/>
    <x v="0"/>
    <s v="USD"/>
    <n v="1406358000"/>
    <n v="1404841270"/>
    <b v="0"/>
    <n v="34"/>
    <x v="0"/>
    <x v="6"/>
    <n v="500"/>
    <n v="88.235294117647058"/>
    <x v="1"/>
    <x v="6"/>
  </r>
  <r>
    <x v="0"/>
    <x v="0"/>
    <s v="USD"/>
    <n v="1471977290"/>
    <n v="1466793290"/>
    <b v="0"/>
    <n v="39"/>
    <x v="0"/>
    <x v="6"/>
    <n v="148"/>
    <n v="80.717948717948715"/>
    <x v="1"/>
    <x v="6"/>
  </r>
  <r>
    <x v="0"/>
    <x v="1"/>
    <s v="GBP"/>
    <n v="1435851577"/>
    <n v="1433259577"/>
    <b v="0"/>
    <n v="78"/>
    <x v="0"/>
    <x v="6"/>
    <n v="80"/>
    <n v="39.487179487179489"/>
    <x v="1"/>
    <x v="6"/>
  </r>
  <r>
    <x v="0"/>
    <x v="1"/>
    <s v="GBP"/>
    <n v="1408204857"/>
    <n v="1406390457"/>
    <b v="0"/>
    <n v="48"/>
    <x v="0"/>
    <x v="6"/>
    <n v="73"/>
    <n v="84.854166666666671"/>
    <x v="1"/>
    <x v="6"/>
  </r>
  <r>
    <x v="0"/>
    <x v="0"/>
    <s v="USD"/>
    <n v="1463803140"/>
    <n v="1459446487"/>
    <b v="0"/>
    <n v="29"/>
    <x v="0"/>
    <x v="6"/>
    <n v="0"/>
    <n v="68.965517241379317"/>
    <x v="1"/>
    <x v="6"/>
  </r>
  <r>
    <x v="2"/>
    <x v="0"/>
    <s v="USD"/>
    <n v="1450040396"/>
    <n v="1444852796"/>
    <b v="0"/>
    <n v="0"/>
    <x v="1"/>
    <x v="40"/>
    <n v="-100000"/>
    <e v="#DIV/0!"/>
    <x v="1"/>
    <x v="40"/>
  </r>
  <r>
    <x v="2"/>
    <x v="0"/>
    <s v="USD"/>
    <n v="1462467600"/>
    <n v="1457403364"/>
    <b v="0"/>
    <n v="2"/>
    <x v="1"/>
    <x v="40"/>
    <n v="-999998"/>
    <n v="1"/>
    <x v="1"/>
    <x v="40"/>
  </r>
  <r>
    <x v="2"/>
    <x v="1"/>
    <s v="GBP"/>
    <n v="1417295990"/>
    <n v="1414700390"/>
    <b v="0"/>
    <n v="1"/>
    <x v="1"/>
    <x v="40"/>
    <n v="-2999"/>
    <n v="1"/>
    <x v="1"/>
    <x v="40"/>
  </r>
  <r>
    <x v="2"/>
    <x v="0"/>
    <s v="USD"/>
    <n v="1411444740"/>
    <n v="1409335497"/>
    <b v="0"/>
    <n v="59"/>
    <x v="1"/>
    <x v="40"/>
    <n v="-8375"/>
    <n v="147.88135593220338"/>
    <x v="1"/>
    <x v="40"/>
  </r>
  <r>
    <x v="2"/>
    <x v="1"/>
    <s v="GBP"/>
    <n v="1416781749"/>
    <n v="1415053749"/>
    <b v="0"/>
    <n v="1"/>
    <x v="1"/>
    <x v="40"/>
    <n v="-400"/>
    <n v="100"/>
    <x v="1"/>
    <x v="40"/>
  </r>
  <r>
    <x v="2"/>
    <x v="0"/>
    <s v="USD"/>
    <n v="1479517200"/>
    <n v="1475765867"/>
    <b v="0"/>
    <n v="31"/>
    <x v="1"/>
    <x v="40"/>
    <n v="-3238"/>
    <n v="56.838709677419352"/>
    <x v="1"/>
    <x v="40"/>
  </r>
  <r>
    <x v="2"/>
    <x v="5"/>
    <s v="CAD"/>
    <n v="1484366340"/>
    <n v="1480219174"/>
    <b v="0"/>
    <n v="18"/>
    <x v="1"/>
    <x v="40"/>
    <n v="-71815"/>
    <n v="176.94444444444446"/>
    <x v="1"/>
    <x v="40"/>
  </r>
  <r>
    <x v="2"/>
    <x v="0"/>
    <s v="USD"/>
    <n v="1461186676"/>
    <n v="1458594676"/>
    <b v="0"/>
    <n v="10"/>
    <x v="1"/>
    <x v="40"/>
    <n v="-2224"/>
    <n v="127.6"/>
    <x v="1"/>
    <x v="40"/>
  </r>
  <r>
    <x v="2"/>
    <x v="0"/>
    <s v="USD"/>
    <n v="1442248829"/>
    <n v="1439224829"/>
    <b v="0"/>
    <n v="0"/>
    <x v="1"/>
    <x v="40"/>
    <n v="-150000"/>
    <e v="#DIV/0!"/>
    <x v="1"/>
    <x v="40"/>
  </r>
  <r>
    <x v="2"/>
    <x v="0"/>
    <s v="USD"/>
    <n v="1420130935"/>
    <n v="1417538935"/>
    <b v="0"/>
    <n v="14"/>
    <x v="1"/>
    <x v="40"/>
    <n v="-2074"/>
    <n v="66.142857142857139"/>
    <x v="1"/>
    <x v="40"/>
  </r>
  <r>
    <x v="2"/>
    <x v="5"/>
    <s v="CAD"/>
    <n v="1429456132"/>
    <n v="1424275732"/>
    <b v="0"/>
    <n v="2"/>
    <x v="1"/>
    <x v="40"/>
    <n v="-3084"/>
    <n v="108"/>
    <x v="1"/>
    <x v="40"/>
  </r>
  <r>
    <x v="2"/>
    <x v="0"/>
    <s v="USD"/>
    <n v="1475853060"/>
    <n v="1470672906"/>
    <b v="0"/>
    <n v="1"/>
    <x v="1"/>
    <x v="40"/>
    <n v="-24999"/>
    <n v="1"/>
    <x v="1"/>
    <x v="40"/>
  </r>
  <r>
    <x v="2"/>
    <x v="0"/>
    <s v="USD"/>
    <n v="1431283530"/>
    <n v="1428691530"/>
    <b v="0"/>
    <n v="3"/>
    <x v="1"/>
    <x v="40"/>
    <n v="-945"/>
    <n v="18.333333333333332"/>
    <x v="1"/>
    <x v="40"/>
  </r>
  <r>
    <x v="2"/>
    <x v="0"/>
    <s v="USD"/>
    <n v="1412485200"/>
    <n v="1410966179"/>
    <b v="0"/>
    <n v="0"/>
    <x v="1"/>
    <x v="40"/>
    <n v="-3000"/>
    <e v="#DIV/0!"/>
    <x v="1"/>
    <x v="40"/>
  </r>
  <r>
    <x v="2"/>
    <x v="12"/>
    <s v="EUR"/>
    <n v="1448902800"/>
    <n v="1445369727"/>
    <b v="0"/>
    <n v="2"/>
    <x v="1"/>
    <x v="40"/>
    <n v="-685"/>
    <n v="7.5"/>
    <x v="1"/>
    <x v="40"/>
  </r>
  <r>
    <x v="2"/>
    <x v="0"/>
    <s v="USD"/>
    <n v="1447734439"/>
    <n v="1444274839"/>
    <b v="0"/>
    <n v="0"/>
    <x v="1"/>
    <x v="40"/>
    <n v="-25000"/>
    <e v="#DIV/0!"/>
    <x v="1"/>
    <x v="40"/>
  </r>
  <r>
    <x v="2"/>
    <x v="0"/>
    <s v="USD"/>
    <n v="1457413140"/>
    <n v="1454996887"/>
    <b v="0"/>
    <n v="12"/>
    <x v="1"/>
    <x v="40"/>
    <n v="-4179"/>
    <n v="68.416666666666671"/>
    <x v="1"/>
    <x v="40"/>
  </r>
  <r>
    <x v="2"/>
    <x v="5"/>
    <s v="CAD"/>
    <n v="1479773838"/>
    <n v="1477178238"/>
    <b v="0"/>
    <n v="1"/>
    <x v="1"/>
    <x v="40"/>
    <n v="-999"/>
    <n v="1"/>
    <x v="1"/>
    <x v="40"/>
  </r>
  <r>
    <x v="2"/>
    <x v="0"/>
    <s v="USD"/>
    <n v="1434497400"/>
    <n v="1431770802"/>
    <b v="0"/>
    <n v="8"/>
    <x v="1"/>
    <x v="40"/>
    <n v="-9519"/>
    <n v="60.125"/>
    <x v="1"/>
    <x v="40"/>
  </r>
  <r>
    <x v="2"/>
    <x v="1"/>
    <s v="GBP"/>
    <n v="1475258327"/>
    <n v="1471370327"/>
    <b v="0"/>
    <n v="2"/>
    <x v="1"/>
    <x v="40"/>
    <n v="-470"/>
    <n v="15"/>
    <x v="1"/>
    <x v="40"/>
  </r>
  <r>
    <x v="0"/>
    <x v="0"/>
    <s v="USD"/>
    <n v="1412492445"/>
    <n v="1409900445"/>
    <b v="0"/>
    <n v="73"/>
    <x v="0"/>
    <x v="6"/>
    <n v="153"/>
    <n v="550.04109589041093"/>
    <x v="1"/>
    <x v="6"/>
  </r>
  <r>
    <x v="0"/>
    <x v="5"/>
    <s v="CAD"/>
    <n v="1402938394"/>
    <n v="1400691994"/>
    <b v="0"/>
    <n v="8"/>
    <x v="0"/>
    <x v="6"/>
    <n v="30"/>
    <n v="97.5"/>
    <x v="1"/>
    <x v="6"/>
  </r>
  <r>
    <x v="0"/>
    <x v="1"/>
    <s v="GBP"/>
    <n v="1454412584"/>
    <n v="1452598184"/>
    <b v="0"/>
    <n v="17"/>
    <x v="0"/>
    <x v="6"/>
    <n v="0"/>
    <n v="29.411764705882351"/>
    <x v="1"/>
    <x v="6"/>
  </r>
  <r>
    <x v="0"/>
    <x v="0"/>
    <s v="USD"/>
    <n v="1407686340"/>
    <n v="1404833442"/>
    <b v="0"/>
    <n v="9"/>
    <x v="0"/>
    <x v="6"/>
    <n v="20"/>
    <n v="57.777777777777779"/>
    <x v="1"/>
    <x v="6"/>
  </r>
  <r>
    <x v="0"/>
    <x v="5"/>
    <s v="CAD"/>
    <n v="1472097540"/>
    <n v="1471188502"/>
    <b v="0"/>
    <n v="17"/>
    <x v="0"/>
    <x v="6"/>
    <n v="452"/>
    <n v="44.235294117647058"/>
    <x v="1"/>
    <x v="6"/>
  </r>
  <r>
    <x v="0"/>
    <x v="1"/>
    <s v="GBP"/>
    <n v="1438764207"/>
    <n v="1436172207"/>
    <b v="0"/>
    <n v="33"/>
    <x v="0"/>
    <x v="6"/>
    <n v="10"/>
    <n v="60.909090909090907"/>
    <x v="1"/>
    <x v="6"/>
  </r>
  <r>
    <x v="0"/>
    <x v="1"/>
    <s v="GBP"/>
    <n v="1459702800"/>
    <n v="1457690386"/>
    <b v="0"/>
    <n v="38"/>
    <x v="0"/>
    <x v="6"/>
    <n v="1116"/>
    <n v="68.84210526315789"/>
    <x v="1"/>
    <x v="6"/>
  </r>
  <r>
    <x v="0"/>
    <x v="0"/>
    <s v="USD"/>
    <n v="1437202740"/>
    <n v="1434654998"/>
    <b v="0"/>
    <n v="79"/>
    <x v="0"/>
    <x v="6"/>
    <n v="813"/>
    <n v="73.582278481012665"/>
    <x v="1"/>
    <x v="6"/>
  </r>
  <r>
    <x v="0"/>
    <x v="16"/>
    <s v="CHF"/>
    <n v="1485989940"/>
    <n v="1483393836"/>
    <b v="0"/>
    <n v="46"/>
    <x v="0"/>
    <x v="6"/>
    <n v="291"/>
    <n v="115.02173913043478"/>
    <x v="1"/>
    <x v="6"/>
  </r>
  <r>
    <x v="0"/>
    <x v="8"/>
    <s v="DKK"/>
    <n v="1464817320"/>
    <n v="1462806419"/>
    <b v="0"/>
    <n v="20"/>
    <x v="0"/>
    <x v="6"/>
    <n v="215"/>
    <n v="110.75"/>
    <x v="1"/>
    <x v="6"/>
  </r>
  <r>
    <x v="0"/>
    <x v="0"/>
    <s v="USD"/>
    <n v="1404273540"/>
    <n v="1400272580"/>
    <b v="0"/>
    <n v="20"/>
    <x v="0"/>
    <x v="6"/>
    <n v="10"/>
    <n v="75.5"/>
    <x v="1"/>
    <x v="6"/>
  </r>
  <r>
    <x v="0"/>
    <x v="0"/>
    <s v="USD"/>
    <n v="1426775940"/>
    <n v="1424414350"/>
    <b v="0"/>
    <n v="13"/>
    <x v="0"/>
    <x v="6"/>
    <n v="61"/>
    <n v="235.46153846153845"/>
    <x v="1"/>
    <x v="6"/>
  </r>
  <r>
    <x v="0"/>
    <x v="1"/>
    <s v="GBP"/>
    <n v="1419368925"/>
    <n v="1417208925"/>
    <b v="0"/>
    <n v="22"/>
    <x v="0"/>
    <x v="6"/>
    <n v="0"/>
    <n v="11.363636363636363"/>
    <x v="1"/>
    <x v="6"/>
  </r>
  <r>
    <x v="0"/>
    <x v="0"/>
    <s v="USD"/>
    <n v="1460260800"/>
    <n v="1458336672"/>
    <b v="0"/>
    <n v="36"/>
    <x v="0"/>
    <x v="6"/>
    <n v="330"/>
    <n v="92.5"/>
    <x v="1"/>
    <x v="6"/>
  </r>
  <r>
    <x v="0"/>
    <x v="5"/>
    <s v="CAD"/>
    <n v="1427775414"/>
    <n v="1425187014"/>
    <b v="0"/>
    <n v="40"/>
    <x v="0"/>
    <x v="6"/>
    <n v="114"/>
    <n v="202.85"/>
    <x v="1"/>
    <x v="6"/>
  </r>
  <r>
    <x v="0"/>
    <x v="1"/>
    <s v="GBP"/>
    <n v="1482321030"/>
    <n v="1477133430"/>
    <b v="0"/>
    <n v="9"/>
    <x v="0"/>
    <x v="6"/>
    <n v="9"/>
    <n v="26"/>
    <x v="1"/>
    <x v="6"/>
  </r>
  <r>
    <x v="0"/>
    <x v="0"/>
    <s v="USD"/>
    <n v="1466056689"/>
    <n v="1464847089"/>
    <b v="0"/>
    <n v="19"/>
    <x v="0"/>
    <x v="6"/>
    <n v="75"/>
    <n v="46.05263157894737"/>
    <x v="1"/>
    <x v="6"/>
  </r>
  <r>
    <x v="0"/>
    <x v="6"/>
    <s v="EUR"/>
    <n v="1446062040"/>
    <n v="1445109822"/>
    <b v="0"/>
    <n v="14"/>
    <x v="0"/>
    <x v="6"/>
    <n v="94"/>
    <n v="51"/>
    <x v="1"/>
    <x v="6"/>
  </r>
  <r>
    <x v="0"/>
    <x v="0"/>
    <s v="USD"/>
    <n v="1406185200"/>
    <n v="1404337382"/>
    <b v="0"/>
    <n v="38"/>
    <x v="0"/>
    <x v="6"/>
    <n v="0"/>
    <n v="31.578947368421051"/>
    <x v="1"/>
    <x v="6"/>
  </r>
  <r>
    <x v="0"/>
    <x v="1"/>
    <s v="GBP"/>
    <n v="1437261419"/>
    <n v="1434669419"/>
    <b v="0"/>
    <n v="58"/>
    <x v="0"/>
    <x v="6"/>
    <n v="95.110000000000127"/>
    <n v="53.363965517241382"/>
    <x v="1"/>
    <x v="6"/>
  </r>
  <r>
    <x v="0"/>
    <x v="0"/>
    <s v="USD"/>
    <n v="1437676380"/>
    <n v="1435670452"/>
    <b v="0"/>
    <n v="28"/>
    <x v="0"/>
    <x v="6"/>
    <n v="35"/>
    <n v="36.964285714285715"/>
    <x v="1"/>
    <x v="6"/>
  </r>
  <r>
    <x v="0"/>
    <x v="1"/>
    <s v="GBP"/>
    <n v="1434039137"/>
    <n v="1431447137"/>
    <b v="0"/>
    <n v="17"/>
    <x v="0"/>
    <x v="6"/>
    <n v="382"/>
    <n v="81.294117647058826"/>
    <x v="1"/>
    <x v="6"/>
  </r>
  <r>
    <x v="0"/>
    <x v="1"/>
    <s v="GBP"/>
    <n v="1433113200"/>
    <n v="1431951611"/>
    <b v="0"/>
    <n v="12"/>
    <x v="0"/>
    <x v="6"/>
    <n v="21"/>
    <n v="20.083333333333332"/>
    <x v="1"/>
    <x v="6"/>
  </r>
  <r>
    <x v="0"/>
    <x v="0"/>
    <s v="USD"/>
    <n v="1405915140"/>
    <n v="1404140667"/>
    <b v="0"/>
    <n v="40"/>
    <x v="0"/>
    <x v="6"/>
    <n v="30"/>
    <n v="88.25"/>
    <x v="1"/>
    <x v="6"/>
  </r>
  <r>
    <x v="0"/>
    <x v="1"/>
    <s v="GBP"/>
    <n v="1411771384"/>
    <n v="1409179384"/>
    <b v="0"/>
    <n v="57"/>
    <x v="0"/>
    <x v="6"/>
    <n v="46"/>
    <n v="53.438596491228068"/>
    <x v="1"/>
    <x v="6"/>
  </r>
  <r>
    <x v="0"/>
    <x v="1"/>
    <s v="GBP"/>
    <n v="1415191920"/>
    <n v="1412233497"/>
    <b v="0"/>
    <n v="114"/>
    <x v="0"/>
    <x v="6"/>
    <n v="545"/>
    <n v="39.868421052631582"/>
    <x v="1"/>
    <x v="6"/>
  </r>
  <r>
    <x v="0"/>
    <x v="12"/>
    <s v="EUR"/>
    <n v="1472936229"/>
    <n v="1467752229"/>
    <b v="0"/>
    <n v="31"/>
    <x v="0"/>
    <x v="6"/>
    <n v="0"/>
    <n v="145.16129032258064"/>
    <x v="1"/>
    <x v="6"/>
  </r>
  <r>
    <x v="0"/>
    <x v="1"/>
    <s v="GBP"/>
    <n v="1463353200"/>
    <n v="1462285182"/>
    <b v="0"/>
    <n v="3"/>
    <x v="0"/>
    <x v="6"/>
    <n v="20"/>
    <n v="23.333333333333332"/>
    <x v="1"/>
    <x v="6"/>
  </r>
  <r>
    <x v="0"/>
    <x v="0"/>
    <s v="USD"/>
    <n v="1410550484"/>
    <n v="1408995284"/>
    <b v="0"/>
    <n v="16"/>
    <x v="0"/>
    <x v="6"/>
    <n v="230"/>
    <n v="64.375"/>
    <x v="1"/>
    <x v="6"/>
  </r>
  <r>
    <x v="0"/>
    <x v="0"/>
    <s v="USD"/>
    <n v="1404359940"/>
    <n v="1402580818"/>
    <b v="0"/>
    <n v="199"/>
    <x v="0"/>
    <x v="6"/>
    <n v="348.5"/>
    <n v="62.052763819095475"/>
    <x v="1"/>
    <x v="6"/>
  </r>
  <r>
    <x v="0"/>
    <x v="1"/>
    <s v="GBP"/>
    <n v="1433076298"/>
    <n v="1430052298"/>
    <b v="0"/>
    <n v="31"/>
    <x v="0"/>
    <x v="6"/>
    <n v="50"/>
    <n v="66.129032258064512"/>
    <x v="1"/>
    <x v="6"/>
  </r>
  <r>
    <x v="0"/>
    <x v="0"/>
    <s v="USD"/>
    <n v="1404190740"/>
    <n v="1401214581"/>
    <b v="0"/>
    <n v="30"/>
    <x v="0"/>
    <x v="6"/>
    <n v="202"/>
    <n v="73.400000000000006"/>
    <x v="1"/>
    <x v="6"/>
  </r>
  <r>
    <x v="0"/>
    <x v="0"/>
    <s v="USD"/>
    <n v="1475664834"/>
    <n v="1473850434"/>
    <b v="0"/>
    <n v="34"/>
    <x v="0"/>
    <x v="6"/>
    <n v="383"/>
    <n v="99.5"/>
    <x v="1"/>
    <x v="6"/>
  </r>
  <r>
    <x v="0"/>
    <x v="0"/>
    <s v="USD"/>
    <n v="1452872290"/>
    <n v="1452008290"/>
    <b v="0"/>
    <n v="18"/>
    <x v="0"/>
    <x v="6"/>
    <n v="119"/>
    <n v="62.166666666666664"/>
    <x v="1"/>
    <x v="6"/>
  </r>
  <r>
    <x v="0"/>
    <x v="0"/>
    <s v="USD"/>
    <n v="1402901940"/>
    <n v="1399998418"/>
    <b v="0"/>
    <n v="67"/>
    <x v="0"/>
    <x v="6"/>
    <n v="1176"/>
    <n v="62.328358208955223"/>
    <x v="1"/>
    <x v="6"/>
  </r>
  <r>
    <x v="0"/>
    <x v="0"/>
    <s v="USD"/>
    <n v="1476931696"/>
    <n v="1474339696"/>
    <b v="0"/>
    <n v="66"/>
    <x v="0"/>
    <x v="6"/>
    <n v="380"/>
    <n v="58.787878787878789"/>
    <x v="1"/>
    <x v="6"/>
  </r>
  <r>
    <x v="0"/>
    <x v="0"/>
    <s v="USD"/>
    <n v="1441167586"/>
    <n v="1438575586"/>
    <b v="0"/>
    <n v="23"/>
    <x v="0"/>
    <x v="6"/>
    <n v="293"/>
    <n v="45.347826086956523"/>
    <x v="1"/>
    <x v="6"/>
  </r>
  <r>
    <x v="0"/>
    <x v="0"/>
    <s v="USD"/>
    <n v="1400533200"/>
    <n v="1398348859"/>
    <b v="0"/>
    <n v="126"/>
    <x v="0"/>
    <x v="6"/>
    <n v="285"/>
    <n v="41.944444444444443"/>
    <x v="1"/>
    <x v="6"/>
  </r>
  <r>
    <x v="0"/>
    <x v="0"/>
    <s v="USD"/>
    <n v="1440820740"/>
    <n v="1439567660"/>
    <b v="0"/>
    <n v="6"/>
    <x v="0"/>
    <x v="6"/>
    <n v="5"/>
    <n v="59.166666666666664"/>
    <x v="1"/>
    <x v="6"/>
  </r>
  <r>
    <x v="0"/>
    <x v="0"/>
    <s v="USD"/>
    <n v="1403846055"/>
    <n v="1401254055"/>
    <b v="0"/>
    <n v="25"/>
    <x v="0"/>
    <x v="6"/>
    <n v="12.25"/>
    <n v="200.49"/>
    <x v="1"/>
    <x v="6"/>
  </r>
  <r>
    <x v="0"/>
    <x v="1"/>
    <s v="GBP"/>
    <n v="1407524004"/>
    <n v="1404932004"/>
    <b v="0"/>
    <n v="39"/>
    <x v="0"/>
    <x v="6"/>
    <n v="275"/>
    <n v="83.974358974358978"/>
    <x v="1"/>
    <x v="6"/>
  </r>
  <r>
    <x v="0"/>
    <x v="0"/>
    <s v="USD"/>
    <n v="1434925500"/>
    <n v="1432410639"/>
    <b v="0"/>
    <n v="62"/>
    <x v="0"/>
    <x v="6"/>
    <n v="550"/>
    <n v="57.258064516129032"/>
    <x v="1"/>
    <x v="6"/>
  </r>
  <r>
    <x v="0"/>
    <x v="0"/>
    <s v="USD"/>
    <n v="1417101683"/>
    <n v="1414506083"/>
    <b v="0"/>
    <n v="31"/>
    <x v="0"/>
    <x v="6"/>
    <n v="300"/>
    <n v="58.064516129032256"/>
    <x v="1"/>
    <x v="6"/>
  </r>
  <r>
    <x v="0"/>
    <x v="0"/>
    <s v="USD"/>
    <n v="1425272340"/>
    <n v="1421426929"/>
    <b v="0"/>
    <n v="274"/>
    <x v="0"/>
    <x v="6"/>
    <n v="11184"/>
    <n v="186.80291970802921"/>
    <x v="1"/>
    <x v="6"/>
  </r>
  <r>
    <x v="0"/>
    <x v="0"/>
    <s v="USD"/>
    <n v="1411084800"/>
    <n v="1410304179"/>
    <b v="0"/>
    <n v="17"/>
    <x v="0"/>
    <x v="6"/>
    <n v="260"/>
    <n v="74.117647058823536"/>
    <x v="1"/>
    <x v="6"/>
  </r>
  <r>
    <x v="0"/>
    <x v="1"/>
    <s v="GBP"/>
    <n v="1448922600"/>
    <n v="1446352529"/>
    <b v="0"/>
    <n v="14"/>
    <x v="0"/>
    <x v="6"/>
    <n v="97"/>
    <n v="30.714285714285715"/>
    <x v="1"/>
    <x v="6"/>
  </r>
  <r>
    <x v="0"/>
    <x v="0"/>
    <s v="USD"/>
    <n v="1465178400"/>
    <n v="1461985967"/>
    <b v="0"/>
    <n v="60"/>
    <x v="0"/>
    <x v="6"/>
    <n v="260"/>
    <n v="62.666666666666664"/>
    <x v="1"/>
    <x v="6"/>
  </r>
  <r>
    <x v="0"/>
    <x v="0"/>
    <s v="USD"/>
    <n v="1421009610"/>
    <n v="1419281610"/>
    <b v="0"/>
    <n v="33"/>
    <x v="0"/>
    <x v="6"/>
    <n v="5"/>
    <n v="121.36363636363636"/>
    <x v="1"/>
    <x v="6"/>
  </r>
  <r>
    <x v="0"/>
    <x v="1"/>
    <s v="GBP"/>
    <n v="1423838916"/>
    <n v="1418654916"/>
    <b v="0"/>
    <n v="78"/>
    <x v="0"/>
    <x v="6"/>
    <n v="1100"/>
    <n v="39.743589743589745"/>
    <x v="1"/>
    <x v="6"/>
  </r>
  <r>
    <x v="0"/>
    <x v="1"/>
    <s v="GBP"/>
    <n v="1462878648"/>
    <n v="1461064248"/>
    <b v="0"/>
    <n v="30"/>
    <x v="0"/>
    <x v="6"/>
    <n v="160"/>
    <n v="72"/>
    <x v="1"/>
    <x v="6"/>
  </r>
  <r>
    <x v="0"/>
    <x v="0"/>
    <s v="USD"/>
    <n v="1456946487"/>
    <n v="1454354487"/>
    <b v="0"/>
    <n v="136"/>
    <x v="0"/>
    <x v="6"/>
    <n v="526"/>
    <n v="40.632352941176471"/>
    <x v="1"/>
    <x v="6"/>
  </r>
  <r>
    <x v="0"/>
    <x v="0"/>
    <s v="USD"/>
    <n v="1413383216"/>
    <n v="1410791216"/>
    <b v="0"/>
    <n v="40"/>
    <x v="0"/>
    <x v="6"/>
    <n v="20"/>
    <n v="63"/>
    <x v="1"/>
    <x v="6"/>
  </r>
  <r>
    <x v="0"/>
    <x v="0"/>
    <s v="USD"/>
    <n v="1412092800"/>
    <n v="1409493800"/>
    <b v="0"/>
    <n v="18"/>
    <x v="0"/>
    <x v="6"/>
    <n v="106"/>
    <n v="33.666666666666664"/>
    <x v="1"/>
    <x v="6"/>
  </r>
  <r>
    <x v="0"/>
    <x v="1"/>
    <s v="GBP"/>
    <n v="1433422793"/>
    <n v="1430830793"/>
    <b v="0"/>
    <n v="39"/>
    <x v="0"/>
    <x v="6"/>
    <n v="5"/>
    <n v="38.589743589743591"/>
    <x v="1"/>
    <x v="6"/>
  </r>
  <r>
    <x v="0"/>
    <x v="1"/>
    <s v="GBP"/>
    <n v="1468191540"/>
    <n v="1464958484"/>
    <b v="0"/>
    <n v="21"/>
    <x v="0"/>
    <x v="6"/>
    <n v="275"/>
    <n v="155.95238095238096"/>
    <x v="1"/>
    <x v="6"/>
  </r>
  <r>
    <x v="0"/>
    <x v="0"/>
    <s v="USD"/>
    <n v="1471071540"/>
    <n v="1467720388"/>
    <b v="0"/>
    <n v="30"/>
    <x v="0"/>
    <x v="6"/>
    <n v="246"/>
    <n v="43.2"/>
    <x v="1"/>
    <x v="6"/>
  </r>
  <r>
    <x v="0"/>
    <x v="1"/>
    <s v="GBP"/>
    <n v="1464712394"/>
    <n v="1459528394"/>
    <b v="0"/>
    <n v="27"/>
    <x v="0"/>
    <x v="6"/>
    <n v="109.00999999999999"/>
    <n v="15.148518518518518"/>
    <x v="1"/>
    <x v="6"/>
  </r>
  <r>
    <x v="0"/>
    <x v="0"/>
    <s v="USD"/>
    <n v="1403546400"/>
    <n v="1401714114"/>
    <b v="0"/>
    <n v="35"/>
    <x v="0"/>
    <x v="6"/>
    <n v="98"/>
    <n v="83.571428571428569"/>
    <x v="1"/>
    <x v="6"/>
  </r>
  <r>
    <x v="0"/>
    <x v="0"/>
    <s v="USD"/>
    <n v="1410558949"/>
    <n v="1409262949"/>
    <b v="0"/>
    <n v="13"/>
    <x v="0"/>
    <x v="6"/>
    <n v="320"/>
    <n v="140"/>
    <x v="1"/>
    <x v="6"/>
  </r>
  <r>
    <x v="0"/>
    <x v="0"/>
    <s v="USD"/>
    <n v="1469165160"/>
    <n v="1467335378"/>
    <b v="0"/>
    <n v="23"/>
    <x v="0"/>
    <x v="6"/>
    <n v="860"/>
    <n v="80.869565217391298"/>
    <x v="1"/>
    <x v="6"/>
  </r>
  <r>
    <x v="0"/>
    <x v="0"/>
    <s v="USD"/>
    <n v="1404444286"/>
    <n v="1403234686"/>
    <b v="0"/>
    <n v="39"/>
    <x v="0"/>
    <x v="6"/>
    <n v="1400"/>
    <n v="53.846153846153847"/>
    <x v="1"/>
    <x v="6"/>
  </r>
  <r>
    <x v="0"/>
    <x v="1"/>
    <s v="GBP"/>
    <n v="1403715546"/>
    <n v="1401123546"/>
    <b v="0"/>
    <n v="35"/>
    <x v="0"/>
    <x v="6"/>
    <n v="82.5"/>
    <n v="30.928571428571427"/>
    <x v="1"/>
    <x v="6"/>
  </r>
  <r>
    <x v="0"/>
    <x v="0"/>
    <s v="USD"/>
    <n v="1428068988"/>
    <n v="1425908988"/>
    <b v="0"/>
    <n v="27"/>
    <x v="0"/>
    <x v="6"/>
    <n v="535"/>
    <n v="67.962962962962962"/>
    <x v="1"/>
    <x v="6"/>
  </r>
  <r>
    <x v="0"/>
    <x v="0"/>
    <s v="USD"/>
    <n v="1402848000"/>
    <n v="1400606573"/>
    <b v="0"/>
    <n v="21"/>
    <x v="0"/>
    <x v="6"/>
    <n v="70"/>
    <n v="27.142857142857142"/>
    <x v="1"/>
    <x v="6"/>
  </r>
  <r>
    <x v="0"/>
    <x v="0"/>
    <s v="USD"/>
    <n v="1433055540"/>
    <n v="1431230867"/>
    <b v="0"/>
    <n v="104"/>
    <x v="0"/>
    <x v="6"/>
    <n v="4030"/>
    <n v="110.86538461538461"/>
    <x v="1"/>
    <x v="6"/>
  </r>
  <r>
    <x v="0"/>
    <x v="0"/>
    <s v="USD"/>
    <n v="1465062166"/>
    <n v="1463334166"/>
    <b v="0"/>
    <n v="19"/>
    <x v="0"/>
    <x v="6"/>
    <n v="30"/>
    <n v="106.84210526315789"/>
    <x v="1"/>
    <x v="6"/>
  </r>
  <r>
    <x v="0"/>
    <x v="0"/>
    <s v="USD"/>
    <n v="1432612740"/>
    <n v="1429881667"/>
    <b v="0"/>
    <n v="97"/>
    <x v="0"/>
    <x v="6"/>
    <n v="235"/>
    <n v="105.51546391752578"/>
    <x v="1"/>
    <x v="6"/>
  </r>
  <r>
    <x v="0"/>
    <x v="1"/>
    <s v="GBP"/>
    <n v="1427806320"/>
    <n v="1422834819"/>
    <b v="0"/>
    <n v="27"/>
    <x v="0"/>
    <x v="6"/>
    <n v="90"/>
    <n v="132.96296296296296"/>
    <x v="1"/>
    <x v="6"/>
  </r>
  <r>
    <x v="0"/>
    <x v="0"/>
    <s v="USD"/>
    <n v="1453411109"/>
    <n v="1450819109"/>
    <b v="0"/>
    <n v="24"/>
    <x v="0"/>
    <x v="6"/>
    <n v="446"/>
    <n v="51.916666666666664"/>
    <x v="1"/>
    <x v="6"/>
  </r>
  <r>
    <x v="0"/>
    <x v="1"/>
    <s v="GBP"/>
    <n v="1431204449"/>
    <n v="1428526049"/>
    <b v="0"/>
    <n v="13"/>
    <x v="0"/>
    <x v="6"/>
    <n v="30"/>
    <n v="310"/>
    <x v="1"/>
    <x v="6"/>
  </r>
  <r>
    <x v="0"/>
    <x v="1"/>
    <s v="GBP"/>
    <n v="1425057075"/>
    <n v="1422465075"/>
    <b v="0"/>
    <n v="46"/>
    <x v="0"/>
    <x v="6"/>
    <n v="697"/>
    <n v="26.021739130434781"/>
    <x v="1"/>
    <x v="6"/>
  </r>
  <r>
    <x v="0"/>
    <x v="1"/>
    <s v="GBP"/>
    <n v="1434994266"/>
    <n v="1432402266"/>
    <b v="0"/>
    <n v="4"/>
    <x v="0"/>
    <x v="6"/>
    <n v="220"/>
    <n v="105"/>
    <x v="1"/>
    <x v="6"/>
  </r>
  <r>
    <x v="0"/>
    <x v="0"/>
    <s v="USD"/>
    <n v="1435881006"/>
    <n v="1433980206"/>
    <b v="0"/>
    <n v="40"/>
    <x v="0"/>
    <x v="6"/>
    <n v="149"/>
    <n v="86.224999999999994"/>
    <x v="1"/>
    <x v="6"/>
  </r>
  <r>
    <x v="0"/>
    <x v="0"/>
    <s v="USD"/>
    <n v="1415230084"/>
    <n v="1413412084"/>
    <b v="0"/>
    <n v="44"/>
    <x v="0"/>
    <x v="6"/>
    <n v="40"/>
    <n v="114.54545454545455"/>
    <x v="1"/>
    <x v="6"/>
  </r>
  <r>
    <x v="0"/>
    <x v="5"/>
    <s v="CAD"/>
    <n v="1455231540"/>
    <n v="1452614847"/>
    <b v="0"/>
    <n v="35"/>
    <x v="0"/>
    <x v="6"/>
    <n v="168"/>
    <n v="47.657142857142858"/>
    <x v="1"/>
    <x v="6"/>
  </r>
  <r>
    <x v="0"/>
    <x v="1"/>
    <s v="GBP"/>
    <n v="1417374262"/>
    <n v="1414778662"/>
    <b v="0"/>
    <n v="63"/>
    <x v="0"/>
    <x v="6"/>
    <n v="92"/>
    <n v="72.888888888888886"/>
    <x v="1"/>
    <x v="6"/>
  </r>
  <r>
    <x v="0"/>
    <x v="1"/>
    <s v="GBP"/>
    <n v="1462402800"/>
    <n v="1459856860"/>
    <b v="0"/>
    <n v="89"/>
    <x v="0"/>
    <x v="6"/>
    <n v="109.55000000000018"/>
    <n v="49.545505617977533"/>
    <x v="1"/>
    <x v="6"/>
  </r>
  <r>
    <x v="0"/>
    <x v="1"/>
    <s v="GBP"/>
    <n v="1455831000"/>
    <n v="1454366467"/>
    <b v="0"/>
    <n v="15"/>
    <x v="0"/>
    <x v="6"/>
    <n v="81"/>
    <n v="25.4"/>
    <x v="1"/>
    <x v="6"/>
  </r>
  <r>
    <x v="0"/>
    <x v="0"/>
    <s v="USD"/>
    <n v="1461963600"/>
    <n v="1459567371"/>
    <b v="0"/>
    <n v="46"/>
    <x v="0"/>
    <x v="6"/>
    <n v="2029"/>
    <n v="62.586956521739133"/>
    <x v="1"/>
    <x v="6"/>
  </r>
  <r>
    <x v="0"/>
    <x v="0"/>
    <s v="USD"/>
    <n v="1476939300"/>
    <n v="1474273294"/>
    <b v="0"/>
    <n v="33"/>
    <x v="0"/>
    <x v="6"/>
    <n v="15"/>
    <n v="61.060606060606062"/>
    <x v="1"/>
    <x v="6"/>
  </r>
  <r>
    <x v="2"/>
    <x v="0"/>
    <s v="USD"/>
    <n v="1439957176"/>
    <n v="1437365176"/>
    <b v="0"/>
    <n v="31"/>
    <x v="1"/>
    <x v="6"/>
    <n v="-18138"/>
    <n v="60.064516129032256"/>
    <x v="1"/>
    <x v="6"/>
  </r>
  <r>
    <x v="2"/>
    <x v="0"/>
    <s v="USD"/>
    <n v="1427082912"/>
    <n v="1423198512"/>
    <b v="0"/>
    <n v="5"/>
    <x v="1"/>
    <x v="6"/>
    <n v="-4638"/>
    <n v="72.400000000000006"/>
    <x v="1"/>
    <x v="6"/>
  </r>
  <r>
    <x v="2"/>
    <x v="0"/>
    <s v="USD"/>
    <n v="1439828159"/>
    <n v="1437236159"/>
    <b v="0"/>
    <n v="1"/>
    <x v="1"/>
    <x v="6"/>
    <n v="-900"/>
    <n v="100"/>
    <x v="1"/>
    <x v="6"/>
  </r>
  <r>
    <x v="2"/>
    <x v="0"/>
    <s v="USD"/>
    <n v="1420860180"/>
    <n v="1418234646"/>
    <b v="0"/>
    <n v="12"/>
    <x v="1"/>
    <x v="6"/>
    <n v="-4880"/>
    <n v="51.666666666666664"/>
    <x v="1"/>
    <x v="6"/>
  </r>
  <r>
    <x v="2"/>
    <x v="9"/>
    <s v="EUR"/>
    <n v="1422100800"/>
    <n v="1416932133"/>
    <b v="0"/>
    <n v="4"/>
    <x v="1"/>
    <x v="6"/>
    <n v="-719"/>
    <n v="32.75"/>
    <x v="1"/>
    <x v="6"/>
  </r>
  <r>
    <x v="2"/>
    <x v="0"/>
    <s v="USD"/>
    <n v="1429396200"/>
    <n v="1428539708"/>
    <b v="0"/>
    <n v="0"/>
    <x v="1"/>
    <x v="6"/>
    <n v="-1500"/>
    <e v="#DIV/0!"/>
    <x v="1"/>
    <x v="6"/>
  </r>
  <r>
    <x v="2"/>
    <x v="0"/>
    <s v="USD"/>
    <n v="1432589896"/>
    <n v="1427405896"/>
    <b v="0"/>
    <n v="7"/>
    <x v="1"/>
    <x v="6"/>
    <n v="-1073"/>
    <n v="61"/>
    <x v="1"/>
    <x v="6"/>
  </r>
  <r>
    <x v="2"/>
    <x v="1"/>
    <s v="GBP"/>
    <n v="1432831089"/>
    <n v="1430239089"/>
    <b v="0"/>
    <n v="2"/>
    <x v="1"/>
    <x v="6"/>
    <n v="-130"/>
    <n v="10"/>
    <x v="1"/>
    <x v="6"/>
  </r>
  <r>
    <x v="2"/>
    <x v="1"/>
    <s v="GBP"/>
    <n v="1427133600"/>
    <n v="1423847093"/>
    <b v="0"/>
    <n v="1"/>
    <x v="1"/>
    <x v="6"/>
    <n v="-1490"/>
    <n v="10"/>
    <x v="1"/>
    <x v="6"/>
  </r>
  <r>
    <x v="2"/>
    <x v="0"/>
    <s v="USD"/>
    <n v="1447311540"/>
    <n v="1445358903"/>
    <b v="0"/>
    <n v="4"/>
    <x v="1"/>
    <x v="6"/>
    <n v="-550"/>
    <n v="37.5"/>
    <x v="1"/>
    <x v="6"/>
  </r>
  <r>
    <x v="2"/>
    <x v="1"/>
    <s v="GBP"/>
    <n v="1405461600"/>
    <n v="1403562705"/>
    <b v="0"/>
    <n v="6"/>
    <x v="1"/>
    <x v="6"/>
    <n v="-1230"/>
    <n v="45"/>
    <x v="1"/>
    <x v="6"/>
  </r>
  <r>
    <x v="2"/>
    <x v="1"/>
    <s v="GBP"/>
    <n v="1468752468"/>
    <n v="1467024468"/>
    <b v="0"/>
    <n v="8"/>
    <x v="1"/>
    <x v="6"/>
    <n v="-3195"/>
    <n v="100.625"/>
    <x v="1"/>
    <x v="6"/>
  </r>
  <r>
    <x v="2"/>
    <x v="0"/>
    <s v="USD"/>
    <n v="1407808438"/>
    <n v="1405217355"/>
    <b v="0"/>
    <n v="14"/>
    <x v="1"/>
    <x v="6"/>
    <n v="-1642"/>
    <n v="25.571428571428573"/>
    <x v="1"/>
    <x v="6"/>
  </r>
  <r>
    <x v="2"/>
    <x v="0"/>
    <s v="USD"/>
    <n v="1450389950"/>
    <n v="1447797950"/>
    <b v="0"/>
    <n v="0"/>
    <x v="1"/>
    <x v="6"/>
    <n v="-20000"/>
    <e v="#DIV/0!"/>
    <x v="1"/>
    <x v="6"/>
  </r>
  <r>
    <x v="2"/>
    <x v="0"/>
    <s v="USD"/>
    <n v="1409980144"/>
    <n v="1407388144"/>
    <b v="0"/>
    <n v="4"/>
    <x v="1"/>
    <x v="6"/>
    <n v="-4900"/>
    <n v="25"/>
    <x v="1"/>
    <x v="6"/>
  </r>
  <r>
    <x v="2"/>
    <x v="0"/>
    <s v="USD"/>
    <n v="1404406964"/>
    <n v="1401814964"/>
    <b v="0"/>
    <n v="0"/>
    <x v="1"/>
    <x v="6"/>
    <n v="-2200"/>
    <e v="#DIV/0!"/>
    <x v="1"/>
    <x v="6"/>
  </r>
  <r>
    <x v="2"/>
    <x v="0"/>
    <s v="USD"/>
    <n v="1404532740"/>
    <n v="1401823952"/>
    <b v="0"/>
    <n v="0"/>
    <x v="1"/>
    <x v="6"/>
    <n v="-1200"/>
    <e v="#DIV/0!"/>
    <x v="1"/>
    <x v="6"/>
  </r>
  <r>
    <x v="2"/>
    <x v="0"/>
    <s v="USD"/>
    <n v="1407689102"/>
    <n v="1405097102"/>
    <b v="0"/>
    <n v="1"/>
    <x v="1"/>
    <x v="6"/>
    <n v="-90"/>
    <n v="10"/>
    <x v="1"/>
    <x v="6"/>
  </r>
  <r>
    <x v="2"/>
    <x v="0"/>
    <s v="USD"/>
    <n v="1475918439"/>
    <n v="1473326439"/>
    <b v="0"/>
    <n v="1"/>
    <x v="1"/>
    <x v="6"/>
    <n v="-8298"/>
    <n v="202"/>
    <x v="1"/>
    <x v="6"/>
  </r>
  <r>
    <x v="2"/>
    <x v="1"/>
    <s v="GBP"/>
    <n v="1436137140"/>
    <n v="1433833896"/>
    <b v="0"/>
    <n v="1"/>
    <x v="1"/>
    <x v="6"/>
    <n v="-2475"/>
    <n v="25"/>
    <x v="1"/>
    <x v="6"/>
  </r>
  <r>
    <x v="0"/>
    <x v="0"/>
    <s v="USD"/>
    <n v="1455602340"/>
    <n v="1453827436"/>
    <b v="0"/>
    <n v="52"/>
    <x v="0"/>
    <x v="40"/>
    <n v="176"/>
    <n v="99.538461538461533"/>
    <x v="1"/>
    <x v="40"/>
  </r>
  <r>
    <x v="0"/>
    <x v="0"/>
    <s v="USD"/>
    <n v="1461902340"/>
    <n v="1459220588"/>
    <b v="0"/>
    <n v="7"/>
    <x v="0"/>
    <x v="40"/>
    <n v="25"/>
    <n v="75"/>
    <x v="1"/>
    <x v="40"/>
  </r>
  <r>
    <x v="0"/>
    <x v="0"/>
    <s v="USD"/>
    <n v="1423555140"/>
    <n v="1421105608"/>
    <b v="0"/>
    <n v="28"/>
    <x v="0"/>
    <x v="40"/>
    <n v="27"/>
    <n v="215.25"/>
    <x v="1"/>
    <x v="40"/>
  </r>
  <r>
    <x v="0"/>
    <x v="0"/>
    <s v="USD"/>
    <n v="1459641073"/>
    <n v="1454460673"/>
    <b v="0"/>
    <n v="11"/>
    <x v="0"/>
    <x v="40"/>
    <n v="326"/>
    <n v="120.54545454545455"/>
    <x v="1"/>
    <x v="40"/>
  </r>
  <r>
    <x v="0"/>
    <x v="1"/>
    <s v="GBP"/>
    <n v="1476651600"/>
    <n v="1473189335"/>
    <b v="0"/>
    <n v="15"/>
    <x v="0"/>
    <x v="40"/>
    <n v="65"/>
    <n v="37.666666666666664"/>
    <x v="1"/>
    <x v="40"/>
  </r>
  <r>
    <x v="0"/>
    <x v="0"/>
    <s v="USD"/>
    <n v="1433289600"/>
    <n v="1430768800"/>
    <b v="0"/>
    <n v="30"/>
    <x v="0"/>
    <x v="40"/>
    <n v="167"/>
    <n v="172.23333333333332"/>
    <x v="1"/>
    <x v="40"/>
  </r>
  <r>
    <x v="0"/>
    <x v="0"/>
    <s v="USD"/>
    <n v="1406350740"/>
    <n v="1403125737"/>
    <b v="0"/>
    <n v="27"/>
    <x v="0"/>
    <x v="40"/>
    <n v="500"/>
    <n v="111.11111111111111"/>
    <x v="1"/>
    <x v="40"/>
  </r>
  <r>
    <x v="0"/>
    <x v="1"/>
    <s v="GBP"/>
    <n v="1460753307"/>
    <n v="1458161307"/>
    <b v="0"/>
    <n v="28"/>
    <x v="0"/>
    <x v="40"/>
    <n v="163"/>
    <n v="25.464285714285715"/>
    <x v="1"/>
    <x v="40"/>
  </r>
  <r>
    <x v="0"/>
    <x v="0"/>
    <s v="USD"/>
    <n v="1402515198"/>
    <n v="1399923198"/>
    <b v="0"/>
    <n v="17"/>
    <x v="0"/>
    <x v="40"/>
    <n v="50"/>
    <n v="267.64705882352939"/>
    <x v="1"/>
    <x v="40"/>
  </r>
  <r>
    <x v="0"/>
    <x v="0"/>
    <s v="USD"/>
    <n v="1417465515"/>
    <n v="1415737515"/>
    <b v="0"/>
    <n v="50"/>
    <x v="0"/>
    <x v="40"/>
    <n v="298"/>
    <n v="75.959999999999994"/>
    <x v="1"/>
    <x v="40"/>
  </r>
  <r>
    <x v="0"/>
    <x v="0"/>
    <s v="USD"/>
    <n v="1400475600"/>
    <n v="1397819938"/>
    <b v="0"/>
    <n v="26"/>
    <x v="0"/>
    <x v="40"/>
    <n v="35"/>
    <n v="59.03846153846154"/>
    <x v="1"/>
    <x v="40"/>
  </r>
  <r>
    <x v="0"/>
    <x v="0"/>
    <s v="USD"/>
    <n v="1440556553"/>
    <n v="1435372553"/>
    <b v="0"/>
    <n v="88"/>
    <x v="0"/>
    <x v="40"/>
    <n v="409.77000000000044"/>
    <n v="50.111022727272733"/>
    <x v="1"/>
    <x v="40"/>
  </r>
  <r>
    <x v="0"/>
    <x v="0"/>
    <s v="USD"/>
    <n v="1399293386"/>
    <n v="1397133386"/>
    <b v="0"/>
    <n v="91"/>
    <x v="0"/>
    <x v="40"/>
    <n v="50.770000000000437"/>
    <n v="55.502967032967035"/>
    <x v="1"/>
    <x v="40"/>
  </r>
  <r>
    <x v="0"/>
    <x v="1"/>
    <s v="GBP"/>
    <n v="1439247600"/>
    <n v="1434625937"/>
    <b v="0"/>
    <n v="3"/>
    <x v="0"/>
    <x v="40"/>
    <n v="0"/>
    <n v="166.66666666666666"/>
    <x v="1"/>
    <x v="40"/>
  </r>
  <r>
    <x v="0"/>
    <x v="1"/>
    <s v="GBP"/>
    <n v="1438543889"/>
    <n v="1436383889"/>
    <b v="0"/>
    <n v="28"/>
    <x v="0"/>
    <x v="40"/>
    <n v="78"/>
    <n v="47.428571428571431"/>
    <x v="1"/>
    <x v="40"/>
  </r>
  <r>
    <x v="0"/>
    <x v="0"/>
    <s v="USD"/>
    <n v="1427907626"/>
    <n v="1425319226"/>
    <b v="0"/>
    <n v="77"/>
    <x v="0"/>
    <x v="40"/>
    <n v="0"/>
    <n v="64.935064935064929"/>
    <x v="1"/>
    <x v="40"/>
  </r>
  <r>
    <x v="0"/>
    <x v="0"/>
    <s v="USD"/>
    <n v="1464482160"/>
    <n v="1462824832"/>
    <b v="0"/>
    <n v="27"/>
    <x v="0"/>
    <x v="40"/>
    <n v="0"/>
    <n v="55.555555555555557"/>
    <x v="1"/>
    <x v="40"/>
  </r>
  <r>
    <x v="0"/>
    <x v="0"/>
    <s v="USD"/>
    <n v="1406745482"/>
    <n v="1404153482"/>
    <b v="0"/>
    <n v="107"/>
    <x v="0"/>
    <x v="40"/>
    <n v="942"/>
    <n v="74.224299065420567"/>
    <x v="1"/>
    <x v="40"/>
  </r>
  <r>
    <x v="0"/>
    <x v="0"/>
    <s v="USD"/>
    <n v="1404360045"/>
    <n v="1401336045"/>
    <b v="0"/>
    <n v="96"/>
    <x v="0"/>
    <x v="40"/>
    <n v="265.01000000000022"/>
    <n v="106.9271875"/>
    <x v="1"/>
    <x v="40"/>
  </r>
  <r>
    <x v="0"/>
    <x v="0"/>
    <s v="USD"/>
    <n v="1425185940"/>
    <n v="1423960097"/>
    <b v="0"/>
    <n v="56"/>
    <x v="0"/>
    <x v="40"/>
    <n v="335"/>
    <n v="41.696428571428569"/>
    <x v="1"/>
    <x v="40"/>
  </r>
  <r>
    <x v="0"/>
    <x v="0"/>
    <s v="USD"/>
    <n v="1402594090"/>
    <n v="1400002090"/>
    <b v="0"/>
    <n v="58"/>
    <x v="0"/>
    <x v="40"/>
    <n v="306.10999999999967"/>
    <n v="74.243275862068955"/>
    <x v="1"/>
    <x v="40"/>
  </r>
  <r>
    <x v="0"/>
    <x v="0"/>
    <s v="USD"/>
    <n v="1460730079"/>
    <n v="1458138079"/>
    <b v="0"/>
    <n v="15"/>
    <x v="0"/>
    <x v="40"/>
    <n v="0"/>
    <n v="73.333333333333329"/>
    <x v="1"/>
    <x v="40"/>
  </r>
  <r>
    <x v="0"/>
    <x v="1"/>
    <s v="GBP"/>
    <n v="1434234010"/>
    <n v="1431642010"/>
    <b v="0"/>
    <n v="20"/>
    <x v="0"/>
    <x v="40"/>
    <n v="0"/>
    <n v="100"/>
    <x v="1"/>
    <x v="40"/>
  </r>
  <r>
    <x v="0"/>
    <x v="0"/>
    <s v="USD"/>
    <n v="1463529600"/>
    <n v="1462307652"/>
    <b v="0"/>
    <n v="38"/>
    <x v="0"/>
    <x v="40"/>
    <n v="460"/>
    <n v="38.421052631578945"/>
    <x v="1"/>
    <x v="40"/>
  </r>
  <r>
    <x v="0"/>
    <x v="0"/>
    <s v="USD"/>
    <n v="1480399200"/>
    <n v="1478616506"/>
    <b v="0"/>
    <n v="33"/>
    <x v="0"/>
    <x v="40"/>
    <n v="510"/>
    <n v="166.96969696969697"/>
    <x v="1"/>
    <x v="40"/>
  </r>
  <r>
    <x v="0"/>
    <x v="0"/>
    <s v="USD"/>
    <n v="1479175680"/>
    <n v="1476317247"/>
    <b v="0"/>
    <n v="57"/>
    <x v="0"/>
    <x v="40"/>
    <n v="410"/>
    <n v="94.912280701754383"/>
    <x v="1"/>
    <x v="40"/>
  </r>
  <r>
    <x v="0"/>
    <x v="5"/>
    <s v="CAD"/>
    <n v="1428606055"/>
    <n v="1427223655"/>
    <b v="0"/>
    <n v="25"/>
    <x v="0"/>
    <x v="40"/>
    <n v="0"/>
    <n v="100"/>
    <x v="1"/>
    <x v="40"/>
  </r>
  <r>
    <x v="0"/>
    <x v="0"/>
    <s v="USD"/>
    <n v="1428552000"/>
    <n v="1426199843"/>
    <b v="0"/>
    <n v="14"/>
    <x v="0"/>
    <x v="40"/>
    <n v="5"/>
    <n v="143.21428571428572"/>
    <x v="1"/>
    <x v="40"/>
  </r>
  <r>
    <x v="0"/>
    <x v="0"/>
    <s v="USD"/>
    <n v="1406854800"/>
    <n v="1403599778"/>
    <b v="0"/>
    <n v="94"/>
    <x v="0"/>
    <x v="40"/>
    <n v="537"/>
    <n v="90.819148936170208"/>
    <x v="1"/>
    <x v="40"/>
  </r>
  <r>
    <x v="0"/>
    <x v="0"/>
    <s v="USD"/>
    <n v="1411790400"/>
    <n v="1409884821"/>
    <b v="0"/>
    <n v="59"/>
    <x v="0"/>
    <x v="40"/>
    <n v="864"/>
    <n v="48.542372881355931"/>
    <x v="1"/>
    <x v="40"/>
  </r>
  <r>
    <x v="0"/>
    <x v="0"/>
    <s v="USD"/>
    <n v="1423942780"/>
    <n v="1418758780"/>
    <b v="0"/>
    <n v="36"/>
    <x v="0"/>
    <x v="40"/>
    <n v="121"/>
    <n v="70.027777777777771"/>
    <x v="1"/>
    <x v="40"/>
  </r>
  <r>
    <x v="0"/>
    <x v="0"/>
    <s v="USD"/>
    <n v="1459010340"/>
    <n v="1456421940"/>
    <b v="0"/>
    <n v="115"/>
    <x v="0"/>
    <x v="40"/>
    <n v="597"/>
    <n v="135.62608695652173"/>
    <x v="1"/>
    <x v="40"/>
  </r>
  <r>
    <x v="0"/>
    <x v="0"/>
    <s v="USD"/>
    <n v="1436817960"/>
    <n v="1433999785"/>
    <b v="0"/>
    <n v="30"/>
    <x v="0"/>
    <x v="40"/>
    <n v="500"/>
    <n v="100"/>
    <x v="1"/>
    <x v="40"/>
  </r>
  <r>
    <x v="0"/>
    <x v="0"/>
    <s v="USD"/>
    <n v="1410210685"/>
    <n v="1408050685"/>
    <b v="0"/>
    <n v="52"/>
    <x v="0"/>
    <x v="40"/>
    <n v="435"/>
    <n v="94.90384615384616"/>
    <x v="1"/>
    <x v="40"/>
  </r>
  <r>
    <x v="0"/>
    <x v="1"/>
    <s v="GBP"/>
    <n v="1469401200"/>
    <n v="1466887297"/>
    <b v="0"/>
    <n v="27"/>
    <x v="0"/>
    <x v="40"/>
    <n v="35"/>
    <n v="75.370370370370367"/>
    <x v="1"/>
    <x v="40"/>
  </r>
  <r>
    <x v="0"/>
    <x v="0"/>
    <s v="USD"/>
    <n v="1458057600"/>
    <n v="1455938520"/>
    <b v="0"/>
    <n v="24"/>
    <x v="0"/>
    <x v="40"/>
    <n v="347"/>
    <n v="64.458333333333329"/>
    <x v="1"/>
    <x v="40"/>
  </r>
  <r>
    <x v="0"/>
    <x v="5"/>
    <s v="CAD"/>
    <n v="1468193532"/>
    <n v="1465601532"/>
    <b v="0"/>
    <n v="10"/>
    <x v="0"/>
    <x v="40"/>
    <n v="150"/>
    <n v="115"/>
    <x v="1"/>
    <x v="40"/>
  </r>
  <r>
    <x v="0"/>
    <x v="1"/>
    <s v="GBP"/>
    <n v="1470132180"/>
    <n v="1467040769"/>
    <b v="0"/>
    <n v="30"/>
    <x v="0"/>
    <x v="40"/>
    <n v="1015"/>
    <n v="100.5"/>
    <x v="1"/>
    <x v="40"/>
  </r>
  <r>
    <x v="0"/>
    <x v="0"/>
    <s v="USD"/>
    <n v="1464310475"/>
    <n v="1461718475"/>
    <b v="0"/>
    <n v="71"/>
    <x v="0"/>
    <x v="40"/>
    <n v="658"/>
    <n v="93.774647887323937"/>
    <x v="1"/>
    <x v="40"/>
  </r>
  <r>
    <x v="0"/>
    <x v="0"/>
    <s v="USD"/>
    <n v="1436587140"/>
    <n v="1434113406"/>
    <b v="0"/>
    <n v="10"/>
    <x v="0"/>
    <x v="40"/>
    <n v="1"/>
    <n v="35.1"/>
    <x v="1"/>
    <x v="40"/>
  </r>
  <r>
    <x v="2"/>
    <x v="0"/>
    <s v="USD"/>
    <n v="1450887480"/>
    <n v="1448469719"/>
    <b v="0"/>
    <n v="1"/>
    <x v="1"/>
    <x v="40"/>
    <n v="-74500"/>
    <n v="500"/>
    <x v="1"/>
    <x v="40"/>
  </r>
  <r>
    <x v="2"/>
    <x v="1"/>
    <s v="GBP"/>
    <n v="1434395418"/>
    <n v="1431630618"/>
    <b v="0"/>
    <n v="4"/>
    <x v="1"/>
    <x v="40"/>
    <n v="-3434"/>
    <n v="29"/>
    <x v="1"/>
    <x v="40"/>
  </r>
  <r>
    <x v="2"/>
    <x v="0"/>
    <s v="USD"/>
    <n v="1479834023"/>
    <n v="1477238423"/>
    <b v="0"/>
    <n v="0"/>
    <x v="1"/>
    <x v="40"/>
    <n v="-15000"/>
    <e v="#DIV/0!"/>
    <x v="1"/>
    <x v="40"/>
  </r>
  <r>
    <x v="2"/>
    <x v="0"/>
    <s v="USD"/>
    <n v="1404664592"/>
    <n v="1399480592"/>
    <b v="0"/>
    <n v="0"/>
    <x v="1"/>
    <x v="40"/>
    <n v="-1500"/>
    <e v="#DIV/0!"/>
    <x v="1"/>
    <x v="40"/>
  </r>
  <r>
    <x v="2"/>
    <x v="0"/>
    <s v="USD"/>
    <n v="1436957022"/>
    <n v="1434365022"/>
    <b v="0"/>
    <n v="2"/>
    <x v="1"/>
    <x v="40"/>
    <n v="-12465"/>
    <n v="17.5"/>
    <x v="1"/>
    <x v="40"/>
  </r>
  <r>
    <x v="2"/>
    <x v="0"/>
    <s v="USD"/>
    <n v="1418769129"/>
    <n v="1416954729"/>
    <b v="0"/>
    <n v="24"/>
    <x v="1"/>
    <x v="40"/>
    <n v="-2824"/>
    <n v="174"/>
    <x v="1"/>
    <x v="40"/>
  </r>
  <r>
    <x v="2"/>
    <x v="1"/>
    <s v="GBP"/>
    <n v="1433685354"/>
    <n v="1431093354"/>
    <b v="0"/>
    <n v="1"/>
    <x v="1"/>
    <x v="40"/>
    <n v="-4950"/>
    <n v="50"/>
    <x v="1"/>
    <x v="40"/>
  </r>
  <r>
    <x v="2"/>
    <x v="1"/>
    <s v="GBP"/>
    <n v="1440801000"/>
    <n v="1437042490"/>
    <b v="0"/>
    <n v="2"/>
    <x v="1"/>
    <x v="40"/>
    <n v="-590"/>
    <n v="5"/>
    <x v="1"/>
    <x v="40"/>
  </r>
  <r>
    <x v="2"/>
    <x v="0"/>
    <s v="USD"/>
    <n v="1484354556"/>
    <n v="1479170556"/>
    <b v="0"/>
    <n v="1"/>
    <x v="1"/>
    <x v="40"/>
    <n v="-22499"/>
    <n v="1"/>
    <x v="1"/>
    <x v="40"/>
  </r>
  <r>
    <x v="2"/>
    <x v="0"/>
    <s v="USD"/>
    <n v="1429564165"/>
    <n v="1426972165"/>
    <b v="0"/>
    <n v="37"/>
    <x v="1"/>
    <x v="40"/>
    <n v="-620"/>
    <n v="145.40540540540542"/>
    <x v="1"/>
    <x v="40"/>
  </r>
  <r>
    <x v="2"/>
    <x v="0"/>
    <s v="USD"/>
    <n v="1407691248"/>
    <n v="1405099248"/>
    <b v="0"/>
    <n v="5"/>
    <x v="1"/>
    <x v="40"/>
    <n v="-68975"/>
    <n v="205"/>
    <x v="1"/>
    <x v="40"/>
  </r>
  <r>
    <x v="2"/>
    <x v="0"/>
    <s v="USD"/>
    <n v="1457734843"/>
    <n v="1455142843"/>
    <b v="0"/>
    <n v="4"/>
    <x v="1"/>
    <x v="40"/>
    <n v="-9598"/>
    <n v="100.5"/>
    <x v="1"/>
    <x v="40"/>
  </r>
  <r>
    <x v="2"/>
    <x v="0"/>
    <s v="USD"/>
    <n v="1420952340"/>
    <n v="1418146883"/>
    <b v="0"/>
    <n v="16"/>
    <x v="1"/>
    <x v="40"/>
    <n v="-21119"/>
    <n v="55.0625"/>
    <x v="1"/>
    <x v="40"/>
  </r>
  <r>
    <x v="2"/>
    <x v="0"/>
    <s v="USD"/>
    <n v="1420215216"/>
    <n v="1417536816"/>
    <b v="0"/>
    <n v="9"/>
    <x v="1"/>
    <x v="40"/>
    <n v="-4574"/>
    <n v="47.333333333333336"/>
    <x v="1"/>
    <x v="40"/>
  </r>
  <r>
    <x v="2"/>
    <x v="0"/>
    <s v="USD"/>
    <n v="1445482906"/>
    <n v="1442890906"/>
    <b v="0"/>
    <n v="0"/>
    <x v="1"/>
    <x v="40"/>
    <n v="-3000"/>
    <e v="#DIV/0!"/>
    <x v="1"/>
    <x v="40"/>
  </r>
  <r>
    <x v="2"/>
    <x v="0"/>
    <s v="USD"/>
    <n v="1457133568"/>
    <n v="1454541568"/>
    <b v="0"/>
    <n v="40"/>
    <x v="1"/>
    <x v="40"/>
    <n v="-9642"/>
    <n v="58.95"/>
    <x v="1"/>
    <x v="40"/>
  </r>
  <r>
    <x v="2"/>
    <x v="0"/>
    <s v="USD"/>
    <n v="1469948400"/>
    <n v="1465172024"/>
    <b v="0"/>
    <n v="0"/>
    <x v="1"/>
    <x v="40"/>
    <n v="-8000"/>
    <e v="#DIV/0!"/>
    <x v="1"/>
    <x v="40"/>
  </r>
  <r>
    <x v="2"/>
    <x v="0"/>
    <s v="USD"/>
    <n v="1411852640"/>
    <n v="1406668640"/>
    <b v="0"/>
    <n v="2"/>
    <x v="1"/>
    <x v="40"/>
    <n v="-149997"/>
    <n v="1.5"/>
    <x v="1"/>
    <x v="40"/>
  </r>
  <r>
    <x v="2"/>
    <x v="2"/>
    <s v="AUD"/>
    <n v="1404022381"/>
    <n v="1402294381"/>
    <b v="0"/>
    <n v="1"/>
    <x v="1"/>
    <x v="40"/>
    <n v="-7495"/>
    <n v="5"/>
    <x v="1"/>
    <x v="40"/>
  </r>
  <r>
    <x v="2"/>
    <x v="0"/>
    <s v="USD"/>
    <n v="1428097739"/>
    <n v="1427492939"/>
    <b v="0"/>
    <n v="9"/>
    <x v="1"/>
    <x v="40"/>
    <n v="-1045"/>
    <n v="50.555555555555557"/>
    <x v="1"/>
    <x v="40"/>
  </r>
  <r>
    <x v="0"/>
    <x v="1"/>
    <s v="GBP"/>
    <n v="1429955619"/>
    <n v="1424775219"/>
    <b v="0"/>
    <n v="24"/>
    <x v="0"/>
    <x v="6"/>
    <n v="0"/>
    <n v="41.666666666666664"/>
    <x v="1"/>
    <x v="6"/>
  </r>
  <r>
    <x v="0"/>
    <x v="1"/>
    <s v="GBP"/>
    <n v="1406761200"/>
    <n v="1402403907"/>
    <b v="0"/>
    <n v="38"/>
    <x v="0"/>
    <x v="6"/>
    <n v="25"/>
    <n v="53.289473684210527"/>
    <x v="1"/>
    <x v="6"/>
  </r>
  <r>
    <x v="0"/>
    <x v="0"/>
    <s v="USD"/>
    <n v="1426965758"/>
    <n v="1424377358"/>
    <b v="0"/>
    <n v="26"/>
    <x v="0"/>
    <x v="6"/>
    <n v="326"/>
    <n v="70.230769230769226"/>
    <x v="1"/>
    <x v="6"/>
  </r>
  <r>
    <x v="0"/>
    <x v="1"/>
    <s v="GBP"/>
    <n v="1464692400"/>
    <n v="1461769373"/>
    <b v="0"/>
    <n v="19"/>
    <x v="0"/>
    <x v="6"/>
    <n v="575"/>
    <n v="43.421052631578945"/>
    <x v="1"/>
    <x v="6"/>
  </r>
  <r>
    <x v="0"/>
    <x v="5"/>
    <s v="CAD"/>
    <n v="1433131140"/>
    <n v="1429120908"/>
    <b v="0"/>
    <n v="11"/>
    <x v="0"/>
    <x v="6"/>
    <n v="191"/>
    <n v="199.18181818181819"/>
    <x v="1"/>
    <x v="6"/>
  </r>
  <r>
    <x v="0"/>
    <x v="0"/>
    <s v="USD"/>
    <n v="1465940580"/>
    <n v="1462603021"/>
    <b v="0"/>
    <n v="27"/>
    <x v="0"/>
    <x v="6"/>
    <n v="19.989999999999782"/>
    <n v="78.518148148148143"/>
    <x v="1"/>
    <x v="6"/>
  </r>
  <r>
    <x v="0"/>
    <x v="0"/>
    <s v="USD"/>
    <n v="1427860740"/>
    <n v="1424727712"/>
    <b v="0"/>
    <n v="34"/>
    <x v="0"/>
    <x v="6"/>
    <n v="602"/>
    <n v="61.823529411764703"/>
    <x v="1"/>
    <x v="6"/>
  </r>
  <r>
    <x v="0"/>
    <x v="1"/>
    <s v="GBP"/>
    <n v="1440111600"/>
    <n v="1437545657"/>
    <b v="0"/>
    <n v="20"/>
    <x v="0"/>
    <x v="6"/>
    <n v="9.9999999999909051E-3"/>
    <n v="50.000500000000002"/>
    <x v="1"/>
    <x v="6"/>
  </r>
  <r>
    <x v="0"/>
    <x v="0"/>
    <s v="USD"/>
    <n v="1405614823"/>
    <n v="1403022823"/>
    <b v="0"/>
    <n v="37"/>
    <x v="0"/>
    <x v="6"/>
    <n v="288.56999999999994"/>
    <n v="48.339729729729726"/>
    <x v="1"/>
    <x v="6"/>
  </r>
  <r>
    <x v="0"/>
    <x v="0"/>
    <s v="USD"/>
    <n v="1445659140"/>
    <n v="1444236216"/>
    <b v="0"/>
    <n v="20"/>
    <x v="0"/>
    <x v="6"/>
    <n v="145"/>
    <n v="107.25"/>
    <x v="1"/>
    <x v="6"/>
  </r>
  <r>
    <x v="0"/>
    <x v="0"/>
    <s v="USD"/>
    <n v="1426187582"/>
    <n v="1423599182"/>
    <b v="0"/>
    <n v="10"/>
    <x v="0"/>
    <x v="6"/>
    <n v="320"/>
    <n v="57"/>
    <x v="1"/>
    <x v="6"/>
  </r>
  <r>
    <x v="0"/>
    <x v="0"/>
    <s v="USD"/>
    <n v="1437166920"/>
    <n v="1435554104"/>
    <b v="0"/>
    <n v="26"/>
    <x v="0"/>
    <x v="6"/>
    <n v="64"/>
    <n v="40.92307692307692"/>
    <x v="1"/>
    <x v="6"/>
  </r>
  <r>
    <x v="0"/>
    <x v="1"/>
    <s v="GBP"/>
    <n v="1436110717"/>
    <n v="1433518717"/>
    <b v="0"/>
    <n v="20"/>
    <x v="0"/>
    <x v="6"/>
    <n v="130"/>
    <n v="21.5"/>
    <x v="1"/>
    <x v="6"/>
  </r>
  <r>
    <x v="0"/>
    <x v="0"/>
    <s v="USD"/>
    <n v="1451881207"/>
    <n v="1449116407"/>
    <b v="0"/>
    <n v="46"/>
    <x v="0"/>
    <x v="6"/>
    <n v="159"/>
    <n v="79.543478260869563"/>
    <x v="1"/>
    <x v="6"/>
  </r>
  <r>
    <x v="0"/>
    <x v="12"/>
    <s v="EUR"/>
    <n v="1453244340"/>
    <n v="1448136417"/>
    <b v="0"/>
    <n v="76"/>
    <x v="0"/>
    <x v="6"/>
    <n v="501"/>
    <n v="72.381578947368425"/>
    <x v="1"/>
    <x v="6"/>
  </r>
  <r>
    <x v="0"/>
    <x v="0"/>
    <s v="USD"/>
    <n v="1437364740"/>
    <n v="1434405044"/>
    <b v="0"/>
    <n v="41"/>
    <x v="0"/>
    <x v="6"/>
    <n v="150"/>
    <n v="64.634146341463421"/>
    <x v="1"/>
    <x v="6"/>
  </r>
  <r>
    <x v="0"/>
    <x v="1"/>
    <s v="GBP"/>
    <n v="1470058860"/>
    <n v="1469026903"/>
    <b v="0"/>
    <n v="7"/>
    <x v="0"/>
    <x v="6"/>
    <n v="20"/>
    <n v="38.571428571428569"/>
    <x v="1"/>
    <x v="6"/>
  </r>
  <r>
    <x v="0"/>
    <x v="0"/>
    <s v="USD"/>
    <n v="1434505214"/>
    <n v="1432690814"/>
    <b v="0"/>
    <n v="49"/>
    <x v="0"/>
    <x v="6"/>
    <n v="271"/>
    <n v="107.57142857142857"/>
    <x v="1"/>
    <x v="6"/>
  </r>
  <r>
    <x v="0"/>
    <x v="1"/>
    <s v="GBP"/>
    <n v="1430993394"/>
    <n v="1428401394"/>
    <b v="0"/>
    <n v="26"/>
    <x v="0"/>
    <x v="6"/>
    <n v="115"/>
    <n v="27.5"/>
    <x v="1"/>
    <x v="6"/>
  </r>
  <r>
    <x v="0"/>
    <x v="1"/>
    <s v="GBP"/>
    <n v="1427414400"/>
    <n v="1422656201"/>
    <b v="0"/>
    <n v="65"/>
    <x v="0"/>
    <x v="6"/>
    <n v="1580"/>
    <n v="70.461538461538467"/>
    <x v="1"/>
    <x v="6"/>
  </r>
  <r>
    <x v="0"/>
    <x v="0"/>
    <s v="USD"/>
    <n v="1420033187"/>
    <n v="1414845587"/>
    <b v="0"/>
    <n v="28"/>
    <x v="0"/>
    <x v="6"/>
    <n v="0"/>
    <n v="178.57142857142858"/>
    <x v="1"/>
    <x v="6"/>
  </r>
  <r>
    <x v="0"/>
    <x v="0"/>
    <s v="USD"/>
    <n v="1472676371"/>
    <n v="1470948371"/>
    <b v="0"/>
    <n v="8"/>
    <x v="0"/>
    <x v="6"/>
    <n v="1"/>
    <n v="62.625"/>
    <x v="1"/>
    <x v="6"/>
  </r>
  <r>
    <x v="0"/>
    <x v="0"/>
    <s v="USD"/>
    <n v="1464371211"/>
    <n v="1463161611"/>
    <b v="0"/>
    <n v="3"/>
    <x v="0"/>
    <x v="6"/>
    <n v="125"/>
    <n v="75"/>
    <x v="1"/>
    <x v="6"/>
  </r>
  <r>
    <x v="0"/>
    <x v="0"/>
    <s v="USD"/>
    <n v="1415222545"/>
    <n v="1413404545"/>
    <b v="0"/>
    <n v="9"/>
    <x v="0"/>
    <x v="6"/>
    <n v="30.110000000000014"/>
    <n v="58.901111111111113"/>
    <x v="1"/>
    <x v="6"/>
  </r>
  <r>
    <x v="0"/>
    <x v="0"/>
    <s v="USD"/>
    <n v="1455936335"/>
    <n v="1452048335"/>
    <b v="0"/>
    <n v="9"/>
    <x v="0"/>
    <x v="6"/>
    <n v="56"/>
    <n v="139.55555555555554"/>
    <x v="1"/>
    <x v="6"/>
  </r>
  <r>
    <x v="0"/>
    <x v="5"/>
    <s v="CAD"/>
    <n v="1417460940"/>
    <n v="1416516972"/>
    <b v="0"/>
    <n v="20"/>
    <x v="0"/>
    <x v="6"/>
    <n v="200"/>
    <n v="70"/>
    <x v="1"/>
    <x v="6"/>
  </r>
  <r>
    <x v="0"/>
    <x v="1"/>
    <s v="GBP"/>
    <n v="1434624067"/>
    <n v="1432032067"/>
    <b v="0"/>
    <n v="57"/>
    <x v="0"/>
    <x v="6"/>
    <n v="271"/>
    <n v="57.385964912280699"/>
    <x v="1"/>
    <x v="6"/>
  </r>
  <r>
    <x v="0"/>
    <x v="1"/>
    <s v="GBP"/>
    <n v="1461278208"/>
    <n v="1459463808"/>
    <b v="0"/>
    <n v="8"/>
    <x v="0"/>
    <x v="6"/>
    <n v="120"/>
    <n v="40"/>
    <x v="1"/>
    <x v="6"/>
  </r>
  <r>
    <x v="0"/>
    <x v="0"/>
    <s v="USD"/>
    <n v="1470197340"/>
    <n v="1467497652"/>
    <b v="0"/>
    <n v="14"/>
    <x v="0"/>
    <x v="6"/>
    <n v="100"/>
    <n v="64.285714285714292"/>
    <x v="1"/>
    <x v="6"/>
  </r>
  <r>
    <x v="0"/>
    <x v="1"/>
    <s v="GBP"/>
    <n v="1435947758"/>
    <n v="1432837358"/>
    <b v="0"/>
    <n v="17"/>
    <x v="0"/>
    <x v="6"/>
    <n v="42"/>
    <n v="120.11764705882354"/>
    <x v="1"/>
    <x v="6"/>
  </r>
  <r>
    <x v="0"/>
    <x v="11"/>
    <s v="SEK"/>
    <n v="1432314209"/>
    <n v="1429722209"/>
    <b v="0"/>
    <n v="100"/>
    <x v="0"/>
    <x v="6"/>
    <n v="824"/>
    <n v="1008.24"/>
    <x v="1"/>
    <x v="6"/>
  </r>
  <r>
    <x v="0"/>
    <x v="0"/>
    <s v="USD"/>
    <n v="1438226724"/>
    <n v="1433042724"/>
    <b v="0"/>
    <n v="32"/>
    <x v="0"/>
    <x v="6"/>
    <n v="25"/>
    <n v="63.28125"/>
    <x v="1"/>
    <x v="6"/>
  </r>
  <r>
    <x v="0"/>
    <x v="1"/>
    <s v="GBP"/>
    <n v="1459180229"/>
    <n v="1457023829"/>
    <b v="0"/>
    <n v="3"/>
    <x v="0"/>
    <x v="6"/>
    <n v="64"/>
    <n v="21.666666666666668"/>
    <x v="1"/>
    <x v="6"/>
  </r>
  <r>
    <x v="2"/>
    <x v="0"/>
    <s v="USD"/>
    <n v="1405882287"/>
    <n v="1400698287"/>
    <b v="1"/>
    <n v="34"/>
    <x v="1"/>
    <x v="6"/>
    <n v="-9128"/>
    <n v="25.647058823529413"/>
    <x v="1"/>
    <x v="6"/>
  </r>
  <r>
    <x v="2"/>
    <x v="1"/>
    <s v="GBP"/>
    <n v="1399809052"/>
    <n v="1397217052"/>
    <b v="1"/>
    <n v="23"/>
    <x v="1"/>
    <x v="6"/>
    <n v="-3903"/>
    <n v="47.695652173913047"/>
    <x v="1"/>
    <x v="6"/>
  </r>
  <r>
    <x v="2"/>
    <x v="0"/>
    <s v="USD"/>
    <n v="1401587064"/>
    <n v="1399427064"/>
    <b v="1"/>
    <n v="19"/>
    <x v="1"/>
    <x v="6"/>
    <n v="-3935"/>
    <n v="56.05263157894737"/>
    <x v="1"/>
    <x v="6"/>
  </r>
  <r>
    <x v="2"/>
    <x v="0"/>
    <s v="USD"/>
    <n v="1401778740"/>
    <n v="1399474134"/>
    <b v="1"/>
    <n v="50"/>
    <x v="1"/>
    <x v="6"/>
    <n v="-5734"/>
    <n v="81.319999999999993"/>
    <x v="1"/>
    <x v="6"/>
  </r>
  <r>
    <x v="2"/>
    <x v="0"/>
    <s v="USD"/>
    <n v="1443711774"/>
    <n v="1441119774"/>
    <b v="1"/>
    <n v="12"/>
    <x v="1"/>
    <x v="6"/>
    <n v="-39158"/>
    <n v="70.166666666666671"/>
    <x v="1"/>
    <x v="6"/>
  </r>
  <r>
    <x v="2"/>
    <x v="0"/>
    <s v="USD"/>
    <n v="1412405940"/>
    <n v="1409721542"/>
    <b v="1"/>
    <n v="8"/>
    <x v="1"/>
    <x v="6"/>
    <n v="-6811"/>
    <n v="23.625"/>
    <x v="1"/>
    <x v="6"/>
  </r>
  <r>
    <x v="2"/>
    <x v="0"/>
    <s v="USD"/>
    <n v="1437283391"/>
    <n v="1433395391"/>
    <b v="1"/>
    <n v="9"/>
    <x v="1"/>
    <x v="6"/>
    <n v="-8803"/>
    <n v="188.55555555555554"/>
    <x v="1"/>
    <x v="6"/>
  </r>
  <r>
    <x v="2"/>
    <x v="0"/>
    <s v="USD"/>
    <n v="1445196989"/>
    <n v="1442604989"/>
    <b v="1"/>
    <n v="43"/>
    <x v="1"/>
    <x v="6"/>
    <n v="-10871"/>
    <n v="49.511627906976742"/>
    <x v="1"/>
    <x v="6"/>
  </r>
  <r>
    <x v="2"/>
    <x v="12"/>
    <s v="EUR"/>
    <n v="1434047084"/>
    <n v="1431455084"/>
    <b v="1"/>
    <n v="28"/>
    <x v="1"/>
    <x v="6"/>
    <n v="-27887"/>
    <n v="75.464285714285708"/>
    <x v="1"/>
    <x v="6"/>
  </r>
  <r>
    <x v="2"/>
    <x v="0"/>
    <s v="USD"/>
    <n v="1420081143"/>
    <n v="1417489143"/>
    <b v="1"/>
    <n v="4"/>
    <x v="1"/>
    <x v="6"/>
    <n v="-962"/>
    <n v="9.5"/>
    <x v="1"/>
    <x v="6"/>
  </r>
  <r>
    <x v="2"/>
    <x v="1"/>
    <s v="GBP"/>
    <n v="1437129179"/>
    <n v="1434537179"/>
    <b v="1"/>
    <n v="24"/>
    <x v="1"/>
    <x v="6"/>
    <n v="-1648"/>
    <n v="35.5"/>
    <x v="1"/>
    <x v="6"/>
  </r>
  <r>
    <x v="2"/>
    <x v="0"/>
    <s v="USD"/>
    <n v="1427427276"/>
    <n v="1425270876"/>
    <b v="0"/>
    <n v="2"/>
    <x v="1"/>
    <x v="6"/>
    <n v="-9980"/>
    <n v="10"/>
    <x v="1"/>
    <x v="6"/>
  </r>
  <r>
    <x v="2"/>
    <x v="0"/>
    <s v="USD"/>
    <n v="1409602178"/>
    <n v="1406578178"/>
    <b v="0"/>
    <n v="2"/>
    <x v="1"/>
    <x v="6"/>
    <n v="-99974"/>
    <n v="13"/>
    <x v="1"/>
    <x v="6"/>
  </r>
  <r>
    <x v="2"/>
    <x v="0"/>
    <s v="USD"/>
    <n v="1431206058"/>
    <n v="1428614058"/>
    <b v="0"/>
    <n v="20"/>
    <x v="1"/>
    <x v="6"/>
    <n v="-9212"/>
    <n v="89.4"/>
    <x v="1"/>
    <x v="6"/>
  </r>
  <r>
    <x v="2"/>
    <x v="0"/>
    <s v="USD"/>
    <n v="1427408271"/>
    <n v="1424819871"/>
    <b v="0"/>
    <n v="1"/>
    <x v="1"/>
    <x v="6"/>
    <n v="-975"/>
    <n v="25"/>
    <x v="1"/>
    <x v="6"/>
  </r>
  <r>
    <x v="2"/>
    <x v="0"/>
    <s v="USD"/>
    <n v="1425833403"/>
    <n v="1423245003"/>
    <b v="0"/>
    <n v="1"/>
    <x v="1"/>
    <x v="6"/>
    <n v="-4999"/>
    <n v="1"/>
    <x v="1"/>
    <x v="6"/>
  </r>
  <r>
    <x v="2"/>
    <x v="0"/>
    <s v="USD"/>
    <n v="1406913120"/>
    <n v="1404927690"/>
    <b v="0"/>
    <n v="4"/>
    <x v="1"/>
    <x v="6"/>
    <n v="-4740"/>
    <n v="65"/>
    <x v="1"/>
    <x v="6"/>
  </r>
  <r>
    <x v="2"/>
    <x v="1"/>
    <s v="GBP"/>
    <n v="1432328400"/>
    <n v="1430734844"/>
    <b v="0"/>
    <n v="1"/>
    <x v="1"/>
    <x v="6"/>
    <n v="-490"/>
    <n v="10"/>
    <x v="1"/>
    <x v="6"/>
  </r>
  <r>
    <x v="2"/>
    <x v="0"/>
    <s v="USD"/>
    <n v="1403730000"/>
    <n v="1401485207"/>
    <b v="0"/>
    <n v="1"/>
    <x v="1"/>
    <x v="6"/>
    <n v="-2499"/>
    <n v="1"/>
    <x v="1"/>
    <x v="6"/>
  </r>
  <r>
    <x v="2"/>
    <x v="0"/>
    <s v="USD"/>
    <n v="1407858710"/>
    <n v="1405266710"/>
    <b v="0"/>
    <n v="13"/>
    <x v="1"/>
    <x v="6"/>
    <n v="-4940"/>
    <n v="81.538461538461533"/>
    <x v="1"/>
    <x v="6"/>
  </r>
  <r>
    <x v="2"/>
    <x v="0"/>
    <s v="USD"/>
    <n v="1415828820"/>
    <n v="1412258977"/>
    <b v="0"/>
    <n v="1"/>
    <x v="1"/>
    <x v="6"/>
    <n v="-1900"/>
    <n v="100"/>
    <x v="1"/>
    <x v="6"/>
  </r>
  <r>
    <x v="2"/>
    <x v="0"/>
    <s v="USD"/>
    <n v="1473699540"/>
    <n v="1472451356"/>
    <b v="0"/>
    <n v="1"/>
    <x v="1"/>
    <x v="6"/>
    <n v="-7499"/>
    <n v="1"/>
    <x v="1"/>
    <x v="6"/>
  </r>
  <r>
    <x v="2"/>
    <x v="0"/>
    <s v="USD"/>
    <n v="1446739905"/>
    <n v="1441552305"/>
    <b v="0"/>
    <n v="0"/>
    <x v="1"/>
    <x v="6"/>
    <n v="-6000"/>
    <e v="#DIV/0!"/>
    <x v="1"/>
    <x v="6"/>
  </r>
  <r>
    <x v="2"/>
    <x v="0"/>
    <s v="USD"/>
    <n v="1447799054"/>
    <n v="1445203454"/>
    <b v="0"/>
    <n v="3"/>
    <x v="1"/>
    <x v="6"/>
    <n v="-4940"/>
    <n v="20"/>
    <x v="1"/>
    <x v="6"/>
  </r>
  <r>
    <x v="2"/>
    <x v="5"/>
    <s v="CAD"/>
    <n v="1409376600"/>
    <n v="1405957098"/>
    <b v="0"/>
    <n v="14"/>
    <x v="1"/>
    <x v="6"/>
    <n v="-1763"/>
    <n v="46.428571428571431"/>
    <x v="1"/>
    <x v="6"/>
  </r>
  <r>
    <x v="2"/>
    <x v="0"/>
    <s v="USD"/>
    <n v="1458703740"/>
    <n v="1454453021"/>
    <b v="0"/>
    <n v="2"/>
    <x v="1"/>
    <x v="6"/>
    <n v="-1989"/>
    <n v="5.5"/>
    <x v="1"/>
    <x v="6"/>
  </r>
  <r>
    <x v="2"/>
    <x v="0"/>
    <s v="USD"/>
    <n v="1466278339"/>
    <n v="1463686339"/>
    <b v="0"/>
    <n v="5"/>
    <x v="1"/>
    <x v="6"/>
    <n v="-1749"/>
    <n v="50.2"/>
    <x v="1"/>
    <x v="6"/>
  </r>
  <r>
    <x v="1"/>
    <x v="1"/>
    <s v="GBP"/>
    <n v="1410191405"/>
    <n v="1408031405"/>
    <b v="0"/>
    <n v="1"/>
    <x v="1"/>
    <x v="40"/>
    <n v="-4990"/>
    <n v="10"/>
    <x v="1"/>
    <x v="40"/>
  </r>
  <r>
    <x v="1"/>
    <x v="0"/>
    <s v="USD"/>
    <n v="1426302660"/>
    <n v="1423761792"/>
    <b v="0"/>
    <n v="15"/>
    <x v="1"/>
    <x v="40"/>
    <n v="-12659"/>
    <n v="30.133333333333333"/>
    <x v="1"/>
    <x v="40"/>
  </r>
  <r>
    <x v="1"/>
    <x v="0"/>
    <s v="USD"/>
    <n v="1404360478"/>
    <n v="1401768478"/>
    <b v="0"/>
    <n v="10"/>
    <x v="1"/>
    <x v="40"/>
    <n v="-8500"/>
    <n v="150"/>
    <x v="1"/>
    <x v="40"/>
  </r>
  <r>
    <x v="1"/>
    <x v="0"/>
    <s v="USD"/>
    <n v="1490809450"/>
    <n v="1485629050"/>
    <b v="0"/>
    <n v="3"/>
    <x v="1"/>
    <x v="40"/>
    <n v="-1460"/>
    <n v="13.333333333333334"/>
    <x v="1"/>
    <x v="40"/>
  </r>
  <r>
    <x v="1"/>
    <x v="0"/>
    <s v="USD"/>
    <n v="1439522996"/>
    <n v="1435202996"/>
    <b v="0"/>
    <n v="0"/>
    <x v="1"/>
    <x v="40"/>
    <n v="-15000"/>
    <e v="#DIV/0!"/>
    <x v="1"/>
    <x v="40"/>
  </r>
  <r>
    <x v="1"/>
    <x v="0"/>
    <s v="USD"/>
    <n v="1444322535"/>
    <n v="1441730535"/>
    <b v="0"/>
    <n v="0"/>
    <x v="1"/>
    <x v="40"/>
    <n v="-5500"/>
    <e v="#DIV/0!"/>
    <x v="1"/>
    <x v="40"/>
  </r>
  <r>
    <x v="1"/>
    <x v="4"/>
    <s v="NZD"/>
    <n v="1422061200"/>
    <n v="1420244622"/>
    <b v="0"/>
    <n v="0"/>
    <x v="1"/>
    <x v="40"/>
    <n v="-620"/>
    <e v="#DIV/0!"/>
    <x v="1"/>
    <x v="40"/>
  </r>
  <r>
    <x v="1"/>
    <x v="8"/>
    <s v="DKK"/>
    <n v="1472896800"/>
    <n v="1472804365"/>
    <b v="0"/>
    <n v="0"/>
    <x v="1"/>
    <x v="40"/>
    <n v="-30000"/>
    <e v="#DIV/0!"/>
    <x v="1"/>
    <x v="40"/>
  </r>
  <r>
    <x v="1"/>
    <x v="1"/>
    <s v="GBP"/>
    <n v="1454425128"/>
    <n v="1451833128"/>
    <b v="0"/>
    <n v="46"/>
    <x v="1"/>
    <x v="40"/>
    <n v="-1841"/>
    <n v="44.760869565217391"/>
    <x v="1"/>
    <x v="40"/>
  </r>
  <r>
    <x v="1"/>
    <x v="0"/>
    <s v="USD"/>
    <n v="1481213752"/>
    <n v="1478621752"/>
    <b v="0"/>
    <n v="14"/>
    <x v="1"/>
    <x v="40"/>
    <n v="-23759"/>
    <n v="88.642857142857139"/>
    <x v="1"/>
    <x v="40"/>
  </r>
  <r>
    <x v="1"/>
    <x v="0"/>
    <s v="USD"/>
    <n v="1435636740"/>
    <n v="1433014746"/>
    <b v="0"/>
    <n v="1"/>
    <x v="1"/>
    <x v="40"/>
    <n v="-17990"/>
    <n v="10"/>
    <x v="1"/>
    <x v="40"/>
  </r>
  <r>
    <x v="1"/>
    <x v="1"/>
    <s v="GBP"/>
    <n v="1422218396"/>
    <n v="1419626396"/>
    <b v="0"/>
    <n v="0"/>
    <x v="1"/>
    <x v="40"/>
    <n v="-15000"/>
    <e v="#DIV/0!"/>
    <x v="1"/>
    <x v="40"/>
  </r>
  <r>
    <x v="1"/>
    <x v="1"/>
    <s v="GBP"/>
    <n v="1406761200"/>
    <n v="1403724820"/>
    <b v="0"/>
    <n v="17"/>
    <x v="1"/>
    <x v="40"/>
    <n v="-6520"/>
    <n v="57.647058823529413"/>
    <x v="1"/>
    <x v="40"/>
  </r>
  <r>
    <x v="1"/>
    <x v="0"/>
    <s v="USD"/>
    <n v="1487550399"/>
    <n v="1484958399"/>
    <b v="0"/>
    <n v="1"/>
    <x v="1"/>
    <x v="40"/>
    <n v="-475"/>
    <n v="25"/>
    <x v="1"/>
    <x v="40"/>
  </r>
  <r>
    <x v="1"/>
    <x v="2"/>
    <s v="AUD"/>
    <n v="1454281380"/>
    <n v="1451950570"/>
    <b v="0"/>
    <n v="0"/>
    <x v="1"/>
    <x v="40"/>
    <n v="-30000"/>
    <e v="#DIV/0!"/>
    <x v="1"/>
    <x v="40"/>
  </r>
  <r>
    <x v="1"/>
    <x v="1"/>
    <s v="GBP"/>
    <n v="1409668069"/>
    <n v="1407076069"/>
    <b v="0"/>
    <n v="0"/>
    <x v="1"/>
    <x v="40"/>
    <n v="-15000"/>
    <e v="#DIV/0!"/>
    <x v="1"/>
    <x v="40"/>
  </r>
  <r>
    <x v="1"/>
    <x v="0"/>
    <s v="USD"/>
    <n v="1427479192"/>
    <n v="1425322792"/>
    <b v="0"/>
    <n v="0"/>
    <x v="1"/>
    <x v="40"/>
    <n v="-10000"/>
    <e v="#DIV/0!"/>
    <x v="1"/>
    <x v="40"/>
  </r>
  <r>
    <x v="1"/>
    <x v="0"/>
    <s v="USD"/>
    <n v="1462834191"/>
    <n v="1460242191"/>
    <b v="0"/>
    <n v="0"/>
    <x v="1"/>
    <x v="40"/>
    <n v="-375000"/>
    <e v="#DIV/0!"/>
    <x v="1"/>
    <x v="40"/>
  </r>
  <r>
    <x v="1"/>
    <x v="2"/>
    <s v="AUD"/>
    <n v="1418275702"/>
    <n v="1415683702"/>
    <b v="0"/>
    <n v="0"/>
    <x v="1"/>
    <x v="40"/>
    <n v="-10000"/>
    <e v="#DIV/0!"/>
    <x v="1"/>
    <x v="40"/>
  </r>
  <r>
    <x v="1"/>
    <x v="0"/>
    <s v="USD"/>
    <n v="1430517600"/>
    <n v="1426538129"/>
    <b v="0"/>
    <n v="2"/>
    <x v="1"/>
    <x v="40"/>
    <n v="-1965"/>
    <n v="17.5"/>
    <x v="1"/>
    <x v="40"/>
  </r>
  <r>
    <x v="2"/>
    <x v="1"/>
    <s v="GBP"/>
    <n v="1488114358"/>
    <n v="1485522358"/>
    <b v="0"/>
    <n v="14"/>
    <x v="1"/>
    <x v="6"/>
    <n v="-1458"/>
    <n v="38.714285714285715"/>
    <x v="1"/>
    <x v="6"/>
  </r>
  <r>
    <x v="2"/>
    <x v="0"/>
    <s v="USD"/>
    <n v="1420413960"/>
    <n v="1417651630"/>
    <b v="0"/>
    <n v="9"/>
    <x v="1"/>
    <x v="6"/>
    <n v="-7882"/>
    <n v="13.111111111111111"/>
    <x v="1"/>
    <x v="6"/>
  </r>
  <r>
    <x v="2"/>
    <x v="0"/>
    <s v="USD"/>
    <n v="1439662344"/>
    <n v="1434478344"/>
    <b v="0"/>
    <n v="8"/>
    <x v="1"/>
    <x v="6"/>
    <n v="-12476"/>
    <n v="315.5"/>
    <x v="1"/>
    <x v="6"/>
  </r>
  <r>
    <x v="2"/>
    <x v="0"/>
    <s v="USD"/>
    <n v="1427086740"/>
    <n v="1424488244"/>
    <b v="0"/>
    <n v="7"/>
    <x v="1"/>
    <x v="6"/>
    <n v="-540"/>
    <n v="37.142857142857146"/>
    <x v="1"/>
    <x v="6"/>
  </r>
  <r>
    <x v="2"/>
    <x v="0"/>
    <s v="USD"/>
    <n v="1408863600"/>
    <n v="1408203557"/>
    <b v="0"/>
    <n v="0"/>
    <x v="1"/>
    <x v="6"/>
    <n v="-1000"/>
    <e v="#DIV/0!"/>
    <x v="1"/>
    <x v="6"/>
  </r>
  <r>
    <x v="2"/>
    <x v="0"/>
    <s v="USD"/>
    <n v="1404194400"/>
    <n v="1400600840"/>
    <b v="0"/>
    <n v="84"/>
    <x v="1"/>
    <x v="6"/>
    <n v="-39225"/>
    <n v="128.27380952380952"/>
    <x v="1"/>
    <x v="6"/>
  </r>
  <r>
    <x v="2"/>
    <x v="0"/>
    <s v="USD"/>
    <n v="1481000340"/>
    <n v="1478386812"/>
    <b v="0"/>
    <n v="11"/>
    <x v="1"/>
    <x v="6"/>
    <n v="-14480"/>
    <n v="47.272727272727273"/>
    <x v="1"/>
    <x v="6"/>
  </r>
  <r>
    <x v="2"/>
    <x v="0"/>
    <s v="USD"/>
    <n v="1425103218"/>
    <n v="1422424818"/>
    <b v="0"/>
    <n v="1"/>
    <x v="1"/>
    <x v="6"/>
    <n v="-950"/>
    <n v="50"/>
    <x v="1"/>
    <x v="6"/>
  </r>
  <r>
    <x v="2"/>
    <x v="0"/>
    <s v="USD"/>
    <n v="1402979778"/>
    <n v="1401770178"/>
    <b v="0"/>
    <n v="4"/>
    <x v="1"/>
    <x v="6"/>
    <n v="-1430"/>
    <n v="42.5"/>
    <x v="1"/>
    <x v="6"/>
  </r>
  <r>
    <x v="2"/>
    <x v="4"/>
    <s v="NZD"/>
    <n v="1420750683"/>
    <n v="1418158683"/>
    <b v="0"/>
    <n v="10"/>
    <x v="1"/>
    <x v="6"/>
    <n v="-2060"/>
    <n v="44"/>
    <x v="1"/>
    <x v="6"/>
  </r>
  <r>
    <x v="2"/>
    <x v="1"/>
    <s v="GBP"/>
    <n v="1439827200"/>
    <n v="1436355270"/>
    <b v="0"/>
    <n v="16"/>
    <x v="1"/>
    <x v="6"/>
    <n v="-1686"/>
    <n v="50.875"/>
    <x v="1"/>
    <x v="6"/>
  </r>
  <r>
    <x v="2"/>
    <x v="0"/>
    <s v="USD"/>
    <n v="1407868561"/>
    <n v="1406140561"/>
    <b v="0"/>
    <n v="2"/>
    <x v="1"/>
    <x v="6"/>
    <n v="-9875"/>
    <n v="62.5"/>
    <x v="1"/>
    <x v="6"/>
  </r>
  <r>
    <x v="2"/>
    <x v="0"/>
    <s v="USD"/>
    <n v="1433988791"/>
    <n v="1431396791"/>
    <b v="0"/>
    <n v="5"/>
    <x v="1"/>
    <x v="6"/>
    <n v="-2365"/>
    <n v="27"/>
    <x v="1"/>
    <x v="6"/>
  </r>
  <r>
    <x v="2"/>
    <x v="0"/>
    <s v="USD"/>
    <n v="1450554599"/>
    <n v="1447098599"/>
    <b v="0"/>
    <n v="1"/>
    <x v="1"/>
    <x v="6"/>
    <n v="-2975"/>
    <n v="25"/>
    <x v="1"/>
    <x v="6"/>
  </r>
  <r>
    <x v="2"/>
    <x v="1"/>
    <s v="GBP"/>
    <n v="1479125642"/>
    <n v="1476962042"/>
    <b v="0"/>
    <n v="31"/>
    <x v="1"/>
    <x v="6"/>
    <n v="-1535"/>
    <n v="47.258064516129032"/>
    <x v="1"/>
    <x v="6"/>
  </r>
  <r>
    <x v="2"/>
    <x v="0"/>
    <s v="USD"/>
    <n v="1439581080"/>
    <n v="1435709765"/>
    <b v="0"/>
    <n v="0"/>
    <x v="1"/>
    <x v="6"/>
    <n v="-1500"/>
    <e v="#DIV/0!"/>
    <x v="1"/>
    <x v="6"/>
  </r>
  <r>
    <x v="2"/>
    <x v="0"/>
    <s v="USD"/>
    <n v="1429074240"/>
    <n v="1427866200"/>
    <b v="0"/>
    <n v="2"/>
    <x v="1"/>
    <x v="6"/>
    <n v="-9997"/>
    <n v="1.5"/>
    <x v="1"/>
    <x v="6"/>
  </r>
  <r>
    <x v="2"/>
    <x v="1"/>
    <s v="GBP"/>
    <n v="1434063600"/>
    <n v="1430405903"/>
    <b v="0"/>
    <n v="7"/>
    <x v="1"/>
    <x v="6"/>
    <n v="-1327"/>
    <n v="24.714285714285715"/>
    <x v="1"/>
    <x v="6"/>
  </r>
  <r>
    <x v="2"/>
    <x v="1"/>
    <s v="GBP"/>
    <n v="1435325100"/>
    <n v="1432072893"/>
    <b v="0"/>
    <n v="16"/>
    <x v="1"/>
    <x v="6"/>
    <n v="-490"/>
    <n v="63.125"/>
    <x v="1"/>
    <x v="6"/>
  </r>
  <r>
    <x v="2"/>
    <x v="0"/>
    <s v="USD"/>
    <n v="1414354080"/>
    <n v="1411587606"/>
    <b v="0"/>
    <n v="4"/>
    <x v="1"/>
    <x v="6"/>
    <n v="-847"/>
    <n v="38.25"/>
    <x v="1"/>
    <x v="6"/>
  </r>
  <r>
    <x v="2"/>
    <x v="0"/>
    <s v="USD"/>
    <n v="1406603696"/>
    <n v="1405307696"/>
    <b v="0"/>
    <n v="4"/>
    <x v="1"/>
    <x v="6"/>
    <n v="-685"/>
    <n v="16.25"/>
    <x v="1"/>
    <x v="6"/>
  </r>
  <r>
    <x v="2"/>
    <x v="0"/>
    <s v="USD"/>
    <n v="1410424642"/>
    <n v="1407832642"/>
    <b v="0"/>
    <n v="4"/>
    <x v="1"/>
    <x v="6"/>
    <n v="-59865"/>
    <n v="33.75"/>
    <x v="1"/>
    <x v="6"/>
  </r>
  <r>
    <x v="2"/>
    <x v="0"/>
    <s v="USD"/>
    <n v="1441649397"/>
    <n v="1439057397"/>
    <b v="0"/>
    <n v="3"/>
    <x v="1"/>
    <x v="6"/>
    <n v="-5815"/>
    <n v="61.666666666666664"/>
    <x v="1"/>
    <x v="6"/>
  </r>
  <r>
    <x v="2"/>
    <x v="0"/>
    <s v="USD"/>
    <n v="1417033777"/>
    <n v="1414438177"/>
    <b v="0"/>
    <n v="36"/>
    <x v="1"/>
    <x v="6"/>
    <n v="-5007"/>
    <n v="83.138888888888886"/>
    <x v="1"/>
    <x v="6"/>
  </r>
  <r>
    <x v="2"/>
    <x v="0"/>
    <s v="USD"/>
    <n v="1429936500"/>
    <n v="1424759330"/>
    <b v="0"/>
    <n v="1"/>
    <x v="1"/>
    <x v="6"/>
    <n v="-14999"/>
    <n v="1"/>
    <x v="1"/>
    <x v="6"/>
  </r>
  <r>
    <x v="2"/>
    <x v="0"/>
    <s v="USD"/>
    <n v="1448863449"/>
    <n v="1446267849"/>
    <b v="0"/>
    <n v="7"/>
    <x v="1"/>
    <x v="6"/>
    <n v="-9000"/>
    <n v="142.85714285714286"/>
    <x v="1"/>
    <x v="6"/>
  </r>
  <r>
    <x v="2"/>
    <x v="1"/>
    <s v="GBP"/>
    <n v="1431298740"/>
    <n v="1429558756"/>
    <b v="0"/>
    <n v="27"/>
    <x v="1"/>
    <x v="6"/>
    <n v="-1591"/>
    <n v="33.666666666666664"/>
    <x v="1"/>
    <x v="6"/>
  </r>
  <r>
    <x v="2"/>
    <x v="1"/>
    <s v="GBP"/>
    <n v="1464824309"/>
    <n v="1462232309"/>
    <b v="0"/>
    <n v="1"/>
    <x v="1"/>
    <x v="6"/>
    <n v="-1495"/>
    <n v="5"/>
    <x v="1"/>
    <x v="6"/>
  </r>
  <r>
    <x v="2"/>
    <x v="8"/>
    <s v="DKK"/>
    <n v="1464952752"/>
    <n v="1462360752"/>
    <b v="0"/>
    <n v="0"/>
    <x v="1"/>
    <x v="6"/>
    <n v="-2000"/>
    <e v="#DIV/0!"/>
    <x v="1"/>
    <x v="6"/>
  </r>
  <r>
    <x v="2"/>
    <x v="1"/>
    <s v="GBP"/>
    <n v="1410439161"/>
    <n v="1407847161"/>
    <b v="0"/>
    <n v="1"/>
    <x v="1"/>
    <x v="6"/>
    <n v="-3490"/>
    <n v="10"/>
    <x v="1"/>
    <x v="6"/>
  </r>
  <r>
    <x v="2"/>
    <x v="1"/>
    <s v="GBP"/>
    <n v="1407168000"/>
    <n v="1406131023"/>
    <b v="0"/>
    <n v="3"/>
    <x v="1"/>
    <x v="6"/>
    <n v="-59880"/>
    <n v="40"/>
    <x v="1"/>
    <x v="6"/>
  </r>
  <r>
    <x v="2"/>
    <x v="1"/>
    <s v="GBP"/>
    <n v="1453075200"/>
    <n v="1450628773"/>
    <b v="0"/>
    <n v="3"/>
    <x v="1"/>
    <x v="6"/>
    <n v="-4910"/>
    <n v="30"/>
    <x v="1"/>
    <x v="6"/>
  </r>
  <r>
    <x v="2"/>
    <x v="1"/>
    <s v="GBP"/>
    <n v="1479032260"/>
    <n v="1476436660"/>
    <b v="0"/>
    <n v="3"/>
    <x v="1"/>
    <x v="6"/>
    <n v="-2365"/>
    <n v="45"/>
    <x v="1"/>
    <x v="6"/>
  </r>
  <r>
    <x v="2"/>
    <x v="1"/>
    <s v="GBP"/>
    <n v="1414346400"/>
    <n v="1413291655"/>
    <b v="0"/>
    <n v="0"/>
    <x v="1"/>
    <x v="6"/>
    <n v="-3000"/>
    <e v="#DIV/0!"/>
    <x v="1"/>
    <x v="6"/>
  </r>
  <r>
    <x v="2"/>
    <x v="0"/>
    <s v="USD"/>
    <n v="1425337200"/>
    <n v="1421432810"/>
    <b v="0"/>
    <n v="6"/>
    <x v="1"/>
    <x v="6"/>
    <n v="-689"/>
    <n v="10.166666666666666"/>
    <x v="1"/>
    <x v="6"/>
  </r>
  <r>
    <x v="2"/>
    <x v="1"/>
    <s v="GBP"/>
    <n v="1428622271"/>
    <n v="1426203071"/>
    <b v="0"/>
    <n v="17"/>
    <x v="1"/>
    <x v="6"/>
    <n v="-10116"/>
    <n v="81.411764705882348"/>
    <x v="1"/>
    <x v="6"/>
  </r>
  <r>
    <x v="2"/>
    <x v="0"/>
    <s v="USD"/>
    <n v="1403823722"/>
    <n v="1401231722"/>
    <b v="0"/>
    <n v="40"/>
    <x v="1"/>
    <x v="6"/>
    <n v="-12710"/>
    <n v="57.25"/>
    <x v="1"/>
    <x v="6"/>
  </r>
  <r>
    <x v="2"/>
    <x v="0"/>
    <s v="USD"/>
    <n v="1406753639"/>
    <n v="1404161639"/>
    <b v="0"/>
    <n v="3"/>
    <x v="1"/>
    <x v="6"/>
    <n v="-135"/>
    <n v="5"/>
    <x v="1"/>
    <x v="6"/>
  </r>
  <r>
    <x v="2"/>
    <x v="2"/>
    <s v="AUD"/>
    <n v="1419645748"/>
    <n v="1417053748"/>
    <b v="0"/>
    <n v="1"/>
    <x v="1"/>
    <x v="6"/>
    <n v="-4985"/>
    <n v="15"/>
    <x v="1"/>
    <x v="6"/>
  </r>
  <r>
    <x v="2"/>
    <x v="1"/>
    <s v="GBP"/>
    <n v="1407565504"/>
    <n v="1404973504"/>
    <b v="0"/>
    <n v="2"/>
    <x v="1"/>
    <x v="6"/>
    <n v="-2475"/>
    <n v="12.5"/>
    <x v="1"/>
    <x v="6"/>
  </r>
  <r>
    <x v="2"/>
    <x v="0"/>
    <s v="USD"/>
    <n v="1444971540"/>
    <n v="1442593427"/>
    <b v="0"/>
    <n v="7"/>
    <x v="1"/>
    <x v="6"/>
    <n v="-4349"/>
    <n v="93"/>
    <x v="1"/>
    <x v="6"/>
  </r>
  <r>
    <x v="2"/>
    <x v="0"/>
    <s v="USD"/>
    <n v="1474228265"/>
    <n v="1471636265"/>
    <b v="0"/>
    <n v="14"/>
    <x v="1"/>
    <x v="6"/>
    <n v="-19547"/>
    <n v="32.357142857142854"/>
    <x v="1"/>
    <x v="6"/>
  </r>
  <r>
    <x v="2"/>
    <x v="2"/>
    <s v="AUD"/>
    <n v="1459490400"/>
    <n v="1457078868"/>
    <b v="0"/>
    <n v="0"/>
    <x v="1"/>
    <x v="6"/>
    <n v="-10000"/>
    <e v="#DIV/0!"/>
    <x v="1"/>
    <x v="6"/>
  </r>
  <r>
    <x v="2"/>
    <x v="0"/>
    <s v="USD"/>
    <n v="1441510707"/>
    <n v="1439350707"/>
    <b v="0"/>
    <n v="0"/>
    <x v="1"/>
    <x v="6"/>
    <n v="-8000"/>
    <e v="#DIV/0!"/>
    <x v="1"/>
    <x v="6"/>
  </r>
  <r>
    <x v="2"/>
    <x v="0"/>
    <s v="USD"/>
    <n v="1458097364"/>
    <n v="1455508964"/>
    <b v="0"/>
    <n v="1"/>
    <x v="1"/>
    <x v="6"/>
    <n v="-11999"/>
    <n v="1"/>
    <x v="1"/>
    <x v="6"/>
  </r>
  <r>
    <x v="2"/>
    <x v="0"/>
    <s v="USD"/>
    <n v="1468716180"/>
    <n v="1466205262"/>
    <b v="0"/>
    <n v="12"/>
    <x v="1"/>
    <x v="6"/>
    <n v="-5898"/>
    <n v="91.833333333333329"/>
    <x v="1"/>
    <x v="6"/>
  </r>
  <r>
    <x v="2"/>
    <x v="0"/>
    <s v="USD"/>
    <n v="1443704400"/>
    <n v="1439827639"/>
    <b v="0"/>
    <n v="12"/>
    <x v="1"/>
    <x v="6"/>
    <n v="-4450"/>
    <n v="45.833333333333336"/>
    <x v="1"/>
    <x v="6"/>
  </r>
  <r>
    <x v="2"/>
    <x v="1"/>
    <s v="GBP"/>
    <n v="1443973546"/>
    <n v="1438789546"/>
    <b v="0"/>
    <n v="23"/>
    <x v="1"/>
    <x v="6"/>
    <n v="-1685"/>
    <n v="57.173913043478258"/>
    <x v="1"/>
    <x v="6"/>
  </r>
  <r>
    <x v="2"/>
    <x v="0"/>
    <s v="USD"/>
    <n v="1480576720"/>
    <n v="1477981120"/>
    <b v="0"/>
    <n v="0"/>
    <x v="1"/>
    <x v="6"/>
    <n v="-20000"/>
    <e v="#DIV/0!"/>
    <x v="1"/>
    <x v="6"/>
  </r>
  <r>
    <x v="2"/>
    <x v="0"/>
    <s v="USD"/>
    <n v="1468249760"/>
    <n v="1465830560"/>
    <b v="0"/>
    <n v="10"/>
    <x v="1"/>
    <x v="6"/>
    <n v="-400"/>
    <n v="248.5"/>
    <x v="1"/>
    <x v="6"/>
  </r>
  <r>
    <x v="2"/>
    <x v="0"/>
    <s v="USD"/>
    <n v="1435441454"/>
    <n v="1432763054"/>
    <b v="0"/>
    <n v="5"/>
    <x v="1"/>
    <x v="6"/>
    <n v="-2858"/>
    <n v="79.400000000000006"/>
    <x v="1"/>
    <x v="6"/>
  </r>
  <r>
    <x v="2"/>
    <x v="2"/>
    <s v="AUD"/>
    <n v="1412656200"/>
    <n v="1412328979"/>
    <b v="0"/>
    <n v="1"/>
    <x v="1"/>
    <x v="6"/>
    <n v="-4995"/>
    <n v="5"/>
    <x v="1"/>
    <x v="6"/>
  </r>
  <r>
    <x v="2"/>
    <x v="0"/>
    <s v="USD"/>
    <n v="1420199351"/>
    <n v="1416311351"/>
    <b v="0"/>
    <n v="2"/>
    <x v="1"/>
    <x v="6"/>
    <n v="-4989"/>
    <n v="5.5"/>
    <x v="1"/>
    <x v="6"/>
  </r>
  <r>
    <x v="2"/>
    <x v="0"/>
    <s v="USD"/>
    <n v="1416877200"/>
    <n v="1414505137"/>
    <b v="0"/>
    <n v="2"/>
    <x v="1"/>
    <x v="6"/>
    <n v="-5450"/>
    <n v="25"/>
    <x v="1"/>
    <x v="6"/>
  </r>
  <r>
    <x v="2"/>
    <x v="0"/>
    <s v="USD"/>
    <n v="1434490914"/>
    <n v="1429306914"/>
    <b v="0"/>
    <n v="0"/>
    <x v="1"/>
    <x v="6"/>
    <n v="-1200"/>
    <e v="#DIV/0!"/>
    <x v="1"/>
    <x v="6"/>
  </r>
  <r>
    <x v="2"/>
    <x v="0"/>
    <s v="USD"/>
    <n v="1446483000"/>
    <n v="1443811268"/>
    <b v="0"/>
    <n v="13"/>
    <x v="1"/>
    <x v="6"/>
    <n v="-3218"/>
    <n v="137.07692307692307"/>
    <x v="1"/>
    <x v="6"/>
  </r>
  <r>
    <x v="2"/>
    <x v="0"/>
    <s v="USD"/>
    <n v="1440690875"/>
    <n v="1438098875"/>
    <b v="0"/>
    <n v="0"/>
    <x v="1"/>
    <x v="6"/>
    <n v="-5000"/>
    <e v="#DIV/0!"/>
    <x v="1"/>
    <x v="6"/>
  </r>
  <r>
    <x v="2"/>
    <x v="0"/>
    <s v="USD"/>
    <n v="1431717268"/>
    <n v="1429125268"/>
    <b v="0"/>
    <n v="1"/>
    <x v="1"/>
    <x v="6"/>
    <n v="-1995"/>
    <n v="5"/>
    <x v="1"/>
    <x v="6"/>
  </r>
  <r>
    <x v="2"/>
    <x v="0"/>
    <s v="USD"/>
    <n v="1425110400"/>
    <n v="1422388822"/>
    <b v="0"/>
    <n v="5"/>
    <x v="1"/>
    <x v="6"/>
    <n v="-5805"/>
    <n v="39"/>
    <x v="1"/>
    <x v="6"/>
  </r>
  <r>
    <x v="2"/>
    <x v="0"/>
    <s v="USD"/>
    <n v="1475378744"/>
    <n v="1472786744"/>
    <b v="0"/>
    <n v="2"/>
    <x v="1"/>
    <x v="6"/>
    <n v="-2899"/>
    <n v="50.5"/>
    <x v="1"/>
    <x v="6"/>
  </r>
  <r>
    <x v="2"/>
    <x v="2"/>
    <s v="AUD"/>
    <n v="1410076123"/>
    <n v="1404892123"/>
    <b v="0"/>
    <n v="0"/>
    <x v="1"/>
    <x v="6"/>
    <n v="-30000"/>
    <e v="#DIV/0!"/>
    <x v="1"/>
    <x v="6"/>
  </r>
  <r>
    <x v="2"/>
    <x v="2"/>
    <s v="AUD"/>
    <n v="1423623221"/>
    <n v="1421031221"/>
    <b v="0"/>
    <n v="32"/>
    <x v="1"/>
    <x v="6"/>
    <n v="-8423"/>
    <n v="49.28125"/>
    <x v="1"/>
    <x v="6"/>
  </r>
  <r>
    <x v="2"/>
    <x v="0"/>
    <s v="USD"/>
    <n v="1460140500"/>
    <n v="1457628680"/>
    <b v="0"/>
    <n v="1"/>
    <x v="1"/>
    <x v="6"/>
    <n v="-3975"/>
    <n v="25"/>
    <x v="1"/>
    <x v="6"/>
  </r>
  <r>
    <x v="2"/>
    <x v="17"/>
    <s v="EUR"/>
    <n v="1462301342"/>
    <n v="1457120942"/>
    <b v="0"/>
    <n v="1"/>
    <x v="1"/>
    <x v="6"/>
    <n v="-199999"/>
    <n v="1"/>
    <x v="1"/>
    <x v="6"/>
  </r>
  <r>
    <x v="2"/>
    <x v="0"/>
    <s v="USD"/>
    <n v="1445885890"/>
    <n v="1440701890"/>
    <b v="0"/>
    <n v="1"/>
    <x v="1"/>
    <x v="6"/>
    <n v="-25975"/>
    <n v="25"/>
    <x v="1"/>
    <x v="6"/>
  </r>
  <r>
    <x v="2"/>
    <x v="0"/>
    <s v="USD"/>
    <n v="1469834940"/>
    <n v="1467162586"/>
    <b v="0"/>
    <n v="0"/>
    <x v="1"/>
    <x v="6"/>
    <n v="-17600"/>
    <e v="#DIV/0!"/>
    <x v="1"/>
    <x v="6"/>
  </r>
  <r>
    <x v="2"/>
    <x v="5"/>
    <s v="CAD"/>
    <n v="1405352264"/>
    <n v="1400168264"/>
    <b v="0"/>
    <n v="0"/>
    <x v="1"/>
    <x v="6"/>
    <n v="-25000"/>
    <e v="#DIV/0!"/>
    <x v="1"/>
    <x v="6"/>
  </r>
  <r>
    <x v="2"/>
    <x v="0"/>
    <s v="USD"/>
    <n v="1448745741"/>
    <n v="1446150141"/>
    <b v="0"/>
    <n v="8"/>
    <x v="1"/>
    <x v="6"/>
    <n v="-1325"/>
    <n v="53.125"/>
    <x v="1"/>
    <x v="6"/>
  </r>
  <r>
    <x v="2"/>
    <x v="0"/>
    <s v="USD"/>
    <n v="1461543600"/>
    <n v="1459203727"/>
    <b v="0"/>
    <n v="0"/>
    <x v="1"/>
    <x v="6"/>
    <n v="-5500"/>
    <e v="#DIV/0!"/>
    <x v="1"/>
    <x v="6"/>
  </r>
  <r>
    <x v="2"/>
    <x v="0"/>
    <s v="USD"/>
    <n v="1468020354"/>
    <n v="1464045954"/>
    <b v="0"/>
    <n v="1"/>
    <x v="1"/>
    <x v="6"/>
    <n v="-27993"/>
    <n v="7"/>
    <x v="1"/>
    <x v="6"/>
  </r>
  <r>
    <x v="2"/>
    <x v="0"/>
    <s v="USD"/>
    <n v="1406988000"/>
    <n v="1403822912"/>
    <b v="0"/>
    <n v="16"/>
    <x v="1"/>
    <x v="6"/>
    <n v="-1359"/>
    <n v="40.0625"/>
    <x v="1"/>
    <x v="6"/>
  </r>
  <r>
    <x v="2"/>
    <x v="0"/>
    <s v="USD"/>
    <n v="1411930556"/>
    <n v="1409338556"/>
    <b v="0"/>
    <n v="12"/>
    <x v="1"/>
    <x v="6"/>
    <n v="-908"/>
    <n v="24.333333333333332"/>
    <x v="1"/>
    <x v="6"/>
  </r>
  <r>
    <x v="2"/>
    <x v="0"/>
    <s v="USD"/>
    <n v="1451852256"/>
    <n v="1449260256"/>
    <b v="0"/>
    <n v="4"/>
    <x v="1"/>
    <x v="6"/>
    <n v="-2955"/>
    <n v="11.25"/>
    <x v="1"/>
    <x v="6"/>
  </r>
  <r>
    <x v="2"/>
    <x v="1"/>
    <s v="GBP"/>
    <n v="1399584210"/>
    <n v="1397683410"/>
    <b v="0"/>
    <n v="2"/>
    <x v="1"/>
    <x v="6"/>
    <n v="-4979"/>
    <n v="10.5"/>
    <x v="1"/>
    <x v="6"/>
  </r>
  <r>
    <x v="2"/>
    <x v="1"/>
    <s v="GBP"/>
    <n v="1448722494"/>
    <n v="1446562494"/>
    <b v="0"/>
    <n v="3"/>
    <x v="1"/>
    <x v="6"/>
    <n v="-1355"/>
    <n v="15"/>
    <x v="1"/>
    <x v="6"/>
  </r>
  <r>
    <x v="2"/>
    <x v="5"/>
    <s v="CAD"/>
    <n v="1447821717"/>
    <n v="1445226117"/>
    <b v="0"/>
    <n v="0"/>
    <x v="1"/>
    <x v="6"/>
    <n v="-10000"/>
    <e v="#DIV/0!"/>
    <x v="1"/>
    <x v="6"/>
  </r>
  <r>
    <x v="2"/>
    <x v="0"/>
    <s v="USD"/>
    <n v="1429460386"/>
    <n v="1424279986"/>
    <b v="0"/>
    <n v="3"/>
    <x v="1"/>
    <x v="6"/>
    <n v="-1874"/>
    <n v="42"/>
    <x v="1"/>
    <x v="6"/>
  </r>
  <r>
    <x v="2"/>
    <x v="0"/>
    <s v="USD"/>
    <n v="1460608780"/>
    <n v="1455428380"/>
    <b v="0"/>
    <n v="4"/>
    <x v="1"/>
    <x v="6"/>
    <n v="-1715"/>
    <n v="71.25"/>
    <x v="1"/>
    <x v="6"/>
  </r>
  <r>
    <x v="2"/>
    <x v="0"/>
    <s v="USD"/>
    <n v="1406170740"/>
    <n v="1402506278"/>
    <b v="0"/>
    <n v="2"/>
    <x v="1"/>
    <x v="6"/>
    <n v="-7455"/>
    <n v="22.5"/>
    <x v="1"/>
    <x v="6"/>
  </r>
  <r>
    <x v="2"/>
    <x v="0"/>
    <s v="USD"/>
    <n v="1488783507"/>
    <n v="1486191507"/>
    <b v="0"/>
    <n v="10"/>
    <x v="1"/>
    <x v="6"/>
    <n v="-1290"/>
    <n v="41"/>
    <x v="1"/>
    <x v="6"/>
  </r>
  <r>
    <x v="2"/>
    <x v="0"/>
    <s v="USD"/>
    <n v="1463945673"/>
    <n v="1458761673"/>
    <b v="0"/>
    <n v="11"/>
    <x v="1"/>
    <x v="6"/>
    <n v="-4473"/>
    <n v="47.909090909090907"/>
    <x v="1"/>
    <x v="6"/>
  </r>
  <r>
    <x v="2"/>
    <x v="0"/>
    <s v="USD"/>
    <n v="1472442900"/>
    <n v="1471638646"/>
    <b v="0"/>
    <n v="6"/>
    <x v="1"/>
    <x v="6"/>
    <n v="-2614"/>
    <n v="35.166666666666664"/>
    <x v="1"/>
    <x v="6"/>
  </r>
  <r>
    <x v="2"/>
    <x v="0"/>
    <s v="USD"/>
    <n v="1460925811"/>
    <n v="1458333811"/>
    <b v="0"/>
    <n v="2"/>
    <x v="1"/>
    <x v="6"/>
    <n v="-14989"/>
    <n v="5.5"/>
    <x v="1"/>
    <x v="6"/>
  </r>
  <r>
    <x v="2"/>
    <x v="0"/>
    <s v="USD"/>
    <n v="1405947126"/>
    <n v="1403355126"/>
    <b v="0"/>
    <n v="6"/>
    <x v="1"/>
    <x v="6"/>
    <n v="-13864"/>
    <n v="22.666666666666668"/>
    <x v="1"/>
    <x v="6"/>
  </r>
  <r>
    <x v="2"/>
    <x v="0"/>
    <s v="USD"/>
    <n v="1423186634"/>
    <n v="1418002634"/>
    <b v="0"/>
    <n v="8"/>
    <x v="1"/>
    <x v="6"/>
    <n v="-789"/>
    <n v="26.375"/>
    <x v="1"/>
    <x v="6"/>
  </r>
  <r>
    <x v="2"/>
    <x v="0"/>
    <s v="USD"/>
    <n v="1462766400"/>
    <n v="1460219110"/>
    <b v="0"/>
    <n v="37"/>
    <x v="1"/>
    <x v="6"/>
    <n v="-1095"/>
    <n v="105.54054054054055"/>
    <x v="1"/>
    <x v="6"/>
  </r>
  <r>
    <x v="2"/>
    <x v="1"/>
    <s v="GBP"/>
    <n v="1464872848"/>
    <n v="1462280848"/>
    <b v="0"/>
    <n v="11"/>
    <x v="1"/>
    <x v="6"/>
    <n v="-680"/>
    <n v="29.09090909090909"/>
    <x v="1"/>
    <x v="6"/>
  </r>
  <r>
    <x v="2"/>
    <x v="0"/>
    <s v="USD"/>
    <n v="1468442898"/>
    <n v="1465850898"/>
    <b v="0"/>
    <n v="0"/>
    <x v="1"/>
    <x v="6"/>
    <n v="-678"/>
    <e v="#DIV/0!"/>
    <x v="1"/>
    <x v="6"/>
  </r>
  <r>
    <x v="2"/>
    <x v="0"/>
    <s v="USD"/>
    <n v="1406876400"/>
    <n v="1405024561"/>
    <b v="0"/>
    <n v="10"/>
    <x v="1"/>
    <x v="6"/>
    <n v="-680"/>
    <n v="62"/>
    <x v="1"/>
    <x v="6"/>
  </r>
  <r>
    <x v="2"/>
    <x v="0"/>
    <s v="USD"/>
    <n v="1469213732"/>
    <n v="1466621732"/>
    <b v="0"/>
    <n v="6"/>
    <x v="1"/>
    <x v="6"/>
    <n v="-88695"/>
    <n v="217.5"/>
    <x v="1"/>
    <x v="6"/>
  </r>
  <r>
    <x v="2"/>
    <x v="0"/>
    <s v="USD"/>
    <n v="1422717953"/>
    <n v="1417533953"/>
    <b v="0"/>
    <n v="8"/>
    <x v="1"/>
    <x v="6"/>
    <n v="-1786"/>
    <n v="26.75"/>
    <x v="1"/>
    <x v="6"/>
  </r>
  <r>
    <x v="2"/>
    <x v="1"/>
    <s v="GBP"/>
    <n v="1427659200"/>
    <n v="1425678057"/>
    <b v="0"/>
    <n v="6"/>
    <x v="1"/>
    <x v="6"/>
    <n v="-5890"/>
    <n v="18.333333333333332"/>
    <x v="1"/>
    <x v="6"/>
  </r>
  <r>
    <x v="2"/>
    <x v="0"/>
    <s v="USD"/>
    <n v="1404570147"/>
    <n v="1401978147"/>
    <b v="0"/>
    <n v="7"/>
    <x v="1"/>
    <x v="6"/>
    <n v="-2050"/>
    <n v="64.285714285714292"/>
    <x v="1"/>
    <x v="6"/>
  </r>
  <r>
    <x v="2"/>
    <x v="0"/>
    <s v="USD"/>
    <n v="1468729149"/>
    <n v="1463545149"/>
    <b v="0"/>
    <n v="7"/>
    <x v="1"/>
    <x v="6"/>
    <n v="-28775"/>
    <n v="175"/>
    <x v="1"/>
    <x v="6"/>
  </r>
  <r>
    <x v="2"/>
    <x v="1"/>
    <s v="GBP"/>
    <n v="1436297180"/>
    <n v="1431113180"/>
    <b v="0"/>
    <n v="5"/>
    <x v="1"/>
    <x v="6"/>
    <n v="-680"/>
    <n v="34"/>
    <x v="1"/>
    <x v="6"/>
  </r>
  <r>
    <x v="2"/>
    <x v="0"/>
    <s v="USD"/>
    <n v="1400569140"/>
    <n v="1397854356"/>
    <b v="0"/>
    <n v="46"/>
    <x v="1"/>
    <x v="6"/>
    <n v="-7263"/>
    <n v="84.282608695652172"/>
    <x v="1"/>
    <x v="6"/>
  </r>
  <r>
    <x v="2"/>
    <x v="1"/>
    <s v="GBP"/>
    <n v="1415404800"/>
    <n v="1412809644"/>
    <b v="0"/>
    <n v="10"/>
    <x v="1"/>
    <x v="6"/>
    <n v="-1405"/>
    <n v="9.5"/>
    <x v="1"/>
    <x v="6"/>
  </r>
  <r>
    <x v="2"/>
    <x v="0"/>
    <s v="USD"/>
    <n v="1456002300"/>
    <n v="1454173120"/>
    <b v="0"/>
    <n v="19"/>
    <x v="1"/>
    <x v="6"/>
    <n v="-1359"/>
    <n v="33.736842105263158"/>
    <x v="1"/>
    <x v="6"/>
  </r>
  <r>
    <x v="2"/>
    <x v="1"/>
    <s v="GBP"/>
    <n v="1462539840"/>
    <n v="1460034594"/>
    <b v="0"/>
    <n v="13"/>
    <x v="1"/>
    <x v="6"/>
    <n v="-4512"/>
    <n v="37.53846153846154"/>
    <x v="1"/>
    <x v="6"/>
  </r>
  <r>
    <x v="2"/>
    <x v="1"/>
    <s v="GBP"/>
    <n v="1400278290"/>
    <n v="1399414290"/>
    <b v="0"/>
    <n v="13"/>
    <x v="1"/>
    <x v="6"/>
    <n v="-249"/>
    <n v="11.615384615384615"/>
    <x v="1"/>
    <x v="6"/>
  </r>
  <r>
    <x v="2"/>
    <x v="0"/>
    <s v="USD"/>
    <n v="1440813413"/>
    <n v="1439517413"/>
    <b v="0"/>
    <n v="4"/>
    <x v="1"/>
    <x v="6"/>
    <n v="-1468"/>
    <n v="8"/>
    <x v="1"/>
    <x v="6"/>
  </r>
  <r>
    <x v="2"/>
    <x v="0"/>
    <s v="USD"/>
    <n v="1447009181"/>
    <n v="1444413581"/>
    <b v="0"/>
    <n v="0"/>
    <x v="1"/>
    <x v="6"/>
    <n v="-3000"/>
    <e v="#DIV/0!"/>
    <x v="1"/>
    <x v="6"/>
  </r>
  <r>
    <x v="2"/>
    <x v="1"/>
    <s v="GBP"/>
    <n v="1456934893"/>
    <n v="1454342893"/>
    <b v="0"/>
    <n v="3"/>
    <x v="1"/>
    <x v="6"/>
    <n v="-1581"/>
    <n v="23"/>
    <x v="1"/>
    <x v="6"/>
  </r>
  <r>
    <x v="2"/>
    <x v="0"/>
    <s v="USD"/>
    <n v="1433086082"/>
    <n v="1430494082"/>
    <b v="0"/>
    <n v="1"/>
    <x v="1"/>
    <x v="6"/>
    <n v="-400"/>
    <n v="100"/>
    <x v="1"/>
    <x v="6"/>
  </r>
  <r>
    <x v="2"/>
    <x v="0"/>
    <s v="USD"/>
    <n v="1449876859"/>
    <n v="1444689259"/>
    <b v="0"/>
    <n v="9"/>
    <x v="1"/>
    <x v="6"/>
    <n v="-9459"/>
    <n v="60.111111111111114"/>
    <x v="1"/>
    <x v="6"/>
  </r>
  <r>
    <x v="2"/>
    <x v="0"/>
    <s v="USD"/>
    <n v="1431549912"/>
    <n v="1428957912"/>
    <b v="0"/>
    <n v="1"/>
    <x v="1"/>
    <x v="6"/>
    <n v="-49997"/>
    <n v="3"/>
    <x v="1"/>
    <x v="6"/>
  </r>
  <r>
    <x v="2"/>
    <x v="0"/>
    <s v="USD"/>
    <n v="1405761690"/>
    <n v="1403169690"/>
    <b v="0"/>
    <n v="1"/>
    <x v="1"/>
    <x v="6"/>
    <n v="-1995"/>
    <n v="5"/>
    <x v="1"/>
    <x v="6"/>
  </r>
  <r>
    <x v="2"/>
    <x v="1"/>
    <s v="GBP"/>
    <n v="1423913220"/>
    <n v="1421339077"/>
    <b v="0"/>
    <n v="4"/>
    <x v="1"/>
    <x v="6"/>
    <n v="-130"/>
    <n v="17.5"/>
    <x v="1"/>
    <x v="6"/>
  </r>
  <r>
    <x v="2"/>
    <x v="0"/>
    <s v="USD"/>
    <n v="1416499440"/>
    <n v="1415341464"/>
    <b v="0"/>
    <n v="17"/>
    <x v="1"/>
    <x v="6"/>
    <n v="-2503"/>
    <n v="29.235294117647058"/>
    <x v="1"/>
    <x v="6"/>
  </r>
  <r>
    <x v="2"/>
    <x v="1"/>
    <s v="GBP"/>
    <n v="1428222221"/>
    <n v="1425633821"/>
    <b v="0"/>
    <n v="0"/>
    <x v="1"/>
    <x v="6"/>
    <n v="-3000"/>
    <e v="#DIV/0!"/>
    <x v="1"/>
    <x v="6"/>
  </r>
  <r>
    <x v="2"/>
    <x v="0"/>
    <s v="USD"/>
    <n v="1427580426"/>
    <n v="1424992026"/>
    <b v="0"/>
    <n v="12"/>
    <x v="1"/>
    <x v="6"/>
    <n v="-535"/>
    <n v="59.583333333333336"/>
    <x v="1"/>
    <x v="6"/>
  </r>
  <r>
    <x v="2"/>
    <x v="0"/>
    <s v="USD"/>
    <n v="1409514709"/>
    <n v="1406058798"/>
    <b v="0"/>
    <n v="14"/>
    <x v="1"/>
    <x v="6"/>
    <n v="-5844"/>
    <n v="82.571428571428569"/>
    <x v="1"/>
    <x v="6"/>
  </r>
  <r>
    <x v="2"/>
    <x v="0"/>
    <s v="USD"/>
    <n v="1462631358"/>
    <n v="1457450958"/>
    <b v="0"/>
    <n v="1"/>
    <x v="1"/>
    <x v="6"/>
    <n v="-7990"/>
    <n v="10"/>
    <x v="1"/>
    <x v="6"/>
  </r>
  <r>
    <x v="2"/>
    <x v="1"/>
    <s v="GBP"/>
    <n v="1488394800"/>
    <n v="1486681708"/>
    <b v="0"/>
    <n v="14"/>
    <x v="1"/>
    <x v="6"/>
    <n v="-747"/>
    <n v="32.357142857142854"/>
    <x v="1"/>
    <x v="6"/>
  </r>
  <r>
    <x v="2"/>
    <x v="0"/>
    <s v="USD"/>
    <n v="1411779761"/>
    <n v="1409187761"/>
    <b v="0"/>
    <n v="4"/>
    <x v="1"/>
    <x v="6"/>
    <n v="-1227"/>
    <n v="5.75"/>
    <x v="1"/>
    <x v="6"/>
  </r>
  <r>
    <x v="2"/>
    <x v="0"/>
    <s v="USD"/>
    <n v="1424009147"/>
    <n v="1421417147"/>
    <b v="0"/>
    <n v="2"/>
    <x v="1"/>
    <x v="6"/>
    <n v="-1799"/>
    <n v="100.5"/>
    <x v="1"/>
    <x v="6"/>
  </r>
  <r>
    <x v="2"/>
    <x v="0"/>
    <s v="USD"/>
    <n v="1412740457"/>
    <n v="1410148457"/>
    <b v="0"/>
    <n v="1"/>
    <x v="1"/>
    <x v="6"/>
    <n v="-499"/>
    <n v="1"/>
    <x v="1"/>
    <x v="6"/>
  </r>
  <r>
    <x v="2"/>
    <x v="0"/>
    <s v="USD"/>
    <n v="1413832985"/>
    <n v="1408648985"/>
    <b v="0"/>
    <n v="2"/>
    <x v="1"/>
    <x v="6"/>
    <n v="-2960"/>
    <n v="20"/>
    <x v="1"/>
    <x v="6"/>
  </r>
  <r>
    <x v="2"/>
    <x v="0"/>
    <s v="USD"/>
    <n v="1455647587"/>
    <n v="1453487587"/>
    <b v="0"/>
    <n v="1"/>
    <x v="1"/>
    <x v="6"/>
    <n v="-29998"/>
    <n v="2"/>
    <x v="1"/>
    <x v="6"/>
  </r>
  <r>
    <x v="2"/>
    <x v="0"/>
    <s v="USD"/>
    <n v="1409070480"/>
    <n v="1406572381"/>
    <b v="0"/>
    <n v="1"/>
    <x v="1"/>
    <x v="6"/>
    <n v="-1995"/>
    <n v="5"/>
    <x v="1"/>
    <x v="6"/>
  </r>
  <r>
    <x v="2"/>
    <x v="1"/>
    <s v="GBP"/>
    <n v="1437606507"/>
    <n v="1435014507"/>
    <b v="0"/>
    <n v="4"/>
    <x v="1"/>
    <x v="6"/>
    <n v="-940"/>
    <n v="15"/>
    <x v="1"/>
    <x v="6"/>
  </r>
  <r>
    <x v="2"/>
    <x v="1"/>
    <s v="GBP"/>
    <n v="1410281360"/>
    <n v="1406825360"/>
    <b v="0"/>
    <n v="3"/>
    <x v="1"/>
    <x v="6"/>
    <n v="-1855"/>
    <n v="25"/>
    <x v="1"/>
    <x v="6"/>
  </r>
  <r>
    <x v="2"/>
    <x v="0"/>
    <s v="USD"/>
    <n v="1414348166"/>
    <n v="1412879366"/>
    <b v="0"/>
    <n v="38"/>
    <x v="1"/>
    <x v="6"/>
    <n v="-5458"/>
    <n v="45.842105263157897"/>
    <x v="1"/>
    <x v="6"/>
  </r>
  <r>
    <x v="2"/>
    <x v="1"/>
    <s v="GBP"/>
    <n v="1422450278"/>
    <n v="1419858278"/>
    <b v="0"/>
    <n v="4"/>
    <x v="1"/>
    <x v="6"/>
    <n v="-231"/>
    <n v="4.75"/>
    <x v="1"/>
    <x v="6"/>
  </r>
  <r>
    <x v="2"/>
    <x v="1"/>
    <s v="GBP"/>
    <n v="1430571849"/>
    <n v="1427979849"/>
    <b v="0"/>
    <n v="0"/>
    <x v="1"/>
    <x v="6"/>
    <n v="-575"/>
    <e v="#DIV/0!"/>
    <x v="1"/>
    <x v="6"/>
  </r>
  <r>
    <x v="2"/>
    <x v="0"/>
    <s v="USD"/>
    <n v="1424070823"/>
    <n v="1421478823"/>
    <b v="0"/>
    <n v="2"/>
    <x v="1"/>
    <x v="6"/>
    <n v="-1974"/>
    <n v="13"/>
    <x v="1"/>
    <x v="6"/>
  </r>
  <r>
    <x v="2"/>
    <x v="0"/>
    <s v="USD"/>
    <n v="1457157269"/>
    <n v="1455861269"/>
    <b v="0"/>
    <n v="0"/>
    <x v="1"/>
    <x v="6"/>
    <n v="-9000"/>
    <e v="#DIV/0!"/>
    <x v="1"/>
    <x v="6"/>
  </r>
  <r>
    <x v="2"/>
    <x v="0"/>
    <s v="USD"/>
    <n v="1437331463"/>
    <n v="1434739463"/>
    <b v="0"/>
    <n v="1"/>
    <x v="1"/>
    <x v="6"/>
    <n v="-6999"/>
    <n v="1"/>
    <x v="1"/>
    <x v="6"/>
  </r>
  <r>
    <x v="2"/>
    <x v="1"/>
    <s v="GBP"/>
    <n v="1410987400"/>
    <n v="1408395400"/>
    <b v="0"/>
    <n v="7"/>
    <x v="1"/>
    <x v="6"/>
    <n v="-430"/>
    <n v="10"/>
    <x v="1"/>
    <x v="6"/>
  </r>
  <r>
    <x v="2"/>
    <x v="0"/>
    <s v="USD"/>
    <n v="1409846874"/>
    <n v="1407254874"/>
    <b v="0"/>
    <n v="2"/>
    <x v="1"/>
    <x v="6"/>
    <n v="-9895"/>
    <n v="52.5"/>
    <x v="1"/>
    <x v="6"/>
  </r>
  <r>
    <x v="2"/>
    <x v="1"/>
    <s v="GBP"/>
    <n v="1475877108"/>
    <n v="1473285108"/>
    <b v="0"/>
    <n v="4"/>
    <x v="1"/>
    <x v="6"/>
    <n v="-1370"/>
    <n v="32.5"/>
    <x v="1"/>
    <x v="6"/>
  </r>
  <r>
    <x v="2"/>
    <x v="0"/>
    <s v="USD"/>
    <n v="1460737680"/>
    <n v="1455725596"/>
    <b v="0"/>
    <n v="4"/>
    <x v="1"/>
    <x v="6"/>
    <n v="-3471"/>
    <n v="7.25"/>
    <x v="1"/>
    <x v="6"/>
  </r>
  <r>
    <x v="2"/>
    <x v="0"/>
    <s v="USD"/>
    <n v="1427168099"/>
    <n v="1424579699"/>
    <b v="0"/>
    <n v="3"/>
    <x v="1"/>
    <x v="6"/>
    <n v="-500"/>
    <n v="33.333333333333336"/>
    <x v="1"/>
    <x v="6"/>
  </r>
  <r>
    <x v="2"/>
    <x v="0"/>
    <s v="USD"/>
    <n v="1414360358"/>
    <n v="1409176358"/>
    <b v="0"/>
    <n v="2"/>
    <x v="1"/>
    <x v="6"/>
    <n v="-14875"/>
    <n v="62.5"/>
    <x v="1"/>
    <x v="6"/>
  </r>
  <r>
    <x v="2"/>
    <x v="0"/>
    <s v="USD"/>
    <n v="1422759240"/>
    <n v="1418824867"/>
    <b v="0"/>
    <n v="197"/>
    <x v="1"/>
    <x v="6"/>
    <n v="-5479"/>
    <n v="63.558375634517766"/>
    <x v="1"/>
    <x v="6"/>
  </r>
  <r>
    <x v="2"/>
    <x v="0"/>
    <s v="USD"/>
    <n v="1458860363"/>
    <n v="1454975963"/>
    <b v="0"/>
    <n v="0"/>
    <x v="1"/>
    <x v="6"/>
    <n v="-7000"/>
    <e v="#DIV/0!"/>
    <x v="1"/>
    <x v="6"/>
  </r>
  <r>
    <x v="2"/>
    <x v="0"/>
    <s v="USD"/>
    <n v="1441037097"/>
    <n v="1438445097"/>
    <b v="0"/>
    <n v="1"/>
    <x v="1"/>
    <x v="6"/>
    <n v="-790"/>
    <n v="10"/>
    <x v="1"/>
    <x v="6"/>
  </r>
  <r>
    <x v="2"/>
    <x v="6"/>
    <s v="EUR"/>
    <n v="1437889336"/>
    <n v="1432705336"/>
    <b v="0"/>
    <n v="4"/>
    <x v="1"/>
    <x v="6"/>
    <n v="-4750"/>
    <n v="62.5"/>
    <x v="1"/>
    <x v="6"/>
  </r>
  <r>
    <x v="2"/>
    <x v="0"/>
    <s v="USD"/>
    <n v="1449247439"/>
    <n v="1444059839"/>
    <b v="0"/>
    <n v="0"/>
    <x v="1"/>
    <x v="6"/>
    <n v="-4000"/>
    <e v="#DIV/0!"/>
    <x v="1"/>
    <x v="6"/>
  </r>
  <r>
    <x v="2"/>
    <x v="0"/>
    <s v="USD"/>
    <n v="1487811600"/>
    <n v="1486077481"/>
    <b v="0"/>
    <n v="7"/>
    <x v="1"/>
    <x v="6"/>
    <n v="-2785"/>
    <n v="30.714285714285715"/>
    <x v="1"/>
    <x v="6"/>
  </r>
  <r>
    <x v="2"/>
    <x v="0"/>
    <s v="USD"/>
    <n v="1402007500"/>
    <n v="1399415500"/>
    <b v="0"/>
    <n v="11"/>
    <x v="1"/>
    <x v="6"/>
    <n v="-1439"/>
    <n v="51"/>
    <x v="1"/>
    <x v="6"/>
  </r>
  <r>
    <x v="2"/>
    <x v="0"/>
    <s v="USD"/>
    <n v="1450053370"/>
    <n v="1447461370"/>
    <b v="0"/>
    <n v="0"/>
    <x v="1"/>
    <x v="6"/>
    <n v="-20000"/>
    <e v="#DIV/0!"/>
    <x v="1"/>
    <x v="6"/>
  </r>
  <r>
    <x v="2"/>
    <x v="0"/>
    <s v="USD"/>
    <n v="1454525340"/>
    <n v="1452008599"/>
    <b v="0"/>
    <n v="6"/>
    <x v="1"/>
    <x v="6"/>
    <n v="-2100"/>
    <n v="66.666666666666671"/>
    <x v="1"/>
    <x v="6"/>
  </r>
  <r>
    <x v="2"/>
    <x v="0"/>
    <s v="USD"/>
    <n v="1418914964"/>
    <n v="1414591364"/>
    <b v="0"/>
    <n v="0"/>
    <x v="1"/>
    <x v="6"/>
    <n v="-5000"/>
    <e v="#DIV/0!"/>
    <x v="1"/>
    <x v="6"/>
  </r>
  <r>
    <x v="2"/>
    <x v="0"/>
    <s v="USD"/>
    <n v="1450211116"/>
    <n v="1445023516"/>
    <b v="0"/>
    <n v="7"/>
    <x v="1"/>
    <x v="6"/>
    <n v="-5635"/>
    <n v="59"/>
    <x v="1"/>
    <x v="6"/>
  </r>
  <r>
    <x v="2"/>
    <x v="1"/>
    <s v="GBP"/>
    <n v="1475398800"/>
    <n v="1472711224"/>
    <b v="0"/>
    <n v="94"/>
    <x v="1"/>
    <x v="6"/>
    <n v="-17758.010000000002"/>
    <n v="65.340319148936175"/>
    <x v="1"/>
    <x v="6"/>
  </r>
  <r>
    <x v="2"/>
    <x v="0"/>
    <s v="USD"/>
    <n v="1428097450"/>
    <n v="1425509050"/>
    <b v="0"/>
    <n v="2"/>
    <x v="1"/>
    <x v="6"/>
    <n v="-13300"/>
    <n v="100"/>
    <x v="1"/>
    <x v="6"/>
  </r>
  <r>
    <x v="2"/>
    <x v="0"/>
    <s v="USD"/>
    <n v="1413925887"/>
    <n v="1411333887"/>
    <b v="0"/>
    <n v="25"/>
    <x v="1"/>
    <x v="6"/>
    <n v="-6315"/>
    <n v="147.4"/>
    <x v="1"/>
    <x v="6"/>
  </r>
  <r>
    <x v="2"/>
    <x v="0"/>
    <s v="USD"/>
    <n v="1404253800"/>
    <n v="1402784964"/>
    <b v="0"/>
    <n v="17"/>
    <x v="1"/>
    <x v="6"/>
    <n v="-3177"/>
    <n v="166.05882352941177"/>
    <x v="1"/>
    <x v="6"/>
  </r>
  <r>
    <x v="2"/>
    <x v="0"/>
    <s v="USD"/>
    <n v="1464099900"/>
    <n v="1462585315"/>
    <b v="0"/>
    <n v="2"/>
    <x v="1"/>
    <x v="6"/>
    <n v="-620"/>
    <n v="40"/>
    <x v="1"/>
    <x v="6"/>
  </r>
  <r>
    <x v="2"/>
    <x v="0"/>
    <s v="USD"/>
    <n v="1413573010"/>
    <n v="1408389010"/>
    <b v="0"/>
    <n v="4"/>
    <x v="1"/>
    <x v="6"/>
    <n v="-2199"/>
    <n v="75.25"/>
    <x v="1"/>
    <x v="6"/>
  </r>
  <r>
    <x v="2"/>
    <x v="0"/>
    <s v="USD"/>
    <n v="1448949540"/>
    <n v="1446048367"/>
    <b v="0"/>
    <n v="5"/>
    <x v="1"/>
    <x v="6"/>
    <n v="-200"/>
    <n v="60"/>
    <x v="1"/>
    <x v="6"/>
  </r>
  <r>
    <x v="2"/>
    <x v="0"/>
    <s v="USD"/>
    <n v="1437188400"/>
    <n v="1432100004"/>
    <b v="0"/>
    <n v="2"/>
    <x v="1"/>
    <x v="6"/>
    <n v="-5500"/>
    <n v="1250"/>
    <x v="1"/>
    <x v="6"/>
  </r>
  <r>
    <x v="2"/>
    <x v="1"/>
    <s v="GBP"/>
    <n v="1473160954"/>
    <n v="1467976954"/>
    <b v="0"/>
    <n v="2"/>
    <x v="1"/>
    <x v="6"/>
    <n v="-4979"/>
    <n v="10.5"/>
    <x v="1"/>
    <x v="6"/>
  </r>
  <r>
    <x v="2"/>
    <x v="0"/>
    <s v="USD"/>
    <n v="1421781360"/>
    <n v="1419213664"/>
    <b v="0"/>
    <n v="3"/>
    <x v="1"/>
    <x v="6"/>
    <n v="-9979"/>
    <n v="7"/>
    <x v="1"/>
    <x v="6"/>
  </r>
  <r>
    <x v="2"/>
    <x v="5"/>
    <s v="CAD"/>
    <n v="1416524325"/>
    <n v="1415228325"/>
    <b v="0"/>
    <n v="0"/>
    <x v="1"/>
    <x v="6"/>
    <n v="-300"/>
    <e v="#DIV/0!"/>
    <x v="1"/>
    <x v="6"/>
  </r>
  <r>
    <x v="2"/>
    <x v="0"/>
    <s v="USD"/>
    <n v="1428642000"/>
    <n v="1426050982"/>
    <b v="0"/>
    <n v="4"/>
    <x v="1"/>
    <x v="6"/>
    <n v="-375"/>
    <n v="56.25"/>
    <x v="1"/>
    <x v="6"/>
  </r>
  <r>
    <x v="2"/>
    <x v="2"/>
    <s v="AUD"/>
    <n v="1408596589"/>
    <n v="1406004589"/>
    <b v="0"/>
    <n v="1"/>
    <x v="1"/>
    <x v="6"/>
    <n v="-4999"/>
    <n v="1"/>
    <x v="1"/>
    <x v="6"/>
  </r>
  <r>
    <x v="2"/>
    <x v="0"/>
    <s v="USD"/>
    <n v="1413992210"/>
    <n v="1411400210"/>
    <b v="0"/>
    <n v="12"/>
    <x v="1"/>
    <x v="6"/>
    <n v="-5140"/>
    <n v="38.333333333333336"/>
    <x v="1"/>
    <x v="6"/>
  </r>
  <r>
    <x v="2"/>
    <x v="0"/>
    <s v="USD"/>
    <n v="1420938000"/>
    <n v="1418862743"/>
    <b v="0"/>
    <n v="4"/>
    <x v="1"/>
    <x v="6"/>
    <n v="-4890"/>
    <n v="27.5"/>
    <x v="1"/>
    <x v="6"/>
  </r>
  <r>
    <x v="2"/>
    <x v="1"/>
    <s v="GBP"/>
    <n v="1460373187"/>
    <n v="1457352787"/>
    <b v="0"/>
    <n v="91"/>
    <x v="1"/>
    <x v="6"/>
    <n v="-13999"/>
    <n v="32.978021978021978"/>
    <x v="1"/>
    <x v="6"/>
  </r>
  <r>
    <x v="2"/>
    <x v="0"/>
    <s v="USD"/>
    <n v="1436914815"/>
    <n v="1434322815"/>
    <b v="0"/>
    <n v="1"/>
    <x v="1"/>
    <x v="6"/>
    <n v="-19984"/>
    <n v="16"/>
    <x v="1"/>
    <x v="6"/>
  </r>
  <r>
    <x v="2"/>
    <x v="0"/>
    <s v="USD"/>
    <n v="1414077391"/>
    <n v="1411485391"/>
    <b v="0"/>
    <n v="1"/>
    <x v="1"/>
    <x v="6"/>
    <n v="-1499"/>
    <n v="1"/>
    <x v="1"/>
    <x v="6"/>
  </r>
  <r>
    <x v="2"/>
    <x v="0"/>
    <s v="USD"/>
    <n v="1399618380"/>
    <n v="1399058797"/>
    <b v="0"/>
    <n v="0"/>
    <x v="1"/>
    <x v="6"/>
    <n v="-500"/>
    <e v="#DIV/0!"/>
    <x v="1"/>
    <x v="6"/>
  </r>
  <r>
    <x v="2"/>
    <x v="0"/>
    <s v="USD"/>
    <n v="1413234316"/>
    <n v="1408050316"/>
    <b v="0"/>
    <n v="13"/>
    <x v="1"/>
    <x v="6"/>
    <n v="-1874"/>
    <n v="86.615384615384613"/>
    <x v="1"/>
    <x v="6"/>
  </r>
  <r>
    <x v="2"/>
    <x v="1"/>
    <s v="GBP"/>
    <n v="1416081600"/>
    <n v="1413477228"/>
    <b v="0"/>
    <n v="2"/>
    <x v="1"/>
    <x v="6"/>
    <n v="-390"/>
    <n v="55"/>
    <x v="1"/>
    <x v="6"/>
  </r>
  <r>
    <x v="2"/>
    <x v="0"/>
    <s v="USD"/>
    <n v="1475294400"/>
    <n v="1472674285"/>
    <b v="0"/>
    <n v="0"/>
    <x v="1"/>
    <x v="6"/>
    <n v="-8880"/>
    <e v="#DIV/0!"/>
    <x v="1"/>
    <x v="6"/>
  </r>
  <r>
    <x v="2"/>
    <x v="1"/>
    <s v="GBP"/>
    <n v="1403192031"/>
    <n v="1400600031"/>
    <b v="0"/>
    <n v="21"/>
    <x v="1"/>
    <x v="6"/>
    <n v="-4119"/>
    <n v="41.952380952380949"/>
    <x v="1"/>
    <x v="6"/>
  </r>
  <r>
    <x v="2"/>
    <x v="0"/>
    <s v="USD"/>
    <n v="1467575940"/>
    <n v="1465856639"/>
    <b v="0"/>
    <n v="9"/>
    <x v="1"/>
    <x v="6"/>
    <n v="-705"/>
    <n v="88.333333333333329"/>
    <x v="1"/>
    <x v="6"/>
  </r>
  <r>
    <x v="2"/>
    <x v="1"/>
    <s v="GBP"/>
    <n v="1448492400"/>
    <n v="1446506080"/>
    <b v="0"/>
    <n v="6"/>
    <x v="1"/>
    <x v="6"/>
    <n v="-2725"/>
    <n v="129.16666666666666"/>
    <x v="1"/>
    <x v="6"/>
  </r>
  <r>
    <x v="2"/>
    <x v="0"/>
    <s v="USD"/>
    <n v="1459483140"/>
    <n v="1458178044"/>
    <b v="0"/>
    <n v="4"/>
    <x v="1"/>
    <x v="6"/>
    <n v="-3655"/>
    <n v="23.75"/>
    <x v="1"/>
    <x v="6"/>
  </r>
  <r>
    <x v="2"/>
    <x v="5"/>
    <s v="CAD"/>
    <n v="1410836400"/>
    <n v="1408116152"/>
    <b v="0"/>
    <n v="7"/>
    <x v="1"/>
    <x v="6"/>
    <n v="-9750"/>
    <n v="35.714285714285715"/>
    <x v="1"/>
    <x v="6"/>
  </r>
  <r>
    <x v="2"/>
    <x v="5"/>
    <s v="CAD"/>
    <n v="1403539200"/>
    <n v="1400604056"/>
    <b v="0"/>
    <n v="5"/>
    <x v="1"/>
    <x v="6"/>
    <n v="-9715"/>
    <n v="57"/>
    <x v="1"/>
    <x v="6"/>
  </r>
  <r>
    <x v="2"/>
    <x v="0"/>
    <s v="USD"/>
    <n v="1461205423"/>
    <n v="1456025023"/>
    <b v="0"/>
    <n v="0"/>
    <x v="1"/>
    <x v="6"/>
    <n v="-525"/>
    <e v="#DIV/0!"/>
    <x v="1"/>
    <x v="6"/>
  </r>
  <r>
    <x v="2"/>
    <x v="0"/>
    <s v="USD"/>
    <n v="1467481468"/>
    <n v="1464889468"/>
    <b v="0"/>
    <n v="3"/>
    <x v="1"/>
    <x v="6"/>
    <n v="-19510"/>
    <n v="163.33333333333334"/>
    <x v="1"/>
    <x v="6"/>
  </r>
  <r>
    <x v="2"/>
    <x v="1"/>
    <s v="GBP"/>
    <n v="1403886084"/>
    <n v="1401294084"/>
    <b v="0"/>
    <n v="9"/>
    <x v="1"/>
    <x v="6"/>
    <n v="-9365"/>
    <n v="15"/>
    <x v="1"/>
    <x v="6"/>
  </r>
  <r>
    <x v="2"/>
    <x v="2"/>
    <s v="AUD"/>
    <n v="1430316426"/>
    <n v="1427724426"/>
    <b v="0"/>
    <n v="6"/>
    <x v="1"/>
    <x v="6"/>
    <n v="-1615"/>
    <n v="64.166666666666671"/>
    <x v="1"/>
    <x v="6"/>
  </r>
  <r>
    <x v="2"/>
    <x v="0"/>
    <s v="USD"/>
    <n v="1407883811"/>
    <n v="1405291811"/>
    <b v="0"/>
    <n v="4"/>
    <x v="1"/>
    <x v="6"/>
    <n v="-3973"/>
    <n v="6.75"/>
    <x v="1"/>
    <x v="6"/>
  </r>
  <r>
    <x v="2"/>
    <x v="0"/>
    <s v="USD"/>
    <n v="1463619388"/>
    <n v="1461027388"/>
    <b v="0"/>
    <n v="1"/>
    <x v="1"/>
    <x v="6"/>
    <n v="-14975"/>
    <n v="25"/>
    <x v="1"/>
    <x v="6"/>
  </r>
  <r>
    <x v="2"/>
    <x v="0"/>
    <s v="USD"/>
    <n v="1443408550"/>
    <n v="1439952550"/>
    <b v="0"/>
    <n v="17"/>
    <x v="1"/>
    <x v="6"/>
    <n v="-1955"/>
    <n v="179.11764705882354"/>
    <x v="1"/>
    <x v="6"/>
  </r>
  <r>
    <x v="2"/>
    <x v="0"/>
    <s v="USD"/>
    <n v="1484348700"/>
    <n v="1481756855"/>
    <b v="0"/>
    <n v="1"/>
    <x v="1"/>
    <x v="6"/>
    <n v="-3460.05"/>
    <n v="34.950000000000003"/>
    <x v="1"/>
    <x v="6"/>
  </r>
  <r>
    <x v="2"/>
    <x v="1"/>
    <s v="GBP"/>
    <n v="1425124800"/>
    <n v="1421596356"/>
    <b v="0"/>
    <n v="13"/>
    <x v="1"/>
    <x v="6"/>
    <n v="-820"/>
    <n v="33.07692307692308"/>
    <x v="1"/>
    <x v="6"/>
  </r>
  <r>
    <x v="2"/>
    <x v="0"/>
    <s v="USD"/>
    <n v="1425178800"/>
    <n v="1422374420"/>
    <b v="0"/>
    <n v="6"/>
    <x v="1"/>
    <x v="6"/>
    <n v="-835"/>
    <n v="27.5"/>
    <x v="1"/>
    <x v="6"/>
  </r>
  <r>
    <x v="2"/>
    <x v="14"/>
    <s v="MXN"/>
    <n v="1482779931"/>
    <n v="1480187931"/>
    <b v="0"/>
    <n v="0"/>
    <x v="1"/>
    <x v="6"/>
    <n v="-20000"/>
    <e v="#DIV/0!"/>
    <x v="1"/>
    <x v="6"/>
  </r>
  <r>
    <x v="2"/>
    <x v="1"/>
    <s v="GBP"/>
    <n v="1408646111"/>
    <n v="1403462111"/>
    <b v="0"/>
    <n v="2"/>
    <x v="1"/>
    <x v="6"/>
    <n v="-996"/>
    <n v="2"/>
    <x v="1"/>
    <x v="6"/>
  </r>
  <r>
    <x v="2"/>
    <x v="0"/>
    <s v="USD"/>
    <n v="1431144000"/>
    <n v="1426407426"/>
    <b v="0"/>
    <n v="2"/>
    <x v="1"/>
    <x v="6"/>
    <n v="-3463"/>
    <n v="18.5"/>
    <x v="1"/>
    <x v="6"/>
  </r>
  <r>
    <x v="2"/>
    <x v="1"/>
    <s v="GBP"/>
    <n v="1446732975"/>
    <n v="1444137375"/>
    <b v="0"/>
    <n v="21"/>
    <x v="1"/>
    <x v="6"/>
    <n v="-2015"/>
    <n v="35"/>
    <x v="1"/>
    <x v="6"/>
  </r>
  <r>
    <x v="2"/>
    <x v="1"/>
    <s v="GBP"/>
    <n v="1404149280"/>
    <n v="1400547969"/>
    <b v="0"/>
    <n v="13"/>
    <x v="1"/>
    <x v="6"/>
    <n v="-1424"/>
    <n v="44.307692307692307"/>
    <x v="1"/>
    <x v="6"/>
  </r>
  <r>
    <x v="2"/>
    <x v="0"/>
    <s v="USD"/>
    <n v="1413921060"/>
    <n v="1411499149"/>
    <b v="0"/>
    <n v="0"/>
    <x v="1"/>
    <x v="6"/>
    <n v="-700"/>
    <e v="#DIV/0!"/>
    <x v="1"/>
    <x v="6"/>
  </r>
  <r>
    <x v="2"/>
    <x v="0"/>
    <s v="USD"/>
    <n v="1482339794"/>
    <n v="1479747794"/>
    <b v="0"/>
    <n v="6"/>
    <x v="1"/>
    <x v="6"/>
    <n v="-13665"/>
    <n v="222.5"/>
    <x v="1"/>
    <x v="6"/>
  </r>
  <r>
    <x v="2"/>
    <x v="1"/>
    <s v="GBP"/>
    <n v="1485543242"/>
    <n v="1482951242"/>
    <b v="0"/>
    <n v="0"/>
    <x v="1"/>
    <x v="6"/>
    <n v="-250"/>
    <e v="#DIV/0!"/>
    <x v="1"/>
    <x v="6"/>
  </r>
  <r>
    <x v="2"/>
    <x v="0"/>
    <s v="USD"/>
    <n v="1466375521"/>
    <n v="1463783521"/>
    <b v="0"/>
    <n v="1"/>
    <x v="1"/>
    <x v="6"/>
    <n v="-2995"/>
    <n v="5"/>
    <x v="1"/>
    <x v="6"/>
  </r>
  <r>
    <x v="2"/>
    <x v="0"/>
    <s v="USD"/>
    <n v="1465930440"/>
    <n v="1463849116"/>
    <b v="0"/>
    <n v="0"/>
    <x v="1"/>
    <x v="6"/>
    <n v="-3000"/>
    <e v="#DIV/0!"/>
    <x v="1"/>
    <x v="6"/>
  </r>
  <r>
    <x v="2"/>
    <x v="0"/>
    <s v="USD"/>
    <n v="1425819425"/>
    <n v="1423231025"/>
    <b v="0"/>
    <n v="12"/>
    <x v="1"/>
    <x v="6"/>
    <n v="-1874"/>
    <n v="29.166666666666668"/>
    <x v="1"/>
    <x v="6"/>
  </r>
  <r>
    <x v="2"/>
    <x v="0"/>
    <s v="USD"/>
    <n v="1447542000"/>
    <n v="1446179553"/>
    <b v="0"/>
    <n v="2"/>
    <x v="1"/>
    <x v="6"/>
    <n v="-147"/>
    <n v="1.5"/>
    <x v="1"/>
    <x v="6"/>
  </r>
  <r>
    <x v="2"/>
    <x v="0"/>
    <s v="USD"/>
    <n v="1452795416"/>
    <n v="1450203416"/>
    <b v="0"/>
    <n v="6"/>
    <x v="1"/>
    <x v="6"/>
    <n v="-2741"/>
    <n v="126.5"/>
    <x v="1"/>
    <x v="6"/>
  </r>
  <r>
    <x v="2"/>
    <x v="13"/>
    <s v="EUR"/>
    <n v="1476008906"/>
    <n v="1473416906"/>
    <b v="0"/>
    <n v="1"/>
    <x v="1"/>
    <x v="6"/>
    <n v="-2990"/>
    <n v="10"/>
    <x v="1"/>
    <x v="6"/>
  </r>
  <r>
    <x v="2"/>
    <x v="0"/>
    <s v="USD"/>
    <n v="1427169540"/>
    <n v="1424701775"/>
    <b v="0"/>
    <n v="1"/>
    <x v="1"/>
    <x v="6"/>
    <n v="-3490"/>
    <n v="10"/>
    <x v="1"/>
    <x v="6"/>
  </r>
  <r>
    <x v="2"/>
    <x v="0"/>
    <s v="USD"/>
    <n v="1448078400"/>
    <n v="1445985299"/>
    <b v="0"/>
    <n v="5"/>
    <x v="1"/>
    <x v="6"/>
    <n v="-953"/>
    <n v="9.4"/>
    <x v="1"/>
    <x v="6"/>
  </r>
  <r>
    <x v="2"/>
    <x v="0"/>
    <s v="USD"/>
    <n v="1468777786"/>
    <n v="1466185786"/>
    <b v="0"/>
    <n v="0"/>
    <x v="1"/>
    <x v="6"/>
    <n v="-9600"/>
    <e v="#DIV/0!"/>
    <x v="1"/>
    <x v="6"/>
  </r>
  <r>
    <x v="2"/>
    <x v="1"/>
    <s v="GBP"/>
    <n v="1421403960"/>
    <n v="1418827324"/>
    <b v="0"/>
    <n v="3"/>
    <x v="1"/>
    <x v="6"/>
    <n v="-1784"/>
    <n v="72"/>
    <x v="1"/>
    <x v="6"/>
  </r>
  <r>
    <x v="2"/>
    <x v="0"/>
    <s v="USD"/>
    <n v="1433093700"/>
    <n v="1430242488"/>
    <b v="0"/>
    <n v="8"/>
    <x v="1"/>
    <x v="6"/>
    <n v="-4760"/>
    <n v="30"/>
    <x v="1"/>
    <x v="6"/>
  </r>
  <r>
    <x v="2"/>
    <x v="0"/>
    <s v="USD"/>
    <n v="1438959600"/>
    <n v="1437754137"/>
    <b v="0"/>
    <n v="3"/>
    <x v="1"/>
    <x v="6"/>
    <n v="-968"/>
    <n v="10.666666666666666"/>
    <x v="1"/>
    <x v="6"/>
  </r>
  <r>
    <x v="2"/>
    <x v="0"/>
    <s v="USD"/>
    <n v="1421410151"/>
    <n v="1418818151"/>
    <b v="0"/>
    <n v="8"/>
    <x v="1"/>
    <x v="6"/>
    <n v="-1396"/>
    <n v="25.5"/>
    <x v="1"/>
    <x v="6"/>
  </r>
  <r>
    <x v="2"/>
    <x v="0"/>
    <s v="USD"/>
    <n v="1428205247"/>
    <n v="1423024847"/>
    <b v="0"/>
    <n v="1"/>
    <x v="1"/>
    <x v="6"/>
    <n v="-109980"/>
    <n v="20"/>
    <x v="1"/>
    <x v="6"/>
  </r>
  <r>
    <x v="2"/>
    <x v="1"/>
    <s v="GBP"/>
    <n v="1440272093"/>
    <n v="1435088093"/>
    <b v="0"/>
    <n v="4"/>
    <x v="1"/>
    <x v="6"/>
    <n v="-2440"/>
    <n v="15"/>
    <x v="1"/>
    <x v="6"/>
  </r>
  <r>
    <x v="2"/>
    <x v="0"/>
    <s v="USD"/>
    <n v="1413953940"/>
    <n v="1410141900"/>
    <b v="0"/>
    <n v="8"/>
    <x v="1"/>
    <x v="6"/>
    <n v="-1270"/>
    <n v="91.25"/>
    <x v="1"/>
    <x v="6"/>
  </r>
  <r>
    <x v="2"/>
    <x v="14"/>
    <s v="MXN"/>
    <n v="1482108350"/>
    <n v="1479516350"/>
    <b v="0"/>
    <n v="1"/>
    <x v="1"/>
    <x v="6"/>
    <n v="-29200"/>
    <n v="800"/>
    <x v="1"/>
    <x v="6"/>
  </r>
  <r>
    <x v="2"/>
    <x v="1"/>
    <s v="GBP"/>
    <n v="1488271860"/>
    <n v="1484484219"/>
    <b v="0"/>
    <n v="5"/>
    <x v="1"/>
    <x v="6"/>
    <n v="-3100"/>
    <n v="80"/>
    <x v="1"/>
    <x v="6"/>
  </r>
  <r>
    <x v="2"/>
    <x v="1"/>
    <s v="GBP"/>
    <n v="1454284500"/>
    <n v="1449431237"/>
    <b v="0"/>
    <n v="0"/>
    <x v="1"/>
    <x v="6"/>
    <n v="-10000"/>
    <e v="#DIV/0!"/>
    <x v="1"/>
    <x v="6"/>
  </r>
  <r>
    <x v="2"/>
    <x v="0"/>
    <s v="USD"/>
    <n v="1465060797"/>
    <n v="1462468797"/>
    <b v="0"/>
    <n v="0"/>
    <x v="1"/>
    <x v="6"/>
    <n v="-75000"/>
    <e v="#DIV/0!"/>
    <x v="1"/>
    <x v="6"/>
  </r>
  <r>
    <x v="2"/>
    <x v="0"/>
    <s v="USD"/>
    <n v="1472847873"/>
    <n v="1468959873"/>
    <b v="0"/>
    <n v="1"/>
    <x v="1"/>
    <x v="6"/>
    <n v="-4450"/>
    <n v="50"/>
    <x v="1"/>
    <x v="6"/>
  </r>
  <r>
    <x v="2"/>
    <x v="0"/>
    <s v="USD"/>
    <n v="1414205990"/>
    <n v="1413341990"/>
    <b v="0"/>
    <n v="0"/>
    <x v="1"/>
    <x v="6"/>
    <n v="-270"/>
    <e v="#DIV/0!"/>
    <x v="1"/>
    <x v="6"/>
  </r>
  <r>
    <x v="2"/>
    <x v="0"/>
    <s v="USD"/>
    <n v="1485380482"/>
    <n v="1482788482"/>
    <b v="0"/>
    <n v="0"/>
    <x v="1"/>
    <x v="6"/>
    <n v="-600"/>
    <e v="#DIV/0!"/>
    <x v="1"/>
    <x v="6"/>
  </r>
  <r>
    <x v="2"/>
    <x v="0"/>
    <s v="USD"/>
    <n v="1463343673"/>
    <n v="1460751673"/>
    <b v="0"/>
    <n v="6"/>
    <x v="1"/>
    <x v="6"/>
    <n v="-363"/>
    <n v="22.833333333333332"/>
    <x v="1"/>
    <x v="6"/>
  </r>
  <r>
    <x v="2"/>
    <x v="0"/>
    <s v="USD"/>
    <n v="1440613920"/>
    <n v="1435953566"/>
    <b v="0"/>
    <n v="6"/>
    <x v="1"/>
    <x v="6"/>
    <n v="-900"/>
    <n v="16.666666666666668"/>
    <x v="1"/>
    <x v="6"/>
  </r>
  <r>
    <x v="2"/>
    <x v="2"/>
    <s v="AUD"/>
    <n v="1477550434"/>
    <n v="1474958434"/>
    <b v="0"/>
    <n v="14"/>
    <x v="1"/>
    <x v="6"/>
    <n v="-2359"/>
    <n v="45.785714285714285"/>
    <x v="1"/>
    <x v="6"/>
  </r>
  <r>
    <x v="2"/>
    <x v="14"/>
    <s v="MXN"/>
    <n v="1482711309"/>
    <n v="1479860109"/>
    <b v="0"/>
    <n v="6"/>
    <x v="1"/>
    <x v="6"/>
    <n v="-30700"/>
    <n v="383.33333333333331"/>
    <x v="1"/>
    <x v="6"/>
  </r>
  <r>
    <x v="2"/>
    <x v="0"/>
    <s v="USD"/>
    <n v="1427936400"/>
    <n v="1424221866"/>
    <b v="0"/>
    <n v="33"/>
    <x v="1"/>
    <x v="6"/>
    <n v="-1470"/>
    <n v="106.96969696969697"/>
    <x v="1"/>
    <x v="6"/>
  </r>
  <r>
    <x v="2"/>
    <x v="0"/>
    <s v="USD"/>
    <n v="1411596001"/>
    <n v="1409608801"/>
    <b v="0"/>
    <n v="4"/>
    <x v="1"/>
    <x v="6"/>
    <n v="-1959"/>
    <n v="10.25"/>
    <x v="1"/>
    <x v="6"/>
  </r>
  <r>
    <x v="2"/>
    <x v="0"/>
    <s v="USD"/>
    <n v="1488517200"/>
    <n v="1485909937"/>
    <b v="0"/>
    <n v="1"/>
    <x v="1"/>
    <x v="6"/>
    <n v="-2941"/>
    <n v="59"/>
    <x v="1"/>
    <x v="6"/>
  </r>
  <r>
    <x v="2"/>
    <x v="1"/>
    <s v="GBP"/>
    <n v="1448805404"/>
    <n v="1446209804"/>
    <b v="0"/>
    <n v="0"/>
    <x v="1"/>
    <x v="6"/>
    <n v="-500"/>
    <e v="#DIV/0!"/>
    <x v="1"/>
    <x v="6"/>
  </r>
  <r>
    <x v="2"/>
    <x v="1"/>
    <s v="GBP"/>
    <n v="1469113351"/>
    <n v="1463929351"/>
    <b v="0"/>
    <n v="6"/>
    <x v="1"/>
    <x v="6"/>
    <n v="-214"/>
    <n v="14.333333333333334"/>
    <x v="1"/>
    <x v="6"/>
  </r>
  <r>
    <x v="2"/>
    <x v="0"/>
    <s v="USD"/>
    <n v="1424747740"/>
    <n v="1422155740"/>
    <b v="0"/>
    <n v="6"/>
    <x v="1"/>
    <x v="6"/>
    <n v="-2906"/>
    <n v="15.666666666666666"/>
    <x v="1"/>
    <x v="6"/>
  </r>
  <r>
    <x v="2"/>
    <x v="17"/>
    <s v="EUR"/>
    <n v="1456617600"/>
    <n v="1454280186"/>
    <b v="0"/>
    <n v="1"/>
    <x v="1"/>
    <x v="6"/>
    <n v="-2499"/>
    <n v="1"/>
    <x v="1"/>
    <x v="6"/>
  </r>
  <r>
    <x v="2"/>
    <x v="0"/>
    <s v="USD"/>
    <n v="1452234840"/>
    <n v="1450619123"/>
    <b v="0"/>
    <n v="3"/>
    <x v="1"/>
    <x v="6"/>
    <n v="-1497"/>
    <n v="1"/>
    <x v="1"/>
    <x v="6"/>
  </r>
  <r>
    <x v="4"/>
    <x v="21"/>
    <m/>
    <m/>
    <m/>
    <m/>
    <m/>
    <x v="2"/>
    <x v="41"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3133"/>
    <n v="63.917582417582416"/>
    <x v="0"/>
    <s v="television"/>
    <x v="0"/>
    <d v="2015-07-23T03:00:00"/>
  </r>
  <r>
    <x v="0"/>
    <s v="US"/>
    <s v="USD"/>
    <n v="1488464683"/>
    <n v="1485872683"/>
    <b v="0"/>
    <n v="79"/>
    <b v="1"/>
    <s v="film &amp; video/television"/>
    <n v="4378"/>
    <n v="185.48101265822785"/>
    <x v="0"/>
    <s v="television"/>
    <x v="1"/>
    <d v="2017-03-02T14:24:43"/>
  </r>
  <r>
    <x v="0"/>
    <s v="GB"/>
    <s v="GBP"/>
    <n v="1455555083"/>
    <n v="1454691083"/>
    <b v="0"/>
    <n v="35"/>
    <b v="1"/>
    <s v="film &amp; video/television"/>
    <n v="25"/>
    <n v="15"/>
    <x v="0"/>
    <s v="television"/>
    <x v="2"/>
    <d v="2016-02-15T16:51:23"/>
  </r>
  <r>
    <x v="0"/>
    <s v="US"/>
    <s v="USD"/>
    <n v="1407414107"/>
    <n v="1404822107"/>
    <b v="0"/>
    <n v="150"/>
    <b v="1"/>
    <s v="film &amp; video/television"/>
    <n v="390"/>
    <n v="69.266666666666666"/>
    <x v="0"/>
    <s v="television"/>
    <x v="3"/>
    <d v="2014-08-07T12:21:47"/>
  </r>
  <r>
    <x v="0"/>
    <s v="US"/>
    <s v="USD"/>
    <n v="1450555279"/>
    <n v="1447963279"/>
    <b v="0"/>
    <n v="284"/>
    <b v="1"/>
    <s v="film &amp; video/television"/>
    <n v="10116.279999999999"/>
    <n v="190.55028169014085"/>
    <x v="0"/>
    <s v="television"/>
    <x v="4"/>
    <d v="2015-12-19T20:01:19"/>
  </r>
  <r>
    <x v="0"/>
    <s v="US"/>
    <s v="USD"/>
    <n v="1469770500"/>
    <n v="1468362207"/>
    <b v="0"/>
    <n v="47"/>
    <b v="1"/>
    <s v="film &amp; video/television"/>
    <n v="391"/>
    <n v="93.40425531914893"/>
    <x v="0"/>
    <s v="television"/>
    <x v="5"/>
    <d v="2016-07-29T05:35:00"/>
  </r>
  <r>
    <x v="0"/>
    <s v="US"/>
    <s v="USD"/>
    <n v="1402710250"/>
    <n v="1401846250"/>
    <b v="0"/>
    <n v="58"/>
    <b v="1"/>
    <s v="film &amp; video/television"/>
    <n v="519"/>
    <n v="146.87931034482759"/>
    <x v="0"/>
    <s v="television"/>
    <x v="6"/>
    <d v="2014-06-14T01:44:10"/>
  </r>
  <r>
    <x v="0"/>
    <s v="US"/>
    <s v="USD"/>
    <n v="1467680867"/>
    <n v="1464224867"/>
    <b v="0"/>
    <n v="57"/>
    <b v="1"/>
    <s v="film &amp; video/television"/>
    <n v="110"/>
    <n v="159.82456140350877"/>
    <x v="0"/>
    <s v="television"/>
    <x v="7"/>
    <d v="2016-07-05T01:07:47"/>
  </r>
  <r>
    <x v="0"/>
    <s v="US"/>
    <s v="USD"/>
    <n v="1460754000"/>
    <n v="1460155212"/>
    <b v="0"/>
    <n v="12"/>
    <b v="1"/>
    <s v="film &amp; video/television"/>
    <n v="1.5199999999999818"/>
    <n v="291.79333333333335"/>
    <x v="0"/>
    <s v="television"/>
    <x v="8"/>
    <d v="2016-04-15T21:00:00"/>
  </r>
  <r>
    <x v="0"/>
    <s v="US"/>
    <s v="USD"/>
    <n v="1460860144"/>
    <n v="1458268144"/>
    <b v="0"/>
    <n v="20"/>
    <b v="1"/>
    <s v="film &amp; video/television"/>
    <n v="129.99"/>
    <n v="31.499500000000001"/>
    <x v="0"/>
    <s v="television"/>
    <x v="9"/>
    <d v="2016-04-17T02:29:04"/>
  </r>
  <r>
    <x v="0"/>
    <s v="US"/>
    <s v="USD"/>
    <n v="1403660279"/>
    <n v="1400636279"/>
    <b v="0"/>
    <n v="19"/>
    <b v="1"/>
    <s v="film &amp; video/television"/>
    <n v="15"/>
    <n v="158.68421052631578"/>
    <x v="0"/>
    <s v="television"/>
    <x v="10"/>
    <d v="2014-06-25T01:37:59"/>
  </r>
  <r>
    <x v="0"/>
    <s v="US"/>
    <s v="USD"/>
    <n v="1471834800"/>
    <n v="1469126462"/>
    <b v="0"/>
    <n v="75"/>
    <b v="1"/>
    <s v="film &amp; video/television"/>
    <n v="1025"/>
    <n v="80.333333333333329"/>
    <x v="0"/>
    <s v="television"/>
    <x v="11"/>
    <d v="2016-08-22T03:00:00"/>
  </r>
  <r>
    <x v="0"/>
    <s v="US"/>
    <s v="USD"/>
    <n v="1405479600"/>
    <n v="1401642425"/>
    <b v="0"/>
    <n v="827"/>
    <b v="1"/>
    <s v="film &amp; video/television"/>
    <n v="19588"/>
    <n v="59.961305925030231"/>
    <x v="0"/>
    <s v="television"/>
    <x v="12"/>
    <d v="2014-07-16T03:00:00"/>
  </r>
  <r>
    <x v="0"/>
    <s v="US"/>
    <s v="USD"/>
    <n v="1466713620"/>
    <n v="1463588109"/>
    <b v="0"/>
    <n v="51"/>
    <b v="1"/>
    <s v="film &amp; video/television"/>
    <n v="2099"/>
    <n v="109.78431372549019"/>
    <x v="0"/>
    <s v="television"/>
    <x v="13"/>
    <d v="2016-06-23T20:27:00"/>
  </r>
  <r>
    <x v="0"/>
    <s v="AU"/>
    <s v="AUD"/>
    <n v="1405259940"/>
    <n v="1403051888"/>
    <b v="0"/>
    <n v="41"/>
    <b v="1"/>
    <s v="film &amp; video/television"/>
    <n v="56"/>
    <n v="147.70731707317074"/>
    <x v="0"/>
    <s v="television"/>
    <x v="14"/>
    <d v="2014-07-13T13:59:00"/>
  </r>
  <r>
    <x v="0"/>
    <s v="ES"/>
    <s v="EUR"/>
    <n v="1443384840"/>
    <n v="1441790658"/>
    <b v="0"/>
    <n v="98"/>
    <b v="1"/>
    <s v="film &amp; video/television"/>
    <n v="132"/>
    <n v="21.755102040816325"/>
    <x v="0"/>
    <s v="television"/>
    <x v="15"/>
    <d v="2015-09-27T20:14:00"/>
  </r>
  <r>
    <x v="0"/>
    <s v="US"/>
    <s v="USD"/>
    <n v="1402896600"/>
    <n v="1398971211"/>
    <b v="0"/>
    <n v="70"/>
    <b v="1"/>
    <s v="film &amp; video/television"/>
    <n v="29"/>
    <n v="171.84285714285716"/>
    <x v="0"/>
    <s v="television"/>
    <x v="16"/>
    <d v="2014-06-16T05:30:00"/>
  </r>
  <r>
    <x v="0"/>
    <s v="GB"/>
    <s v="GBP"/>
    <n v="1415126022"/>
    <n v="1412530422"/>
    <b v="0"/>
    <n v="36"/>
    <b v="1"/>
    <s v="film &amp; video/television"/>
    <n v="10"/>
    <n v="41.944444444444443"/>
    <x v="0"/>
    <s v="television"/>
    <x v="17"/>
    <d v="2014-11-04T18:33:42"/>
  </r>
  <r>
    <x v="0"/>
    <s v="US"/>
    <s v="USD"/>
    <n v="1410958856"/>
    <n v="1408366856"/>
    <b v="0"/>
    <n v="342"/>
    <b v="1"/>
    <s v="film &amp; video/television"/>
    <n v="1896.3300000000017"/>
    <n v="93.264122807017543"/>
    <x v="0"/>
    <s v="television"/>
    <x v="18"/>
    <d v="2014-09-17T13:00:56"/>
  </r>
  <r>
    <x v="0"/>
    <s v="US"/>
    <s v="USD"/>
    <n v="1437420934"/>
    <n v="1434828934"/>
    <b v="0"/>
    <n v="22"/>
    <b v="1"/>
    <s v="film &amp; video/television"/>
    <n v="385"/>
    <n v="56.136363636363633"/>
    <x v="0"/>
    <s v="television"/>
    <x v="19"/>
    <d v="2015-07-20T19:35:34"/>
  </r>
  <r>
    <x v="0"/>
    <s v="US"/>
    <s v="USD"/>
    <n v="1442167912"/>
    <n v="1436983912"/>
    <b v="0"/>
    <n v="25"/>
    <b v="1"/>
    <s v="film &amp; video/television"/>
    <n v="4"/>
    <n v="80.16"/>
    <x v="0"/>
    <s v="television"/>
    <x v="20"/>
    <d v="2015-09-13T18:11:52"/>
  </r>
  <r>
    <x v="0"/>
    <s v="US"/>
    <s v="USD"/>
    <n v="1411743789"/>
    <n v="1409151789"/>
    <b v="0"/>
    <n v="101"/>
    <b v="1"/>
    <s v="film &amp; video/television"/>
    <n v="1690"/>
    <n v="199.9009900990099"/>
    <x v="0"/>
    <s v="television"/>
    <x v="21"/>
    <d v="2014-09-26T15:03:09"/>
  </r>
  <r>
    <x v="0"/>
    <s v="US"/>
    <s v="USD"/>
    <n v="1420099140"/>
    <n v="1418766740"/>
    <b v="0"/>
    <n v="8"/>
    <b v="1"/>
    <s v="film &amp; video/television"/>
    <n v="60"/>
    <n v="51.25"/>
    <x v="0"/>
    <s v="television"/>
    <x v="22"/>
    <d v="2015-01-01T07:59:00"/>
  </r>
  <r>
    <x v="0"/>
    <s v="US"/>
    <s v="USD"/>
    <n v="1430407200"/>
    <n v="1428086501"/>
    <b v="0"/>
    <n v="23"/>
    <b v="1"/>
    <s v="film &amp; video/television"/>
    <n v="370"/>
    <n v="103.04347826086956"/>
    <x v="0"/>
    <s v="television"/>
    <x v="23"/>
    <d v="2015-04-30T15:20:00"/>
  </r>
  <r>
    <x v="0"/>
    <s v="US"/>
    <s v="USD"/>
    <n v="1442345940"/>
    <n v="1439494863"/>
    <b v="0"/>
    <n v="574"/>
    <b v="1"/>
    <s v="film &amp; video/television"/>
    <n v="3082.6900000000023"/>
    <n v="66.346149825783982"/>
    <x v="0"/>
    <s v="television"/>
    <x v="24"/>
    <d v="2015-09-15T19:39:00"/>
  </r>
  <r>
    <x v="0"/>
    <s v="US"/>
    <s v="USD"/>
    <n v="1452299761"/>
    <n v="1447115761"/>
    <b v="0"/>
    <n v="14"/>
    <b v="1"/>
    <s v="film &amp; video/television"/>
    <n v="200"/>
    <n v="57.142857142857146"/>
    <x v="0"/>
    <s v="television"/>
    <x v="25"/>
    <d v="2016-01-09T00:36:01"/>
  </r>
  <r>
    <x v="0"/>
    <s v="US"/>
    <s v="USD"/>
    <n v="1408278144"/>
    <n v="1404822144"/>
    <b v="0"/>
    <n v="19"/>
    <b v="1"/>
    <s v="film &amp; video/television"/>
    <n v="690"/>
    <n v="102.10526315789474"/>
    <x v="0"/>
    <s v="television"/>
    <x v="26"/>
    <d v="2014-08-17T12:22:24"/>
  </r>
  <r>
    <x v="0"/>
    <s v="NZ"/>
    <s v="NZD"/>
    <n v="1416113833"/>
    <n v="1413518233"/>
    <b v="0"/>
    <n v="150"/>
    <b v="1"/>
    <s v="film &amp; video/television"/>
    <n v="2345"/>
    <n v="148.96666666666667"/>
    <x v="0"/>
    <s v="television"/>
    <x v="27"/>
    <d v="2014-11-16T04:57:13"/>
  </r>
  <r>
    <x v="0"/>
    <s v="US"/>
    <s v="USD"/>
    <n v="1450307284"/>
    <n v="1447715284"/>
    <b v="0"/>
    <n v="71"/>
    <b v="1"/>
    <s v="film &amp; video/television"/>
    <n v="42"/>
    <n v="169.6056338028169"/>
    <x v="0"/>
    <s v="television"/>
    <x v="28"/>
    <d v="2015-12-16T23:08:04"/>
  </r>
  <r>
    <x v="0"/>
    <s v="GB"/>
    <s v="GBP"/>
    <n v="1406045368"/>
    <n v="1403453368"/>
    <b v="0"/>
    <n v="117"/>
    <b v="1"/>
    <s v="film &amp; video/television"/>
    <n v="700"/>
    <n v="31.623931623931625"/>
    <x v="0"/>
    <s v="television"/>
    <x v="29"/>
    <d v="2014-07-22T16:09:28"/>
  </r>
  <r>
    <x v="0"/>
    <s v="US"/>
    <s v="USD"/>
    <n v="1408604515"/>
    <n v="1406012515"/>
    <b v="0"/>
    <n v="53"/>
    <b v="1"/>
    <s v="film &amp; video/television"/>
    <n v="51.989999999999782"/>
    <n v="76.45264150943396"/>
    <x v="0"/>
    <s v="television"/>
    <x v="30"/>
    <d v="2014-08-21T07:01:55"/>
  </r>
  <r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x v="0"/>
    <s v="US"/>
    <s v="USD"/>
    <n v="1463111940"/>
    <n v="1459523017"/>
    <b v="0"/>
    <n v="89"/>
    <b v="1"/>
    <s v="film &amp; video/television"/>
    <n v="70"/>
    <n v="320.44943820224717"/>
    <x v="0"/>
    <s v="television"/>
    <x v="32"/>
    <d v="2016-05-13T03:59:00"/>
  </r>
  <r>
    <x v="0"/>
    <s v="US"/>
    <s v="USD"/>
    <n v="1447001501"/>
    <n v="1444405901"/>
    <b v="0"/>
    <n v="64"/>
    <b v="1"/>
    <s v="film &amp; video/television"/>
    <n v="110"/>
    <n v="83.75"/>
    <x v="0"/>
    <s v="television"/>
    <x v="33"/>
    <d v="2015-11-08T16:51:41"/>
  </r>
  <r>
    <x v="0"/>
    <s v="US"/>
    <s v="USD"/>
    <n v="1407224601"/>
    <n v="1405928601"/>
    <b v="0"/>
    <n v="68"/>
    <b v="1"/>
    <s v="film &amp; video/television"/>
    <n v="792"/>
    <n v="49.882352941176471"/>
    <x v="0"/>
    <s v="television"/>
    <x v="34"/>
    <d v="2014-08-05T07:43:21"/>
  </r>
  <r>
    <x v="0"/>
    <s v="US"/>
    <s v="USD"/>
    <n v="1430179200"/>
    <n v="1428130814"/>
    <b v="0"/>
    <n v="28"/>
    <b v="1"/>
    <s v="film &amp; video/television"/>
    <n v="665"/>
    <n v="59.464285714285715"/>
    <x v="0"/>
    <s v="television"/>
    <x v="35"/>
    <d v="2015-04-28T00:00:00"/>
  </r>
  <r>
    <x v="0"/>
    <s v="US"/>
    <s v="USD"/>
    <n v="1428128525"/>
    <n v="1425540125"/>
    <b v="0"/>
    <n v="44"/>
    <b v="1"/>
    <s v="film &amp; video/television"/>
    <n v="2529"/>
    <n v="193.84090909090909"/>
    <x v="0"/>
    <s v="television"/>
    <x v="36"/>
    <d v="2015-04-04T06:22:05"/>
  </r>
  <r>
    <x v="0"/>
    <s v="US"/>
    <s v="USD"/>
    <n v="1425055079"/>
    <n v="1422463079"/>
    <b v="0"/>
    <n v="253"/>
    <b v="1"/>
    <s v="film &amp; video/television"/>
    <n v="18357"/>
    <n v="159.51383399209487"/>
    <x v="0"/>
    <s v="television"/>
    <x v="37"/>
    <d v="2015-02-27T16:37:59"/>
  </r>
  <r>
    <x v="0"/>
    <s v="US"/>
    <s v="USD"/>
    <n v="1368235344"/>
    <n v="1365643344"/>
    <b v="0"/>
    <n v="66"/>
    <b v="1"/>
    <s v="film &amp; video/television"/>
    <n v="251"/>
    <n v="41.68181818181818"/>
    <x v="0"/>
    <s v="television"/>
    <x v="38"/>
    <d v="2013-05-11T01:22:24"/>
  </r>
  <r>
    <x v="0"/>
    <s v="GB"/>
    <s v="GBP"/>
    <n v="1401058740"/>
    <n v="1398388068"/>
    <b v="0"/>
    <n v="217"/>
    <b v="1"/>
    <s v="film &amp; video/television"/>
    <n v="7745"/>
    <n v="150.89861751152074"/>
    <x v="0"/>
    <s v="television"/>
    <x v="39"/>
    <d v="2014-05-25T22:59:00"/>
  </r>
  <r>
    <x v="0"/>
    <s v="US"/>
    <s v="USD"/>
    <n v="1403150400"/>
    <n v="1401426488"/>
    <b v="0"/>
    <n v="16"/>
    <b v="1"/>
    <s v="film &amp; video/television"/>
    <n v="27"/>
    <n v="126.6875"/>
    <x v="0"/>
    <s v="television"/>
    <x v="40"/>
    <d v="2014-06-19T04:00:00"/>
  </r>
  <r>
    <x v="0"/>
    <s v="US"/>
    <s v="USD"/>
    <n v="1412516354"/>
    <n v="1409924354"/>
    <b v="0"/>
    <n v="19"/>
    <b v="1"/>
    <s v="film &amp; video/television"/>
    <n v="0"/>
    <n v="105.26315789473684"/>
    <x v="0"/>
    <s v="television"/>
    <x v="41"/>
    <d v="2014-10-05T13:39:14"/>
  </r>
  <r>
    <x v="0"/>
    <s v="US"/>
    <s v="USD"/>
    <n v="1419780026"/>
    <n v="1417188026"/>
    <b v="0"/>
    <n v="169"/>
    <b v="1"/>
    <s v="film &amp; video/television"/>
    <n v="5860"/>
    <n v="117.51479289940828"/>
    <x v="0"/>
    <s v="television"/>
    <x v="42"/>
    <d v="2014-12-28T15:20:26"/>
  </r>
  <r>
    <x v="0"/>
    <s v="US"/>
    <s v="USD"/>
    <n v="1405209600"/>
    <n v="1402599486"/>
    <b v="0"/>
    <n v="263"/>
    <b v="1"/>
    <s v="film &amp; video/television"/>
    <n v="20866"/>
    <n v="117.36121673003802"/>
    <x v="0"/>
    <s v="television"/>
    <x v="43"/>
    <d v="2014-07-13T00:00:00"/>
  </r>
  <r>
    <x v="0"/>
    <s v="US"/>
    <s v="USD"/>
    <n v="1412648537"/>
    <n v="1408760537"/>
    <b v="0"/>
    <n v="15"/>
    <b v="1"/>
    <s v="film &amp; video/television"/>
    <n v="0"/>
    <n v="133.33333333333334"/>
    <x v="0"/>
    <s v="television"/>
    <x v="44"/>
    <d v="2014-10-07T02:22:17"/>
  </r>
  <r>
    <x v="0"/>
    <s v="US"/>
    <s v="USD"/>
    <n v="1461769107"/>
    <n v="1459177107"/>
    <b v="0"/>
    <n v="61"/>
    <b v="1"/>
    <s v="film &amp; video/television"/>
    <n v="1000"/>
    <n v="98.360655737704917"/>
    <x v="0"/>
    <s v="television"/>
    <x v="45"/>
    <d v="2016-04-27T14:58:27"/>
  </r>
  <r>
    <x v="0"/>
    <s v="AU"/>
    <s v="AUD"/>
    <n v="1450220974"/>
    <n v="1447628974"/>
    <b v="0"/>
    <n v="45"/>
    <b v="1"/>
    <s v="film &amp; video/television"/>
    <n v="350"/>
    <n v="194.44444444444446"/>
    <x v="0"/>
    <s v="television"/>
    <x v="46"/>
    <d v="2015-12-15T23:09:34"/>
  </r>
  <r>
    <x v="0"/>
    <s v="US"/>
    <s v="USD"/>
    <n v="1419021607"/>
    <n v="1413834007"/>
    <b v="0"/>
    <n v="70"/>
    <b v="1"/>
    <s v="film &amp; video/television"/>
    <n v="380.55000000000018"/>
    <n v="76.865000000000009"/>
    <x v="0"/>
    <s v="television"/>
    <x v="47"/>
    <d v="2014-12-19T20:40:07"/>
  </r>
  <r>
    <x v="0"/>
    <s v="GB"/>
    <s v="GBP"/>
    <n v="1425211200"/>
    <n v="1422534260"/>
    <b v="0"/>
    <n v="38"/>
    <b v="1"/>
    <s v="film &amp; video/television"/>
    <n v="159"/>
    <n v="56.815789473684212"/>
    <x v="0"/>
    <s v="television"/>
    <x v="48"/>
    <d v="2015-03-01T12:00:00"/>
  </r>
  <r>
    <x v="0"/>
    <s v="US"/>
    <s v="USD"/>
    <n v="1445660045"/>
    <n v="1443068045"/>
    <b v="0"/>
    <n v="87"/>
    <b v="1"/>
    <s v="film &amp; video/television"/>
    <n v="0"/>
    <n v="137.93103448275863"/>
    <x v="0"/>
    <s v="television"/>
    <x v="49"/>
    <d v="2015-10-24T04:14:05"/>
  </r>
  <r>
    <x v="0"/>
    <s v="GB"/>
    <s v="GBP"/>
    <n v="1422637200"/>
    <n v="1419271458"/>
    <b v="0"/>
    <n v="22"/>
    <b v="1"/>
    <s v="film &amp; video/television"/>
    <n v="0"/>
    <n v="27.272727272727273"/>
    <x v="0"/>
    <s v="television"/>
    <x v="50"/>
    <d v="2015-01-30T17:00:00"/>
  </r>
  <r>
    <x v="0"/>
    <s v="US"/>
    <s v="USD"/>
    <n v="1439245037"/>
    <n v="1436653037"/>
    <b v="0"/>
    <n v="119"/>
    <b v="1"/>
    <s v="film &amp; video/television"/>
    <n v="3082"/>
    <n v="118.33613445378151"/>
    <x v="0"/>
    <s v="television"/>
    <x v="51"/>
    <d v="2015-08-10T22:17:17"/>
  </r>
  <r>
    <x v="0"/>
    <s v="US"/>
    <s v="USD"/>
    <n v="1405615846"/>
    <n v="1403023846"/>
    <b v="0"/>
    <n v="52"/>
    <b v="1"/>
    <s v="film &amp; video/television"/>
    <n v="1621"/>
    <n v="223.48076923076923"/>
    <x v="0"/>
    <s v="television"/>
    <x v="52"/>
    <d v="2014-07-17T16:50:46"/>
  </r>
  <r>
    <x v="0"/>
    <s v="US"/>
    <s v="USD"/>
    <n v="1396648800"/>
    <n v="1395407445"/>
    <b v="0"/>
    <n v="117"/>
    <b v="1"/>
    <s v="film &amp; video/television"/>
    <n v="289"/>
    <n v="28.111111111111111"/>
    <x v="0"/>
    <s v="television"/>
    <x v="53"/>
    <d v="2014-04-04T22:00:00"/>
  </r>
  <r>
    <x v="0"/>
    <s v="US"/>
    <s v="USD"/>
    <n v="1451063221"/>
    <n v="1448471221"/>
    <b v="0"/>
    <n v="52"/>
    <b v="1"/>
    <s v="film &amp; video/television"/>
    <n v="100"/>
    <n v="194.23076923076923"/>
    <x v="0"/>
    <s v="television"/>
    <x v="54"/>
    <d v="2015-12-25T17:07:01"/>
  </r>
  <r>
    <x v="0"/>
    <s v="US"/>
    <s v="USD"/>
    <n v="1464390916"/>
    <n v="1462576516"/>
    <b v="0"/>
    <n v="86"/>
    <b v="1"/>
    <s v="film &amp; video/television"/>
    <n v="2490"/>
    <n v="128.95348837209303"/>
    <x v="0"/>
    <s v="television"/>
    <x v="55"/>
    <d v="2016-05-27T23:15:16"/>
  </r>
  <r>
    <x v="0"/>
    <s v="GB"/>
    <s v="GBP"/>
    <n v="1433779200"/>
    <n v="1432559424"/>
    <b v="0"/>
    <n v="174"/>
    <b v="1"/>
    <s v="film &amp; video/television"/>
    <n v="581"/>
    <n v="49.316091954022987"/>
    <x v="0"/>
    <s v="television"/>
    <x v="56"/>
    <d v="2015-06-08T16:00:00"/>
  </r>
  <r>
    <x v="0"/>
    <s v="US"/>
    <s v="USD"/>
    <n v="1429991962"/>
    <n v="1427399962"/>
    <b v="0"/>
    <n v="69"/>
    <b v="1"/>
    <s v="film &amp; video/television"/>
    <n v="285"/>
    <n v="221.52173913043478"/>
    <x v="0"/>
    <s v="television"/>
    <x v="57"/>
    <d v="2015-04-25T19:59:22"/>
  </r>
  <r>
    <x v="0"/>
    <s v="US"/>
    <s v="USD"/>
    <n v="1416423172"/>
    <n v="1413827572"/>
    <b v="0"/>
    <n v="75"/>
    <b v="1"/>
    <s v="film &amp; video/television"/>
    <n v="291"/>
    <n v="137.21333333333334"/>
    <x v="0"/>
    <s v="television"/>
    <x v="58"/>
    <d v="2014-11-19T18:52:52"/>
  </r>
  <r>
    <x v="0"/>
    <s v="US"/>
    <s v="USD"/>
    <n v="1442264400"/>
    <n v="1439530776"/>
    <b v="0"/>
    <n v="33"/>
    <b v="1"/>
    <s v="film &amp; video/television"/>
    <n v="25.139999999999418"/>
    <n v="606.82242424242418"/>
    <x v="0"/>
    <s v="television"/>
    <x v="59"/>
    <d v="2015-09-14T21:00:00"/>
  </r>
  <r>
    <x v="0"/>
    <s v="GB"/>
    <s v="GBP"/>
    <n v="1395532800"/>
    <n v="1393882717"/>
    <b v="0"/>
    <n v="108"/>
    <b v="1"/>
    <s v="film &amp; video/shorts"/>
    <n v="148.32999999999993"/>
    <n v="43.040092592592593"/>
    <x v="0"/>
    <s v="shorts"/>
    <x v="60"/>
    <d v="2014-03-23T00:00:00"/>
  </r>
  <r>
    <x v="0"/>
    <s v="US"/>
    <s v="USD"/>
    <n v="1370547157"/>
    <n v="1368646357"/>
    <b v="0"/>
    <n v="23"/>
    <b v="1"/>
    <s v="film &amp; video/shorts"/>
    <n v="2415"/>
    <n v="322.39130434782606"/>
    <x v="0"/>
    <s v="shorts"/>
    <x v="61"/>
    <d v="2013-06-06T19:32:37"/>
  </r>
  <r>
    <x v="0"/>
    <s v="US"/>
    <s v="USD"/>
    <n v="1362337878"/>
    <n v="1360177878"/>
    <b v="0"/>
    <n v="48"/>
    <b v="1"/>
    <s v="film &amp; video/shorts"/>
    <n v="1642"/>
    <n v="96.708333333333329"/>
    <x v="0"/>
    <s v="shorts"/>
    <x v="62"/>
    <d v="2013-03-03T19:11:18"/>
  </r>
  <r>
    <x v="0"/>
    <s v="US"/>
    <s v="USD"/>
    <n v="1388206740"/>
    <n v="1386194013"/>
    <b v="0"/>
    <n v="64"/>
    <b v="1"/>
    <s v="film &amp; video/shorts"/>
    <n v="270.36999999999989"/>
    <n v="35.474531249999998"/>
    <x v="0"/>
    <s v="shorts"/>
    <x v="63"/>
    <d v="2013-12-28T04:59:00"/>
  </r>
  <r>
    <x v="0"/>
    <s v="US"/>
    <s v="USD"/>
    <n v="1373243181"/>
    <n v="1370651181"/>
    <b v="0"/>
    <n v="24"/>
    <b v="1"/>
    <s v="film &amp; video/shorts"/>
    <n v="880"/>
    <n v="86.666666666666671"/>
    <x v="0"/>
    <s v="shorts"/>
    <x v="64"/>
    <d v="2013-07-08T00:26:21"/>
  </r>
  <r>
    <x v="0"/>
    <s v="CA"/>
    <s v="CAD"/>
    <n v="1407736740"/>
    <n v="1405453354"/>
    <b v="0"/>
    <n v="57"/>
    <b v="1"/>
    <s v="film &amp; video/shorts"/>
    <n v="527"/>
    <n v="132.05263157894737"/>
    <x v="0"/>
    <s v="shorts"/>
    <x v="65"/>
    <d v="2014-08-11T05:59:00"/>
  </r>
  <r>
    <x v="0"/>
    <s v="US"/>
    <s v="USD"/>
    <n v="1468873420"/>
    <n v="1466281420"/>
    <b v="0"/>
    <n v="26"/>
    <b v="1"/>
    <s v="film &amp; video/shorts"/>
    <n v="372"/>
    <n v="91.230769230769226"/>
    <x v="0"/>
    <s v="shorts"/>
    <x v="66"/>
    <d v="2016-07-18T20:23:40"/>
  </r>
  <r>
    <x v="0"/>
    <s v="US"/>
    <s v="USD"/>
    <n v="1342360804"/>
    <n v="1339768804"/>
    <b v="0"/>
    <n v="20"/>
    <b v="1"/>
    <s v="film &amp; video/shorts"/>
    <n v="325"/>
    <n v="116.25"/>
    <x v="0"/>
    <s v="shorts"/>
    <x v="67"/>
    <d v="2012-07-15T14:00:04"/>
  </r>
  <r>
    <x v="0"/>
    <s v="GB"/>
    <s v="GBP"/>
    <n v="1393162791"/>
    <n v="1390570791"/>
    <b v="0"/>
    <n v="36"/>
    <b v="1"/>
    <s v="film &amp; video/shorts"/>
    <n v="163"/>
    <n v="21.194444444444443"/>
    <x v="0"/>
    <s v="shorts"/>
    <x v="68"/>
    <d v="2014-02-23T13:39:51"/>
  </r>
  <r>
    <x v="0"/>
    <s v="US"/>
    <s v="USD"/>
    <n v="1317538740"/>
    <n v="1314765025"/>
    <b v="0"/>
    <n v="178"/>
    <b v="1"/>
    <s v="film &amp; video/shorts"/>
    <n v="1094.2299999999996"/>
    <n v="62.327134831460668"/>
    <x v="0"/>
    <s v="shorts"/>
    <x v="69"/>
    <d v="2011-10-02T06:59:00"/>
  </r>
  <r>
    <x v="0"/>
    <s v="US"/>
    <s v="USD"/>
    <n v="1315171845"/>
    <n v="1309987845"/>
    <b v="0"/>
    <n v="17"/>
    <b v="1"/>
    <s v="film &amp; video/shorts"/>
    <n v="136"/>
    <n v="37.411764705882355"/>
    <x v="0"/>
    <s v="shorts"/>
    <x v="70"/>
    <d v="2011-09-04T21:30:45"/>
  </r>
  <r>
    <x v="0"/>
    <s v="US"/>
    <s v="USD"/>
    <n v="1338186657"/>
    <n v="1333002657"/>
    <b v="0"/>
    <n v="32"/>
    <b v="1"/>
    <s v="film &amp; video/shorts"/>
    <n v="431"/>
    <n v="69.71875"/>
    <x v="0"/>
    <s v="shorts"/>
    <x v="71"/>
    <d v="2012-05-28T06:30:57"/>
  </r>
  <r>
    <x v="0"/>
    <s v="US"/>
    <s v="USD"/>
    <n v="1352937600"/>
    <n v="1351210481"/>
    <b v="0"/>
    <n v="41"/>
    <b v="1"/>
    <s v="film &amp; video/shorts"/>
    <n v="185"/>
    <n v="58.170731707317074"/>
    <x v="0"/>
    <s v="shorts"/>
    <x v="72"/>
    <d v="2012-11-15T00:00:00"/>
  </r>
  <r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x v="0"/>
    <s v="FR"/>
    <s v="EUR"/>
    <n v="1453376495"/>
    <n v="1450784495"/>
    <b v="0"/>
    <n v="29"/>
    <b v="1"/>
    <s v="film &amp; video/shorts"/>
    <n v="64.659999999999968"/>
    <n v="19.471034482758618"/>
    <x v="0"/>
    <s v="shorts"/>
    <x v="74"/>
    <d v="2016-01-21T11:41:35"/>
  </r>
  <r>
    <x v="0"/>
    <s v="US"/>
    <s v="USD"/>
    <n v="1366693272"/>
    <n v="1364101272"/>
    <b v="0"/>
    <n v="47"/>
    <b v="1"/>
    <s v="film &amp; video/shorts"/>
    <n v="540"/>
    <n v="85.957446808510639"/>
    <x v="0"/>
    <s v="shorts"/>
    <x v="75"/>
    <d v="2013-04-23T05:01:12"/>
  </r>
  <r>
    <x v="0"/>
    <s v="US"/>
    <s v="USD"/>
    <n v="1325007358"/>
    <n v="1319819758"/>
    <b v="0"/>
    <n v="15"/>
    <b v="1"/>
    <s v="film &amp; video/shorts"/>
    <n v="160"/>
    <n v="30.666666666666668"/>
    <x v="0"/>
    <s v="shorts"/>
    <x v="76"/>
    <d v="2011-12-27T17:35:58"/>
  </r>
  <r>
    <x v="0"/>
    <s v="US"/>
    <s v="USD"/>
    <n v="1337569140"/>
    <n v="1332991717"/>
    <b v="0"/>
    <n v="26"/>
    <b v="1"/>
    <s v="film &amp; video/shorts"/>
    <n v="1170"/>
    <n v="60.384615384615387"/>
    <x v="0"/>
    <s v="shorts"/>
    <x v="77"/>
    <d v="2012-05-21T02:59:00"/>
  </r>
  <r>
    <x v="0"/>
    <s v="FR"/>
    <s v="EUR"/>
    <n v="1472751121"/>
    <n v="1471887121"/>
    <b v="0"/>
    <n v="35"/>
    <b v="1"/>
    <s v="film &amp; video/shorts"/>
    <n v="1301"/>
    <n v="38.6"/>
    <x v="0"/>
    <s v="shorts"/>
    <x v="78"/>
    <d v="2016-09-01T17:32:01"/>
  </r>
  <r>
    <x v="0"/>
    <s v="GB"/>
    <s v="GBP"/>
    <n v="1398451093"/>
    <n v="1395859093"/>
    <b v="0"/>
    <n v="41"/>
    <b v="1"/>
    <s v="film &amp; video/shorts"/>
    <n v="351"/>
    <n v="40.268292682926827"/>
    <x v="0"/>
    <s v="shorts"/>
    <x v="79"/>
    <d v="2014-04-25T18:38:13"/>
  </r>
  <r>
    <x v="0"/>
    <s v="US"/>
    <s v="USD"/>
    <n v="1386640856"/>
    <n v="1383616856"/>
    <b v="0"/>
    <n v="47"/>
    <b v="1"/>
    <s v="film &amp; video/shorts"/>
    <n v="870"/>
    <n v="273.82978723404256"/>
    <x v="0"/>
    <s v="shorts"/>
    <x v="80"/>
    <d v="2013-12-10T02:00:56"/>
  </r>
  <r>
    <x v="0"/>
    <s v="US"/>
    <s v="USD"/>
    <n v="1342234920"/>
    <n v="1341892127"/>
    <b v="0"/>
    <n v="28"/>
    <b v="1"/>
    <s v="film &amp; video/shorts"/>
    <n v="735"/>
    <n v="53.035714285714285"/>
    <x v="0"/>
    <s v="shorts"/>
    <x v="81"/>
    <d v="2012-07-14T03:02:00"/>
  </r>
  <r>
    <x v="0"/>
    <s v="US"/>
    <s v="USD"/>
    <n v="1318189261"/>
    <n v="1315597261"/>
    <b v="0"/>
    <n v="100"/>
    <b v="1"/>
    <s v="film &amp; video/shorts"/>
    <n v="0.5"/>
    <n v="40.005000000000003"/>
    <x v="0"/>
    <s v="shorts"/>
    <x v="82"/>
    <d v="2011-10-09T19:41:01"/>
  </r>
  <r>
    <x v="0"/>
    <s v="GB"/>
    <s v="GBP"/>
    <n v="1424604600"/>
    <n v="1423320389"/>
    <b v="0"/>
    <n v="13"/>
    <b v="1"/>
    <s v="film &amp; video/shorts"/>
    <n v="5"/>
    <n v="15.76923076923077"/>
    <x v="0"/>
    <s v="shorts"/>
    <x v="83"/>
    <d v="2015-02-22T11:30:00"/>
  </r>
  <r>
    <x v="0"/>
    <s v="US"/>
    <s v="USD"/>
    <n v="1305483086"/>
    <n v="1302891086"/>
    <b v="0"/>
    <n v="7"/>
    <b v="1"/>
    <s v="film &amp; video/shorts"/>
    <n v="0"/>
    <n v="71.428571428571431"/>
    <x v="0"/>
    <s v="shorts"/>
    <x v="84"/>
    <d v="2011-05-15T18:11:26"/>
  </r>
  <r>
    <x v="0"/>
    <s v="US"/>
    <s v="USD"/>
    <n v="1316746837"/>
    <n v="1314154837"/>
    <b v="0"/>
    <n v="21"/>
    <b v="1"/>
    <s v="film &amp; video/shorts"/>
    <n v="306"/>
    <n v="71.714285714285708"/>
    <x v="0"/>
    <s v="shorts"/>
    <x v="85"/>
    <d v="2011-09-23T03:00:37"/>
  </r>
  <r>
    <x v="0"/>
    <s v="FR"/>
    <s v="EUR"/>
    <n v="1451226045"/>
    <n v="1444828845"/>
    <b v="0"/>
    <n v="17"/>
    <b v="1"/>
    <s v="film &amp; video/shorts"/>
    <n v="388"/>
    <n v="375.76470588235293"/>
    <x v="0"/>
    <s v="shorts"/>
    <x v="86"/>
    <d v="2015-12-27T14:20:45"/>
  </r>
  <r>
    <x v="0"/>
    <s v="US"/>
    <s v="USD"/>
    <n v="1275529260"/>
    <n v="1274705803"/>
    <b v="0"/>
    <n v="25"/>
    <b v="1"/>
    <s v="film &amp; video/shorts"/>
    <n v="115"/>
    <n v="104.6"/>
    <x v="0"/>
    <s v="shorts"/>
    <x v="87"/>
    <d v="2010-06-03T01:41:00"/>
  </r>
  <r>
    <x v="0"/>
    <s v="US"/>
    <s v="USD"/>
    <n v="1403452131"/>
    <n v="1401205731"/>
    <b v="0"/>
    <n v="60"/>
    <b v="1"/>
    <s v="film &amp; video/shorts"/>
    <n v="100"/>
    <n v="60"/>
    <x v="0"/>
    <s v="shorts"/>
    <x v="88"/>
    <d v="2014-06-22T15:48:51"/>
  </r>
  <r>
    <x v="0"/>
    <s v="US"/>
    <s v="USD"/>
    <n v="1370196192"/>
    <n v="1368036192"/>
    <b v="0"/>
    <n v="56"/>
    <b v="1"/>
    <s v="film &amp; video/shorts"/>
    <n v="904"/>
    <n v="123.28571428571429"/>
    <x v="0"/>
    <s v="shorts"/>
    <x v="89"/>
    <d v="2013-06-02T18:03:12"/>
  </r>
  <r>
    <x v="0"/>
    <s v="US"/>
    <s v="USD"/>
    <n v="1310454499"/>
    <n v="1307862499"/>
    <b v="0"/>
    <n v="16"/>
    <b v="1"/>
    <s v="film &amp; video/shorts"/>
    <n v="2"/>
    <n v="31.375"/>
    <x v="0"/>
    <s v="shorts"/>
    <x v="90"/>
    <d v="2011-07-12T07:08:19"/>
  </r>
  <r>
    <x v="0"/>
    <s v="US"/>
    <s v="USD"/>
    <n v="1305625164"/>
    <n v="1300354764"/>
    <b v="0"/>
    <n v="46"/>
    <b v="1"/>
    <s v="film &amp; video/shorts"/>
    <n v="600"/>
    <n v="78.260869565217391"/>
    <x v="0"/>
    <s v="shorts"/>
    <x v="91"/>
    <d v="2011-05-17T09:39:24"/>
  </r>
  <r>
    <x v="0"/>
    <s v="CA"/>
    <s v="CAD"/>
    <n v="1485936000"/>
    <n v="1481949983"/>
    <b v="0"/>
    <n v="43"/>
    <b v="1"/>
    <s v="film &amp; video/shorts"/>
    <n v="260"/>
    <n v="122.32558139534883"/>
    <x v="0"/>
    <s v="shorts"/>
    <x v="92"/>
    <d v="2017-02-01T08:00:00"/>
  </r>
  <r>
    <x v="0"/>
    <s v="US"/>
    <s v="USD"/>
    <n v="1341349200"/>
    <n v="1338928537"/>
    <b v="0"/>
    <n v="15"/>
    <b v="1"/>
    <s v="film &amp; video/shorts"/>
    <n v="106"/>
    <n v="73.733333333333334"/>
    <x v="0"/>
    <s v="shorts"/>
    <x v="93"/>
    <d v="2012-07-03T21:00:00"/>
  </r>
  <r>
    <x v="0"/>
    <s v="GB"/>
    <s v="GBP"/>
    <n v="1396890822"/>
    <n v="1395162822"/>
    <b v="0"/>
    <n v="12"/>
    <b v="1"/>
    <s v="film &amp; video/shorts"/>
    <n v="10"/>
    <n v="21.666666666666668"/>
    <x v="0"/>
    <s v="shorts"/>
    <x v="94"/>
    <d v="2014-04-07T17:13:42"/>
  </r>
  <r>
    <x v="0"/>
    <s v="US"/>
    <s v="USD"/>
    <n v="1330214841"/>
    <n v="1327622841"/>
    <b v="0"/>
    <n v="21"/>
    <b v="1"/>
    <s v="film &amp; video/shorts"/>
    <n v="110"/>
    <n v="21.904761904761905"/>
    <x v="0"/>
    <s v="shorts"/>
    <x v="95"/>
    <d v="2012-02-26T00:07:21"/>
  </r>
  <r>
    <x v="0"/>
    <s v="US"/>
    <s v="USD"/>
    <n v="1280631600"/>
    <n v="1274889241"/>
    <b v="0"/>
    <n v="34"/>
    <b v="1"/>
    <s v="film &amp; video/shorts"/>
    <n v="220"/>
    <n v="50.588235294117645"/>
    <x v="0"/>
    <s v="shorts"/>
    <x v="96"/>
    <d v="2010-08-01T03:00:00"/>
  </r>
  <r>
    <x v="0"/>
    <s v="US"/>
    <s v="USD"/>
    <n v="1310440482"/>
    <n v="1307848482"/>
    <b v="0"/>
    <n v="8"/>
    <b v="1"/>
    <s v="film &amp; video/shorts"/>
    <n v="25"/>
    <n v="53.125"/>
    <x v="0"/>
    <s v="shorts"/>
    <x v="97"/>
    <d v="2011-07-12T03:14:42"/>
  </r>
  <r>
    <x v="0"/>
    <s v="US"/>
    <s v="USD"/>
    <n v="1354923000"/>
    <n v="1351796674"/>
    <b v="0"/>
    <n v="60"/>
    <b v="1"/>
    <s v="film &amp; video/shorts"/>
    <n v="200"/>
    <n v="56.666666666666664"/>
    <x v="0"/>
    <s v="shorts"/>
    <x v="98"/>
    <d v="2012-12-07T23:30:00"/>
  </r>
  <r>
    <x v="0"/>
    <s v="US"/>
    <s v="USD"/>
    <n v="1390426799"/>
    <n v="1387834799"/>
    <b v="0"/>
    <n v="39"/>
    <b v="1"/>
    <s v="film &amp; video/shorts"/>
    <n v="90.289999999999964"/>
    <n v="40.776666666666664"/>
    <x v="0"/>
    <s v="shorts"/>
    <x v="99"/>
    <d v="2014-01-22T21:39:59"/>
  </r>
  <r>
    <x v="0"/>
    <s v="US"/>
    <s v="USD"/>
    <n v="1352055886"/>
    <n v="1350324286"/>
    <b v="0"/>
    <n v="26"/>
    <b v="1"/>
    <s v="film &amp; video/shorts"/>
    <n v="0"/>
    <n v="192.30769230769232"/>
    <x v="0"/>
    <s v="shorts"/>
    <x v="100"/>
    <d v="2012-11-04T19:04:46"/>
  </r>
  <r>
    <x v="0"/>
    <s v="US"/>
    <s v="USD"/>
    <n v="1359052710"/>
    <n v="1356979110"/>
    <b v="0"/>
    <n v="35"/>
    <b v="1"/>
    <s v="film &amp; video/shorts"/>
    <n v="0"/>
    <n v="100"/>
    <x v="0"/>
    <s v="shorts"/>
    <x v="101"/>
    <d v="2013-01-24T18:38:30"/>
  </r>
  <r>
    <x v="0"/>
    <s v="US"/>
    <s v="USD"/>
    <n v="1293073733"/>
    <n v="1290481733"/>
    <b v="0"/>
    <n v="65"/>
    <b v="1"/>
    <s v="film &amp; video/shorts"/>
    <n v="1665"/>
    <n v="117.92307692307692"/>
    <x v="0"/>
    <s v="shorts"/>
    <x v="102"/>
    <d v="2010-12-23T03:08:53"/>
  </r>
  <r>
    <x v="0"/>
    <s v="GB"/>
    <s v="GBP"/>
    <n v="1394220030"/>
    <n v="1392232830"/>
    <b v="0"/>
    <n v="49"/>
    <b v="1"/>
    <s v="film &amp; video/shorts"/>
    <n v="67"/>
    <n v="27.897959183673468"/>
    <x v="0"/>
    <s v="shorts"/>
    <x v="103"/>
    <d v="2014-03-07T19:20:30"/>
  </r>
  <r>
    <x v="0"/>
    <s v="US"/>
    <s v="USD"/>
    <n v="1301792400"/>
    <n v="1299775266"/>
    <b v="0"/>
    <n v="10"/>
    <b v="1"/>
    <s v="film &amp; video/shorts"/>
    <n v="100"/>
    <n v="60"/>
    <x v="0"/>
    <s v="shorts"/>
    <x v="104"/>
    <d v="2011-04-03T01:00:00"/>
  </r>
  <r>
    <x v="0"/>
    <s v="US"/>
    <s v="USD"/>
    <n v="1463184000"/>
    <n v="1461605020"/>
    <b v="0"/>
    <n v="60"/>
    <b v="1"/>
    <s v="film &amp; video/shorts"/>
    <n v="163"/>
    <n v="39.383333333333333"/>
    <x v="0"/>
    <s v="shorts"/>
    <x v="105"/>
    <d v="2016-05-14T00:00:00"/>
  </r>
  <r>
    <x v="0"/>
    <s v="US"/>
    <s v="USD"/>
    <n v="1333391901"/>
    <n v="1332182301"/>
    <b v="0"/>
    <n v="27"/>
    <b v="1"/>
    <s v="film &amp; video/shorts"/>
    <n v="25"/>
    <n v="186.11111111111111"/>
    <x v="0"/>
    <s v="shorts"/>
    <x v="106"/>
    <d v="2012-04-02T18:38:21"/>
  </r>
  <r>
    <x v="0"/>
    <s v="US"/>
    <s v="USD"/>
    <n v="1303688087"/>
    <n v="1301787287"/>
    <b v="0"/>
    <n v="69"/>
    <b v="1"/>
    <s v="film &amp; video/shorts"/>
    <n v="185"/>
    <n v="111.37681159420291"/>
    <x v="0"/>
    <s v="shorts"/>
    <x v="107"/>
    <d v="2011-04-24T23:34:47"/>
  </r>
  <r>
    <x v="0"/>
    <s v="US"/>
    <s v="USD"/>
    <n v="1370011370"/>
    <n v="1364827370"/>
    <b v="0"/>
    <n v="47"/>
    <b v="1"/>
    <s v="film &amp; video/shorts"/>
    <n v="2200"/>
    <n v="78.723404255319153"/>
    <x v="0"/>
    <s v="shorts"/>
    <x v="108"/>
    <d v="2013-05-31T14:42:50"/>
  </r>
  <r>
    <x v="0"/>
    <s v="US"/>
    <s v="USD"/>
    <n v="1298680630"/>
    <n v="1296088630"/>
    <b v="0"/>
    <n v="47"/>
    <b v="1"/>
    <s v="film &amp; video/shorts"/>
    <n v="1195"/>
    <n v="46.702127659574465"/>
    <x v="0"/>
    <s v="shorts"/>
    <x v="109"/>
    <d v="2011-02-26T00:37:10"/>
  </r>
  <r>
    <x v="0"/>
    <s v="US"/>
    <s v="USD"/>
    <n v="1384408740"/>
    <n v="1381445253"/>
    <b v="0"/>
    <n v="26"/>
    <b v="1"/>
    <s v="film &amp; video/shorts"/>
    <n v="400"/>
    <n v="65.384615384615387"/>
    <x v="0"/>
    <s v="shorts"/>
    <x v="110"/>
    <d v="2013-11-14T05:59:00"/>
  </r>
  <r>
    <x v="0"/>
    <s v="AU"/>
    <s v="AUD"/>
    <n v="1433059187"/>
    <n v="1430467187"/>
    <b v="0"/>
    <n v="53"/>
    <b v="1"/>
    <s v="film &amp; video/shorts"/>
    <n v="1910"/>
    <n v="102.0754716981132"/>
    <x v="0"/>
    <s v="shorts"/>
    <x v="111"/>
    <d v="2015-05-31T07:59:47"/>
  </r>
  <r>
    <x v="0"/>
    <s v="US"/>
    <s v="USD"/>
    <n v="1397354400"/>
    <n v="1395277318"/>
    <b v="0"/>
    <n v="81"/>
    <b v="1"/>
    <s v="film &amp; video/shorts"/>
    <n v="200"/>
    <n v="64.197530864197532"/>
    <x v="0"/>
    <s v="shorts"/>
    <x v="112"/>
    <d v="2014-04-13T02:00:00"/>
  </r>
  <r>
    <x v="0"/>
    <s v="US"/>
    <s v="USD"/>
    <n v="1312642800"/>
    <n v="1311963128"/>
    <b v="0"/>
    <n v="78"/>
    <b v="1"/>
    <s v="film &amp; video/shorts"/>
    <n v="2050"/>
    <n v="90.384615384615387"/>
    <x v="0"/>
    <s v="shorts"/>
    <x v="113"/>
    <d v="2011-08-06T15:00:00"/>
  </r>
  <r>
    <x v="0"/>
    <s v="US"/>
    <s v="USD"/>
    <n v="1326436488"/>
    <n v="1321252488"/>
    <b v="0"/>
    <n v="35"/>
    <b v="1"/>
    <s v="film &amp; video/shorts"/>
    <n v="100"/>
    <n v="88.571428571428569"/>
    <x v="0"/>
    <s v="shorts"/>
    <x v="114"/>
    <d v="2012-01-13T06:34:48"/>
  </r>
  <r>
    <x v="0"/>
    <s v="US"/>
    <s v="USD"/>
    <n v="1328377444"/>
    <n v="1326217444"/>
    <b v="0"/>
    <n v="22"/>
    <b v="1"/>
    <s v="film &amp; video/shorts"/>
    <n v="182"/>
    <n v="28.727272727272727"/>
    <x v="0"/>
    <s v="shorts"/>
    <x v="115"/>
    <d v="2012-02-04T17:44:04"/>
  </r>
  <r>
    <x v="0"/>
    <s v="US"/>
    <s v="USD"/>
    <n v="1302260155"/>
    <n v="1298289355"/>
    <b v="0"/>
    <n v="57"/>
    <b v="1"/>
    <s v="film &amp; video/shorts"/>
    <n v="478"/>
    <n v="69.78947368421052"/>
    <x v="0"/>
    <s v="shorts"/>
    <x v="116"/>
    <d v="2011-04-08T10:55:55"/>
  </r>
  <r>
    <x v="0"/>
    <s v="US"/>
    <s v="USD"/>
    <n v="1276110000"/>
    <n v="1268337744"/>
    <b v="0"/>
    <n v="27"/>
    <b v="1"/>
    <s v="film &amp; video/shorts"/>
    <n v="22.220000000000255"/>
    <n v="167.48962962962963"/>
    <x v="0"/>
    <s v="shorts"/>
    <x v="117"/>
    <d v="2010-06-09T19:00:00"/>
  </r>
  <r>
    <x v="0"/>
    <s v="US"/>
    <s v="USD"/>
    <n v="1311902236"/>
    <n v="1309310236"/>
    <b v="0"/>
    <n v="39"/>
    <b v="1"/>
    <s v="film &amp; video/shorts"/>
    <n v="651.57999999999993"/>
    <n v="144.91230769230768"/>
    <x v="0"/>
    <s v="shorts"/>
    <x v="118"/>
    <d v="2011-07-29T01:17:16"/>
  </r>
  <r>
    <x v="0"/>
    <s v="US"/>
    <s v="USD"/>
    <n v="1313276400"/>
    <n v="1310693986"/>
    <b v="0"/>
    <n v="37"/>
    <b v="1"/>
    <s v="film &amp; video/shorts"/>
    <n v="148.09999999999991"/>
    <n v="91.840540540540545"/>
    <x v="0"/>
    <s v="shorts"/>
    <x v="119"/>
    <d v="2011-08-13T23:00:00"/>
  </r>
  <r>
    <x v="1"/>
    <s v="HK"/>
    <s v="HKD"/>
    <n v="1475457107"/>
    <n v="1472865107"/>
    <b v="0"/>
    <n v="1"/>
    <b v="0"/>
    <s v="film &amp; video/science fiction"/>
    <n v="-69990"/>
    <n v="10"/>
    <x v="0"/>
    <s v="science fiction"/>
    <x v="120"/>
    <d v="2016-10-03T01:11:47"/>
  </r>
  <r>
    <x v="1"/>
    <s v="US"/>
    <s v="USD"/>
    <n v="1429352160"/>
    <n v="1427993710"/>
    <b v="0"/>
    <n v="1"/>
    <b v="0"/>
    <s v="film &amp; video/science fiction"/>
    <n v="-2999"/>
    <n v="1"/>
    <x v="0"/>
    <s v="science fiction"/>
    <x v="121"/>
    <d v="2015-04-18T10:16:00"/>
  </r>
  <r>
    <x v="1"/>
    <s v="US"/>
    <s v="USD"/>
    <n v="1476094907"/>
    <n v="1470910907"/>
    <b v="0"/>
    <n v="0"/>
    <b v="0"/>
    <s v="film &amp; video/science fiction"/>
    <n v="-100000000"/>
    <e v="#DIV/0!"/>
    <x v="0"/>
    <s v="science fiction"/>
    <x v="122"/>
    <d v="2016-10-10T10:21:47"/>
  </r>
  <r>
    <x v="1"/>
    <s v="US"/>
    <s v="USD"/>
    <n v="1414533600"/>
    <n v="1411411564"/>
    <b v="0"/>
    <n v="6"/>
    <b v="0"/>
    <s v="film &amp; video/science fiction"/>
    <n v="-54849"/>
    <n v="25.166666666666668"/>
    <x v="0"/>
    <s v="science fiction"/>
    <x v="123"/>
    <d v="2014-10-28T22:00:00"/>
  </r>
  <r>
    <x v="1"/>
    <s v="US"/>
    <s v="USD"/>
    <n v="1431728242"/>
    <n v="1429568242"/>
    <b v="0"/>
    <n v="0"/>
    <b v="0"/>
    <s v="film &amp; video/science fiction"/>
    <n v="-4000"/>
    <e v="#DIV/0!"/>
    <x v="0"/>
    <s v="science fiction"/>
    <x v="124"/>
    <d v="2015-05-15T22:17:22"/>
  </r>
  <r>
    <x v="1"/>
    <s v="CA"/>
    <s v="CAD"/>
    <n v="1486165880"/>
    <n v="1480981880"/>
    <b v="0"/>
    <n v="6"/>
    <b v="0"/>
    <s v="film &amp; video/science fiction"/>
    <n v="-430"/>
    <n v="11.666666666666666"/>
    <x v="0"/>
    <s v="science fiction"/>
    <x v="125"/>
    <d v="2017-02-03T23:51:20"/>
  </r>
  <r>
    <x v="1"/>
    <s v="US"/>
    <s v="USD"/>
    <n v="1433988000"/>
    <n v="1431353337"/>
    <b v="0"/>
    <n v="13"/>
    <b v="0"/>
    <s v="film &amp; video/science fiction"/>
    <n v="-23613"/>
    <n v="106.69230769230769"/>
    <x v="0"/>
    <s v="science fiction"/>
    <x v="126"/>
    <d v="2015-06-11T02:00:00"/>
  </r>
  <r>
    <x v="1"/>
    <s v="US"/>
    <s v="USD"/>
    <n v="1428069541"/>
    <n v="1425481141"/>
    <b v="0"/>
    <n v="4"/>
    <b v="0"/>
    <s v="film &amp; video/science fiction"/>
    <n v="-7810"/>
    <n v="47.5"/>
    <x v="0"/>
    <s v="science fiction"/>
    <x v="127"/>
    <d v="2015-04-03T13:59:01"/>
  </r>
  <r>
    <x v="1"/>
    <s v="US"/>
    <s v="USD"/>
    <n v="1476941293"/>
    <n v="1473917293"/>
    <b v="0"/>
    <n v="6"/>
    <b v="0"/>
    <s v="film &amp; video/science fiction"/>
    <n v="-98133"/>
    <n v="311.16666666666669"/>
    <x v="0"/>
    <s v="science fiction"/>
    <x v="128"/>
    <d v="2016-10-20T05:28:13"/>
  </r>
  <r>
    <x v="1"/>
    <s v="US"/>
    <s v="USD"/>
    <n v="1414708183"/>
    <n v="1409524183"/>
    <b v="0"/>
    <n v="0"/>
    <b v="0"/>
    <s v="film &amp; video/science fiction"/>
    <n v="-20000"/>
    <e v="#DIV/0!"/>
    <x v="0"/>
    <s v="science fiction"/>
    <x v="129"/>
    <d v="2014-10-30T22:29:43"/>
  </r>
  <r>
    <x v="1"/>
    <s v="GB"/>
    <s v="GBP"/>
    <n v="1402949760"/>
    <n v="1400536692"/>
    <b v="0"/>
    <n v="0"/>
    <b v="0"/>
    <s v="film &amp; video/science fiction"/>
    <n v="-600"/>
    <e v="#DIV/0!"/>
    <x v="0"/>
    <s v="science fiction"/>
    <x v="130"/>
    <d v="2014-06-16T20:16:00"/>
  </r>
  <r>
    <x v="1"/>
    <s v="US"/>
    <s v="USD"/>
    <n v="1467763200"/>
    <n v="1466453161"/>
    <b v="0"/>
    <n v="0"/>
    <b v="0"/>
    <s v="film &amp; video/science fiction"/>
    <n v="-1200"/>
    <e v="#DIV/0!"/>
    <x v="0"/>
    <s v="science fiction"/>
    <x v="131"/>
    <d v="2016-07-06T00:00:00"/>
  </r>
  <r>
    <x v="1"/>
    <s v="US"/>
    <s v="USD"/>
    <n v="1415392207"/>
    <n v="1411500607"/>
    <b v="0"/>
    <n v="81"/>
    <b v="0"/>
    <s v="film &amp; video/science fiction"/>
    <n v="-72345"/>
    <n v="94.506172839506178"/>
    <x v="0"/>
    <s v="science fiction"/>
    <x v="132"/>
    <d v="2014-11-07T20:30:07"/>
  </r>
  <r>
    <x v="1"/>
    <s v="US"/>
    <s v="USD"/>
    <n v="1464715860"/>
    <n v="1462130584"/>
    <b v="0"/>
    <n v="0"/>
    <b v="0"/>
    <s v="film &amp; video/science fiction"/>
    <n v="-71764"/>
    <e v="#DIV/0!"/>
    <x v="0"/>
    <s v="science fiction"/>
    <x v="133"/>
    <d v="2016-05-31T17:31:00"/>
  </r>
  <r>
    <x v="1"/>
    <s v="US"/>
    <s v="USD"/>
    <n v="1441386000"/>
    <n v="1438811418"/>
    <b v="0"/>
    <n v="0"/>
    <b v="0"/>
    <s v="film &amp; video/science fiction"/>
    <n v="-5000"/>
    <e v="#DIV/0!"/>
    <x v="0"/>
    <s v="science fiction"/>
    <x v="134"/>
    <d v="2015-09-04T17:00:00"/>
  </r>
  <r>
    <x v="1"/>
    <s v="US"/>
    <s v="USD"/>
    <n v="1404241200"/>
    <n v="1401354597"/>
    <b v="0"/>
    <n v="5"/>
    <b v="0"/>
    <s v="film &amp; video/science fiction"/>
    <n v="-2597"/>
    <n v="80.599999999999994"/>
    <x v="0"/>
    <s v="science fiction"/>
    <x v="135"/>
    <d v="2014-07-01T19:00:00"/>
  </r>
  <r>
    <x v="1"/>
    <s v="US"/>
    <s v="USD"/>
    <n v="1431771360"/>
    <n v="1427968234"/>
    <b v="0"/>
    <n v="0"/>
    <b v="0"/>
    <s v="film &amp; video/science fiction"/>
    <n v="-3000"/>
    <e v="#DIV/0!"/>
    <x v="0"/>
    <s v="science fiction"/>
    <x v="136"/>
    <d v="2015-05-16T10:16:00"/>
  </r>
  <r>
    <x v="1"/>
    <s v="DK"/>
    <s v="DKK"/>
    <n v="1444657593"/>
    <n v="1440337593"/>
    <b v="0"/>
    <n v="0"/>
    <b v="0"/>
    <s v="film &amp; video/science fiction"/>
    <n v="-55000"/>
    <e v="#DIV/0!"/>
    <x v="0"/>
    <s v="science fiction"/>
    <x v="137"/>
    <d v="2015-10-12T13:46:33"/>
  </r>
  <r>
    <x v="1"/>
    <s v="US"/>
    <s v="USD"/>
    <n v="1438405140"/>
    <n v="1435731041"/>
    <b v="0"/>
    <n v="58"/>
    <b v="0"/>
    <s v="film &amp; video/science fiction"/>
    <n v="-145288"/>
    <n v="81.241379310344826"/>
    <x v="0"/>
    <s v="science fiction"/>
    <x v="138"/>
    <d v="2015-08-01T04:59:00"/>
  </r>
  <r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x v="1"/>
    <s v="US"/>
    <s v="USD"/>
    <n v="1426823132"/>
    <n v="1424234732"/>
    <b v="0"/>
    <n v="0"/>
    <b v="0"/>
    <s v="film &amp; video/science fiction"/>
    <n v="-200000"/>
    <e v="#DIV/0!"/>
    <x v="0"/>
    <s v="science fiction"/>
    <x v="140"/>
    <d v="2015-03-20T03:45:32"/>
  </r>
  <r>
    <x v="1"/>
    <s v="US"/>
    <s v="USD"/>
    <n v="1433043623"/>
    <n v="1429155623"/>
    <b v="0"/>
    <n v="28"/>
    <b v="0"/>
    <s v="film &amp; video/science fiction"/>
    <n v="-10707"/>
    <n v="46.178571428571431"/>
    <x v="0"/>
    <s v="science fiction"/>
    <x v="141"/>
    <d v="2015-05-31T03:40:23"/>
  </r>
  <r>
    <x v="1"/>
    <s v="US"/>
    <s v="USD"/>
    <n v="1416176778"/>
    <n v="1414358778"/>
    <b v="0"/>
    <n v="1"/>
    <b v="0"/>
    <s v="film &amp; video/science fiction"/>
    <n v="-2990"/>
    <n v="10"/>
    <x v="0"/>
    <s v="science fiction"/>
    <x v="142"/>
    <d v="2014-11-16T22:26:18"/>
  </r>
  <r>
    <x v="1"/>
    <s v="AU"/>
    <s v="AUD"/>
    <n v="1472882100"/>
    <n v="1467941542"/>
    <b v="0"/>
    <n v="0"/>
    <b v="0"/>
    <s v="film &amp; video/science fiction"/>
    <n v="-5500"/>
    <e v="#DIV/0!"/>
    <x v="0"/>
    <s v="science fiction"/>
    <x v="143"/>
    <d v="2016-09-03T05:55:00"/>
  </r>
  <r>
    <x v="1"/>
    <s v="CA"/>
    <s v="CAD"/>
    <n v="1428945472"/>
    <n v="1423765072"/>
    <b v="0"/>
    <n v="37"/>
    <b v="0"/>
    <s v="film &amp; video/science fiction"/>
    <n v="-5430"/>
    <n v="55.945945945945944"/>
    <x v="0"/>
    <s v="science fiction"/>
    <x v="144"/>
    <d v="2015-04-13T17:17:52"/>
  </r>
  <r>
    <x v="1"/>
    <s v="US"/>
    <s v="USD"/>
    <n v="1439298052"/>
    <n v="1436965252"/>
    <b v="0"/>
    <n v="9"/>
    <b v="0"/>
    <s v="film &amp; video/science fiction"/>
    <n v="-4162"/>
    <n v="37.555555555555557"/>
    <x v="0"/>
    <s v="science fiction"/>
    <x v="145"/>
    <d v="2015-08-11T13:00:52"/>
  </r>
  <r>
    <x v="1"/>
    <s v="US"/>
    <s v="USD"/>
    <n v="1484698998"/>
    <n v="1479514998"/>
    <b v="0"/>
    <n v="3"/>
    <b v="0"/>
    <s v="film &amp; video/science fiction"/>
    <n v="-19885"/>
    <n v="38.333333333333336"/>
    <x v="0"/>
    <s v="science fiction"/>
    <x v="146"/>
    <d v="2017-01-18T00:23:18"/>
  </r>
  <r>
    <x v="1"/>
    <s v="GB"/>
    <s v="GBP"/>
    <n v="1420741080"/>
    <n v="1417026340"/>
    <b v="0"/>
    <n v="0"/>
    <b v="0"/>
    <s v="film &amp; video/science fiction"/>
    <n v="-7000"/>
    <e v="#DIV/0!"/>
    <x v="0"/>
    <s v="science fiction"/>
    <x v="147"/>
    <d v="2015-01-08T18:18:00"/>
  </r>
  <r>
    <x v="1"/>
    <s v="US"/>
    <s v="USD"/>
    <n v="1456555536"/>
    <n v="1453963536"/>
    <b v="0"/>
    <n v="2"/>
    <b v="0"/>
    <s v="film &amp; video/science fiction"/>
    <n v="-49960"/>
    <n v="20"/>
    <x v="0"/>
    <s v="science fiction"/>
    <x v="148"/>
    <d v="2016-02-27T06:45:36"/>
  </r>
  <r>
    <x v="1"/>
    <s v="US"/>
    <s v="USD"/>
    <n v="1419494400"/>
    <n v="1416888470"/>
    <b v="0"/>
    <n v="6"/>
    <b v="0"/>
    <s v="film &amp; video/science fiction"/>
    <n v="-9908"/>
    <n v="15.333333333333334"/>
    <x v="0"/>
    <s v="science fiction"/>
    <x v="149"/>
    <d v="2014-12-25T08:00:00"/>
  </r>
  <r>
    <x v="1"/>
    <s v="US"/>
    <s v="USD"/>
    <n v="1432612382"/>
    <n v="1427428382"/>
    <b v="0"/>
    <n v="67"/>
    <b v="0"/>
    <s v="film &amp; video/science fiction"/>
    <n v="-99888"/>
    <n v="449.43283582089555"/>
    <x v="0"/>
    <s v="science fiction"/>
    <x v="150"/>
    <d v="2015-05-26T03:53:02"/>
  </r>
  <r>
    <x v="1"/>
    <s v="AU"/>
    <s v="AUD"/>
    <n v="1434633191"/>
    <n v="1429449191"/>
    <b v="0"/>
    <n v="5"/>
    <b v="0"/>
    <s v="film &amp; video/science fiction"/>
    <n v="-249860"/>
    <n v="28"/>
    <x v="0"/>
    <s v="science fiction"/>
    <x v="151"/>
    <d v="2015-06-18T13:13:11"/>
  </r>
  <r>
    <x v="1"/>
    <s v="US"/>
    <s v="USD"/>
    <n v="1411437100"/>
    <n v="1408845100"/>
    <b v="0"/>
    <n v="2"/>
    <b v="0"/>
    <s v="film &amp; video/science fiction"/>
    <n v="-379970"/>
    <n v="15"/>
    <x v="0"/>
    <s v="science fiction"/>
    <x v="152"/>
    <d v="2014-09-23T01:51:40"/>
  </r>
  <r>
    <x v="1"/>
    <s v="US"/>
    <s v="USD"/>
    <n v="1417532644"/>
    <n v="1413900244"/>
    <b v="0"/>
    <n v="10"/>
    <b v="0"/>
    <s v="film &amp; video/science fiction"/>
    <n v="-49641"/>
    <n v="35.9"/>
    <x v="0"/>
    <s v="science fiction"/>
    <x v="153"/>
    <d v="2014-12-02T15:04:04"/>
  </r>
  <r>
    <x v="1"/>
    <s v="US"/>
    <s v="USD"/>
    <n v="1433336895"/>
    <n v="1429621695"/>
    <b v="0"/>
    <n v="3"/>
    <b v="0"/>
    <s v="film &amp; video/science fiction"/>
    <n v="-1460"/>
    <n v="13.333333333333334"/>
    <x v="0"/>
    <s v="science fiction"/>
    <x v="154"/>
    <d v="2015-06-03T13:08:15"/>
  </r>
  <r>
    <x v="1"/>
    <s v="US"/>
    <s v="USD"/>
    <n v="1437657935"/>
    <n v="1434201935"/>
    <b v="0"/>
    <n v="4"/>
    <b v="0"/>
    <s v="film &amp; video/science fiction"/>
    <n v="-1349919"/>
    <n v="20.25"/>
    <x v="0"/>
    <s v="science fiction"/>
    <x v="155"/>
    <d v="2015-07-23T13:25:35"/>
  </r>
  <r>
    <x v="1"/>
    <s v="CA"/>
    <s v="CAD"/>
    <n v="1407034796"/>
    <n v="1401850796"/>
    <b v="0"/>
    <n v="15"/>
    <b v="0"/>
    <s v="film &amp; video/science fiction"/>
    <n v="-33215"/>
    <n v="119"/>
    <x v="0"/>
    <s v="science fiction"/>
    <x v="156"/>
    <d v="2014-08-03T02:59:56"/>
  </r>
  <r>
    <x v="1"/>
    <s v="US"/>
    <s v="USD"/>
    <n v="1456523572"/>
    <n v="1453931572"/>
    <b v="0"/>
    <n v="2"/>
    <b v="0"/>
    <s v="film &amp; video/science fiction"/>
    <n v="-2987"/>
    <n v="4"/>
    <x v="0"/>
    <s v="science fiction"/>
    <x v="157"/>
    <d v="2016-02-26T21:52:52"/>
  </r>
  <r>
    <x v="1"/>
    <s v="US"/>
    <s v="USD"/>
    <n v="1413942628"/>
    <n v="1411350628"/>
    <b v="0"/>
    <n v="0"/>
    <b v="0"/>
    <s v="film &amp; video/science fiction"/>
    <n v="-5000"/>
    <e v="#DIV/0!"/>
    <x v="0"/>
    <s v="science fiction"/>
    <x v="158"/>
    <d v="2014-10-22T01:50:28"/>
  </r>
  <r>
    <x v="1"/>
    <s v="US"/>
    <s v="USD"/>
    <n v="1467541545"/>
    <n v="1464085545"/>
    <b v="0"/>
    <n v="1"/>
    <b v="0"/>
    <s v="film &amp; video/science fiction"/>
    <n v="-499990"/>
    <n v="10"/>
    <x v="0"/>
    <s v="science fiction"/>
    <x v="159"/>
    <d v="2016-07-03T10:25:45"/>
  </r>
  <r>
    <x v="2"/>
    <s v="US"/>
    <s v="USD"/>
    <n v="1439675691"/>
    <n v="1434491691"/>
    <b v="0"/>
    <n v="0"/>
    <b v="0"/>
    <s v="film &amp; video/drama"/>
    <n v="-5000"/>
    <e v="#DIV/0!"/>
    <x v="0"/>
    <s v="drama"/>
    <x v="160"/>
    <d v="2015-08-15T21:54:51"/>
  </r>
  <r>
    <x v="2"/>
    <s v="US"/>
    <s v="USD"/>
    <n v="1404318595"/>
    <n v="1401726595"/>
    <b v="0"/>
    <n v="1"/>
    <b v="0"/>
    <s v="film &amp; video/drama"/>
    <n v="-49995"/>
    <n v="5"/>
    <x v="0"/>
    <s v="drama"/>
    <x v="161"/>
    <d v="2014-07-02T16:29:55"/>
  </r>
  <r>
    <x v="2"/>
    <s v="US"/>
    <s v="USD"/>
    <n v="1408232520"/>
    <n v="1405393356"/>
    <b v="0"/>
    <n v="10"/>
    <b v="0"/>
    <s v="film &amp; video/drama"/>
    <n v="-2365"/>
    <n v="43.5"/>
    <x v="0"/>
    <s v="drama"/>
    <x v="162"/>
    <d v="2014-08-16T23:42:00"/>
  </r>
  <r>
    <x v="2"/>
    <s v="US"/>
    <s v="USD"/>
    <n v="1443657600"/>
    <n v="1440716654"/>
    <b v="0"/>
    <n v="0"/>
    <b v="0"/>
    <s v="film &amp; video/drama"/>
    <n v="-2000000"/>
    <e v="#DIV/0!"/>
    <x v="0"/>
    <s v="drama"/>
    <x v="163"/>
    <d v="2015-10-01T00:00:00"/>
  </r>
  <r>
    <x v="2"/>
    <s v="US"/>
    <s v="USD"/>
    <n v="1411150701"/>
    <n v="1405966701"/>
    <b v="0"/>
    <n v="7"/>
    <b v="0"/>
    <s v="film &amp; video/drama"/>
    <n v="-119360"/>
    <n v="91.428571428571431"/>
    <x v="0"/>
    <s v="drama"/>
    <x v="164"/>
    <d v="2014-09-19T18:18:21"/>
  </r>
  <r>
    <x v="2"/>
    <s v="GB"/>
    <s v="GBP"/>
    <n v="1452613724"/>
    <n v="1450021724"/>
    <b v="0"/>
    <n v="0"/>
    <b v="0"/>
    <s v="film &amp; video/drama"/>
    <n v="-17000"/>
    <e v="#DIV/0!"/>
    <x v="0"/>
    <s v="drama"/>
    <x v="165"/>
    <d v="2016-01-12T15:48:44"/>
  </r>
  <r>
    <x v="2"/>
    <s v="US"/>
    <s v="USD"/>
    <n v="1484531362"/>
    <n v="1481939362"/>
    <b v="0"/>
    <n v="1"/>
    <b v="0"/>
    <s v="film &amp; video/drama"/>
    <n v="-2000"/>
    <n v="3000"/>
    <x v="0"/>
    <s v="drama"/>
    <x v="166"/>
    <d v="2017-01-16T01:49:22"/>
  </r>
  <r>
    <x v="2"/>
    <s v="US"/>
    <s v="USD"/>
    <n v="1438726535"/>
    <n v="1433542535"/>
    <b v="0"/>
    <n v="2"/>
    <b v="0"/>
    <s v="film &amp; video/drama"/>
    <n v="-109989"/>
    <n v="5.5"/>
    <x v="0"/>
    <s v="drama"/>
    <x v="167"/>
    <d v="2015-08-04T22:15:35"/>
  </r>
  <r>
    <x v="2"/>
    <s v="US"/>
    <s v="USD"/>
    <n v="1426791770"/>
    <n v="1424203370"/>
    <b v="0"/>
    <n v="3"/>
    <b v="0"/>
    <s v="film &amp; video/drama"/>
    <n v="-7675"/>
    <n v="108.33333333333333"/>
    <x v="0"/>
    <s v="drama"/>
    <x v="168"/>
    <d v="2015-03-19T19:02:50"/>
  </r>
  <r>
    <x v="2"/>
    <s v="GB"/>
    <s v="GBP"/>
    <n v="1413634059"/>
    <n v="1411042059"/>
    <b v="0"/>
    <n v="10"/>
    <b v="0"/>
    <s v="film &amp; video/drama"/>
    <n v="-1940"/>
    <n v="56"/>
    <x v="0"/>
    <s v="drama"/>
    <x v="169"/>
    <d v="2014-10-18T12:07:39"/>
  </r>
  <r>
    <x v="2"/>
    <s v="US"/>
    <s v="USD"/>
    <n v="1440912480"/>
    <n v="1438385283"/>
    <b v="0"/>
    <n v="10"/>
    <b v="0"/>
    <s v="film &amp; video/drama"/>
    <n v="-9675"/>
    <n v="32.5"/>
    <x v="0"/>
    <s v="drama"/>
    <x v="170"/>
    <d v="2015-08-30T05:28:00"/>
  </r>
  <r>
    <x v="2"/>
    <s v="US"/>
    <s v="USD"/>
    <n v="1470975614"/>
    <n v="1465791614"/>
    <b v="0"/>
    <n v="1"/>
    <b v="0"/>
    <s v="film &amp; video/drama"/>
    <n v="-49999"/>
    <n v="1"/>
    <x v="0"/>
    <s v="drama"/>
    <x v="171"/>
    <d v="2016-08-12T04:20:14"/>
  </r>
  <r>
    <x v="2"/>
    <s v="US"/>
    <s v="USD"/>
    <n v="1426753723"/>
    <n v="1423733323"/>
    <b v="0"/>
    <n v="0"/>
    <b v="0"/>
    <s v="film &amp; video/drama"/>
    <n v="-95000"/>
    <e v="#DIV/0!"/>
    <x v="0"/>
    <s v="drama"/>
    <x v="172"/>
    <d v="2015-03-19T08:28:43"/>
  </r>
  <r>
    <x v="2"/>
    <s v="GB"/>
    <s v="GBP"/>
    <n v="1425131108"/>
    <n v="1422539108"/>
    <b v="0"/>
    <n v="0"/>
    <b v="0"/>
    <s v="film &amp; video/drama"/>
    <n v="-1110"/>
    <e v="#DIV/0!"/>
    <x v="0"/>
    <s v="drama"/>
    <x v="173"/>
    <d v="2015-02-28T13:45:08"/>
  </r>
  <r>
    <x v="2"/>
    <s v="NL"/>
    <s v="EUR"/>
    <n v="1431108776"/>
    <n v="1425924776"/>
    <b v="0"/>
    <n v="0"/>
    <b v="0"/>
    <s v="film &amp; video/drama"/>
    <n v="-6000"/>
    <e v="#DIV/0!"/>
    <x v="0"/>
    <s v="drama"/>
    <x v="174"/>
    <d v="2015-05-08T18:12:56"/>
  </r>
  <r>
    <x v="2"/>
    <s v="GB"/>
    <s v="GBP"/>
    <n v="1409337611"/>
    <n v="1407177611"/>
    <b v="0"/>
    <n v="26"/>
    <b v="0"/>
    <s v="film &amp; video/drama"/>
    <n v="-18703"/>
    <n v="49.884615384615387"/>
    <x v="0"/>
    <s v="drama"/>
    <x v="175"/>
    <d v="2014-08-29T18:40:11"/>
  </r>
  <r>
    <x v="2"/>
    <s v="US"/>
    <s v="USD"/>
    <n v="1438803999"/>
    <n v="1436211999"/>
    <b v="0"/>
    <n v="0"/>
    <b v="0"/>
    <s v="film &amp; video/drama"/>
    <n v="-1500"/>
    <e v="#DIV/0!"/>
    <x v="0"/>
    <s v="drama"/>
    <x v="176"/>
    <d v="2015-08-05T19:46:39"/>
  </r>
  <r>
    <x v="2"/>
    <s v="US"/>
    <s v="USD"/>
    <n v="1427155726"/>
    <n v="1425690526"/>
    <b v="0"/>
    <n v="7"/>
    <b v="0"/>
    <s v="film &amp; video/drama"/>
    <n v="-270"/>
    <n v="25.714285714285715"/>
    <x v="0"/>
    <s v="drama"/>
    <x v="177"/>
    <d v="2015-03-24T00:08:46"/>
  </r>
  <r>
    <x v="2"/>
    <s v="ES"/>
    <s v="EUR"/>
    <n v="1448582145"/>
    <n v="1445986545"/>
    <b v="0"/>
    <n v="0"/>
    <b v="0"/>
    <s v="film &amp; video/drama"/>
    <n v="-500000"/>
    <e v="#DIV/0!"/>
    <x v="0"/>
    <s v="drama"/>
    <x v="178"/>
    <d v="2015-11-26T23:55:45"/>
  </r>
  <r>
    <x v="2"/>
    <s v="US"/>
    <s v="USD"/>
    <n v="1457056555"/>
    <n v="1454464555"/>
    <b v="0"/>
    <n v="2"/>
    <b v="0"/>
    <s v="film &amp; video/drama"/>
    <n v="-800"/>
    <n v="100"/>
    <x v="0"/>
    <s v="drama"/>
    <x v="179"/>
    <d v="2016-03-04T01:55:55"/>
  </r>
  <r>
    <x v="2"/>
    <s v="GB"/>
    <s v="GBP"/>
    <n v="1428951600"/>
    <n v="1425512843"/>
    <b v="0"/>
    <n v="13"/>
    <b v="0"/>
    <s v="film &amp; video/drama"/>
    <n v="-799"/>
    <n v="30.846153846153847"/>
    <x v="0"/>
    <s v="drama"/>
    <x v="180"/>
    <d v="2015-04-13T19:00:00"/>
  </r>
  <r>
    <x v="2"/>
    <s v="GB"/>
    <s v="GBP"/>
    <n v="1434995295"/>
    <n v="1432403295"/>
    <b v="0"/>
    <n v="4"/>
    <b v="0"/>
    <s v="film &amp; video/drama"/>
    <n v="-2701"/>
    <n v="180.5"/>
    <x v="0"/>
    <s v="drama"/>
    <x v="181"/>
    <d v="2015-06-22T17:48:15"/>
  </r>
  <r>
    <x v="2"/>
    <s v="US"/>
    <s v="USD"/>
    <n v="1483748232"/>
    <n v="1481156232"/>
    <b v="0"/>
    <n v="0"/>
    <b v="0"/>
    <s v="film &amp; video/drama"/>
    <n v="-1000"/>
    <e v="#DIV/0!"/>
    <x v="0"/>
    <s v="drama"/>
    <x v="182"/>
    <d v="2017-01-07T00:17:12"/>
  </r>
  <r>
    <x v="2"/>
    <s v="GB"/>
    <s v="GBP"/>
    <n v="1417033610"/>
    <n v="1414438010"/>
    <b v="0"/>
    <n v="12"/>
    <b v="0"/>
    <s v="film &amp; video/drama"/>
    <n v="-8018"/>
    <n v="373.5"/>
    <x v="0"/>
    <s v="drama"/>
    <x v="183"/>
    <d v="2014-11-26T20:26:50"/>
  </r>
  <r>
    <x v="2"/>
    <s v="CA"/>
    <s v="CAD"/>
    <n v="1409543940"/>
    <n v="1404586762"/>
    <b v="0"/>
    <n v="2"/>
    <b v="0"/>
    <s v="film &amp; video/drama"/>
    <n v="-1449"/>
    <n v="25.5"/>
    <x v="0"/>
    <s v="drama"/>
    <x v="184"/>
    <d v="2014-09-01T03:59:00"/>
  </r>
  <r>
    <x v="2"/>
    <s v="NO"/>
    <s v="NOK"/>
    <n v="1471557139"/>
    <n v="1468965139"/>
    <b v="0"/>
    <n v="10"/>
    <b v="0"/>
    <s v="film &amp; video/drama"/>
    <n v="-37800"/>
    <n v="220"/>
    <x v="0"/>
    <s v="drama"/>
    <x v="185"/>
    <d v="2016-08-18T21:52:19"/>
  </r>
  <r>
    <x v="2"/>
    <s v="US"/>
    <s v="USD"/>
    <n v="1488571200"/>
    <n v="1485977434"/>
    <b v="0"/>
    <n v="0"/>
    <b v="0"/>
    <s v="film &amp; video/drama"/>
    <n v="-5000"/>
    <e v="#DIV/0!"/>
    <x v="0"/>
    <s v="drama"/>
    <x v="186"/>
    <d v="2017-03-03T20:00:00"/>
  </r>
  <r>
    <x v="2"/>
    <s v="US"/>
    <s v="USD"/>
    <n v="1437461940"/>
    <n v="1435383457"/>
    <b v="0"/>
    <n v="5"/>
    <b v="0"/>
    <s v="film &amp; video/drama"/>
    <n v="-4200"/>
    <n v="160"/>
    <x v="0"/>
    <s v="drama"/>
    <x v="187"/>
    <d v="2015-07-21T06:59:00"/>
  </r>
  <r>
    <x v="2"/>
    <s v="US"/>
    <s v="USD"/>
    <n v="1409891015"/>
    <n v="1407299015"/>
    <b v="0"/>
    <n v="0"/>
    <b v="0"/>
    <s v="film &amp; video/drama"/>
    <n v="-1500"/>
    <e v="#DIV/0!"/>
    <x v="0"/>
    <s v="drama"/>
    <x v="188"/>
    <d v="2014-09-05T04:23:35"/>
  </r>
  <r>
    <x v="2"/>
    <s v="US"/>
    <s v="USD"/>
    <n v="1472920477"/>
    <n v="1467736477"/>
    <b v="0"/>
    <n v="5"/>
    <b v="0"/>
    <s v="film &amp; video/drama"/>
    <n v="-499655"/>
    <n v="69"/>
    <x v="0"/>
    <s v="drama"/>
    <x v="189"/>
    <d v="2016-09-03T16:34:37"/>
  </r>
  <r>
    <x v="2"/>
    <s v="US"/>
    <s v="USD"/>
    <n v="1466091446"/>
    <n v="1465227446"/>
    <b v="0"/>
    <n v="1"/>
    <b v="0"/>
    <s v="film &amp; video/drama"/>
    <n v="-11950"/>
    <n v="50"/>
    <x v="0"/>
    <s v="drama"/>
    <x v="190"/>
    <d v="2016-06-16T15:37:26"/>
  </r>
  <r>
    <x v="2"/>
    <s v="AU"/>
    <s v="AUD"/>
    <n v="1443782138"/>
    <n v="1440326138"/>
    <b v="0"/>
    <n v="3"/>
    <b v="0"/>
    <s v="film &amp; video/drama"/>
    <n v="-4750"/>
    <n v="83.333333333333329"/>
    <x v="0"/>
    <s v="drama"/>
    <x v="191"/>
    <d v="2015-10-02T10:35:38"/>
  </r>
  <r>
    <x v="2"/>
    <s v="US"/>
    <s v="USD"/>
    <n v="1413572432"/>
    <n v="1410980432"/>
    <b v="0"/>
    <n v="3"/>
    <b v="0"/>
    <s v="film &amp; video/drama"/>
    <n v="-999983"/>
    <n v="5.666666666666667"/>
    <x v="0"/>
    <s v="drama"/>
    <x v="192"/>
    <d v="2014-10-17T19:00:32"/>
  </r>
  <r>
    <x v="2"/>
    <s v="GB"/>
    <s v="GBP"/>
    <n v="1417217166"/>
    <n v="1412029566"/>
    <b v="0"/>
    <n v="0"/>
    <b v="0"/>
    <s v="film &amp; video/drama"/>
    <n v="-1000"/>
    <e v="#DIV/0!"/>
    <x v="0"/>
    <s v="drama"/>
    <x v="193"/>
    <d v="2014-11-28T23:26:06"/>
  </r>
  <r>
    <x v="2"/>
    <s v="GB"/>
    <s v="GBP"/>
    <n v="1457308531"/>
    <n v="1452124531"/>
    <b v="0"/>
    <n v="3"/>
    <b v="0"/>
    <s v="film &amp; video/drama"/>
    <n v="-2497"/>
    <n v="1"/>
    <x v="0"/>
    <s v="drama"/>
    <x v="194"/>
    <d v="2016-03-06T23:55:31"/>
  </r>
  <r>
    <x v="2"/>
    <s v="US"/>
    <s v="USD"/>
    <n v="1436544332"/>
    <n v="1431360332"/>
    <b v="0"/>
    <n v="0"/>
    <b v="0"/>
    <s v="film &amp; video/drama"/>
    <n v="-2000000"/>
    <e v="#DIV/0!"/>
    <x v="0"/>
    <s v="drama"/>
    <x v="195"/>
    <d v="2015-07-10T16:05:32"/>
  </r>
  <r>
    <x v="2"/>
    <s v="GB"/>
    <s v="GBP"/>
    <n v="1444510800"/>
    <n v="1442062898"/>
    <b v="0"/>
    <n v="19"/>
    <b v="0"/>
    <s v="film &amp; video/drama"/>
    <n v="-2035"/>
    <n v="77.10526315789474"/>
    <x v="0"/>
    <s v="drama"/>
    <x v="196"/>
    <d v="2015-10-10T21:00:00"/>
  </r>
  <r>
    <x v="2"/>
    <s v="GB"/>
    <s v="GBP"/>
    <n v="1487365200"/>
    <n v="1483734100"/>
    <b v="0"/>
    <n v="8"/>
    <b v="0"/>
    <s v="film &amp; video/drama"/>
    <n v="-2238"/>
    <n v="32.75"/>
    <x v="0"/>
    <s v="drama"/>
    <x v="197"/>
    <d v="2017-02-17T21:00:00"/>
  </r>
  <r>
    <x v="2"/>
    <s v="US"/>
    <s v="USD"/>
    <n v="1412500322"/>
    <n v="1409908322"/>
    <b v="0"/>
    <n v="6"/>
    <b v="0"/>
    <s v="film &amp; video/drama"/>
    <n v="-24721"/>
    <n v="46.5"/>
    <x v="0"/>
    <s v="drama"/>
    <x v="198"/>
    <d v="2014-10-05T09:12:02"/>
  </r>
  <r>
    <x v="2"/>
    <s v="US"/>
    <s v="USD"/>
    <n v="1472698702"/>
    <n v="1470106702"/>
    <b v="0"/>
    <n v="0"/>
    <b v="0"/>
    <s v="film &amp; video/drama"/>
    <n v="-10000"/>
    <e v="#DIV/0!"/>
    <x v="0"/>
    <s v="drama"/>
    <x v="199"/>
    <d v="2016-09-01T02:58:22"/>
  </r>
  <r>
    <x v="2"/>
    <s v="US"/>
    <s v="USD"/>
    <n v="1410746403"/>
    <n v="1408154403"/>
    <b v="0"/>
    <n v="18"/>
    <b v="0"/>
    <s v="film &amp; video/drama"/>
    <n v="-4428.45"/>
    <n v="87.308333333333337"/>
    <x v="0"/>
    <s v="drama"/>
    <x v="200"/>
    <d v="2014-09-15T02:00:03"/>
  </r>
  <r>
    <x v="2"/>
    <s v="US"/>
    <s v="USD"/>
    <n v="1423424329"/>
    <n v="1421696329"/>
    <b v="0"/>
    <n v="7"/>
    <b v="0"/>
    <s v="film &amp; video/drama"/>
    <n v="-270"/>
    <n v="54.285714285714285"/>
    <x v="0"/>
    <s v="drama"/>
    <x v="201"/>
    <d v="2015-02-08T19:38:49"/>
  </r>
  <r>
    <x v="2"/>
    <s v="US"/>
    <s v="USD"/>
    <n v="1444337940"/>
    <n v="1441750564"/>
    <b v="0"/>
    <n v="0"/>
    <b v="0"/>
    <s v="film &amp; video/drama"/>
    <n v="-6000"/>
    <e v="#DIV/0!"/>
    <x v="0"/>
    <s v="drama"/>
    <x v="202"/>
    <d v="2015-10-08T20:59:00"/>
  </r>
  <r>
    <x v="2"/>
    <s v="GB"/>
    <s v="GBP"/>
    <n v="1422562864"/>
    <n v="1417378864"/>
    <b v="0"/>
    <n v="8"/>
    <b v="0"/>
    <s v="film &amp; video/drama"/>
    <n v="-1754"/>
    <n v="93.25"/>
    <x v="0"/>
    <s v="drama"/>
    <x v="203"/>
    <d v="2015-01-29T20:21:04"/>
  </r>
  <r>
    <x v="2"/>
    <s v="AU"/>
    <s v="AUD"/>
    <n v="1470319203"/>
    <n v="1467727203"/>
    <b v="0"/>
    <n v="1293"/>
    <b v="0"/>
    <s v="film &amp; video/drama"/>
    <n v="-147835"/>
    <n v="117.68368136117556"/>
    <x v="0"/>
    <s v="drama"/>
    <x v="204"/>
    <d v="2016-08-04T14:00:03"/>
  </r>
  <r>
    <x v="2"/>
    <s v="US"/>
    <s v="USD"/>
    <n v="1444144222"/>
    <n v="1441120222"/>
    <b v="0"/>
    <n v="17"/>
    <b v="0"/>
    <s v="film &amp; video/drama"/>
    <n v="-6700"/>
    <n v="76.470588235294116"/>
    <x v="0"/>
    <s v="drama"/>
    <x v="205"/>
    <d v="2015-10-06T15:10:22"/>
  </r>
  <r>
    <x v="2"/>
    <s v="US"/>
    <s v="USD"/>
    <n v="1470441983"/>
    <n v="1468627583"/>
    <b v="0"/>
    <n v="0"/>
    <b v="0"/>
    <s v="film &amp; video/drama"/>
    <n v="-12700"/>
    <e v="#DIV/0!"/>
    <x v="0"/>
    <s v="drama"/>
    <x v="206"/>
    <d v="2016-08-06T00:06:23"/>
  </r>
  <r>
    <x v="2"/>
    <s v="CA"/>
    <s v="CAD"/>
    <n v="1420346638"/>
    <n v="1417754638"/>
    <b v="0"/>
    <n v="13"/>
    <b v="0"/>
    <s v="film &amp; video/drama"/>
    <n v="-11870"/>
    <n v="163.84615384615384"/>
    <x v="0"/>
    <s v="drama"/>
    <x v="207"/>
    <d v="2015-01-04T04:43:58"/>
  </r>
  <r>
    <x v="2"/>
    <s v="AU"/>
    <s v="AUD"/>
    <n v="1418719967"/>
    <n v="1416127967"/>
    <b v="0"/>
    <n v="0"/>
    <b v="0"/>
    <s v="film &amp; video/drama"/>
    <n v="-50000"/>
    <e v="#DIV/0!"/>
    <x v="0"/>
    <s v="drama"/>
    <x v="208"/>
    <d v="2014-12-16T08:52:47"/>
  </r>
  <r>
    <x v="2"/>
    <s v="US"/>
    <s v="USD"/>
    <n v="1436566135"/>
    <n v="1433974135"/>
    <b v="0"/>
    <n v="0"/>
    <b v="0"/>
    <s v="film &amp; video/drama"/>
    <n v="-25000"/>
    <e v="#DIV/0!"/>
    <x v="0"/>
    <s v="drama"/>
    <x v="209"/>
    <d v="2015-07-10T22:08:55"/>
  </r>
  <r>
    <x v="2"/>
    <s v="US"/>
    <s v="USD"/>
    <n v="1443675600"/>
    <n v="1441157592"/>
    <b v="0"/>
    <n v="33"/>
    <b v="0"/>
    <s v="film &amp; video/drama"/>
    <n v="-8970"/>
    <n v="91.818181818181813"/>
    <x v="0"/>
    <s v="drama"/>
    <x v="210"/>
    <d v="2015-10-01T05:00:00"/>
  </r>
  <r>
    <x v="2"/>
    <s v="US"/>
    <s v="USD"/>
    <n v="1442634617"/>
    <n v="1440042617"/>
    <b v="0"/>
    <n v="12"/>
    <b v="0"/>
    <s v="film &amp; video/drama"/>
    <n v="-2770"/>
    <n v="185.83333333333334"/>
    <x v="0"/>
    <s v="drama"/>
    <x v="211"/>
    <d v="2015-09-19T03:50:17"/>
  </r>
  <r>
    <x v="2"/>
    <s v="US"/>
    <s v="USD"/>
    <n v="1460837320"/>
    <n v="1455656920"/>
    <b v="0"/>
    <n v="1"/>
    <b v="0"/>
    <s v="film &amp; video/drama"/>
    <n v="-6299"/>
    <n v="1"/>
    <x v="0"/>
    <s v="drama"/>
    <x v="212"/>
    <d v="2016-04-16T20:08:40"/>
  </r>
  <r>
    <x v="2"/>
    <s v="US"/>
    <s v="USD"/>
    <n v="1439734001"/>
    <n v="1437142547"/>
    <b v="0"/>
    <n v="1"/>
    <b v="0"/>
    <s v="film &amp; video/drama"/>
    <n v="-49980"/>
    <n v="20"/>
    <x v="0"/>
    <s v="drama"/>
    <x v="213"/>
    <d v="2015-08-16T14:06:41"/>
  </r>
  <r>
    <x v="2"/>
    <s v="US"/>
    <s v="USD"/>
    <n v="1425655349"/>
    <n v="1420471349"/>
    <b v="0"/>
    <n v="1"/>
    <b v="0"/>
    <s v="film &amp; video/drama"/>
    <n v="-12499"/>
    <n v="1"/>
    <x v="0"/>
    <s v="drama"/>
    <x v="214"/>
    <d v="2015-03-06T15:22:29"/>
  </r>
  <r>
    <x v="2"/>
    <s v="GB"/>
    <s v="GBP"/>
    <n v="1455753540"/>
    <n v="1452058282"/>
    <b v="0"/>
    <n v="1"/>
    <b v="0"/>
    <s v="film &amp; video/drama"/>
    <n v="-4390"/>
    <n v="10"/>
    <x v="0"/>
    <s v="drama"/>
    <x v="215"/>
    <d v="2016-02-17T23:59:00"/>
  </r>
  <r>
    <x v="2"/>
    <s v="US"/>
    <s v="USD"/>
    <n v="1429740037"/>
    <n v="1425423637"/>
    <b v="0"/>
    <n v="84"/>
    <b v="0"/>
    <s v="film &amp; video/drama"/>
    <n v="-22150.78"/>
    <n v="331.53833333333336"/>
    <x v="0"/>
    <s v="drama"/>
    <x v="216"/>
    <d v="2015-04-22T22:00:37"/>
  </r>
  <r>
    <x v="2"/>
    <s v="SE"/>
    <s v="SEK"/>
    <n v="1419780149"/>
    <n v="1417101749"/>
    <b v="0"/>
    <n v="38"/>
    <b v="0"/>
    <s v="film &amp; video/drama"/>
    <n v="-88057"/>
    <n v="314.28947368421052"/>
    <x v="0"/>
    <s v="drama"/>
    <x v="217"/>
    <d v="2014-12-28T15:22:29"/>
  </r>
  <r>
    <x v="2"/>
    <s v="US"/>
    <s v="USD"/>
    <n v="1431702289"/>
    <n v="1426518289"/>
    <b v="0"/>
    <n v="1"/>
    <b v="0"/>
    <s v="film &amp; video/drama"/>
    <n v="-4900"/>
    <n v="100"/>
    <x v="0"/>
    <s v="drama"/>
    <x v="218"/>
    <d v="2015-05-15T15:04:49"/>
  </r>
  <r>
    <x v="2"/>
    <s v="US"/>
    <s v="USD"/>
    <n v="1459493940"/>
    <n v="1456732225"/>
    <b v="0"/>
    <n v="76"/>
    <b v="0"/>
    <s v="film &amp; video/drama"/>
    <n v="-41185"/>
    <n v="115.98684210526316"/>
    <x v="0"/>
    <s v="drama"/>
    <x v="219"/>
    <d v="2016-04-01T06:59:00"/>
  </r>
  <r>
    <x v="2"/>
    <s v="US"/>
    <s v="USD"/>
    <n v="1440101160"/>
    <n v="1436542030"/>
    <b v="0"/>
    <n v="3"/>
    <b v="0"/>
    <s v="film &amp; video/drama"/>
    <n v="-49640"/>
    <n v="120"/>
    <x v="0"/>
    <s v="drama"/>
    <x v="220"/>
    <d v="2015-08-20T20:06:00"/>
  </r>
  <r>
    <x v="2"/>
    <s v="US"/>
    <s v="USD"/>
    <n v="1427569564"/>
    <n v="1422389164"/>
    <b v="0"/>
    <n v="0"/>
    <b v="0"/>
    <s v="film &amp; video/drama"/>
    <n v="-50000"/>
    <e v="#DIV/0!"/>
    <x v="0"/>
    <s v="drama"/>
    <x v="221"/>
    <d v="2015-03-28T19:06:04"/>
  </r>
  <r>
    <x v="2"/>
    <s v="US"/>
    <s v="USD"/>
    <n v="1427423940"/>
    <n v="1422383318"/>
    <b v="0"/>
    <n v="2"/>
    <b v="0"/>
    <s v="film &amp; video/drama"/>
    <n v="-870"/>
    <n v="65"/>
    <x v="0"/>
    <s v="drama"/>
    <x v="222"/>
    <d v="2015-03-27T02:39:00"/>
  </r>
  <r>
    <x v="2"/>
    <s v="US"/>
    <s v="USD"/>
    <n v="1463879100"/>
    <n v="1461287350"/>
    <b v="0"/>
    <n v="0"/>
    <b v="0"/>
    <s v="film &amp; video/drama"/>
    <n v="-1500000"/>
    <e v="#DIV/0!"/>
    <x v="0"/>
    <s v="drama"/>
    <x v="223"/>
    <d v="2016-05-22T01:05:00"/>
  </r>
  <r>
    <x v="2"/>
    <s v="AU"/>
    <s v="AUD"/>
    <n v="1436506726"/>
    <n v="1431322726"/>
    <b v="0"/>
    <n v="0"/>
    <b v="0"/>
    <s v="film &amp; video/drama"/>
    <n v="-6000000"/>
    <e v="#DIV/0!"/>
    <x v="0"/>
    <s v="drama"/>
    <x v="224"/>
    <d v="2015-07-10T05:38:46"/>
  </r>
  <r>
    <x v="2"/>
    <s v="US"/>
    <s v="USD"/>
    <n v="1460153054"/>
    <n v="1457564654"/>
    <b v="0"/>
    <n v="0"/>
    <b v="0"/>
    <s v="film &amp; video/drama"/>
    <n v="-200"/>
    <e v="#DIV/0!"/>
    <x v="0"/>
    <s v="drama"/>
    <x v="225"/>
    <d v="2016-04-08T22:04:14"/>
  </r>
  <r>
    <x v="2"/>
    <s v="GB"/>
    <s v="GBP"/>
    <n v="1433064540"/>
    <n v="1428854344"/>
    <b v="0"/>
    <n v="2"/>
    <b v="0"/>
    <s v="film &amp; video/drama"/>
    <n v="-28750"/>
    <n v="125"/>
    <x v="0"/>
    <s v="drama"/>
    <x v="226"/>
    <d v="2015-05-31T09:29:00"/>
  </r>
  <r>
    <x v="2"/>
    <s v="US"/>
    <s v="USD"/>
    <n v="1436477241"/>
    <n v="1433885241"/>
    <b v="0"/>
    <n v="0"/>
    <b v="0"/>
    <s v="film &amp; video/drama"/>
    <n v="-28000"/>
    <e v="#DIV/0!"/>
    <x v="0"/>
    <s v="drama"/>
    <x v="227"/>
    <d v="2015-07-09T21:27:21"/>
  </r>
  <r>
    <x v="2"/>
    <s v="GB"/>
    <s v="GBP"/>
    <n v="1433176105"/>
    <n v="1427992105"/>
    <b v="0"/>
    <n v="0"/>
    <b v="0"/>
    <s v="film &amp; video/drama"/>
    <n v="-8000"/>
    <e v="#DIV/0!"/>
    <x v="0"/>
    <s v="drama"/>
    <x v="228"/>
    <d v="2015-06-01T16:28:25"/>
  </r>
  <r>
    <x v="2"/>
    <s v="DE"/>
    <s v="EUR"/>
    <n v="1455402297"/>
    <n v="1452810297"/>
    <b v="0"/>
    <n v="0"/>
    <b v="0"/>
    <s v="film &amp; video/drama"/>
    <n v="-3000"/>
    <e v="#DIV/0!"/>
    <x v="0"/>
    <s v="drama"/>
    <x v="229"/>
    <d v="2016-02-13T22:24:57"/>
  </r>
  <r>
    <x v="2"/>
    <s v="US"/>
    <s v="USD"/>
    <n v="1433443151"/>
    <n v="1430851151"/>
    <b v="0"/>
    <n v="2"/>
    <b v="0"/>
    <s v="film &amp; video/drama"/>
    <n v="-14940"/>
    <n v="30"/>
    <x v="0"/>
    <s v="drama"/>
    <x v="230"/>
    <d v="2015-06-04T18:39:11"/>
  </r>
  <r>
    <x v="2"/>
    <s v="US"/>
    <s v="USD"/>
    <n v="1451775651"/>
    <n v="1449183651"/>
    <b v="0"/>
    <n v="0"/>
    <b v="0"/>
    <s v="film &amp; video/drama"/>
    <n v="-1500000"/>
    <e v="#DIV/0!"/>
    <x v="0"/>
    <s v="drama"/>
    <x v="231"/>
    <d v="2016-01-02T23:00:51"/>
  </r>
  <r>
    <x v="2"/>
    <s v="GB"/>
    <s v="GBP"/>
    <n v="1425066546"/>
    <n v="1422474546"/>
    <b v="0"/>
    <n v="7"/>
    <b v="0"/>
    <s v="film &amp; video/drama"/>
    <n v="-3890"/>
    <n v="15.714285714285714"/>
    <x v="0"/>
    <s v="drama"/>
    <x v="232"/>
    <d v="2015-02-27T19:49:06"/>
  </r>
  <r>
    <x v="2"/>
    <s v="US"/>
    <s v="USD"/>
    <n v="1475185972"/>
    <n v="1472593972"/>
    <b v="0"/>
    <n v="0"/>
    <b v="0"/>
    <s v="film &amp; video/drama"/>
    <n v="-350000"/>
    <e v="#DIV/0!"/>
    <x v="0"/>
    <s v="drama"/>
    <x v="233"/>
    <d v="2016-09-29T21:52:52"/>
  </r>
  <r>
    <x v="2"/>
    <s v="US"/>
    <s v="USD"/>
    <n v="1434847859"/>
    <n v="1431391859"/>
    <b v="0"/>
    <n v="5"/>
    <b v="0"/>
    <s v="film &amp; video/drama"/>
    <n v="-599"/>
    <n v="80.2"/>
    <x v="0"/>
    <s v="drama"/>
    <x v="234"/>
    <d v="2015-06-21T00:50:59"/>
  </r>
  <r>
    <x v="2"/>
    <s v="US"/>
    <s v="USD"/>
    <n v="1436478497"/>
    <n v="1433886497"/>
    <b v="0"/>
    <n v="0"/>
    <b v="0"/>
    <s v="film &amp; video/drama"/>
    <n v="-10000"/>
    <e v="#DIV/0!"/>
    <x v="0"/>
    <s v="drama"/>
    <x v="235"/>
    <d v="2015-07-09T21:48:17"/>
  </r>
  <r>
    <x v="2"/>
    <s v="US"/>
    <s v="USD"/>
    <n v="1451952000"/>
    <n v="1447380099"/>
    <b v="0"/>
    <n v="0"/>
    <b v="0"/>
    <s v="film &amp; video/drama"/>
    <n v="-150000"/>
    <e v="#DIV/0!"/>
    <x v="0"/>
    <s v="drama"/>
    <x v="236"/>
    <d v="2016-01-05T00:00:00"/>
  </r>
  <r>
    <x v="2"/>
    <s v="US"/>
    <s v="USD"/>
    <n v="1457445069"/>
    <n v="1452261069"/>
    <b v="0"/>
    <n v="1"/>
    <b v="0"/>
    <s v="film &amp; video/drama"/>
    <n v="-14950"/>
    <n v="50"/>
    <x v="0"/>
    <s v="drama"/>
    <x v="237"/>
    <d v="2016-03-08T13:51:09"/>
  </r>
  <r>
    <x v="2"/>
    <s v="US"/>
    <s v="USD"/>
    <n v="1483088400"/>
    <n v="1481324760"/>
    <b v="0"/>
    <n v="0"/>
    <b v="0"/>
    <s v="film &amp; video/drama"/>
    <n v="-26000"/>
    <e v="#DIV/0!"/>
    <x v="0"/>
    <s v="drama"/>
    <x v="238"/>
    <d v="2016-12-30T09:00:00"/>
  </r>
  <r>
    <x v="2"/>
    <s v="AU"/>
    <s v="AUD"/>
    <n v="1446984000"/>
    <n v="1445308730"/>
    <b v="0"/>
    <n v="5"/>
    <b v="0"/>
    <s v="film &amp; video/drama"/>
    <n v="-750"/>
    <n v="50"/>
    <x v="0"/>
    <s v="drama"/>
    <x v="239"/>
    <d v="2015-11-08T12:00:00"/>
  </r>
  <r>
    <x v="0"/>
    <s v="US"/>
    <s v="USD"/>
    <n v="1367773211"/>
    <n v="1363885211"/>
    <b v="1"/>
    <n v="137"/>
    <b v="1"/>
    <s v="film &amp; video/documentary"/>
    <n v="1145.1200000000008"/>
    <n v="117.84759124087591"/>
    <x v="0"/>
    <s v="documentary"/>
    <x v="240"/>
    <d v="2013-05-05T17:00:11"/>
  </r>
  <r>
    <x v="0"/>
    <s v="US"/>
    <s v="USD"/>
    <n v="1419180304"/>
    <n v="1415292304"/>
    <b v="1"/>
    <n v="376"/>
    <b v="1"/>
    <s v="film &amp; video/documentary"/>
    <n v="4600"/>
    <n v="109.04255319148936"/>
    <x v="0"/>
    <s v="documentary"/>
    <x v="241"/>
    <d v="2014-12-21T16:45:04"/>
  </r>
  <r>
    <x v="0"/>
    <s v="US"/>
    <s v="USD"/>
    <n v="1324381790"/>
    <n v="1321357790"/>
    <b v="1"/>
    <n v="202"/>
    <b v="1"/>
    <s v="film &amp; video/documentary"/>
    <n v="1750"/>
    <n v="73.019801980198025"/>
    <x v="0"/>
    <s v="documentary"/>
    <x v="242"/>
    <d v="2011-12-20T11:49:50"/>
  </r>
  <r>
    <x v="0"/>
    <s v="US"/>
    <s v="USD"/>
    <n v="1393031304"/>
    <n v="1390439304"/>
    <b v="1"/>
    <n v="328"/>
    <b v="1"/>
    <s v="film &amp; video/documentary"/>
    <n v="648"/>
    <n v="78.195121951219505"/>
    <x v="0"/>
    <s v="documentary"/>
    <x v="243"/>
    <d v="2014-02-22T01:08:24"/>
  </r>
  <r>
    <x v="0"/>
    <s v="US"/>
    <s v="USD"/>
    <n v="1268723160"/>
    <n v="1265269559"/>
    <b v="1"/>
    <n v="84"/>
    <b v="1"/>
    <s v="film &amp; video/documentary"/>
    <n v="481.5"/>
    <n v="47.398809523809526"/>
    <x v="0"/>
    <s v="documentary"/>
    <x v="244"/>
    <d v="2010-03-16T07:06:00"/>
  </r>
  <r>
    <x v="0"/>
    <s v="US"/>
    <s v="USD"/>
    <n v="1345079785"/>
    <n v="1342487785"/>
    <b v="1"/>
    <n v="96"/>
    <b v="1"/>
    <s v="film &amp; video/documentary"/>
    <n v="186"/>
    <n v="54.020833333333336"/>
    <x v="0"/>
    <s v="documentary"/>
    <x v="245"/>
    <d v="2012-08-16T01:16:25"/>
  </r>
  <r>
    <x v="0"/>
    <s v="US"/>
    <s v="USD"/>
    <n v="1292665405"/>
    <n v="1288341805"/>
    <b v="1"/>
    <n v="223"/>
    <b v="1"/>
    <s v="film &amp; video/documentary"/>
    <n v="10273"/>
    <n v="68.488789237668158"/>
    <x v="0"/>
    <s v="documentary"/>
    <x v="246"/>
    <d v="2010-12-18T09:43:25"/>
  </r>
  <r>
    <x v="0"/>
    <s v="US"/>
    <s v="USD"/>
    <n v="1287200340"/>
    <n v="1284042614"/>
    <b v="1"/>
    <n v="62"/>
    <b v="1"/>
    <s v="film &amp; video/documentary"/>
    <n v="1705"/>
    <n v="108.14516129032258"/>
    <x v="0"/>
    <s v="documentary"/>
    <x v="247"/>
    <d v="2010-10-16T03:39:00"/>
  </r>
  <r>
    <x v="0"/>
    <s v="US"/>
    <s v="USD"/>
    <n v="1325961309"/>
    <n v="1322073309"/>
    <b v="1"/>
    <n v="146"/>
    <b v="1"/>
    <s v="film &amp; video/documentary"/>
    <n v="1133"/>
    <n v="589.95205479452056"/>
    <x v="0"/>
    <s v="documentary"/>
    <x v="248"/>
    <d v="2012-01-07T18:35:09"/>
  </r>
  <r>
    <x v="0"/>
    <s v="US"/>
    <s v="USD"/>
    <n v="1282498800"/>
    <n v="1275603020"/>
    <b v="1"/>
    <n v="235"/>
    <b v="1"/>
    <s v="film &amp; video/documentary"/>
    <n v="1292"/>
    <n v="48.051063829787232"/>
    <x v="0"/>
    <s v="documentary"/>
    <x v="249"/>
    <d v="2010-08-22T17:40:00"/>
  </r>
  <r>
    <x v="0"/>
    <s v="US"/>
    <s v="USD"/>
    <n v="1370525691"/>
    <n v="1367933691"/>
    <b v="1"/>
    <n v="437"/>
    <b v="1"/>
    <s v="film &amp; video/documentary"/>
    <n v="1675"/>
    <n v="72.482837528604122"/>
    <x v="0"/>
    <s v="documentary"/>
    <x v="250"/>
    <d v="2013-06-06T13:34:51"/>
  </r>
  <r>
    <x v="0"/>
    <s v="US"/>
    <s v="USD"/>
    <n v="1337194800"/>
    <n v="1334429646"/>
    <b v="1"/>
    <n v="77"/>
    <b v="1"/>
    <s v="film &amp; video/documentary"/>
    <n v="895"/>
    <n v="57.077922077922075"/>
    <x v="0"/>
    <s v="documentary"/>
    <x v="251"/>
    <d v="2012-05-16T19:00:00"/>
  </r>
  <r>
    <x v="0"/>
    <s v="US"/>
    <s v="USD"/>
    <n v="1275364740"/>
    <n v="1269878058"/>
    <b v="1"/>
    <n v="108"/>
    <b v="1"/>
    <s v="film &amp; video/documentary"/>
    <n v="4228"/>
    <n v="85.444444444444443"/>
    <x v="0"/>
    <s v="documentary"/>
    <x v="252"/>
    <d v="2010-06-01T03:59:00"/>
  </r>
  <r>
    <x v="0"/>
    <s v="US"/>
    <s v="USD"/>
    <n v="1329320235"/>
    <n v="1326728235"/>
    <b v="1"/>
    <n v="7"/>
    <b v="1"/>
    <s v="film &amp; video/documentary"/>
    <n v="11"/>
    <n v="215.85714285714286"/>
    <x v="0"/>
    <s v="documentary"/>
    <x v="253"/>
    <d v="2012-02-15T15:37:15"/>
  </r>
  <r>
    <x v="0"/>
    <s v="US"/>
    <s v="USD"/>
    <n v="1445047200"/>
    <n v="1442443910"/>
    <b v="1"/>
    <n v="314"/>
    <b v="1"/>
    <s v="film &amp; video/documentary"/>
    <n v="4067.34"/>
    <n v="89.38643312101911"/>
    <x v="0"/>
    <s v="documentary"/>
    <x v="254"/>
    <d v="2015-10-17T02:00:00"/>
  </r>
  <r>
    <x v="0"/>
    <s v="US"/>
    <s v="USD"/>
    <n v="1300275482"/>
    <n v="1297687082"/>
    <b v="1"/>
    <n v="188"/>
    <b v="1"/>
    <s v="film &amp; video/documentary"/>
    <n v="538.65999999999985"/>
    <n v="45.418404255319146"/>
    <x v="0"/>
    <s v="documentary"/>
    <x v="255"/>
    <d v="2011-03-16T11:38:02"/>
  </r>
  <r>
    <x v="0"/>
    <s v="US"/>
    <s v="USD"/>
    <n v="1363458467"/>
    <n v="1360866467"/>
    <b v="1"/>
    <n v="275"/>
    <b v="1"/>
    <s v="film &amp; video/documentary"/>
    <n v="5083"/>
    <n v="65.756363636363631"/>
    <x v="0"/>
    <s v="documentary"/>
    <x v="256"/>
    <d v="2013-03-16T18:27:47"/>
  </r>
  <r>
    <x v="0"/>
    <s v="US"/>
    <s v="USD"/>
    <n v="1463670162"/>
    <n v="1461078162"/>
    <b v="1"/>
    <n v="560"/>
    <b v="1"/>
    <s v="film &amp; video/documentary"/>
    <n v="2354.2699999999968"/>
    <n v="66.70405357142856"/>
    <x v="0"/>
    <s v="documentary"/>
    <x v="257"/>
    <d v="2016-05-19T15:02:42"/>
  </r>
  <r>
    <x v="0"/>
    <s v="US"/>
    <s v="USD"/>
    <n v="1308359666"/>
    <n v="1305767666"/>
    <b v="1"/>
    <n v="688"/>
    <b v="1"/>
    <s v="film &amp; video/documentary"/>
    <n v="27342"/>
    <n v="83.345930232558146"/>
    <x v="0"/>
    <s v="documentary"/>
    <x v="258"/>
    <d v="2011-06-18T01:14:26"/>
  </r>
  <r>
    <x v="0"/>
    <s v="US"/>
    <s v="USD"/>
    <n v="1428514969"/>
    <n v="1425922969"/>
    <b v="1"/>
    <n v="942"/>
    <b v="1"/>
    <s v="film &amp; video/documentary"/>
    <n v="23953.42"/>
    <n v="105.04609341825902"/>
    <x v="0"/>
    <s v="documentary"/>
    <x v="259"/>
    <d v="2015-04-08T17:42:49"/>
  </r>
  <r>
    <x v="0"/>
    <s v="US"/>
    <s v="USD"/>
    <n v="1279360740"/>
    <n v="1275415679"/>
    <b v="1"/>
    <n v="88"/>
    <b v="1"/>
    <s v="film &amp; video/documentary"/>
    <n v="640"/>
    <n v="120.90909090909091"/>
    <x v="0"/>
    <s v="documentary"/>
    <x v="260"/>
    <d v="2010-07-17T09:59:00"/>
  </r>
  <r>
    <x v="0"/>
    <s v="US"/>
    <s v="USD"/>
    <n v="1339080900"/>
    <n v="1334783704"/>
    <b v="1"/>
    <n v="220"/>
    <b v="1"/>
    <s v="film &amp; video/documentary"/>
    <n v="1480"/>
    <n v="97.63636363636364"/>
    <x v="0"/>
    <s v="documentary"/>
    <x v="261"/>
    <d v="2012-06-07T14:55:00"/>
  </r>
  <r>
    <x v="0"/>
    <s v="US"/>
    <s v="USD"/>
    <n v="1298699828"/>
    <n v="1294811828"/>
    <b v="1"/>
    <n v="145"/>
    <b v="1"/>
    <s v="film &amp; video/documentary"/>
    <n v="3500"/>
    <n v="41.379310344827587"/>
    <x v="0"/>
    <s v="documentary"/>
    <x v="262"/>
    <d v="2011-02-26T05:57:08"/>
  </r>
  <r>
    <x v="0"/>
    <s v="US"/>
    <s v="USD"/>
    <n v="1348786494"/>
    <n v="1346194494"/>
    <b v="1"/>
    <n v="963"/>
    <b v="1"/>
    <s v="film &amp; video/documentary"/>
    <n v="4520.2700000000004"/>
    <n v="30.654485981308412"/>
    <x v="0"/>
    <s v="documentary"/>
    <x v="263"/>
    <d v="2012-09-27T22:54:54"/>
  </r>
  <r>
    <x v="0"/>
    <s v="US"/>
    <s v="USD"/>
    <n v="1336747995"/>
    <n v="1334155995"/>
    <b v="1"/>
    <n v="91"/>
    <b v="1"/>
    <s v="film &amp; video/documentary"/>
    <n v="910"/>
    <n v="64.945054945054949"/>
    <x v="0"/>
    <s v="documentary"/>
    <x v="264"/>
    <d v="2012-05-11T14:53:15"/>
  </r>
  <r>
    <x v="0"/>
    <s v="US"/>
    <s v="USD"/>
    <n v="1273522560"/>
    <n v="1269928430"/>
    <b v="1"/>
    <n v="58"/>
    <b v="1"/>
    <s v="film &amp; video/documentary"/>
    <n v="555"/>
    <n v="95.775862068965523"/>
    <x v="0"/>
    <s v="documentary"/>
    <x v="265"/>
    <d v="2010-05-10T20:16:00"/>
  </r>
  <r>
    <x v="0"/>
    <s v="US"/>
    <s v="USD"/>
    <n v="1271994660"/>
    <n v="1264565507"/>
    <b v="1"/>
    <n v="36"/>
    <b v="1"/>
    <s v="film &amp; video/documentary"/>
    <n v="455"/>
    <n v="40.416666666666664"/>
    <x v="0"/>
    <s v="documentary"/>
    <x v="266"/>
    <d v="2010-04-23T03:51:00"/>
  </r>
  <r>
    <x v="0"/>
    <s v="GB"/>
    <s v="GBP"/>
    <n v="1403693499"/>
    <n v="1401101499"/>
    <b v="1"/>
    <n v="165"/>
    <b v="1"/>
    <s v="film &amp; video/documentary"/>
    <n v="3115.4400000000005"/>
    <n v="78.578424242424248"/>
    <x v="0"/>
    <s v="documentary"/>
    <x v="267"/>
    <d v="2014-06-25T10:51:39"/>
  </r>
  <r>
    <x v="0"/>
    <s v="US"/>
    <s v="USD"/>
    <n v="1320640778"/>
    <n v="1316749178"/>
    <b v="1"/>
    <n v="111"/>
    <b v="1"/>
    <s v="film &amp; video/documentary"/>
    <n v="570"/>
    <n v="50.18018018018018"/>
    <x v="0"/>
    <s v="documentary"/>
    <x v="268"/>
    <d v="2011-11-07T04:39:38"/>
  </r>
  <r>
    <x v="0"/>
    <s v="AU"/>
    <s v="AUD"/>
    <n v="1487738622"/>
    <n v="1485146622"/>
    <b v="1"/>
    <n v="1596"/>
    <b v="1"/>
    <s v="film &amp; video/documentary"/>
    <n v="47233.76999999999"/>
    <n v="92.251735588972423"/>
    <x v="0"/>
    <s v="documentary"/>
    <x v="269"/>
    <d v="2017-02-22T04:43:42"/>
  </r>
  <r>
    <x v="0"/>
    <s v="US"/>
    <s v="USD"/>
    <n v="1306296000"/>
    <n v="1301950070"/>
    <b v="1"/>
    <n v="61"/>
    <b v="1"/>
    <s v="film &amp; video/documentary"/>
    <n v="1210"/>
    <n v="57.540983606557376"/>
    <x v="0"/>
    <s v="documentary"/>
    <x v="270"/>
    <d v="2011-05-25T04:00:00"/>
  </r>
  <r>
    <x v="0"/>
    <s v="US"/>
    <s v="USD"/>
    <n v="1388649600"/>
    <n v="1386123861"/>
    <b v="1"/>
    <n v="287"/>
    <b v="1"/>
    <s v="film &amp; video/documentary"/>
    <n v="1404"/>
    <n v="109.42160278745645"/>
    <x v="0"/>
    <s v="documentary"/>
    <x v="271"/>
    <d v="2014-01-02T08:00:00"/>
  </r>
  <r>
    <x v="0"/>
    <s v="US"/>
    <s v="USD"/>
    <n v="1272480540"/>
    <n v="1267220191"/>
    <b v="1"/>
    <n v="65"/>
    <b v="1"/>
    <s v="film &amp; video/documentary"/>
    <n v="2323.0100000000002"/>
    <n v="81.892461538461546"/>
    <x v="0"/>
    <s v="documentary"/>
    <x v="272"/>
    <d v="2010-04-28T18:49:00"/>
  </r>
  <r>
    <x v="0"/>
    <s v="US"/>
    <s v="USD"/>
    <n v="1309694266"/>
    <n v="1307102266"/>
    <b v="1"/>
    <n v="118"/>
    <b v="1"/>
    <s v="film &amp; video/documentary"/>
    <n v="388.78999999999996"/>
    <n v="45.667711864406776"/>
    <x v="0"/>
    <s v="documentary"/>
    <x v="273"/>
    <d v="2011-07-03T11:57:46"/>
  </r>
  <r>
    <x v="0"/>
    <s v="US"/>
    <s v="USD"/>
    <n v="1333609140"/>
    <n v="1330638829"/>
    <b v="1"/>
    <n v="113"/>
    <b v="1"/>
    <s v="film &amp; video/documentary"/>
    <n v="2240"/>
    <n v="55.221238938053098"/>
    <x v="0"/>
    <s v="documentary"/>
    <x v="274"/>
    <d v="2012-04-05T06:59:00"/>
  </r>
  <r>
    <x v="0"/>
    <s v="US"/>
    <s v="USD"/>
    <n v="1352511966"/>
    <n v="1349916366"/>
    <b v="1"/>
    <n v="332"/>
    <b v="1"/>
    <s v="film &amp; video/documentary"/>
    <n v="1679"/>
    <n v="65.298192771084331"/>
    <x v="0"/>
    <s v="documentary"/>
    <x v="275"/>
    <d v="2012-11-10T01:46:06"/>
  </r>
  <r>
    <x v="0"/>
    <s v="US"/>
    <s v="USD"/>
    <n v="1335574674"/>
    <n v="1330394274"/>
    <b v="1"/>
    <n v="62"/>
    <b v="1"/>
    <s v="film &amp; video/documentary"/>
    <n v="1904"/>
    <n v="95.225806451612897"/>
    <x v="0"/>
    <s v="documentary"/>
    <x v="276"/>
    <d v="2012-04-28T00:57:54"/>
  </r>
  <r>
    <x v="0"/>
    <s v="US"/>
    <s v="USD"/>
    <n v="1432416219"/>
    <n v="1429824219"/>
    <b v="1"/>
    <n v="951"/>
    <b v="1"/>
    <s v="film &amp; video/documentary"/>
    <n v="6748"/>
    <n v="75.444794952681391"/>
    <x v="0"/>
    <s v="documentary"/>
    <x v="277"/>
    <d v="2015-05-23T21:23:39"/>
  </r>
  <r>
    <x v="0"/>
    <s v="US"/>
    <s v="USD"/>
    <n v="1350003539"/>
    <n v="1347411539"/>
    <b v="1"/>
    <n v="415"/>
    <b v="1"/>
    <s v="film &amp; video/documentary"/>
    <n v="13594"/>
    <n v="97.816867469879512"/>
    <x v="0"/>
    <s v="documentary"/>
    <x v="278"/>
    <d v="2012-10-12T00:58:59"/>
  </r>
  <r>
    <x v="0"/>
    <s v="US"/>
    <s v="USD"/>
    <n v="1488160860"/>
    <n v="1485237096"/>
    <b v="1"/>
    <n v="305"/>
    <b v="1"/>
    <s v="film &amp; video/documentary"/>
    <n v="9744.11"/>
    <n v="87.685606557377056"/>
    <x v="0"/>
    <s v="documentary"/>
    <x v="279"/>
    <d v="2017-02-27T02:01:00"/>
  </r>
  <r>
    <x v="0"/>
    <s v="US"/>
    <s v="USD"/>
    <n v="1401459035"/>
    <n v="1397571035"/>
    <b v="1"/>
    <n v="2139"/>
    <b v="1"/>
    <s v="film &amp; video/documentary"/>
    <n v="42108"/>
    <n v="54.748948106591868"/>
    <x v="0"/>
    <s v="documentary"/>
    <x v="280"/>
    <d v="2014-05-30T14:10:35"/>
  </r>
  <r>
    <x v="0"/>
    <s v="US"/>
    <s v="USD"/>
    <n v="1249932360"/>
    <n v="1242532513"/>
    <b v="1"/>
    <n v="79"/>
    <b v="1"/>
    <s v="film &amp; video/documentary"/>
    <n v="1132.3199999999997"/>
    <n v="83.953417721518989"/>
    <x v="0"/>
    <s v="documentary"/>
    <x v="281"/>
    <d v="2009-08-10T19:26:00"/>
  </r>
  <r>
    <x v="0"/>
    <s v="US"/>
    <s v="USD"/>
    <n v="1266876000"/>
    <n v="1263679492"/>
    <b v="1"/>
    <n v="179"/>
    <b v="1"/>
    <s v="film &amp; video/documentary"/>
    <n v="535"/>
    <n v="254.38547486033519"/>
    <x v="0"/>
    <s v="documentary"/>
    <x v="282"/>
    <d v="2010-02-22T22:00:00"/>
  </r>
  <r>
    <x v="0"/>
    <s v="US"/>
    <s v="USD"/>
    <n v="1306904340"/>
    <n v="1305219744"/>
    <b v="1"/>
    <n v="202"/>
    <b v="1"/>
    <s v="film &amp; video/documentary"/>
    <n v="2569.0499999999993"/>
    <n v="101.8269801980198"/>
    <x v="0"/>
    <s v="documentary"/>
    <x v="283"/>
    <d v="2011-06-01T04:59:00"/>
  </r>
  <r>
    <x v="0"/>
    <s v="US"/>
    <s v="USD"/>
    <n v="1327167780"/>
    <n v="1325007780"/>
    <b v="1"/>
    <n v="760"/>
    <b v="1"/>
    <s v="film &amp; video/documentary"/>
    <n v="1850.4599999999991"/>
    <n v="55.066394736842106"/>
    <x v="0"/>
    <s v="documentary"/>
    <x v="284"/>
    <d v="2012-01-21T17:43:00"/>
  </r>
  <r>
    <x v="0"/>
    <s v="US"/>
    <s v="USD"/>
    <n v="1379614128"/>
    <n v="1377022128"/>
    <b v="1"/>
    <n v="563"/>
    <b v="1"/>
    <s v="film &amp; video/documentary"/>
    <n v="18035.509999999998"/>
    <n v="56.901438721136763"/>
    <x v="0"/>
    <s v="documentary"/>
    <x v="285"/>
    <d v="2013-09-19T18:08:48"/>
  </r>
  <r>
    <x v="0"/>
    <s v="US"/>
    <s v="USD"/>
    <n v="1364236524"/>
    <n v="1360352124"/>
    <b v="1"/>
    <n v="135"/>
    <b v="1"/>
    <s v="film &amp; video/documentary"/>
    <n v="1373"/>
    <n v="121.28148148148148"/>
    <x v="0"/>
    <s v="documentary"/>
    <x v="286"/>
    <d v="2013-03-25T18:35:24"/>
  </r>
  <r>
    <x v="0"/>
    <s v="US"/>
    <s v="USD"/>
    <n v="1351828800"/>
    <n v="1349160018"/>
    <b v="1"/>
    <n v="290"/>
    <b v="1"/>
    <s v="film &amp; video/documentary"/>
    <n v="11445"/>
    <n v="91.189655172413794"/>
    <x v="0"/>
    <s v="documentary"/>
    <x v="287"/>
    <d v="2012-11-02T04:00:00"/>
  </r>
  <r>
    <x v="0"/>
    <s v="US"/>
    <s v="USD"/>
    <n v="1340683393"/>
    <n v="1337659393"/>
    <b v="1"/>
    <n v="447"/>
    <b v="1"/>
    <s v="film &amp; video/documentary"/>
    <n v="1605.3099999999977"/>
    <n v="115.44812080536913"/>
    <x v="0"/>
    <s v="documentary"/>
    <x v="288"/>
    <d v="2012-06-26T04:03:13"/>
  </r>
  <r>
    <x v="0"/>
    <s v="GB"/>
    <s v="GBP"/>
    <n v="1383389834"/>
    <n v="1380797834"/>
    <b v="1"/>
    <n v="232"/>
    <b v="1"/>
    <s v="film &amp; video/documentary"/>
    <n v="723"/>
    <n v="67.771551724137936"/>
    <x v="0"/>
    <s v="documentary"/>
    <x v="289"/>
    <d v="2013-11-02T10:57:14"/>
  </r>
  <r>
    <x v="0"/>
    <s v="US"/>
    <s v="USD"/>
    <n v="1296633540"/>
    <n v="1292316697"/>
    <b v="1"/>
    <n v="168"/>
    <b v="1"/>
    <s v="film &amp; video/documentary"/>
    <n v="300.80000000000018"/>
    <n v="28.576190476190476"/>
    <x v="0"/>
    <s v="documentary"/>
    <x v="290"/>
    <d v="2011-02-02T07:59:00"/>
  </r>
  <r>
    <x v="0"/>
    <s v="US"/>
    <s v="USD"/>
    <n v="1367366460"/>
    <n v="1365791246"/>
    <b v="1"/>
    <n v="128"/>
    <b v="1"/>
    <s v="film &amp; video/documentary"/>
    <n v="1001"/>
    <n v="46.8828125"/>
    <x v="0"/>
    <s v="documentary"/>
    <x v="291"/>
    <d v="2013-05-01T00:01:00"/>
  </r>
  <r>
    <x v="0"/>
    <s v="US"/>
    <s v="USD"/>
    <n v="1319860740"/>
    <n v="1317064599"/>
    <b v="1"/>
    <n v="493"/>
    <b v="1"/>
    <s v="film &amp; video/documentary"/>
    <n v="1130.1999999999971"/>
    <n v="154.42231237322514"/>
    <x v="0"/>
    <s v="documentary"/>
    <x v="292"/>
    <d v="2011-10-29T03:59:00"/>
  </r>
  <r>
    <x v="0"/>
    <s v="US"/>
    <s v="USD"/>
    <n v="1398009714"/>
    <n v="1395417714"/>
    <b v="1"/>
    <n v="131"/>
    <b v="1"/>
    <s v="film &amp; video/documentary"/>
    <n v="360"/>
    <n v="201.22137404580153"/>
    <x v="0"/>
    <s v="documentary"/>
    <x v="293"/>
    <d v="2014-04-20T16:01:54"/>
  </r>
  <r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d v="2010-07-19T16:00:00"/>
  </r>
  <r>
    <x v="0"/>
    <s v="US"/>
    <s v="USD"/>
    <n v="1383264000"/>
    <n v="1378080409"/>
    <b v="1"/>
    <n v="665"/>
    <b v="1"/>
    <s v="film &amp; video/documentary"/>
    <n v="16554.559999999998"/>
    <n v="100.08204511278196"/>
    <x v="0"/>
    <s v="documentary"/>
    <x v="295"/>
    <d v="2013-11-01T00:00:00"/>
  </r>
  <r>
    <x v="0"/>
    <s v="US"/>
    <s v="USD"/>
    <n v="1347017083"/>
    <n v="1344857083"/>
    <b v="1"/>
    <n v="129"/>
    <b v="1"/>
    <s v="film &amp; video/documentary"/>
    <n v="4681.5499999999993"/>
    <n v="230.08953488372092"/>
    <x v="0"/>
    <s v="documentary"/>
    <x v="296"/>
    <d v="2012-09-07T11:24:43"/>
  </r>
  <r>
    <x v="0"/>
    <s v="US"/>
    <s v="USD"/>
    <n v="1430452740"/>
    <n v="1427390901"/>
    <b v="1"/>
    <n v="142"/>
    <b v="1"/>
    <s v="film &amp; video/documentary"/>
    <n v="128"/>
    <n v="141.74647887323943"/>
    <x v="0"/>
    <s v="documentary"/>
    <x v="297"/>
    <d v="2015-05-01T03:59:00"/>
  </r>
  <r>
    <x v="0"/>
    <s v="US"/>
    <s v="USD"/>
    <n v="1399669200"/>
    <n v="1394536048"/>
    <b v="1"/>
    <n v="2436"/>
    <b v="1"/>
    <s v="film &amp; video/documentary"/>
    <n v="11254.839999999997"/>
    <n v="56.344351395730705"/>
    <x v="0"/>
    <s v="documentary"/>
    <x v="298"/>
    <d v="2014-05-09T21:00:00"/>
  </r>
  <r>
    <x v="0"/>
    <s v="US"/>
    <s v="USD"/>
    <n v="1289975060"/>
    <n v="1287379460"/>
    <b v="1"/>
    <n v="244"/>
    <b v="1"/>
    <s v="film &amp; video/documentary"/>
    <n v="7895.25"/>
    <n v="73.341188524590166"/>
    <x v="0"/>
    <s v="documentary"/>
    <x v="299"/>
    <d v="2010-11-17T06:24:20"/>
  </r>
  <r>
    <x v="0"/>
    <s v="US"/>
    <s v="USD"/>
    <n v="1303686138"/>
    <n v="1301007738"/>
    <b v="1"/>
    <n v="298"/>
    <b v="1"/>
    <s v="film &amp; video/documentary"/>
    <n v="430.65999999999985"/>
    <n v="85.337785234899329"/>
    <x v="0"/>
    <s v="documentary"/>
    <x v="300"/>
    <d v="2011-04-24T23:02:18"/>
  </r>
  <r>
    <x v="0"/>
    <s v="US"/>
    <s v="USD"/>
    <n v="1363711335"/>
    <n v="1360258935"/>
    <b v="1"/>
    <n v="251"/>
    <b v="1"/>
    <s v="film &amp; video/documentary"/>
    <n v="2435.5499999999993"/>
    <n v="61.496215139442228"/>
    <x v="0"/>
    <s v="documentary"/>
    <x v="301"/>
    <d v="2013-03-19T16:42:15"/>
  </r>
  <r>
    <x v="0"/>
    <s v="US"/>
    <s v="USD"/>
    <n v="1330115638"/>
    <n v="1327523638"/>
    <b v="1"/>
    <n v="108"/>
    <b v="1"/>
    <s v="film &amp; video/documentary"/>
    <n v="46"/>
    <n v="93.018518518518519"/>
    <x v="0"/>
    <s v="documentary"/>
    <x v="302"/>
    <d v="2012-02-24T20:33:58"/>
  </r>
  <r>
    <x v="0"/>
    <s v="US"/>
    <s v="USD"/>
    <n v="1338601346"/>
    <n v="1336009346"/>
    <b v="1"/>
    <n v="82"/>
    <b v="1"/>
    <s v="film &amp; video/documentary"/>
    <n v="1124"/>
    <n v="50.292682926829265"/>
    <x v="0"/>
    <s v="documentary"/>
    <x v="303"/>
    <d v="2012-06-02T01:42:26"/>
  </r>
  <r>
    <x v="0"/>
    <s v="US"/>
    <s v="USD"/>
    <n v="1346464800"/>
    <n v="1343096197"/>
    <b v="1"/>
    <n v="74"/>
    <b v="1"/>
    <s v="film &amp; video/documentary"/>
    <n v="4476"/>
    <n v="106.43243243243244"/>
    <x v="0"/>
    <s v="documentary"/>
    <x v="304"/>
    <d v="2012-09-01T02:00:00"/>
  </r>
  <r>
    <x v="0"/>
    <s v="US"/>
    <s v="USD"/>
    <n v="1331392049"/>
    <n v="1328800049"/>
    <b v="1"/>
    <n v="189"/>
    <b v="1"/>
    <s v="film &amp; video/documentary"/>
    <n v="2275"/>
    <n v="51.719576719576722"/>
    <x v="0"/>
    <s v="documentary"/>
    <x v="305"/>
    <d v="2012-03-10T15:07:29"/>
  </r>
  <r>
    <x v="0"/>
    <s v="US"/>
    <s v="USD"/>
    <n v="1363806333"/>
    <n v="1362081933"/>
    <b v="1"/>
    <n v="80"/>
    <b v="1"/>
    <s v="film &amp; video/documentary"/>
    <n v="1929"/>
    <n v="36.612499999999997"/>
    <x v="0"/>
    <s v="documentary"/>
    <x v="306"/>
    <d v="2013-03-20T19:05:33"/>
  </r>
  <r>
    <x v="0"/>
    <s v="US"/>
    <s v="USD"/>
    <n v="1360276801"/>
    <n v="1357684801"/>
    <b v="1"/>
    <n v="576"/>
    <b v="1"/>
    <s v="film &amp; video/documentary"/>
    <n v="2490"/>
    <n v="42.517361111111114"/>
    <x v="0"/>
    <s v="documentary"/>
    <x v="307"/>
    <d v="2013-02-07T22:40:01"/>
  </r>
  <r>
    <x v="0"/>
    <s v="US"/>
    <s v="USD"/>
    <n v="1299775210"/>
    <n v="1295887210"/>
    <b v="1"/>
    <n v="202"/>
    <b v="1"/>
    <s v="film &amp; video/documentary"/>
    <n v="668"/>
    <n v="62.712871287128714"/>
    <x v="0"/>
    <s v="documentary"/>
    <x v="308"/>
    <d v="2011-03-10T16:40:10"/>
  </r>
  <r>
    <x v="0"/>
    <s v="US"/>
    <s v="USD"/>
    <n v="1346695334"/>
    <n v="1344880934"/>
    <b v="1"/>
    <n v="238"/>
    <b v="1"/>
    <s v="film &amp; video/documentary"/>
    <n v="3410"/>
    <n v="89.957983193277315"/>
    <x v="0"/>
    <s v="documentary"/>
    <x v="309"/>
    <d v="2012-09-03T18:02:14"/>
  </r>
  <r>
    <x v="0"/>
    <s v="US"/>
    <s v="USD"/>
    <n v="1319076000"/>
    <n v="1317788623"/>
    <b v="1"/>
    <n v="36"/>
    <b v="1"/>
    <s v="film &amp; video/documentary"/>
    <n v="41.289999999999964"/>
    <n v="28.924722222222222"/>
    <x v="0"/>
    <s v="documentary"/>
    <x v="310"/>
    <d v="2011-10-20T02:00:00"/>
  </r>
  <r>
    <x v="0"/>
    <s v="US"/>
    <s v="USD"/>
    <n v="1325404740"/>
    <n v="1321852592"/>
    <b v="1"/>
    <n v="150"/>
    <b v="1"/>
    <s v="film &amp; video/documentary"/>
    <n v="820.33000000000175"/>
    <n v="138.8022"/>
    <x v="0"/>
    <s v="documentary"/>
    <x v="311"/>
    <d v="2012-01-01T07:59:00"/>
  </r>
  <r>
    <x v="0"/>
    <s v="US"/>
    <s v="USD"/>
    <n v="1365973432"/>
    <n v="1363381432"/>
    <b v="1"/>
    <n v="146"/>
    <b v="1"/>
    <s v="film &amp; video/documentary"/>
    <n v="950"/>
    <n v="61.301369863013697"/>
    <x v="0"/>
    <s v="documentary"/>
    <x v="312"/>
    <d v="2013-04-14T21:03:52"/>
  </r>
  <r>
    <x v="0"/>
    <s v="US"/>
    <s v="USD"/>
    <n v="1281542340"/>
    <n v="1277702894"/>
    <b v="1"/>
    <n v="222"/>
    <b v="1"/>
    <s v="film &amp; video/documentary"/>
    <n v="805"/>
    <n v="80.202702702702709"/>
    <x v="0"/>
    <s v="documentary"/>
    <x v="313"/>
    <d v="2010-08-11T15:59:00"/>
  </r>
  <r>
    <x v="0"/>
    <s v="US"/>
    <s v="USD"/>
    <n v="1362167988"/>
    <n v="1359575988"/>
    <b v="1"/>
    <n v="120"/>
    <b v="1"/>
    <s v="film &amp; video/documentary"/>
    <n v="2851.5"/>
    <n v="32.095833333333331"/>
    <x v="0"/>
    <s v="documentary"/>
    <x v="314"/>
    <d v="2013-03-01T19:59:48"/>
  </r>
  <r>
    <x v="0"/>
    <s v="US"/>
    <s v="USD"/>
    <n v="1345660334"/>
    <n v="1343068334"/>
    <b v="1"/>
    <n v="126"/>
    <b v="1"/>
    <s v="film &amp; video/documentary"/>
    <n v="312"/>
    <n v="200.88888888888889"/>
    <x v="0"/>
    <s v="documentary"/>
    <x v="315"/>
    <d v="2012-08-22T18:32:14"/>
  </r>
  <r>
    <x v="0"/>
    <s v="CA"/>
    <s v="CAD"/>
    <n v="1418273940"/>
    <n v="1415398197"/>
    <b v="1"/>
    <n v="158"/>
    <b v="1"/>
    <s v="film &amp; video/documentary"/>
    <n v="2066"/>
    <n v="108.01265822784811"/>
    <x v="0"/>
    <s v="documentary"/>
    <x v="316"/>
    <d v="2014-12-11T04:59:00"/>
  </r>
  <r>
    <x v="0"/>
    <s v="US"/>
    <s v="USD"/>
    <n v="1386778483"/>
    <n v="1384186483"/>
    <b v="1"/>
    <n v="316"/>
    <b v="1"/>
    <s v="film &amp; video/documentary"/>
    <n v="241"/>
    <n v="95.699367088607602"/>
    <x v="0"/>
    <s v="documentary"/>
    <x v="317"/>
    <d v="2013-12-11T16:14:43"/>
  </r>
  <r>
    <x v="0"/>
    <s v="US"/>
    <s v="USD"/>
    <n v="1364342151"/>
    <n v="1361753751"/>
    <b v="1"/>
    <n v="284"/>
    <b v="1"/>
    <s v="film &amp; video/documentary"/>
    <n v="9166"/>
    <n v="49.880281690140848"/>
    <x v="0"/>
    <s v="documentary"/>
    <x v="318"/>
    <d v="2013-03-26T23:55:51"/>
  </r>
  <r>
    <x v="0"/>
    <s v="US"/>
    <s v="USD"/>
    <n v="1265097540"/>
    <n v="1257538029"/>
    <b v="1"/>
    <n v="51"/>
    <b v="1"/>
    <s v="film &amp; video/documentary"/>
    <n v="634"/>
    <n v="110.47058823529412"/>
    <x v="0"/>
    <s v="documentary"/>
    <x v="319"/>
    <d v="2010-02-02T07:59:00"/>
  </r>
  <r>
    <x v="0"/>
    <s v="GB"/>
    <s v="GBP"/>
    <n v="1450825200"/>
    <n v="1448284433"/>
    <b v="1"/>
    <n v="158"/>
    <b v="1"/>
    <s v="film &amp; video/documentary"/>
    <n v="1316"/>
    <n v="134.91139240506328"/>
    <x v="0"/>
    <s v="documentary"/>
    <x v="320"/>
    <d v="2015-12-22T23:00:00"/>
  </r>
  <r>
    <x v="0"/>
    <s v="DE"/>
    <s v="EUR"/>
    <n v="1478605386"/>
    <n v="1475577786"/>
    <b v="1"/>
    <n v="337"/>
    <b v="1"/>
    <s v="film &amp; video/documentary"/>
    <n v="932"/>
    <n v="106.62314540059347"/>
    <x v="0"/>
    <s v="documentary"/>
    <x v="321"/>
    <d v="2016-11-08T11:43:06"/>
  </r>
  <r>
    <x v="0"/>
    <s v="US"/>
    <s v="USD"/>
    <n v="1463146848"/>
    <n v="1460554848"/>
    <b v="1"/>
    <n v="186"/>
    <b v="1"/>
    <s v="film &amp; video/documentary"/>
    <n v="1978"/>
    <n v="145.04301075268816"/>
    <x v="0"/>
    <s v="documentary"/>
    <x v="322"/>
    <d v="2016-05-13T13:40:48"/>
  </r>
  <r>
    <x v="0"/>
    <s v="US"/>
    <s v="USD"/>
    <n v="1482307140"/>
    <n v="1479886966"/>
    <b v="1"/>
    <n v="58"/>
    <b v="1"/>
    <s v="film &amp; video/documentary"/>
    <n v="1246"/>
    <n v="114.58620689655173"/>
    <x v="0"/>
    <s v="documentary"/>
    <x v="323"/>
    <d v="2016-12-21T07:59:00"/>
  </r>
  <r>
    <x v="0"/>
    <s v="US"/>
    <s v="USD"/>
    <n v="1438441308"/>
    <n v="1435590108"/>
    <b v="1"/>
    <n v="82"/>
    <b v="1"/>
    <s v="film &amp; video/documentary"/>
    <n v="136"/>
    <n v="105.3170731707317"/>
    <x v="0"/>
    <s v="documentary"/>
    <x v="324"/>
    <d v="2015-08-01T15:01:48"/>
  </r>
  <r>
    <x v="0"/>
    <s v="US"/>
    <s v="USD"/>
    <n v="1482208233"/>
    <n v="1479184233"/>
    <b v="1"/>
    <n v="736"/>
    <b v="1"/>
    <s v="film &amp; video/documentary"/>
    <n v="2198"/>
    <n v="70.921195652173907"/>
    <x v="0"/>
    <s v="documentary"/>
    <x v="325"/>
    <d v="2016-12-20T04:30:33"/>
  </r>
  <r>
    <x v="0"/>
    <s v="US"/>
    <s v="USD"/>
    <n v="1489532220"/>
    <n v="1486625606"/>
    <b v="1"/>
    <n v="1151"/>
    <b v="1"/>
    <s v="film &amp; video/documentary"/>
    <n v="19394.600000000006"/>
    <n v="147.17167680278018"/>
    <x v="0"/>
    <s v="documentary"/>
    <x v="326"/>
    <d v="2017-03-14T22:57:00"/>
  </r>
  <r>
    <x v="0"/>
    <s v="US"/>
    <s v="USD"/>
    <n v="1427011200"/>
    <n v="1424669929"/>
    <b v="1"/>
    <n v="34"/>
    <b v="1"/>
    <s v="film &amp; video/documentary"/>
    <n v="1456"/>
    <n v="160.47058823529412"/>
    <x v="0"/>
    <s v="documentary"/>
    <x v="327"/>
    <d v="2015-03-22T08:00:00"/>
  </r>
  <r>
    <x v="0"/>
    <s v="US"/>
    <s v="USD"/>
    <n v="1446350400"/>
    <n v="1443739388"/>
    <b v="1"/>
    <n v="498"/>
    <b v="1"/>
    <s v="film &amp; video/documentary"/>
    <n v="2710.8000000000029"/>
    <n v="156.04578313253012"/>
    <x v="0"/>
    <s v="documentary"/>
    <x v="328"/>
    <d v="2015-11-01T04:00:00"/>
  </r>
  <r>
    <x v="0"/>
    <s v="US"/>
    <s v="USD"/>
    <n v="1446868800"/>
    <n v="1444821127"/>
    <b v="1"/>
    <n v="167"/>
    <b v="1"/>
    <s v="film &amp; video/documentary"/>
    <n v="550"/>
    <n v="63.17365269461078"/>
    <x v="0"/>
    <s v="documentary"/>
    <x v="329"/>
    <d v="2015-11-07T04:00:00"/>
  </r>
  <r>
    <x v="0"/>
    <s v="US"/>
    <s v="USD"/>
    <n v="1368763140"/>
    <n v="1366028563"/>
    <b v="1"/>
    <n v="340"/>
    <b v="1"/>
    <s v="film &amp; video/documentary"/>
    <n v="640"/>
    <n v="104.82352941176471"/>
    <x v="0"/>
    <s v="documentary"/>
    <x v="330"/>
    <d v="2013-05-17T03:59:00"/>
  </r>
  <r>
    <x v="0"/>
    <s v="US"/>
    <s v="USD"/>
    <n v="1466171834"/>
    <n v="1463493434"/>
    <b v="1"/>
    <n v="438"/>
    <b v="1"/>
    <s v="film &amp; video/documentary"/>
    <n v="2642"/>
    <n v="97.356164383561648"/>
    <x v="0"/>
    <s v="documentary"/>
    <x v="331"/>
    <d v="2016-06-17T13:57:14"/>
  </r>
  <r>
    <x v="0"/>
    <s v="US"/>
    <s v="USD"/>
    <n v="1446019200"/>
    <n v="1442420377"/>
    <b v="1"/>
    <n v="555"/>
    <b v="1"/>
    <s v="film &amp; video/documentary"/>
    <n v="13015"/>
    <n v="203.63063063063063"/>
    <x v="0"/>
    <s v="documentary"/>
    <x v="332"/>
    <d v="2015-10-28T08:00:00"/>
  </r>
  <r>
    <x v="0"/>
    <s v="US"/>
    <s v="USD"/>
    <n v="1460038591"/>
    <n v="1457450191"/>
    <b v="1"/>
    <n v="266"/>
    <b v="1"/>
    <s v="film &amp; video/documentary"/>
    <n v="10091"/>
    <n v="188.31203007518798"/>
    <x v="0"/>
    <s v="documentary"/>
    <x v="333"/>
    <d v="2016-04-07T14:16:31"/>
  </r>
  <r>
    <x v="0"/>
    <s v="US"/>
    <s v="USD"/>
    <n v="1431716400"/>
    <n v="1428423757"/>
    <b v="1"/>
    <n v="69"/>
    <b v="1"/>
    <s v="film &amp; video/documentary"/>
    <n v="119"/>
    <n v="146.65217391304347"/>
    <x v="0"/>
    <s v="documentary"/>
    <x v="334"/>
    <d v="2015-05-15T19:00:00"/>
  </r>
  <r>
    <x v="0"/>
    <s v="US"/>
    <s v="USD"/>
    <n v="1431122400"/>
    <n v="1428428515"/>
    <b v="1"/>
    <n v="80"/>
    <b v="1"/>
    <s v="film &amp; video/documentary"/>
    <n v="235"/>
    <n v="109.1875"/>
    <x v="0"/>
    <s v="documentary"/>
    <x v="335"/>
    <d v="2015-05-08T22:00:00"/>
  </r>
  <r>
    <x v="0"/>
    <s v="US"/>
    <s v="USD"/>
    <n v="1447427918"/>
    <n v="1444832318"/>
    <b v="1"/>
    <n v="493"/>
    <b v="1"/>
    <s v="film &amp; video/documentary"/>
    <n v="4209.7799999999988"/>
    <n v="59.249046653144013"/>
    <x v="0"/>
    <s v="documentary"/>
    <x v="336"/>
    <d v="2015-11-13T15:18:38"/>
  </r>
  <r>
    <x v="0"/>
    <s v="US"/>
    <s v="USD"/>
    <n v="1426298708"/>
    <n v="1423710308"/>
    <b v="1"/>
    <n v="31"/>
    <b v="1"/>
    <s v="film &amp; video/documentary"/>
    <n v="35.050000000000182"/>
    <n v="97.904838709677421"/>
    <x v="0"/>
    <s v="documentary"/>
    <x v="337"/>
    <d v="2015-03-14T02:05:08"/>
  </r>
  <r>
    <x v="0"/>
    <s v="US"/>
    <s v="USD"/>
    <n v="1472864400"/>
    <n v="1468001290"/>
    <b v="1"/>
    <n v="236"/>
    <b v="1"/>
    <s v="film &amp; video/documentary"/>
    <n v="1520.0400000000009"/>
    <n v="70.000169491525426"/>
    <x v="0"/>
    <s v="documentary"/>
    <x v="338"/>
    <d v="2016-09-03T01:00:00"/>
  </r>
  <r>
    <x v="0"/>
    <s v="US"/>
    <s v="USD"/>
    <n v="1430331268"/>
    <n v="1427739268"/>
    <b v="1"/>
    <n v="89"/>
    <b v="1"/>
    <s v="film &amp; video/documentary"/>
    <n v="485"/>
    <n v="72.865168539325836"/>
    <x v="0"/>
    <s v="documentary"/>
    <x v="339"/>
    <d v="2015-04-29T18:14:28"/>
  </r>
  <r>
    <x v="0"/>
    <s v="US"/>
    <s v="USD"/>
    <n v="1489006800"/>
    <n v="1486397007"/>
    <b v="1"/>
    <n v="299"/>
    <b v="1"/>
    <s v="film &amp; video/documentary"/>
    <n v="8758"/>
    <n v="146.34782608695653"/>
    <x v="0"/>
    <s v="documentary"/>
    <x v="340"/>
    <d v="2017-03-08T21:00:00"/>
  </r>
  <r>
    <x v="0"/>
    <s v="US"/>
    <s v="USD"/>
    <n v="1412135940"/>
    <n v="1410555998"/>
    <b v="1"/>
    <n v="55"/>
    <b v="1"/>
    <s v="film &amp; video/documentary"/>
    <n v="235"/>
    <n v="67.909090909090907"/>
    <x v="0"/>
    <s v="documentary"/>
    <x v="341"/>
    <d v="2014-10-01T03:59:00"/>
  </r>
  <r>
    <x v="0"/>
    <s v="US"/>
    <s v="USD"/>
    <n v="1461955465"/>
    <n v="1459363465"/>
    <b v="1"/>
    <n v="325"/>
    <b v="1"/>
    <s v="film &amp; video/documentary"/>
    <n v="201.5199999999968"/>
    <n v="169.85083076923075"/>
    <x v="0"/>
    <s v="documentary"/>
    <x v="342"/>
    <d v="2016-04-29T18:44:25"/>
  </r>
  <r>
    <x v="0"/>
    <s v="US"/>
    <s v="USD"/>
    <n v="1415934000"/>
    <n v="1413308545"/>
    <b v="1"/>
    <n v="524"/>
    <b v="1"/>
    <s v="film &amp; video/documentary"/>
    <n v="608.59000000000015"/>
    <n v="58.413339694656486"/>
    <x v="0"/>
    <s v="documentary"/>
    <x v="343"/>
    <d v="2014-11-14T03:00:00"/>
  </r>
  <r>
    <x v="0"/>
    <s v="US"/>
    <s v="USD"/>
    <n v="1433125200"/>
    <n v="1429312694"/>
    <b v="1"/>
    <n v="285"/>
    <b v="1"/>
    <s v="film &amp; video/documentary"/>
    <n v="698"/>
    <n v="119.99298245614035"/>
    <x v="0"/>
    <s v="documentary"/>
    <x v="344"/>
    <d v="2015-06-01T02:20:00"/>
  </r>
  <r>
    <x v="0"/>
    <s v="US"/>
    <s v="USD"/>
    <n v="1432161590"/>
    <n v="1429569590"/>
    <b v="1"/>
    <n v="179"/>
    <b v="1"/>
    <s v="film &amp; video/documentary"/>
    <n v="3375"/>
    <n v="99.860335195530723"/>
    <x v="0"/>
    <s v="documentary"/>
    <x v="345"/>
    <d v="2015-05-20T22:39:50"/>
  </r>
  <r>
    <x v="0"/>
    <s v="US"/>
    <s v="USD"/>
    <n v="1444824021"/>
    <n v="1442232021"/>
    <b v="1"/>
    <n v="188"/>
    <b v="1"/>
    <s v="film &amp; video/documentary"/>
    <n v="7028.880000000001"/>
    <n v="90.579148936170213"/>
    <x v="0"/>
    <s v="documentary"/>
    <x v="346"/>
    <d v="2015-10-14T12:00:21"/>
  </r>
  <r>
    <x v="0"/>
    <s v="US"/>
    <s v="USD"/>
    <n v="1447505609"/>
    <n v="1444910009"/>
    <b v="1"/>
    <n v="379"/>
    <b v="1"/>
    <s v="film &amp; video/documentary"/>
    <n v="4636.1999999999971"/>
    <n v="117.77361477572559"/>
    <x v="0"/>
    <s v="documentary"/>
    <x v="347"/>
    <d v="2015-11-14T12:53:29"/>
  </r>
  <r>
    <x v="0"/>
    <s v="US"/>
    <s v="USD"/>
    <n v="1440165916"/>
    <n v="1437573916"/>
    <b v="1"/>
    <n v="119"/>
    <b v="1"/>
    <s v="film &amp; video/documentary"/>
    <n v="300"/>
    <n v="86.554621848739501"/>
    <x v="0"/>
    <s v="documentary"/>
    <x v="348"/>
    <d v="2015-08-21T14:05:16"/>
  </r>
  <r>
    <x v="0"/>
    <s v="US"/>
    <s v="USD"/>
    <n v="1487937508"/>
    <n v="1485345508"/>
    <b v="1"/>
    <n v="167"/>
    <b v="1"/>
    <s v="film &amp; video/documentary"/>
    <n v="747.18000000000029"/>
    <n v="71.899281437125751"/>
    <x v="0"/>
    <s v="documentary"/>
    <x v="349"/>
    <d v="2017-02-24T11:58:28"/>
  </r>
  <r>
    <x v="0"/>
    <s v="US"/>
    <s v="USD"/>
    <n v="1473566340"/>
    <n v="1470274509"/>
    <b v="1"/>
    <n v="221"/>
    <b v="1"/>
    <s v="film &amp; video/documentary"/>
    <n v="3690"/>
    <n v="129.81900452488688"/>
    <x v="0"/>
    <s v="documentary"/>
    <x v="350"/>
    <d v="2016-09-11T03:59:00"/>
  </r>
  <r>
    <x v="0"/>
    <s v="ES"/>
    <s v="EUR"/>
    <n v="1460066954"/>
    <n v="1456614554"/>
    <b v="1"/>
    <n v="964"/>
    <b v="1"/>
    <s v="film &amp; video/documentary"/>
    <n v="9296"/>
    <n v="44.912863070539416"/>
    <x v="0"/>
    <s v="documentary"/>
    <x v="351"/>
    <d v="2016-04-07T22:09:14"/>
  </r>
  <r>
    <x v="0"/>
    <s v="US"/>
    <s v="USD"/>
    <n v="1412740868"/>
    <n v="1410148868"/>
    <b v="1"/>
    <n v="286"/>
    <b v="1"/>
    <s v="film &amp; video/documentary"/>
    <n v="1656"/>
    <n v="40.755244755244753"/>
    <x v="0"/>
    <s v="documentary"/>
    <x v="352"/>
    <d v="2014-10-08T04:01:08"/>
  </r>
  <r>
    <x v="0"/>
    <s v="US"/>
    <s v="USD"/>
    <n v="1447963219"/>
    <n v="1445367619"/>
    <b v="1"/>
    <n v="613"/>
    <b v="1"/>
    <s v="film &amp; video/documentary"/>
    <n v="5035.18"/>
    <n v="103.52394779771615"/>
    <x v="0"/>
    <s v="documentary"/>
    <x v="353"/>
    <d v="2015-11-19T20:00:19"/>
  </r>
  <r>
    <x v="0"/>
    <s v="US"/>
    <s v="USD"/>
    <n v="1460141521"/>
    <n v="1457553121"/>
    <b v="1"/>
    <n v="29"/>
    <b v="1"/>
    <s v="film &amp; video/documentary"/>
    <n v="138"/>
    <n v="125.44827586206897"/>
    <x v="0"/>
    <s v="documentary"/>
    <x v="354"/>
    <d v="2016-04-08T18:52:01"/>
  </r>
  <r>
    <x v="0"/>
    <s v="US"/>
    <s v="USD"/>
    <n v="1417420994"/>
    <n v="1414738994"/>
    <b v="1"/>
    <n v="165"/>
    <b v="1"/>
    <s v="film &amp; video/documentary"/>
    <n v="5690"/>
    <n v="246.60606060606059"/>
    <x v="0"/>
    <s v="documentary"/>
    <x v="355"/>
    <d v="2014-12-01T08:03:14"/>
  </r>
  <r>
    <x v="0"/>
    <s v="US"/>
    <s v="USD"/>
    <n v="1458152193"/>
    <n v="1455563793"/>
    <b v="1"/>
    <n v="97"/>
    <b v="1"/>
    <s v="film &amp; video/documentary"/>
    <n v="201.93000000000029"/>
    <n v="79.401340206185566"/>
    <x v="0"/>
    <s v="documentary"/>
    <x v="356"/>
    <d v="2016-03-16T18:16:33"/>
  </r>
  <r>
    <x v="0"/>
    <s v="US"/>
    <s v="USD"/>
    <n v="1429852797"/>
    <n v="1426396797"/>
    <b v="1"/>
    <n v="303"/>
    <b v="1"/>
    <s v="film &amp; video/documentary"/>
    <n v="11100"/>
    <n v="86.138613861386133"/>
    <x v="0"/>
    <s v="documentary"/>
    <x v="357"/>
    <d v="2015-04-24T05:19:57"/>
  </r>
  <r>
    <x v="0"/>
    <s v="US"/>
    <s v="USD"/>
    <n v="1466002800"/>
    <n v="1463517521"/>
    <b v="1"/>
    <n v="267"/>
    <b v="1"/>
    <s v="film &amp; video/documentary"/>
    <n v="1544"/>
    <n v="193.04868913857678"/>
    <x v="0"/>
    <s v="documentary"/>
    <x v="358"/>
    <d v="2016-06-15T15:00:00"/>
  </r>
  <r>
    <x v="0"/>
    <s v="US"/>
    <s v="USD"/>
    <n v="1415941920"/>
    <n v="1414028490"/>
    <b v="1"/>
    <n v="302"/>
    <b v="1"/>
    <s v="film &amp; video/documentary"/>
    <n v="1175"/>
    <n v="84.023178807947019"/>
    <x v="0"/>
    <s v="documentary"/>
    <x v="359"/>
    <d v="2014-11-14T05:12:00"/>
  </r>
  <r>
    <x v="0"/>
    <s v="US"/>
    <s v="USD"/>
    <n v="1437621060"/>
    <n v="1433799180"/>
    <b v="0"/>
    <n v="87"/>
    <b v="1"/>
    <s v="film &amp; video/documentary"/>
    <n v="165"/>
    <n v="139.82758620689654"/>
    <x v="0"/>
    <s v="documentary"/>
    <x v="360"/>
    <d v="2015-07-23T03:11:00"/>
  </r>
  <r>
    <x v="0"/>
    <s v="US"/>
    <s v="USD"/>
    <n v="1416704506"/>
    <n v="1414108906"/>
    <b v="0"/>
    <n v="354"/>
    <b v="1"/>
    <s v="film &amp; video/documentary"/>
    <n v="3876.9499999999971"/>
    <n v="109.82189265536722"/>
    <x v="0"/>
    <s v="documentary"/>
    <x v="361"/>
    <d v="2014-11-23T01:01:46"/>
  </r>
  <r>
    <x v="0"/>
    <s v="US"/>
    <s v="USD"/>
    <n v="1407456000"/>
    <n v="1405573391"/>
    <b v="0"/>
    <n v="86"/>
    <b v="1"/>
    <s v="film &amp; video/documentary"/>
    <n v="2335"/>
    <n v="139.53488372093022"/>
    <x v="0"/>
    <s v="documentary"/>
    <x v="362"/>
    <d v="2014-08-08T00:00:00"/>
  </r>
  <r>
    <x v="0"/>
    <s v="US"/>
    <s v="USD"/>
    <n v="1272828120"/>
    <n v="1268934736"/>
    <b v="0"/>
    <n v="26"/>
    <b v="1"/>
    <s v="film &amp; video/documentary"/>
    <n v="119"/>
    <n v="347.84615384615387"/>
    <x v="0"/>
    <s v="documentary"/>
    <x v="363"/>
    <d v="2010-05-02T19:22:00"/>
  </r>
  <r>
    <x v="0"/>
    <s v="US"/>
    <s v="USD"/>
    <n v="1403323140"/>
    <n v="1400704672"/>
    <b v="0"/>
    <n v="113"/>
    <b v="1"/>
    <s v="film &amp; video/documentary"/>
    <n v="711.30000000000018"/>
    <n v="68.24159292035398"/>
    <x v="0"/>
    <s v="documentary"/>
    <x v="364"/>
    <d v="2014-06-21T03:59:00"/>
  </r>
  <r>
    <x v="0"/>
    <s v="GB"/>
    <s v="GBP"/>
    <n v="1393597999"/>
    <n v="1391005999"/>
    <b v="0"/>
    <n v="65"/>
    <b v="1"/>
    <s v="film &amp; video/documentary"/>
    <n v="596"/>
    <n v="239.93846153846152"/>
    <x v="0"/>
    <s v="documentary"/>
    <x v="365"/>
    <d v="2014-02-28T14:33:19"/>
  </r>
  <r>
    <x v="0"/>
    <s v="US"/>
    <s v="USD"/>
    <n v="1337540518"/>
    <n v="1334948518"/>
    <b v="0"/>
    <n v="134"/>
    <b v="1"/>
    <s v="film &amp; video/documentary"/>
    <n v="500"/>
    <n v="287.31343283582089"/>
    <x v="0"/>
    <s v="documentary"/>
    <x v="366"/>
    <d v="2012-05-20T19:01:58"/>
  </r>
  <r>
    <x v="0"/>
    <s v="US"/>
    <s v="USD"/>
    <n v="1367384340"/>
    <n v="1363960278"/>
    <b v="0"/>
    <n v="119"/>
    <b v="1"/>
    <s v="film &amp; video/documentary"/>
    <n v="335.01000000000022"/>
    <n v="86.84882352941176"/>
    <x v="0"/>
    <s v="documentary"/>
    <x v="367"/>
    <d v="2013-05-01T04:59:00"/>
  </r>
  <r>
    <x v="0"/>
    <s v="US"/>
    <s v="USD"/>
    <n v="1426426322"/>
    <n v="1423405922"/>
    <b v="0"/>
    <n v="159"/>
    <b v="1"/>
    <s v="film &amp; video/documentary"/>
    <n v="514"/>
    <n v="81.84905660377359"/>
    <x v="0"/>
    <s v="documentary"/>
    <x v="368"/>
    <d v="2015-03-15T13:32:02"/>
  </r>
  <r>
    <x v="0"/>
    <s v="US"/>
    <s v="USD"/>
    <n v="1326633269"/>
    <n v="1324041269"/>
    <b v="0"/>
    <n v="167"/>
    <b v="1"/>
    <s v="film &amp; video/documentary"/>
    <n v="660.11999999999989"/>
    <n v="42.874970059880241"/>
    <x v="0"/>
    <s v="documentary"/>
    <x v="369"/>
    <d v="2012-01-15T13:14:29"/>
  </r>
  <r>
    <x v="0"/>
    <s v="US"/>
    <s v="USD"/>
    <n v="1483729500"/>
    <n v="1481137500"/>
    <b v="0"/>
    <n v="43"/>
    <b v="1"/>
    <s v="film &amp; video/documentary"/>
    <n v="5505"/>
    <n v="709.41860465116281"/>
    <x v="0"/>
    <s v="documentary"/>
    <x v="370"/>
    <d v="2017-01-06T19:05:00"/>
  </r>
  <r>
    <x v="0"/>
    <s v="US"/>
    <s v="USD"/>
    <n v="1359743139"/>
    <n v="1355855139"/>
    <b v="0"/>
    <n v="1062"/>
    <b v="1"/>
    <s v="film &amp; video/documentary"/>
    <n v="21253"/>
    <n v="161.25517890772127"/>
    <x v="0"/>
    <s v="documentary"/>
    <x v="371"/>
    <d v="2013-02-01T18:25:39"/>
  </r>
  <r>
    <x v="0"/>
    <s v="GB"/>
    <s v="GBP"/>
    <n v="1459872000"/>
    <n v="1456408244"/>
    <b v="0"/>
    <n v="9"/>
    <b v="1"/>
    <s v="film &amp; video/documentary"/>
    <n v="76"/>
    <n v="41.777777777777779"/>
    <x v="0"/>
    <s v="documentary"/>
    <x v="372"/>
    <d v="2016-04-05T16:00:00"/>
  </r>
  <r>
    <x v="0"/>
    <s v="US"/>
    <s v="USD"/>
    <n v="1342648398"/>
    <n v="1340056398"/>
    <b v="0"/>
    <n v="89"/>
    <b v="1"/>
    <s v="film &amp; video/documentary"/>
    <n v="500"/>
    <n v="89.887640449438209"/>
    <x v="0"/>
    <s v="documentary"/>
    <x v="373"/>
    <d v="2012-07-18T21:53:18"/>
  </r>
  <r>
    <x v="0"/>
    <s v="US"/>
    <s v="USD"/>
    <n v="1316208031"/>
    <n v="1312320031"/>
    <b v="0"/>
    <n v="174"/>
    <b v="1"/>
    <s v="film &amp; video/documentary"/>
    <n v="1839"/>
    <n v="45.051724137931032"/>
    <x v="0"/>
    <s v="documentary"/>
    <x v="374"/>
    <d v="2011-09-16T21:20:31"/>
  </r>
  <r>
    <x v="0"/>
    <s v="US"/>
    <s v="USD"/>
    <n v="1393694280"/>
    <n v="1390088311"/>
    <b v="0"/>
    <n v="14"/>
    <b v="1"/>
    <s v="film &amp; video/documentary"/>
    <n v="100"/>
    <n v="42.857142857142854"/>
    <x v="0"/>
    <s v="documentary"/>
    <x v="375"/>
    <d v="2014-03-01T17:18:00"/>
  </r>
  <r>
    <x v="0"/>
    <s v="GB"/>
    <s v="GBP"/>
    <n v="1472122316"/>
    <n v="1469443916"/>
    <b v="0"/>
    <n v="48"/>
    <b v="1"/>
    <s v="film &amp; video/documentary"/>
    <n v="146"/>
    <n v="54.083333333333336"/>
    <x v="0"/>
    <s v="documentary"/>
    <x v="376"/>
    <d v="2016-08-25T10:51:56"/>
  </r>
  <r>
    <x v="0"/>
    <s v="US"/>
    <s v="USD"/>
    <n v="1447484460"/>
    <n v="1444888868"/>
    <b v="0"/>
    <n v="133"/>
    <b v="1"/>
    <s v="film &amp; video/documentary"/>
    <n v="1728"/>
    <n v="103.21804511278195"/>
    <x v="0"/>
    <s v="documentary"/>
    <x v="377"/>
    <d v="2015-11-14T07:01:00"/>
  </r>
  <r>
    <x v="0"/>
    <s v="CA"/>
    <s v="CAD"/>
    <n v="1453765920"/>
    <n v="1451655808"/>
    <b v="0"/>
    <n v="83"/>
    <b v="1"/>
    <s v="film &amp; video/documentary"/>
    <n v="353"/>
    <n v="40.397590361445786"/>
    <x v="0"/>
    <s v="documentary"/>
    <x v="378"/>
    <d v="2016-01-25T23:52:00"/>
  </r>
  <r>
    <x v="0"/>
    <s v="US"/>
    <s v="USD"/>
    <n v="1336062672"/>
    <n v="1332174672"/>
    <b v="0"/>
    <n v="149"/>
    <b v="1"/>
    <s v="film &amp; video/documentary"/>
    <n v="2412"/>
    <n v="116.85906040268456"/>
    <x v="0"/>
    <s v="documentary"/>
    <x v="379"/>
    <d v="2012-05-03T16:31:12"/>
  </r>
  <r>
    <x v="0"/>
    <s v="US"/>
    <s v="USD"/>
    <n v="1453569392"/>
    <n v="1451409392"/>
    <b v="0"/>
    <n v="49"/>
    <b v="1"/>
    <s v="film &amp; video/documentary"/>
    <n v="1660"/>
    <n v="115.51020408163265"/>
    <x v="0"/>
    <s v="documentary"/>
    <x v="380"/>
    <d v="2016-01-23T17:16:32"/>
  </r>
  <r>
    <x v="0"/>
    <s v="US"/>
    <s v="USD"/>
    <n v="1343624400"/>
    <n v="1340642717"/>
    <b v="0"/>
    <n v="251"/>
    <b v="1"/>
    <s v="film &amp; video/documentary"/>
    <n v="1182.5"/>
    <n v="104.31274900398407"/>
    <x v="0"/>
    <s v="documentary"/>
    <x v="381"/>
    <d v="2012-07-30T05:00:00"/>
  </r>
  <r>
    <x v="0"/>
    <s v="US"/>
    <s v="USD"/>
    <n v="1346950900"/>
    <n v="1345741300"/>
    <b v="0"/>
    <n v="22"/>
    <b v="1"/>
    <s v="film &amp; video/documentary"/>
    <n v="935"/>
    <n v="69.772727272727266"/>
    <x v="0"/>
    <s v="documentary"/>
    <x v="382"/>
    <d v="2012-09-06T17:01:40"/>
  </r>
  <r>
    <x v="0"/>
    <s v="US"/>
    <s v="USD"/>
    <n v="1400467759"/>
    <n v="1398480559"/>
    <b v="0"/>
    <n v="48"/>
    <b v="1"/>
    <s v="film &amp; video/documentary"/>
    <n v="1066"/>
    <n v="43.020833333333336"/>
    <x v="0"/>
    <s v="documentary"/>
    <x v="383"/>
    <d v="2014-05-19T02:49:19"/>
  </r>
  <r>
    <x v="0"/>
    <s v="US"/>
    <s v="USD"/>
    <n v="1420569947"/>
    <n v="1417977947"/>
    <b v="0"/>
    <n v="383"/>
    <b v="1"/>
    <s v="film &amp; video/documentary"/>
    <n v="2421"/>
    <n v="58.540469973890339"/>
    <x v="0"/>
    <s v="documentary"/>
    <x v="384"/>
    <d v="2015-01-06T18:45:47"/>
  </r>
  <r>
    <x v="0"/>
    <s v="US"/>
    <s v="USD"/>
    <n v="1416582101"/>
    <n v="1413986501"/>
    <b v="0"/>
    <n v="237"/>
    <b v="1"/>
    <s v="film &amp; video/documentary"/>
    <n v="1495.5"/>
    <n v="111.79535864978902"/>
    <x v="0"/>
    <s v="documentary"/>
    <x v="385"/>
    <d v="2014-11-21T15:01:41"/>
  </r>
  <r>
    <x v="0"/>
    <s v="US"/>
    <s v="USD"/>
    <n v="1439246991"/>
    <n v="1437950991"/>
    <b v="0"/>
    <n v="13"/>
    <b v="1"/>
    <s v="film &amp; video/documentary"/>
    <n v="1"/>
    <n v="46.230769230769234"/>
    <x v="0"/>
    <s v="documentary"/>
    <x v="386"/>
    <d v="2015-08-10T22:49:51"/>
  </r>
  <r>
    <x v="0"/>
    <s v="US"/>
    <s v="USD"/>
    <n v="1439618400"/>
    <n v="1436976858"/>
    <b v="0"/>
    <n v="562"/>
    <b v="1"/>
    <s v="film &amp; video/documentary"/>
    <n v="43316"/>
    <n v="144.69039145907473"/>
    <x v="0"/>
    <s v="documentary"/>
    <x v="387"/>
    <d v="2015-08-15T06:00:00"/>
  </r>
  <r>
    <x v="0"/>
    <s v="US"/>
    <s v="USD"/>
    <n v="1469670580"/>
    <n v="1467078580"/>
    <b v="0"/>
    <n v="71"/>
    <b v="1"/>
    <s v="film &amp; video/documentary"/>
    <n v="1308"/>
    <n v="88.845070422535215"/>
    <x v="0"/>
    <s v="documentary"/>
    <x v="388"/>
    <d v="2016-07-28T01:49:40"/>
  </r>
  <r>
    <x v="0"/>
    <s v="US"/>
    <s v="USD"/>
    <n v="1394233140"/>
    <n v="1391477450"/>
    <b v="0"/>
    <n v="1510"/>
    <b v="1"/>
    <s v="film &amp; video/documentary"/>
    <n v="55444.119999999995"/>
    <n v="81.75107284768211"/>
    <x v="0"/>
    <s v="documentary"/>
    <x v="389"/>
    <d v="2014-03-07T22:59:00"/>
  </r>
  <r>
    <x v="0"/>
    <s v="US"/>
    <s v="USD"/>
    <n v="1431046372"/>
    <n v="1429318372"/>
    <b v="0"/>
    <n v="14"/>
    <b v="1"/>
    <s v="film &amp; video/documentary"/>
    <n v="0"/>
    <n v="71.428571428571431"/>
    <x v="0"/>
    <s v="documentary"/>
    <x v="390"/>
    <d v="2015-05-08T00:52:52"/>
  </r>
  <r>
    <x v="0"/>
    <s v="US"/>
    <s v="USD"/>
    <n v="1324169940"/>
    <n v="1321578051"/>
    <b v="0"/>
    <n v="193"/>
    <b v="1"/>
    <s v="film &amp; video/documentary"/>
    <n v="122"/>
    <n v="104.25906735751295"/>
    <x v="0"/>
    <s v="documentary"/>
    <x v="391"/>
    <d v="2011-12-18T00:59:00"/>
  </r>
  <r>
    <x v="0"/>
    <s v="US"/>
    <s v="USD"/>
    <n v="1315450800"/>
    <n v="1312823571"/>
    <b v="0"/>
    <n v="206"/>
    <b v="1"/>
    <s v="film &amp; video/documentary"/>
    <n v="167"/>
    <n v="90.616504854368927"/>
    <x v="0"/>
    <s v="documentary"/>
    <x v="392"/>
    <d v="2011-09-08T03:00:00"/>
  </r>
  <r>
    <x v="0"/>
    <s v="US"/>
    <s v="USD"/>
    <n v="1381424452"/>
    <n v="1378746052"/>
    <b v="0"/>
    <n v="351"/>
    <b v="1"/>
    <s v="film &amp; video/documentary"/>
    <n v="5223"/>
    <n v="157.33048433048432"/>
    <x v="0"/>
    <s v="documentary"/>
    <x v="393"/>
    <d v="2013-10-10T17:00:52"/>
  </r>
  <r>
    <x v="0"/>
    <s v="ES"/>
    <s v="EUR"/>
    <n v="1460918282"/>
    <n v="1455737882"/>
    <b v="0"/>
    <n v="50"/>
    <b v="1"/>
    <s v="film &amp; video/documentary"/>
    <n v="559"/>
    <n v="105.18"/>
    <x v="0"/>
    <s v="documentary"/>
    <x v="394"/>
    <d v="2016-04-17T18:38:02"/>
  </r>
  <r>
    <x v="0"/>
    <s v="US"/>
    <s v="USD"/>
    <n v="1335562320"/>
    <n v="1332452960"/>
    <b v="0"/>
    <n v="184"/>
    <b v="1"/>
    <s v="film &amp; video/documentary"/>
    <n v="804.45000000000073"/>
    <n v="58.719836956521746"/>
    <x v="0"/>
    <s v="documentary"/>
    <x v="395"/>
    <d v="2012-04-27T21:32:00"/>
  </r>
  <r>
    <x v="0"/>
    <s v="US"/>
    <s v="USD"/>
    <n v="1341668006"/>
    <n v="1340372006"/>
    <b v="0"/>
    <n v="196"/>
    <b v="1"/>
    <s v="film &amp; video/documentary"/>
    <n v="1000"/>
    <n v="81.632653061224488"/>
    <x v="0"/>
    <s v="documentary"/>
    <x v="396"/>
    <d v="2012-07-07T13:33:26"/>
  </r>
  <r>
    <x v="0"/>
    <s v="US"/>
    <s v="USD"/>
    <n v="1283312640"/>
    <n v="1279651084"/>
    <b v="0"/>
    <n v="229"/>
    <b v="1"/>
    <s v="film &amp; video/documentary"/>
    <n v="485.35000000000036"/>
    <n v="56.460043668122275"/>
    <x v="0"/>
    <s v="documentary"/>
    <x v="397"/>
    <d v="2010-09-01T03:44:00"/>
  </r>
  <r>
    <x v="0"/>
    <s v="US"/>
    <s v="USD"/>
    <n v="1430334126"/>
    <n v="1426446126"/>
    <b v="0"/>
    <n v="67"/>
    <b v="1"/>
    <s v="film &amp; video/documentary"/>
    <n v="1887"/>
    <n v="140.1044776119403"/>
    <x v="0"/>
    <s v="documentary"/>
    <x v="398"/>
    <d v="2015-04-29T19:02:06"/>
  </r>
  <r>
    <x v="0"/>
    <s v="GB"/>
    <s v="GBP"/>
    <n v="1481716800"/>
    <n v="1479070867"/>
    <b v="0"/>
    <n v="95"/>
    <b v="1"/>
    <s v="film &amp; video/documentary"/>
    <n v="1361"/>
    <n v="224.85263157894738"/>
    <x v="0"/>
    <s v="documentary"/>
    <x v="399"/>
    <d v="2016-12-14T12:00:00"/>
  </r>
  <r>
    <x v="0"/>
    <s v="US"/>
    <s v="USD"/>
    <n v="1400297400"/>
    <n v="1397661347"/>
    <b v="0"/>
    <n v="62"/>
    <b v="1"/>
    <s v="film &amp; video/documentary"/>
    <n v="1230.25"/>
    <n v="181.13306451612902"/>
    <x v="0"/>
    <s v="documentary"/>
    <x v="400"/>
    <d v="2014-05-17T03:30:00"/>
  </r>
  <r>
    <x v="0"/>
    <s v="US"/>
    <s v="USD"/>
    <n v="1312747970"/>
    <n v="1310155970"/>
    <b v="0"/>
    <n v="73"/>
    <b v="1"/>
    <s v="film &amp; video/documentary"/>
    <n v="1906"/>
    <n v="711.04109589041093"/>
    <x v="0"/>
    <s v="documentary"/>
    <x v="401"/>
    <d v="2011-08-07T20:12:50"/>
  </r>
  <r>
    <x v="0"/>
    <s v="US"/>
    <s v="USD"/>
    <n v="1446731817"/>
    <n v="1444913817"/>
    <b v="0"/>
    <n v="43"/>
    <b v="1"/>
    <s v="film &amp; video/documentary"/>
    <n v="833"/>
    <n v="65.883720930232556"/>
    <x v="0"/>
    <s v="documentary"/>
    <x v="402"/>
    <d v="2015-11-05T13:56:57"/>
  </r>
  <r>
    <x v="0"/>
    <s v="US"/>
    <s v="USD"/>
    <n v="1312960080"/>
    <n v="1308900441"/>
    <b v="0"/>
    <n v="70"/>
    <b v="1"/>
    <s v="film &amp; video/documentary"/>
    <n v="263"/>
    <n v="75.185714285714283"/>
    <x v="0"/>
    <s v="documentary"/>
    <x v="403"/>
    <d v="2011-08-10T07:08:00"/>
  </r>
  <r>
    <x v="0"/>
    <s v="US"/>
    <s v="USD"/>
    <n v="1391641440"/>
    <n v="1389107062"/>
    <b v="0"/>
    <n v="271"/>
    <b v="1"/>
    <s v="film &amp; video/documentary"/>
    <n v="1082"/>
    <n v="133.14391143911439"/>
    <x v="0"/>
    <s v="documentary"/>
    <x v="404"/>
    <d v="2014-02-05T23:04:00"/>
  </r>
  <r>
    <x v="0"/>
    <s v="US"/>
    <s v="USD"/>
    <n v="1394071339"/>
    <n v="1391479339"/>
    <b v="0"/>
    <n v="55"/>
    <b v="1"/>
    <s v="film &amp; video/documentary"/>
    <n v="216"/>
    <n v="55.2"/>
    <x v="0"/>
    <s v="documentary"/>
    <x v="405"/>
    <d v="2014-03-06T02:02:19"/>
  </r>
  <r>
    <x v="0"/>
    <s v="US"/>
    <s v="USD"/>
    <n v="1304920740"/>
    <n v="1301975637"/>
    <b v="0"/>
    <n v="35"/>
    <b v="1"/>
    <s v="film &amp; video/documentary"/>
    <n v="215.73000000000002"/>
    <n v="86.163714285714292"/>
    <x v="0"/>
    <s v="documentary"/>
    <x v="406"/>
    <d v="2011-05-09T05:59:00"/>
  </r>
  <r>
    <x v="0"/>
    <s v="US"/>
    <s v="USD"/>
    <n v="1321739650"/>
    <n v="1316552050"/>
    <b v="0"/>
    <n v="22"/>
    <b v="1"/>
    <s v="film &amp; video/documentary"/>
    <n v="31"/>
    <n v="92.318181818181813"/>
    <x v="0"/>
    <s v="documentary"/>
    <x v="407"/>
    <d v="2011-11-19T21:54:10"/>
  </r>
  <r>
    <x v="0"/>
    <s v="US"/>
    <s v="USD"/>
    <n v="1383676790"/>
    <n v="1380217190"/>
    <b v="0"/>
    <n v="38"/>
    <b v="1"/>
    <s v="film &amp; video/documentary"/>
    <n v="86.260000000000218"/>
    <n v="160.16473684210527"/>
    <x v="0"/>
    <s v="documentary"/>
    <x v="408"/>
    <d v="2013-11-05T18:39:50"/>
  </r>
  <r>
    <x v="0"/>
    <s v="GB"/>
    <s v="GBP"/>
    <n v="1469220144"/>
    <n v="1466628144"/>
    <b v="0"/>
    <n v="15"/>
    <b v="1"/>
    <s v="film &amp; video/documentary"/>
    <n v="184"/>
    <n v="45.6"/>
    <x v="0"/>
    <s v="documentary"/>
    <x v="409"/>
    <d v="2016-07-22T20:42:24"/>
  </r>
  <r>
    <x v="0"/>
    <s v="CA"/>
    <s v="CAD"/>
    <n v="1434670397"/>
    <n v="1429486397"/>
    <b v="0"/>
    <n v="7"/>
    <b v="1"/>
    <s v="film &amp; video/documentary"/>
    <n v="283"/>
    <n v="183.28571428571428"/>
    <x v="0"/>
    <s v="documentary"/>
    <x v="410"/>
    <d v="2015-06-18T23:33:17"/>
  </r>
  <r>
    <x v="0"/>
    <s v="US"/>
    <s v="USD"/>
    <n v="1387688400"/>
    <n v="1384920804"/>
    <b v="0"/>
    <n v="241"/>
    <b v="1"/>
    <s v="film &amp; video/documentary"/>
    <n v="315"/>
    <n v="125.78838174273859"/>
    <x v="0"/>
    <s v="documentary"/>
    <x v="411"/>
    <d v="2013-12-22T05:00:00"/>
  </r>
  <r>
    <x v="0"/>
    <s v="US"/>
    <s v="USD"/>
    <n v="1343238578"/>
    <n v="1341856178"/>
    <b v="0"/>
    <n v="55"/>
    <b v="1"/>
    <s v="film &amp; video/documentary"/>
    <n v="671"/>
    <n v="57.654545454545456"/>
    <x v="0"/>
    <s v="documentary"/>
    <x v="412"/>
    <d v="2012-07-25T17:49:38"/>
  </r>
  <r>
    <x v="0"/>
    <s v="US"/>
    <s v="USD"/>
    <n v="1342731811"/>
    <n v="1340139811"/>
    <b v="0"/>
    <n v="171"/>
    <b v="1"/>
    <s v="film &amp; video/documentary"/>
    <n v="651"/>
    <n v="78.660818713450297"/>
    <x v="0"/>
    <s v="documentary"/>
    <x v="413"/>
    <d v="2012-07-19T21:03:31"/>
  </r>
  <r>
    <x v="0"/>
    <s v="US"/>
    <s v="USD"/>
    <n v="1381541465"/>
    <n v="1378949465"/>
    <b v="0"/>
    <n v="208"/>
    <b v="1"/>
    <s v="film &amp; video/documentary"/>
    <n v="528"/>
    <n v="91.480769230769226"/>
    <x v="0"/>
    <s v="documentary"/>
    <x v="414"/>
    <d v="2013-10-12T01:31:05"/>
  </r>
  <r>
    <x v="0"/>
    <s v="CA"/>
    <s v="CAD"/>
    <n v="1413547200"/>
    <n v="1411417602"/>
    <b v="0"/>
    <n v="21"/>
    <b v="1"/>
    <s v="film &amp; video/documentary"/>
    <n v="30.059999999999945"/>
    <n v="68.09809523809524"/>
    <x v="0"/>
    <s v="documentary"/>
    <x v="415"/>
    <d v="2014-10-17T12:00:00"/>
  </r>
  <r>
    <x v="0"/>
    <s v="US"/>
    <s v="USD"/>
    <n v="1391851831"/>
    <n v="1389259831"/>
    <b v="0"/>
    <n v="25"/>
    <b v="1"/>
    <s v="film &amp; video/documentary"/>
    <n v="202.17000000000007"/>
    <n v="48.086800000000004"/>
    <x v="0"/>
    <s v="documentary"/>
    <x v="416"/>
    <d v="2014-02-08T09:30:31"/>
  </r>
  <r>
    <x v="0"/>
    <s v="US"/>
    <s v="USD"/>
    <n v="1365395580"/>
    <n v="1364426260"/>
    <b v="0"/>
    <n v="52"/>
    <b v="1"/>
    <s v="film &amp; video/documentary"/>
    <n v="26"/>
    <n v="202.42307692307693"/>
    <x v="0"/>
    <s v="documentary"/>
    <x v="417"/>
    <d v="2013-04-08T04:33:00"/>
  </r>
  <r>
    <x v="0"/>
    <s v="US"/>
    <s v="USD"/>
    <n v="1437633997"/>
    <n v="1435041997"/>
    <b v="0"/>
    <n v="104"/>
    <b v="1"/>
    <s v="film &amp; video/documentary"/>
    <n v="142"/>
    <n v="216.75"/>
    <x v="0"/>
    <s v="documentary"/>
    <x v="418"/>
    <d v="2015-07-23T06:46:37"/>
  </r>
  <r>
    <x v="0"/>
    <s v="US"/>
    <s v="USD"/>
    <n v="1372536787"/>
    <n v="1367352787"/>
    <b v="0"/>
    <n v="73"/>
    <b v="1"/>
    <s v="film &amp; video/documentary"/>
    <n v="35"/>
    <n v="110.06849315068493"/>
    <x v="0"/>
    <s v="documentary"/>
    <x v="419"/>
    <d v="2013-06-29T20:13:07"/>
  </r>
  <r>
    <x v="2"/>
    <s v="US"/>
    <s v="USD"/>
    <n v="1394772031"/>
    <n v="1392183631"/>
    <b v="0"/>
    <n v="3"/>
    <b v="0"/>
    <s v="film &amp; video/animation"/>
    <n v="-3285.5"/>
    <n v="4.833333333333333"/>
    <x v="0"/>
    <s v="animation"/>
    <x v="420"/>
    <d v="2014-03-14T04:40:31"/>
  </r>
  <r>
    <x v="2"/>
    <s v="US"/>
    <s v="USD"/>
    <n v="1440157656"/>
    <n v="1434973656"/>
    <b v="0"/>
    <n v="6"/>
    <b v="0"/>
    <s v="film &amp; video/animation"/>
    <n v="-14699"/>
    <n v="50.166666666666664"/>
    <x v="0"/>
    <s v="animation"/>
    <x v="421"/>
    <d v="2015-08-21T11:47:36"/>
  </r>
  <r>
    <x v="2"/>
    <s v="US"/>
    <s v="USD"/>
    <n v="1410416097"/>
    <n v="1407824097"/>
    <b v="0"/>
    <n v="12"/>
    <b v="0"/>
    <s v="film &amp; video/animation"/>
    <n v="-39570"/>
    <n v="35.833333333333336"/>
    <x v="0"/>
    <s v="animation"/>
    <x v="422"/>
    <d v="2014-09-11T06:14:57"/>
  </r>
  <r>
    <x v="2"/>
    <s v="US"/>
    <s v="USD"/>
    <n v="1370470430"/>
    <n v="1367878430"/>
    <b v="0"/>
    <n v="13"/>
    <b v="0"/>
    <s v="film &amp; video/animation"/>
    <n v="-19847"/>
    <n v="11.76923076923077"/>
    <x v="0"/>
    <s v="animation"/>
    <x v="423"/>
    <d v="2013-06-05T22:13:50"/>
  </r>
  <r>
    <x v="2"/>
    <s v="US"/>
    <s v="USD"/>
    <n v="1332748899"/>
    <n v="1327568499"/>
    <b v="0"/>
    <n v="5"/>
    <b v="0"/>
    <s v="film &amp; video/animation"/>
    <n v="-2796.1"/>
    <n v="40.78"/>
    <x v="0"/>
    <s v="animation"/>
    <x v="424"/>
    <d v="2012-03-26T08:01:39"/>
  </r>
  <r>
    <x v="2"/>
    <s v="US"/>
    <s v="USD"/>
    <n v="1448660404"/>
    <n v="1443472804"/>
    <b v="0"/>
    <n v="2"/>
    <b v="0"/>
    <s v="film &amp; video/animation"/>
    <n v="-49994"/>
    <n v="3"/>
    <x v="0"/>
    <s v="animation"/>
    <x v="425"/>
    <d v="2015-11-27T21:40:04"/>
  </r>
  <r>
    <x v="2"/>
    <s v="US"/>
    <s v="USD"/>
    <n v="1456851914"/>
    <n v="1454259914"/>
    <b v="0"/>
    <n v="8"/>
    <b v="0"/>
    <s v="film &amp; video/animation"/>
    <n v="-9867"/>
    <n v="16.625"/>
    <x v="0"/>
    <s v="animation"/>
    <x v="426"/>
    <d v="2016-03-01T17:05:14"/>
  </r>
  <r>
    <x v="2"/>
    <s v="US"/>
    <s v="USD"/>
    <n v="1445540340"/>
    <n v="1444340940"/>
    <b v="0"/>
    <n v="0"/>
    <b v="0"/>
    <s v="film &amp; video/animation"/>
    <n v="-6500"/>
    <e v="#DIV/0!"/>
    <x v="0"/>
    <s v="animation"/>
    <x v="427"/>
    <d v="2015-10-22T18:59:00"/>
  </r>
  <r>
    <x v="2"/>
    <s v="US"/>
    <s v="USD"/>
    <n v="1402956000"/>
    <n v="1400523845"/>
    <b v="0"/>
    <n v="13"/>
    <b v="0"/>
    <s v="film &amp; video/animation"/>
    <n v="-11324"/>
    <n v="52"/>
    <x v="0"/>
    <s v="animation"/>
    <x v="428"/>
    <d v="2014-06-16T22:00:00"/>
  </r>
  <r>
    <x v="2"/>
    <s v="US"/>
    <s v="USD"/>
    <n v="1259297940"/>
    <n v="1252964282"/>
    <b v="0"/>
    <n v="0"/>
    <b v="0"/>
    <s v="film &amp; video/animation"/>
    <n v="-5000"/>
    <e v="#DIV/0!"/>
    <x v="0"/>
    <s v="animation"/>
    <x v="429"/>
    <d v="2009-11-27T04:59:00"/>
  </r>
  <r>
    <x v="2"/>
    <s v="US"/>
    <s v="USD"/>
    <n v="1378866867"/>
    <n v="1377570867"/>
    <b v="0"/>
    <n v="5"/>
    <b v="0"/>
    <s v="film &amp; video/animation"/>
    <n v="-976"/>
    <n v="4.8"/>
    <x v="0"/>
    <s v="animation"/>
    <x v="430"/>
    <d v="2013-09-11T02:34:27"/>
  </r>
  <r>
    <x v="2"/>
    <s v="GB"/>
    <s v="GBP"/>
    <n v="1467752083"/>
    <n v="1465160083"/>
    <b v="0"/>
    <n v="8"/>
    <b v="0"/>
    <s v="film &amp; video/animation"/>
    <n v="-2585"/>
    <n v="51.875"/>
    <x v="0"/>
    <s v="animation"/>
    <x v="431"/>
    <d v="2016-07-05T20:54:43"/>
  </r>
  <r>
    <x v="2"/>
    <s v="US"/>
    <s v="USD"/>
    <n v="1445448381"/>
    <n v="1440264381"/>
    <b v="0"/>
    <n v="8"/>
    <b v="0"/>
    <s v="film &amp; video/animation"/>
    <n v="-5430"/>
    <n v="71.25"/>
    <x v="0"/>
    <s v="animation"/>
    <x v="432"/>
    <d v="2015-10-21T17:26:21"/>
  </r>
  <r>
    <x v="2"/>
    <s v="US"/>
    <s v="USD"/>
    <n v="1444576022"/>
    <n v="1439392022"/>
    <b v="0"/>
    <n v="0"/>
    <b v="0"/>
    <s v="film &amp; video/animation"/>
    <n v="-3000"/>
    <e v="#DIV/0!"/>
    <x v="0"/>
    <s v="animation"/>
    <x v="433"/>
    <d v="2015-10-11T15:07:02"/>
  </r>
  <r>
    <x v="2"/>
    <s v="US"/>
    <s v="USD"/>
    <n v="1385931702"/>
    <n v="1383076902"/>
    <b v="0"/>
    <n v="2"/>
    <b v="0"/>
    <s v="film &amp; video/animation"/>
    <n v="-2375"/>
    <n v="62.5"/>
    <x v="0"/>
    <s v="animation"/>
    <x v="434"/>
    <d v="2013-12-01T21:01:42"/>
  </r>
  <r>
    <x v="2"/>
    <s v="US"/>
    <s v="USD"/>
    <n v="1379094980"/>
    <n v="1376502980"/>
    <b v="0"/>
    <n v="3"/>
    <b v="0"/>
    <s v="film &amp; video/animation"/>
    <n v="-109997"/>
    <n v="1"/>
    <x v="0"/>
    <s v="animation"/>
    <x v="435"/>
    <d v="2013-09-13T17:56:20"/>
  </r>
  <r>
    <x v="2"/>
    <s v="US"/>
    <s v="USD"/>
    <n v="1375260113"/>
    <n v="1372668113"/>
    <b v="0"/>
    <n v="0"/>
    <b v="0"/>
    <s v="film &amp; video/animation"/>
    <n v="-1000"/>
    <e v="#DIV/0!"/>
    <x v="0"/>
    <s v="animation"/>
    <x v="436"/>
    <d v="2013-07-31T08:41:53"/>
  </r>
  <r>
    <x v="2"/>
    <s v="CA"/>
    <s v="CAD"/>
    <n v="1475912326"/>
    <n v="1470728326"/>
    <b v="0"/>
    <n v="0"/>
    <b v="0"/>
    <s v="film &amp; video/animation"/>
    <n v="-7000"/>
    <e v="#DIV/0!"/>
    <x v="0"/>
    <s v="animation"/>
    <x v="437"/>
    <d v="2016-10-08T07:38:46"/>
  </r>
  <r>
    <x v="2"/>
    <s v="US"/>
    <s v="USD"/>
    <n v="1447830958"/>
    <n v="1445235358"/>
    <b v="0"/>
    <n v="11"/>
    <b v="0"/>
    <s v="film &amp; video/animation"/>
    <n v="-18124"/>
    <n v="170.54545454545453"/>
    <x v="0"/>
    <s v="animation"/>
    <x v="438"/>
    <d v="2015-11-18T07:15:58"/>
  </r>
  <r>
    <x v="2"/>
    <s v="US"/>
    <s v="USD"/>
    <n v="1413569818"/>
    <n v="1412705818"/>
    <b v="0"/>
    <n v="0"/>
    <b v="0"/>
    <s v="film &amp; video/animation"/>
    <n v="-450"/>
    <e v="#DIV/0!"/>
    <x v="0"/>
    <s v="animation"/>
    <x v="439"/>
    <d v="2014-10-17T18:16:58"/>
  </r>
  <r>
    <x v="2"/>
    <s v="US"/>
    <s v="USD"/>
    <n v="1458859153"/>
    <n v="1456270753"/>
    <b v="0"/>
    <n v="1"/>
    <b v="0"/>
    <s v="film &amp; video/animation"/>
    <n v="-4995"/>
    <n v="5"/>
    <x v="0"/>
    <s v="animation"/>
    <x v="440"/>
    <d v="2016-03-24T22:39:13"/>
  </r>
  <r>
    <x v="2"/>
    <s v="GB"/>
    <s v="GBP"/>
    <n v="1383418996"/>
    <n v="1380826996"/>
    <b v="0"/>
    <n v="0"/>
    <b v="0"/>
    <s v="film &amp; video/animation"/>
    <n v="-400"/>
    <e v="#DIV/0!"/>
    <x v="0"/>
    <s v="animation"/>
    <x v="441"/>
    <d v="2013-11-02T19:03:16"/>
  </r>
  <r>
    <x v="2"/>
    <s v="US"/>
    <s v="USD"/>
    <n v="1424380783"/>
    <n v="1421788783"/>
    <b v="0"/>
    <n v="17"/>
    <b v="0"/>
    <s v="film &amp; video/animation"/>
    <n v="-10309"/>
    <n v="393.58823529411762"/>
    <x v="0"/>
    <s v="animation"/>
    <x v="442"/>
    <d v="2015-02-19T21:19:43"/>
  </r>
  <r>
    <x v="2"/>
    <s v="CA"/>
    <s v="CAD"/>
    <n v="1391991701"/>
    <n v="1389399701"/>
    <b v="0"/>
    <n v="2"/>
    <b v="0"/>
    <s v="film &amp; video/animation"/>
    <n v="-9990"/>
    <n v="5"/>
    <x v="0"/>
    <s v="animation"/>
    <x v="443"/>
    <d v="2014-02-10T00:21:41"/>
  </r>
  <r>
    <x v="2"/>
    <s v="US"/>
    <s v="USD"/>
    <n v="1329342361"/>
    <n v="1324158361"/>
    <b v="0"/>
    <n v="1"/>
    <b v="0"/>
    <s v="film &amp; video/animation"/>
    <n v="-950"/>
    <n v="50"/>
    <x v="0"/>
    <s v="animation"/>
    <x v="444"/>
    <d v="2012-02-15T21:46:01"/>
  </r>
  <r>
    <x v="2"/>
    <s v="US"/>
    <s v="USD"/>
    <n v="1432195375"/>
    <n v="1430899375"/>
    <b v="0"/>
    <n v="2"/>
    <b v="0"/>
    <s v="film &amp; video/animation"/>
    <n v="-59998"/>
    <n v="1"/>
    <x v="0"/>
    <s v="animation"/>
    <x v="445"/>
    <d v="2015-05-21T08:02:55"/>
  </r>
  <r>
    <x v="2"/>
    <s v="US"/>
    <s v="USD"/>
    <n v="1425434420"/>
    <n v="1422842420"/>
    <b v="0"/>
    <n v="16"/>
    <b v="0"/>
    <s v="film &amp; video/animation"/>
    <n v="-9734"/>
    <n v="47.875"/>
    <x v="0"/>
    <s v="animation"/>
    <x v="446"/>
    <d v="2015-03-04T02:00:20"/>
  </r>
  <r>
    <x v="2"/>
    <s v="GB"/>
    <s v="GBP"/>
    <n v="1364041163"/>
    <n v="1361884763"/>
    <b v="0"/>
    <n v="1"/>
    <b v="0"/>
    <s v="film &amp; video/animation"/>
    <n v="-29995"/>
    <n v="5"/>
    <x v="0"/>
    <s v="animation"/>
    <x v="447"/>
    <d v="2013-03-23T12:19:23"/>
  </r>
  <r>
    <x v="2"/>
    <s v="US"/>
    <s v="USD"/>
    <n v="1400091095"/>
    <n v="1398363095"/>
    <b v="0"/>
    <n v="4"/>
    <b v="0"/>
    <s v="film &amp; video/animation"/>
    <n v="-2417.9899999999998"/>
    <n v="20.502500000000001"/>
    <x v="0"/>
    <s v="animation"/>
    <x v="448"/>
    <d v="2014-05-14T18:11:35"/>
  </r>
  <r>
    <x v="2"/>
    <s v="GB"/>
    <s v="GBP"/>
    <n v="1382017085"/>
    <n v="1379425085"/>
    <b v="0"/>
    <n v="5"/>
    <b v="0"/>
    <s v="film &amp; video/animation"/>
    <n v="-1955"/>
    <n v="9"/>
    <x v="0"/>
    <s v="animation"/>
    <x v="449"/>
    <d v="2013-10-17T13:38:05"/>
  </r>
  <r>
    <x v="2"/>
    <s v="US"/>
    <s v="USD"/>
    <n v="1392417800"/>
    <n v="1389825800"/>
    <b v="0"/>
    <n v="7"/>
    <b v="0"/>
    <s v="film &amp; video/animation"/>
    <n v="-49604"/>
    <n v="56.571428571428569"/>
    <x v="0"/>
    <s v="animation"/>
    <x v="450"/>
    <d v="2014-02-14T22:43:20"/>
  </r>
  <r>
    <x v="2"/>
    <s v="US"/>
    <s v="USD"/>
    <n v="1390669791"/>
    <n v="1388077791"/>
    <b v="0"/>
    <n v="0"/>
    <b v="0"/>
    <s v="film &amp; video/animation"/>
    <n v="-20000"/>
    <e v="#DIV/0!"/>
    <x v="0"/>
    <s v="animation"/>
    <x v="451"/>
    <d v="2014-01-25T17:09:51"/>
  </r>
  <r>
    <x v="2"/>
    <s v="US"/>
    <s v="USD"/>
    <n v="1431536015"/>
    <n v="1428944015"/>
    <b v="0"/>
    <n v="12"/>
    <b v="0"/>
    <s v="film &amp; video/animation"/>
    <n v="-270"/>
    <n v="40"/>
    <x v="0"/>
    <s v="animation"/>
    <x v="452"/>
    <d v="2015-05-13T16:53:35"/>
  </r>
  <r>
    <x v="2"/>
    <s v="US"/>
    <s v="USD"/>
    <n v="1424375279"/>
    <n v="1422992879"/>
    <b v="0"/>
    <n v="2"/>
    <b v="0"/>
    <s v="film &amp; video/animation"/>
    <n v="-94849"/>
    <n v="13"/>
    <x v="0"/>
    <s v="animation"/>
    <x v="453"/>
    <d v="2015-02-19T19:47:59"/>
  </r>
  <r>
    <x v="2"/>
    <s v="US"/>
    <s v="USD"/>
    <n v="1417007640"/>
    <n v="1414343571"/>
    <b v="0"/>
    <n v="5"/>
    <b v="0"/>
    <s v="film &amp; video/animation"/>
    <n v="-9918"/>
    <n v="16.399999999999999"/>
    <x v="0"/>
    <s v="animation"/>
    <x v="454"/>
    <d v="2014-11-26T13:14:00"/>
  </r>
  <r>
    <x v="2"/>
    <s v="US"/>
    <s v="USD"/>
    <n v="1334622660"/>
    <n v="1330733022"/>
    <b v="0"/>
    <n v="2"/>
    <b v="0"/>
    <s v="film &amp; video/animation"/>
    <n v="-64955"/>
    <n v="22.5"/>
    <x v="0"/>
    <s v="animation"/>
    <x v="455"/>
    <d v="2012-04-17T00:31:00"/>
  </r>
  <r>
    <x v="2"/>
    <s v="US"/>
    <s v="USD"/>
    <n v="1382414340"/>
    <n v="1380559201"/>
    <b v="0"/>
    <n v="3"/>
    <b v="0"/>
    <s v="film &amp; video/animation"/>
    <n v="-8827"/>
    <n v="20.333333333333332"/>
    <x v="0"/>
    <s v="animation"/>
    <x v="456"/>
    <d v="2013-10-22T03:59:00"/>
  </r>
  <r>
    <x v="2"/>
    <s v="CA"/>
    <s v="CAD"/>
    <n v="1408213512"/>
    <n v="1405621512"/>
    <b v="0"/>
    <n v="0"/>
    <b v="0"/>
    <s v="film &amp; video/animation"/>
    <n v="-20000"/>
    <e v="#DIV/0!"/>
    <x v="0"/>
    <s v="animation"/>
    <x v="457"/>
    <d v="2014-08-16T18:25:12"/>
  </r>
  <r>
    <x v="2"/>
    <s v="GB"/>
    <s v="GBP"/>
    <n v="1368550060"/>
    <n v="1365958060"/>
    <b v="0"/>
    <n v="49"/>
    <b v="0"/>
    <s v="film &amp; video/animation"/>
    <n v="-9179"/>
    <n v="16.755102040816325"/>
    <x v="0"/>
    <s v="animation"/>
    <x v="458"/>
    <d v="2013-05-14T16:47:40"/>
  </r>
  <r>
    <x v="2"/>
    <s v="US"/>
    <s v="USD"/>
    <n v="1321201327"/>
    <n v="1316013727"/>
    <b v="0"/>
    <n v="1"/>
    <b v="0"/>
    <s v="film &amp; video/animation"/>
    <n v="-38975"/>
    <n v="25"/>
    <x v="0"/>
    <s v="animation"/>
    <x v="459"/>
    <d v="2011-11-13T16:22:07"/>
  </r>
  <r>
    <x v="2"/>
    <s v="US"/>
    <s v="USD"/>
    <n v="1401595200"/>
    <n v="1398862875"/>
    <b v="0"/>
    <n v="2"/>
    <b v="0"/>
    <s v="film &amp; video/animation"/>
    <n v="-8475"/>
    <n v="12.5"/>
    <x v="0"/>
    <s v="animation"/>
    <x v="460"/>
    <d v="2014-06-01T04:00:00"/>
  </r>
  <r>
    <x v="2"/>
    <s v="GB"/>
    <s v="GBP"/>
    <n v="1370204367"/>
    <n v="1368476367"/>
    <b v="0"/>
    <n v="0"/>
    <b v="0"/>
    <s v="film &amp; video/animation"/>
    <n v="-550"/>
    <e v="#DIV/0!"/>
    <x v="0"/>
    <s v="animation"/>
    <x v="461"/>
    <d v="2013-06-02T20:19:27"/>
  </r>
  <r>
    <x v="2"/>
    <s v="US"/>
    <s v="USD"/>
    <n v="1312945341"/>
    <n v="1307761341"/>
    <b v="0"/>
    <n v="0"/>
    <b v="0"/>
    <s v="film &amp; video/animation"/>
    <n v="-100000"/>
    <e v="#DIV/0!"/>
    <x v="0"/>
    <s v="animation"/>
    <x v="462"/>
    <d v="2011-08-10T03:02:21"/>
  </r>
  <r>
    <x v="2"/>
    <s v="US"/>
    <s v="USD"/>
    <n v="1316883753"/>
    <n v="1311699753"/>
    <b v="0"/>
    <n v="11"/>
    <b v="0"/>
    <s v="film &amp; video/animation"/>
    <n v="-53750"/>
    <n v="113.63636363636364"/>
    <x v="0"/>
    <s v="animation"/>
    <x v="463"/>
    <d v="2011-09-24T17:02:33"/>
  </r>
  <r>
    <x v="2"/>
    <s v="DE"/>
    <s v="EUR"/>
    <n v="1463602935"/>
    <n v="1461874935"/>
    <b v="0"/>
    <n v="1"/>
    <b v="0"/>
    <s v="film &amp; video/animation"/>
    <n v="-1009"/>
    <n v="1"/>
    <x v="0"/>
    <s v="animation"/>
    <x v="464"/>
    <d v="2016-05-18T20:22:15"/>
  </r>
  <r>
    <x v="2"/>
    <s v="US"/>
    <s v="USD"/>
    <n v="1403837574"/>
    <n v="1402455174"/>
    <b v="0"/>
    <n v="8"/>
    <b v="0"/>
    <s v="film &amp; video/animation"/>
    <n v="-374"/>
    <n v="17.25"/>
    <x v="0"/>
    <s v="animation"/>
    <x v="465"/>
    <d v="2014-06-27T02:52:54"/>
  </r>
  <r>
    <x v="2"/>
    <s v="US"/>
    <s v="USD"/>
    <n v="1347057464"/>
    <n v="1344465464"/>
    <b v="0"/>
    <n v="5"/>
    <b v="0"/>
    <s v="film &amp; video/animation"/>
    <n v="-9924"/>
    <n v="15.2"/>
    <x v="0"/>
    <s v="animation"/>
    <x v="466"/>
    <d v="2012-09-07T22:37:44"/>
  </r>
  <r>
    <x v="2"/>
    <s v="US"/>
    <s v="USD"/>
    <n v="1348849134"/>
    <n v="1344961134"/>
    <b v="0"/>
    <n v="39"/>
    <b v="0"/>
    <s v="film &amp; video/animation"/>
    <n v="-15685"/>
    <n v="110.64102564102564"/>
    <x v="0"/>
    <s v="animation"/>
    <x v="467"/>
    <d v="2012-09-28T16:18:54"/>
  </r>
  <r>
    <x v="2"/>
    <s v="US"/>
    <s v="USD"/>
    <n v="1341978665"/>
    <n v="1336795283"/>
    <b v="0"/>
    <n v="0"/>
    <b v="0"/>
    <s v="film &amp; video/animation"/>
    <n v="-7500"/>
    <e v="#DIV/0!"/>
    <x v="0"/>
    <s v="animation"/>
    <x v="468"/>
    <d v="2012-07-11T03:51:05"/>
  </r>
  <r>
    <x v="2"/>
    <s v="GB"/>
    <s v="GBP"/>
    <n v="1409960724"/>
    <n v="1404776724"/>
    <b v="0"/>
    <n v="0"/>
    <b v="0"/>
    <s v="film &amp; video/animation"/>
    <n v="-6000"/>
    <e v="#DIV/0!"/>
    <x v="0"/>
    <s v="animation"/>
    <x v="469"/>
    <d v="2014-09-05T23:45:24"/>
  </r>
  <r>
    <x v="2"/>
    <s v="US"/>
    <s v="USD"/>
    <n v="1389844800"/>
    <n v="1385524889"/>
    <b v="0"/>
    <n v="2"/>
    <b v="0"/>
    <s v="film &amp; video/animation"/>
    <n v="-4949"/>
    <n v="25.5"/>
    <x v="0"/>
    <s v="animation"/>
    <x v="470"/>
    <d v="2014-01-16T04:00:00"/>
  </r>
  <r>
    <x v="2"/>
    <s v="US"/>
    <s v="USD"/>
    <n v="1397924379"/>
    <n v="1394039979"/>
    <b v="0"/>
    <n v="170"/>
    <b v="0"/>
    <s v="film &amp; video/animation"/>
    <n v="-48459"/>
    <n v="38.476470588235294"/>
    <x v="0"/>
    <s v="animation"/>
    <x v="471"/>
    <d v="2014-04-19T16:19:39"/>
  </r>
  <r>
    <x v="2"/>
    <s v="US"/>
    <s v="USD"/>
    <n v="1408831718"/>
    <n v="1406239718"/>
    <b v="0"/>
    <n v="5"/>
    <b v="0"/>
    <s v="film &amp; video/animation"/>
    <n v="-659"/>
    <n v="28.2"/>
    <x v="0"/>
    <s v="animation"/>
    <x v="472"/>
    <d v="2014-08-23T22:08:38"/>
  </r>
  <r>
    <x v="2"/>
    <s v="US"/>
    <s v="USD"/>
    <n v="1410972319"/>
    <n v="1408380319"/>
    <b v="0"/>
    <n v="14"/>
    <b v="0"/>
    <s v="film &amp; video/animation"/>
    <n v="-29139"/>
    <n v="61.5"/>
    <x v="0"/>
    <s v="animation"/>
    <x v="473"/>
    <d v="2014-09-17T16:45:19"/>
  </r>
  <r>
    <x v="2"/>
    <s v="US"/>
    <s v="USD"/>
    <n v="1487318029"/>
    <n v="1484726029"/>
    <b v="0"/>
    <n v="1"/>
    <b v="0"/>
    <s v="film &amp; video/animation"/>
    <n v="-3299"/>
    <n v="1"/>
    <x v="0"/>
    <s v="animation"/>
    <x v="474"/>
    <d v="2017-02-17T07:53:49"/>
  </r>
  <r>
    <x v="2"/>
    <s v="US"/>
    <s v="USD"/>
    <n v="1430877843"/>
    <n v="1428285843"/>
    <b v="0"/>
    <n v="0"/>
    <b v="0"/>
    <s v="film &amp; video/animation"/>
    <n v="-2000"/>
    <e v="#DIV/0!"/>
    <x v="0"/>
    <s v="animation"/>
    <x v="475"/>
    <d v="2015-05-06T02:04:03"/>
  </r>
  <r>
    <x v="2"/>
    <s v="US"/>
    <s v="USD"/>
    <n v="1401767940"/>
    <n v="1398727441"/>
    <b v="0"/>
    <n v="124"/>
    <b v="0"/>
    <s v="film &amp; video/animation"/>
    <n v="-215093.41"/>
    <n v="39.569274193548388"/>
    <x v="0"/>
    <s v="animation"/>
    <x v="476"/>
    <d v="2014-06-03T03:59:00"/>
  </r>
  <r>
    <x v="2"/>
    <s v="US"/>
    <s v="USD"/>
    <n v="1337371334"/>
    <n v="1332187334"/>
    <b v="0"/>
    <n v="0"/>
    <b v="0"/>
    <s v="film &amp; video/animation"/>
    <n v="-1500"/>
    <e v="#DIV/0!"/>
    <x v="0"/>
    <s v="animation"/>
    <x v="477"/>
    <d v="2012-05-18T20:02:14"/>
  </r>
  <r>
    <x v="2"/>
    <s v="US"/>
    <s v="USD"/>
    <n v="1427921509"/>
    <n v="1425333109"/>
    <b v="0"/>
    <n v="0"/>
    <b v="0"/>
    <s v="film &amp; video/animation"/>
    <n v="-10000"/>
    <e v="#DIV/0!"/>
    <x v="0"/>
    <s v="animation"/>
    <x v="478"/>
    <d v="2015-04-01T20:51:49"/>
  </r>
  <r>
    <x v="2"/>
    <s v="US"/>
    <s v="USD"/>
    <n v="1416566835"/>
    <n v="1411379235"/>
    <b v="0"/>
    <n v="55"/>
    <b v="0"/>
    <s v="film &amp; video/animation"/>
    <n v="-10116"/>
    <n v="88.8"/>
    <x v="0"/>
    <s v="animation"/>
    <x v="479"/>
    <d v="2014-11-21T10:47:15"/>
  </r>
  <r>
    <x v="2"/>
    <s v="US"/>
    <s v="USD"/>
    <n v="1376049615"/>
    <n v="1373457615"/>
    <b v="0"/>
    <n v="140"/>
    <b v="0"/>
    <s v="film &amp; video/animation"/>
    <n v="-32236"/>
    <n v="55.457142857142856"/>
    <x v="0"/>
    <s v="animation"/>
    <x v="480"/>
    <d v="2013-08-09T12:00:15"/>
  </r>
  <r>
    <x v="2"/>
    <s v="US"/>
    <s v="USD"/>
    <n v="1349885289"/>
    <n v="1347293289"/>
    <b v="0"/>
    <n v="21"/>
    <b v="0"/>
    <s v="film &amp; video/animation"/>
    <n v="-28170"/>
    <n v="87.142857142857139"/>
    <x v="0"/>
    <s v="animation"/>
    <x v="481"/>
    <d v="2012-10-10T16:08:09"/>
  </r>
  <r>
    <x v="2"/>
    <s v="US"/>
    <s v="USD"/>
    <n v="1460644440"/>
    <n v="1458336690"/>
    <b v="0"/>
    <n v="1"/>
    <b v="0"/>
    <s v="film &amp; video/animation"/>
    <n v="-9990"/>
    <n v="10"/>
    <x v="0"/>
    <s v="animation"/>
    <x v="482"/>
    <d v="2016-04-14T14:34:00"/>
  </r>
  <r>
    <x v="2"/>
    <s v="GB"/>
    <s v="GBP"/>
    <n v="1359434672"/>
    <n v="1354250672"/>
    <b v="0"/>
    <n v="147"/>
    <b v="0"/>
    <s v="film &amp; video/animation"/>
    <n v="-7470"/>
    <n v="51.224489795918366"/>
    <x v="0"/>
    <s v="animation"/>
    <x v="483"/>
    <d v="2013-01-29T04:44:32"/>
  </r>
  <r>
    <x v="2"/>
    <s v="GB"/>
    <s v="GBP"/>
    <n v="1446766372"/>
    <n v="1443220372"/>
    <b v="0"/>
    <n v="11"/>
    <b v="0"/>
    <s v="film &amp; video/animation"/>
    <n v="-79851"/>
    <n v="13.545454545454545"/>
    <x v="0"/>
    <s v="animation"/>
    <x v="484"/>
    <d v="2015-11-05T23:32:52"/>
  </r>
  <r>
    <x v="2"/>
    <s v="GB"/>
    <s v="GBP"/>
    <n v="1368792499"/>
    <n v="1366200499"/>
    <b v="0"/>
    <n v="125"/>
    <b v="0"/>
    <s v="film &amp; video/animation"/>
    <n v="-29640.989999999998"/>
    <n v="66.520080000000007"/>
    <x v="0"/>
    <s v="animation"/>
    <x v="485"/>
    <d v="2013-05-17T12:08:19"/>
  </r>
  <r>
    <x v="2"/>
    <s v="AU"/>
    <s v="AUD"/>
    <n v="1401662239"/>
    <n v="1399070239"/>
    <b v="0"/>
    <n v="1"/>
    <b v="0"/>
    <s v="film &amp; video/animation"/>
    <n v="-549950"/>
    <n v="50"/>
    <x v="0"/>
    <s v="animation"/>
    <x v="486"/>
    <d v="2014-06-01T22:37:19"/>
  </r>
  <r>
    <x v="2"/>
    <s v="CA"/>
    <s v="CAD"/>
    <n v="1482678994"/>
    <n v="1477491394"/>
    <b v="0"/>
    <n v="0"/>
    <b v="0"/>
    <s v="film &amp; video/animation"/>
    <n v="-50000"/>
    <e v="#DIV/0!"/>
    <x v="0"/>
    <s v="animation"/>
    <x v="487"/>
    <d v="2016-12-25T15:16:34"/>
  </r>
  <r>
    <x v="2"/>
    <s v="US"/>
    <s v="USD"/>
    <n v="1483924700"/>
    <n v="1481332700"/>
    <b v="0"/>
    <n v="0"/>
    <b v="0"/>
    <s v="film &amp; video/animation"/>
    <n v="-12000"/>
    <e v="#DIV/0!"/>
    <x v="0"/>
    <s v="animation"/>
    <x v="488"/>
    <d v="2017-01-09T01:18:20"/>
  </r>
  <r>
    <x v="2"/>
    <s v="US"/>
    <s v="USD"/>
    <n v="1325763180"/>
    <n v="1323084816"/>
    <b v="0"/>
    <n v="3"/>
    <b v="0"/>
    <s v="film &amp; video/animation"/>
    <n v="-74782"/>
    <n v="71.666666666666671"/>
    <x v="0"/>
    <s v="animation"/>
    <x v="489"/>
    <d v="2012-01-05T11:33:00"/>
  </r>
  <r>
    <x v="2"/>
    <s v="US"/>
    <s v="USD"/>
    <n v="1345677285"/>
    <n v="1343085285"/>
    <b v="0"/>
    <n v="0"/>
    <b v="0"/>
    <s v="film &amp; video/animation"/>
    <n v="-1000"/>
    <e v="#DIV/0!"/>
    <x v="0"/>
    <s v="animation"/>
    <x v="490"/>
    <d v="2012-08-22T23:14:45"/>
  </r>
  <r>
    <x v="2"/>
    <s v="US"/>
    <s v="USD"/>
    <n v="1453937699"/>
    <n v="1451345699"/>
    <b v="0"/>
    <n v="0"/>
    <b v="0"/>
    <s v="film &amp; video/animation"/>
    <n v="-10000"/>
    <e v="#DIV/0!"/>
    <x v="0"/>
    <s v="animation"/>
    <x v="491"/>
    <d v="2016-01-27T23:34:59"/>
  </r>
  <r>
    <x v="2"/>
    <s v="SE"/>
    <s v="SEK"/>
    <n v="1476319830"/>
    <n v="1471135830"/>
    <b v="0"/>
    <n v="0"/>
    <b v="0"/>
    <s v="film &amp; video/animation"/>
    <n v="-10000000"/>
    <e v="#DIV/0!"/>
    <x v="0"/>
    <s v="animation"/>
    <x v="492"/>
    <d v="2016-10-13T00:50:30"/>
  </r>
  <r>
    <x v="2"/>
    <s v="GB"/>
    <s v="GBP"/>
    <n v="1432142738"/>
    <n v="1429550738"/>
    <b v="0"/>
    <n v="0"/>
    <b v="0"/>
    <s v="film &amp; video/animation"/>
    <n v="-30000"/>
    <e v="#DIV/0!"/>
    <x v="0"/>
    <s v="animation"/>
    <x v="493"/>
    <d v="2015-05-20T17:25:38"/>
  </r>
  <r>
    <x v="2"/>
    <s v="US"/>
    <s v="USD"/>
    <n v="1404356400"/>
    <n v="1402343765"/>
    <b v="0"/>
    <n v="3"/>
    <b v="0"/>
    <s v="film &amp; video/animation"/>
    <n v="-19969"/>
    <n v="10.333333333333334"/>
    <x v="0"/>
    <s v="animation"/>
    <x v="494"/>
    <d v="2014-07-03T03:00:00"/>
  </r>
  <r>
    <x v="2"/>
    <s v="US"/>
    <s v="USD"/>
    <n v="1437076305"/>
    <n v="1434484305"/>
    <b v="0"/>
    <n v="0"/>
    <b v="0"/>
    <s v="film &amp; video/animation"/>
    <n v="-7000"/>
    <e v="#DIV/0!"/>
    <x v="0"/>
    <s v="animation"/>
    <x v="495"/>
    <d v="2015-07-16T19:51:45"/>
  </r>
  <r>
    <x v="2"/>
    <s v="US"/>
    <s v="USD"/>
    <n v="1392070874"/>
    <n v="1386886874"/>
    <b v="0"/>
    <n v="1"/>
    <b v="0"/>
    <s v="film &amp; video/animation"/>
    <n v="-59999"/>
    <n v="1"/>
    <x v="0"/>
    <s v="animation"/>
    <x v="496"/>
    <d v="2014-02-10T22:21:14"/>
  </r>
  <r>
    <x v="2"/>
    <s v="US"/>
    <s v="USD"/>
    <n v="1419483600"/>
    <n v="1414889665"/>
    <b v="0"/>
    <n v="3"/>
    <b v="0"/>
    <s v="film &amp; video/animation"/>
    <n v="-4450"/>
    <n v="10"/>
    <x v="0"/>
    <s v="animation"/>
    <x v="497"/>
    <d v="2014-12-25T05:00:00"/>
  </r>
  <r>
    <x v="2"/>
    <s v="US"/>
    <s v="USD"/>
    <n v="1324664249"/>
    <n v="1321035449"/>
    <b v="0"/>
    <n v="22"/>
    <b v="0"/>
    <s v="film &amp; video/animation"/>
    <n v="-62114"/>
    <n v="136.09090909090909"/>
    <x v="0"/>
    <s v="animation"/>
    <x v="498"/>
    <d v="2011-12-23T18:17:29"/>
  </r>
  <r>
    <x v="2"/>
    <s v="US"/>
    <s v="USD"/>
    <n v="1255381140"/>
    <n v="1250630968"/>
    <b v="0"/>
    <n v="26"/>
    <b v="0"/>
    <s v="film &amp; video/animation"/>
    <n v="-18090"/>
    <n v="73.461538461538467"/>
    <x v="0"/>
    <s v="animation"/>
    <x v="499"/>
    <d v="2009-10-12T20:59:00"/>
  </r>
  <r>
    <x v="2"/>
    <s v="US"/>
    <s v="USD"/>
    <n v="1273356960"/>
    <n v="1268255751"/>
    <b v="0"/>
    <n v="4"/>
    <b v="0"/>
    <s v="film &amp; video/animation"/>
    <n v="-6285"/>
    <n v="53.75"/>
    <x v="0"/>
    <s v="animation"/>
    <x v="500"/>
    <d v="2010-05-08T22:16:00"/>
  </r>
  <r>
    <x v="2"/>
    <s v="US"/>
    <s v="USD"/>
    <n v="1310189851"/>
    <n v="1307597851"/>
    <b v="0"/>
    <n v="0"/>
    <b v="0"/>
    <s v="film &amp; video/animation"/>
    <n v="-10000"/>
    <e v="#DIV/0!"/>
    <x v="0"/>
    <s v="animation"/>
    <x v="501"/>
    <d v="2011-07-09T05:37:31"/>
  </r>
  <r>
    <x v="2"/>
    <s v="US"/>
    <s v="USD"/>
    <n v="1332073025"/>
    <n v="1329484625"/>
    <b v="0"/>
    <n v="4"/>
    <b v="0"/>
    <s v="film &amp; video/animation"/>
    <n v="-19770"/>
    <n v="57.5"/>
    <x v="0"/>
    <s v="animation"/>
    <x v="502"/>
    <d v="2012-03-18T12:17:05"/>
  </r>
  <r>
    <x v="2"/>
    <s v="GB"/>
    <s v="GBP"/>
    <n v="1421498303"/>
    <n v="1418906303"/>
    <b v="0"/>
    <n v="9"/>
    <b v="0"/>
    <s v="film &amp; video/animation"/>
    <n v="-6386"/>
    <n v="12.666666666666666"/>
    <x v="0"/>
    <s v="animation"/>
    <x v="503"/>
    <d v="2015-01-17T12:38:23"/>
  </r>
  <r>
    <x v="2"/>
    <s v="US"/>
    <s v="USD"/>
    <n v="1334097387"/>
    <n v="1328916987"/>
    <b v="0"/>
    <n v="5"/>
    <b v="0"/>
    <s v="film &amp; video/animation"/>
    <n v="-24165"/>
    <n v="67"/>
    <x v="0"/>
    <s v="animation"/>
    <x v="504"/>
    <d v="2012-04-10T22:36:27"/>
  </r>
  <r>
    <x v="2"/>
    <s v="US"/>
    <s v="USD"/>
    <n v="1451010086"/>
    <n v="1447122086"/>
    <b v="0"/>
    <n v="14"/>
    <b v="0"/>
    <s v="film &amp; video/animation"/>
    <n v="-11948"/>
    <n v="3.7142857142857144"/>
    <x v="0"/>
    <s v="animation"/>
    <x v="505"/>
    <d v="2015-12-25T02:21:26"/>
  </r>
  <r>
    <x v="2"/>
    <s v="US"/>
    <s v="USD"/>
    <n v="1376140520"/>
    <n v="1373548520"/>
    <b v="0"/>
    <n v="1"/>
    <b v="0"/>
    <s v="film &amp; video/animation"/>
    <n v="-199750"/>
    <n v="250"/>
    <x v="0"/>
    <s v="animation"/>
    <x v="506"/>
    <d v="2013-08-10T13:15:20"/>
  </r>
  <r>
    <x v="2"/>
    <s v="US"/>
    <s v="USD"/>
    <n v="1350687657"/>
    <n v="1346799657"/>
    <b v="0"/>
    <n v="10"/>
    <b v="0"/>
    <s v="film &amp; video/animation"/>
    <n v="-19360"/>
    <n v="64"/>
    <x v="0"/>
    <s v="animation"/>
    <x v="507"/>
    <d v="2012-10-19T23:00:57"/>
  </r>
  <r>
    <x v="2"/>
    <s v="US"/>
    <s v="USD"/>
    <n v="1337955240"/>
    <n v="1332808501"/>
    <b v="0"/>
    <n v="3"/>
    <b v="0"/>
    <s v="film &amp; video/animation"/>
    <n v="-49600"/>
    <n v="133.33333333333334"/>
    <x v="0"/>
    <s v="animation"/>
    <x v="508"/>
    <d v="2012-05-25T14:14:00"/>
  </r>
  <r>
    <x v="2"/>
    <s v="GB"/>
    <s v="GBP"/>
    <n v="1435504170"/>
    <n v="1432912170"/>
    <b v="0"/>
    <n v="1"/>
    <b v="0"/>
    <s v="film &amp; video/animation"/>
    <n v="-4990"/>
    <n v="10"/>
    <x v="0"/>
    <s v="animation"/>
    <x v="509"/>
    <d v="2015-06-28T15:09:30"/>
  </r>
  <r>
    <x v="2"/>
    <s v="US"/>
    <s v="USD"/>
    <n v="1456805639"/>
    <n v="1454213639"/>
    <b v="0"/>
    <n v="0"/>
    <b v="0"/>
    <s v="film &amp; video/animation"/>
    <n v="-14000"/>
    <e v="#DIV/0!"/>
    <x v="0"/>
    <s v="animation"/>
    <x v="510"/>
    <d v="2016-03-01T04:13:59"/>
  </r>
  <r>
    <x v="2"/>
    <s v="US"/>
    <s v="USD"/>
    <n v="1365228982"/>
    <n v="1362640582"/>
    <b v="0"/>
    <n v="5"/>
    <b v="0"/>
    <s v="film &amp; video/animation"/>
    <n v="-4850"/>
    <n v="30"/>
    <x v="0"/>
    <s v="animation"/>
    <x v="511"/>
    <d v="2013-04-06T06:16:22"/>
  </r>
  <r>
    <x v="2"/>
    <s v="US"/>
    <s v="USD"/>
    <n v="1479667727"/>
    <n v="1475776127"/>
    <b v="0"/>
    <n v="2"/>
    <b v="0"/>
    <s v="film &amp; video/animation"/>
    <n v="-7989"/>
    <n v="5.5"/>
    <x v="0"/>
    <s v="animation"/>
    <x v="512"/>
    <d v="2016-11-20T18:48:47"/>
  </r>
  <r>
    <x v="2"/>
    <s v="US"/>
    <s v="USD"/>
    <n v="1471244400"/>
    <n v="1467387705"/>
    <b v="0"/>
    <n v="68"/>
    <b v="0"/>
    <s v="film &amp; video/animation"/>
    <n v="-43038"/>
    <n v="102.38235294117646"/>
    <x v="0"/>
    <s v="animation"/>
    <x v="513"/>
    <d v="2016-08-15T07:00:00"/>
  </r>
  <r>
    <x v="2"/>
    <s v="CA"/>
    <s v="CAD"/>
    <n v="1407595447"/>
    <n v="1405003447"/>
    <b v="0"/>
    <n v="3"/>
    <b v="0"/>
    <s v="film &amp; video/animation"/>
    <n v="-1450"/>
    <n v="16.666666666666668"/>
    <x v="0"/>
    <s v="animation"/>
    <x v="514"/>
    <d v="2014-08-09T14:44:07"/>
  </r>
  <r>
    <x v="2"/>
    <s v="US"/>
    <s v="USD"/>
    <n v="1451389601"/>
    <n v="1447933601"/>
    <b v="0"/>
    <n v="34"/>
    <b v="0"/>
    <s v="film &amp; video/animation"/>
    <n v="-72349"/>
    <n v="725.02941176470586"/>
    <x v="0"/>
    <s v="animation"/>
    <x v="515"/>
    <d v="2015-12-29T11:46:41"/>
  </r>
  <r>
    <x v="2"/>
    <s v="GB"/>
    <s v="GBP"/>
    <n v="1432752080"/>
    <n v="1427568080"/>
    <b v="0"/>
    <n v="0"/>
    <b v="0"/>
    <s v="film &amp; video/animation"/>
    <n v="-5000"/>
    <e v="#DIV/0!"/>
    <x v="0"/>
    <s v="animation"/>
    <x v="516"/>
    <d v="2015-05-27T18:41:20"/>
  </r>
  <r>
    <x v="2"/>
    <s v="US"/>
    <s v="USD"/>
    <n v="1486046761"/>
    <n v="1483454761"/>
    <b v="0"/>
    <n v="3"/>
    <b v="0"/>
    <s v="film &amp; video/animation"/>
    <n v="-14795"/>
    <n v="68.333333333333329"/>
    <x v="0"/>
    <s v="animation"/>
    <x v="517"/>
    <d v="2017-02-02T14:46:01"/>
  </r>
  <r>
    <x v="2"/>
    <s v="US"/>
    <s v="USD"/>
    <n v="1441550760"/>
    <n v="1438958824"/>
    <b v="0"/>
    <n v="0"/>
    <b v="0"/>
    <s v="film &amp; video/animation"/>
    <n v="-7175"/>
    <e v="#DIV/0!"/>
    <x v="0"/>
    <s v="animation"/>
    <x v="518"/>
    <d v="2015-09-06T14:46:00"/>
  </r>
  <r>
    <x v="2"/>
    <s v="US"/>
    <s v="USD"/>
    <n v="1354699421"/>
    <n v="1352107421"/>
    <b v="0"/>
    <n v="70"/>
    <b v="0"/>
    <s v="film &amp; video/animation"/>
    <n v="-9255"/>
    <n v="39.228571428571428"/>
    <x v="0"/>
    <s v="animation"/>
    <x v="519"/>
    <d v="2012-12-05T09:23:41"/>
  </r>
  <r>
    <x v="0"/>
    <s v="GB"/>
    <s v="GBP"/>
    <n v="1449766261"/>
    <n v="1447174261"/>
    <b v="0"/>
    <n v="34"/>
    <b v="1"/>
    <s v="theater/plays"/>
    <n v="105"/>
    <n v="150.14705882352942"/>
    <x v="1"/>
    <s v="plays"/>
    <x v="520"/>
    <d v="2015-12-10T16:51:01"/>
  </r>
  <r>
    <x v="0"/>
    <s v="US"/>
    <s v="USD"/>
    <n v="1477976340"/>
    <n v="1475460819"/>
    <b v="0"/>
    <n v="56"/>
    <b v="1"/>
    <s v="theater/plays"/>
    <n v="232"/>
    <n v="93.428571428571431"/>
    <x v="1"/>
    <s v="plays"/>
    <x v="521"/>
    <d v="2016-11-01T04:59:00"/>
  </r>
  <r>
    <x v="0"/>
    <s v="US"/>
    <s v="USD"/>
    <n v="1458518325"/>
    <n v="1456793925"/>
    <b v="0"/>
    <n v="31"/>
    <b v="1"/>
    <s v="theater/plays"/>
    <n v="440"/>
    <n v="110.96774193548387"/>
    <x v="1"/>
    <s v="plays"/>
    <x v="522"/>
    <d v="2016-03-20T23:58:45"/>
  </r>
  <r>
    <x v="0"/>
    <s v="US"/>
    <s v="USD"/>
    <n v="1442805076"/>
    <n v="1440213076"/>
    <b v="0"/>
    <n v="84"/>
    <b v="1"/>
    <s v="theater/plays"/>
    <n v="1030"/>
    <n v="71.785714285714292"/>
    <x v="1"/>
    <s v="plays"/>
    <x v="523"/>
    <d v="2015-09-21T03:11:16"/>
  </r>
  <r>
    <x v="0"/>
    <s v="GB"/>
    <s v="GBP"/>
    <n v="1464801169"/>
    <n v="1462209169"/>
    <b v="0"/>
    <n v="130"/>
    <b v="1"/>
    <s v="theater/plays"/>
    <n v="303.55000000000018"/>
    <n v="29.258076923076924"/>
    <x v="1"/>
    <s v="plays"/>
    <x v="524"/>
    <d v="2016-06-01T17:12:49"/>
  </r>
  <r>
    <x v="0"/>
    <s v="US"/>
    <s v="USD"/>
    <n v="1410601041"/>
    <n v="1406713041"/>
    <b v="0"/>
    <n v="12"/>
    <b v="1"/>
    <s v="theater/plays"/>
    <n v="0"/>
    <n v="1000"/>
    <x v="1"/>
    <s v="plays"/>
    <x v="525"/>
    <d v="2014-09-13T09:37:21"/>
  </r>
  <r>
    <x v="0"/>
    <s v="GB"/>
    <s v="GBP"/>
    <n v="1438966800"/>
    <n v="1436278344"/>
    <b v="0"/>
    <n v="23"/>
    <b v="1"/>
    <s v="theater/plays"/>
    <n v="210"/>
    <n v="74.347826086956516"/>
    <x v="1"/>
    <s v="plays"/>
    <x v="526"/>
    <d v="2015-08-07T17:00:00"/>
  </r>
  <r>
    <x v="0"/>
    <s v="US"/>
    <s v="USD"/>
    <n v="1487347500"/>
    <n v="1484715366"/>
    <b v="0"/>
    <n v="158"/>
    <b v="1"/>
    <s v="theater/plays"/>
    <n v="85"/>
    <n v="63.829113924050631"/>
    <x v="1"/>
    <s v="plays"/>
    <x v="527"/>
    <d v="2017-02-17T16:05:00"/>
  </r>
  <r>
    <x v="0"/>
    <s v="US"/>
    <s v="USD"/>
    <n v="1434921600"/>
    <n v="1433109907"/>
    <b v="0"/>
    <n v="30"/>
    <b v="1"/>
    <s v="theater/plays"/>
    <n v="180"/>
    <n v="44.333333333333336"/>
    <x v="1"/>
    <s v="plays"/>
    <x v="528"/>
    <d v="2015-06-21T21:20:00"/>
  </r>
  <r>
    <x v="0"/>
    <s v="CA"/>
    <s v="CAD"/>
    <n v="1484110800"/>
    <n v="1482281094"/>
    <b v="0"/>
    <n v="18"/>
    <b v="1"/>
    <s v="theater/plays"/>
    <n v="365"/>
    <n v="86.944444444444443"/>
    <x v="1"/>
    <s v="plays"/>
    <x v="529"/>
    <d v="2017-01-11T05:00:00"/>
  </r>
  <r>
    <x v="0"/>
    <s v="US"/>
    <s v="USD"/>
    <n v="1435111200"/>
    <n v="1433254268"/>
    <b v="0"/>
    <n v="29"/>
    <b v="1"/>
    <s v="theater/plays"/>
    <n v="265"/>
    <n v="126.55172413793103"/>
    <x v="1"/>
    <s v="plays"/>
    <x v="530"/>
    <d v="2015-06-24T02:00:00"/>
  </r>
  <r>
    <x v="0"/>
    <s v="US"/>
    <s v="USD"/>
    <n v="1481957940"/>
    <n v="1478050429"/>
    <b v="0"/>
    <n v="31"/>
    <b v="1"/>
    <s v="theater/plays"/>
    <n v="0"/>
    <n v="129.03225806451613"/>
    <x v="1"/>
    <s v="plays"/>
    <x v="531"/>
    <d v="2016-12-17T06:59:00"/>
  </r>
  <r>
    <x v="0"/>
    <s v="US"/>
    <s v="USD"/>
    <n v="1463098208"/>
    <n v="1460506208"/>
    <b v="0"/>
    <n v="173"/>
    <b v="1"/>
    <s v="theater/plays"/>
    <n v="2325"/>
    <n v="71.242774566473983"/>
    <x v="1"/>
    <s v="plays"/>
    <x v="532"/>
    <d v="2016-05-13T00:10:08"/>
  </r>
  <r>
    <x v="0"/>
    <s v="GB"/>
    <s v="GBP"/>
    <n v="1463394365"/>
    <n v="1461320765"/>
    <b v="0"/>
    <n v="17"/>
    <b v="1"/>
    <s v="theater/plays"/>
    <n v="4"/>
    <n v="117.88235294117646"/>
    <x v="1"/>
    <s v="plays"/>
    <x v="533"/>
    <d v="2016-05-16T10:26:05"/>
  </r>
  <r>
    <x v="0"/>
    <s v="NO"/>
    <s v="NOK"/>
    <n v="1446418800"/>
    <n v="1443036470"/>
    <b v="0"/>
    <n v="48"/>
    <b v="1"/>
    <s v="theater/plays"/>
    <n v="700"/>
    <n v="327.08333333333331"/>
    <x v="1"/>
    <s v="plays"/>
    <x v="534"/>
    <d v="2015-11-01T23:00:00"/>
  </r>
  <r>
    <x v="0"/>
    <s v="GB"/>
    <s v="GBP"/>
    <n v="1483707905"/>
    <n v="1481115905"/>
    <b v="0"/>
    <n v="59"/>
    <b v="1"/>
    <s v="theater/plays"/>
    <n v="50"/>
    <n v="34.745762711864408"/>
    <x v="1"/>
    <s v="plays"/>
    <x v="535"/>
    <d v="2017-01-06T13:05:05"/>
  </r>
  <r>
    <x v="0"/>
    <s v="GB"/>
    <s v="GBP"/>
    <n v="1438624800"/>
    <n v="1435133807"/>
    <b v="0"/>
    <n v="39"/>
    <b v="1"/>
    <s v="theater/plays"/>
    <n v="602.5"/>
    <n v="100.06410256410257"/>
    <x v="1"/>
    <s v="plays"/>
    <x v="536"/>
    <d v="2015-08-03T18:00:00"/>
  </r>
  <r>
    <x v="0"/>
    <s v="US"/>
    <s v="USD"/>
    <n v="1446665191"/>
    <n v="1444069591"/>
    <b v="0"/>
    <n v="59"/>
    <b v="1"/>
    <s v="theater/plays"/>
    <n v="410"/>
    <n v="40.847457627118644"/>
    <x v="1"/>
    <s v="plays"/>
    <x v="537"/>
    <d v="2015-11-04T19:26:31"/>
  </r>
  <r>
    <x v="0"/>
    <s v="US"/>
    <s v="USD"/>
    <n v="1463166263"/>
    <n v="1460574263"/>
    <b v="0"/>
    <n v="60"/>
    <b v="1"/>
    <s v="theater/plays"/>
    <n v="10121"/>
    <n v="252.01666666666668"/>
    <x v="1"/>
    <s v="plays"/>
    <x v="538"/>
    <d v="2016-05-13T19:04:23"/>
  </r>
  <r>
    <x v="0"/>
    <s v="GB"/>
    <s v="GBP"/>
    <n v="1467681107"/>
    <n v="1465866707"/>
    <b v="0"/>
    <n v="20"/>
    <b v="1"/>
    <s v="theater/plays"/>
    <n v="3.2200000000000273"/>
    <n v="25.161000000000001"/>
    <x v="1"/>
    <s v="plays"/>
    <x v="539"/>
    <d v="2016-07-05T01:11:47"/>
  </r>
  <r>
    <x v="2"/>
    <s v="US"/>
    <s v="USD"/>
    <n v="1423078606"/>
    <n v="1420486606"/>
    <b v="0"/>
    <n v="1"/>
    <b v="0"/>
    <s v="technology/web"/>
    <n v="-14999"/>
    <n v="1"/>
    <x v="2"/>
    <s v="web"/>
    <x v="540"/>
    <d v="2015-02-04T19:36:46"/>
  </r>
  <r>
    <x v="2"/>
    <s v="US"/>
    <s v="USD"/>
    <n v="1446080834"/>
    <n v="1443488834"/>
    <b v="0"/>
    <n v="1"/>
    <b v="0"/>
    <s v="technology/web"/>
    <n v="-4475"/>
    <n v="25"/>
    <x v="2"/>
    <s v="web"/>
    <x v="541"/>
    <d v="2015-10-29T01:07:14"/>
  </r>
  <r>
    <x v="2"/>
    <s v="US"/>
    <s v="USD"/>
    <n v="1462293716"/>
    <n v="1457113316"/>
    <b v="0"/>
    <n v="1"/>
    <b v="0"/>
    <s v="technology/web"/>
    <n v="-249999"/>
    <n v="1"/>
    <x v="2"/>
    <s v="web"/>
    <x v="542"/>
    <d v="2016-05-03T16:41:56"/>
  </r>
  <r>
    <x v="2"/>
    <s v="AU"/>
    <s v="AUD"/>
    <n v="1414807962"/>
    <n v="1412215962"/>
    <b v="0"/>
    <n v="2"/>
    <b v="0"/>
    <s v="technology/web"/>
    <n v="-21930"/>
    <n v="35"/>
    <x v="2"/>
    <s v="web"/>
    <x v="543"/>
    <d v="2014-11-01T02:12:42"/>
  </r>
  <r>
    <x v="2"/>
    <s v="US"/>
    <s v="USD"/>
    <n v="1467647160"/>
    <n v="1465055160"/>
    <b v="0"/>
    <n v="2"/>
    <b v="0"/>
    <s v="technology/web"/>
    <n v="-494"/>
    <n v="3"/>
    <x v="2"/>
    <s v="web"/>
    <x v="544"/>
    <d v="2016-07-04T15:46:00"/>
  </r>
  <r>
    <x v="2"/>
    <s v="FR"/>
    <s v="EUR"/>
    <n v="1447600389"/>
    <n v="1444140789"/>
    <b v="0"/>
    <n v="34"/>
    <b v="0"/>
    <s v="technology/web"/>
    <n v="-36308"/>
    <n v="402.70588235294116"/>
    <x v="2"/>
    <s v="web"/>
    <x v="545"/>
    <d v="2015-11-15T15:13:09"/>
  </r>
  <r>
    <x v="2"/>
    <s v="US"/>
    <s v="USD"/>
    <n v="1445097715"/>
    <n v="1441209715"/>
    <b v="0"/>
    <n v="2"/>
    <b v="0"/>
    <s v="technology/web"/>
    <n v="-59948"/>
    <n v="26"/>
    <x v="2"/>
    <s v="web"/>
    <x v="546"/>
    <d v="2015-10-17T16:01:55"/>
  </r>
  <r>
    <x v="2"/>
    <s v="GB"/>
    <s v="GBP"/>
    <n v="1455122564"/>
    <n v="1452530564"/>
    <b v="0"/>
    <n v="0"/>
    <b v="0"/>
    <s v="technology/web"/>
    <n v="-7500"/>
    <e v="#DIV/0!"/>
    <x v="2"/>
    <s v="web"/>
    <x v="547"/>
    <d v="2016-02-10T16:42:44"/>
  </r>
  <r>
    <x v="2"/>
    <s v="GB"/>
    <s v="GBP"/>
    <n v="1446154848"/>
    <n v="1443562848"/>
    <b v="0"/>
    <n v="1"/>
    <b v="0"/>
    <s v="technology/web"/>
    <n v="-9991"/>
    <n v="9"/>
    <x v="2"/>
    <s v="web"/>
    <x v="548"/>
    <d v="2015-10-29T21:40:48"/>
  </r>
  <r>
    <x v="2"/>
    <s v="GB"/>
    <s v="GBP"/>
    <n v="1436368622"/>
    <n v="1433776622"/>
    <b v="0"/>
    <n v="8"/>
    <b v="0"/>
    <s v="technology/web"/>
    <n v="-2432"/>
    <n v="8.5"/>
    <x v="2"/>
    <s v="web"/>
    <x v="549"/>
    <d v="2015-07-08T15:17:02"/>
  </r>
  <r>
    <x v="2"/>
    <s v="CA"/>
    <s v="CAD"/>
    <n v="1485838800"/>
    <n v="1484756245"/>
    <b v="0"/>
    <n v="4"/>
    <b v="0"/>
    <s v="technology/web"/>
    <n v="-4965"/>
    <n v="8.75"/>
    <x v="2"/>
    <s v="web"/>
    <x v="550"/>
    <d v="2017-01-31T05:00:00"/>
  </r>
  <r>
    <x v="2"/>
    <s v="US"/>
    <s v="USD"/>
    <n v="1438451580"/>
    <n v="1434609424"/>
    <b v="0"/>
    <n v="28"/>
    <b v="0"/>
    <s v="technology/web"/>
    <n v="-71219"/>
    <n v="135.03571428571428"/>
    <x v="2"/>
    <s v="web"/>
    <x v="551"/>
    <d v="2015-08-01T17:53:00"/>
  </r>
  <r>
    <x v="2"/>
    <s v="CA"/>
    <s v="CAD"/>
    <n v="1452350896"/>
    <n v="1447166896"/>
    <b v="0"/>
    <n v="0"/>
    <b v="0"/>
    <s v="technology/web"/>
    <n v="-45000"/>
    <e v="#DIV/0!"/>
    <x v="2"/>
    <s v="web"/>
    <x v="552"/>
    <d v="2016-01-09T14:48:16"/>
  </r>
  <r>
    <x v="2"/>
    <s v="US"/>
    <s v="USD"/>
    <n v="1415988991"/>
    <n v="1413393391"/>
    <b v="0"/>
    <n v="6"/>
    <b v="0"/>
    <s v="technology/web"/>
    <n v="-24877"/>
    <n v="20.5"/>
    <x v="2"/>
    <s v="web"/>
    <x v="553"/>
    <d v="2014-11-14T18:16:31"/>
  </r>
  <r>
    <x v="2"/>
    <s v="US"/>
    <s v="USD"/>
    <n v="1413735972"/>
    <n v="1411143972"/>
    <b v="0"/>
    <n v="22"/>
    <b v="0"/>
    <s v="technology/web"/>
    <n v="-2454"/>
    <n v="64.36363636363636"/>
    <x v="2"/>
    <s v="web"/>
    <x v="554"/>
    <d v="2014-10-19T16:26:12"/>
  </r>
  <r>
    <x v="2"/>
    <s v="GB"/>
    <s v="GBP"/>
    <n v="1465720143"/>
    <n v="1463128143"/>
    <b v="0"/>
    <n v="0"/>
    <b v="0"/>
    <s v="technology/web"/>
    <n v="-7500"/>
    <e v="#DIV/0!"/>
    <x v="2"/>
    <s v="web"/>
    <x v="555"/>
    <d v="2016-06-12T08:29:03"/>
  </r>
  <r>
    <x v="2"/>
    <s v="US"/>
    <s v="USD"/>
    <n v="1452112717"/>
    <n v="1449520717"/>
    <b v="0"/>
    <n v="1"/>
    <b v="0"/>
    <s v="technology/web"/>
    <n v="-7800"/>
    <n v="200"/>
    <x v="2"/>
    <s v="web"/>
    <x v="556"/>
    <d v="2016-01-06T20:38:37"/>
  </r>
  <r>
    <x v="2"/>
    <s v="DE"/>
    <s v="EUR"/>
    <n v="1480721803"/>
    <n v="1478126203"/>
    <b v="0"/>
    <n v="20"/>
    <b v="0"/>
    <s v="technology/web"/>
    <n v="-148634"/>
    <n v="68.3"/>
    <x v="2"/>
    <s v="web"/>
    <x v="557"/>
    <d v="2016-12-02T23:36:43"/>
  </r>
  <r>
    <x v="2"/>
    <s v="US"/>
    <s v="USD"/>
    <n v="1427227905"/>
    <n v="1424639505"/>
    <b v="0"/>
    <n v="0"/>
    <b v="0"/>
    <s v="technology/web"/>
    <n v="-750"/>
    <e v="#DIV/0!"/>
    <x v="2"/>
    <s v="web"/>
    <x v="558"/>
    <d v="2015-03-24T20:11:45"/>
  </r>
  <r>
    <x v="2"/>
    <s v="US"/>
    <s v="USD"/>
    <n v="1449989260"/>
    <n v="1447397260"/>
    <b v="0"/>
    <n v="1"/>
    <b v="0"/>
    <s v="technology/web"/>
    <n v="-239950"/>
    <n v="50"/>
    <x v="2"/>
    <s v="web"/>
    <x v="559"/>
    <d v="2015-12-13T06:47:40"/>
  </r>
  <r>
    <x v="2"/>
    <s v="CA"/>
    <s v="CAD"/>
    <n v="1418841045"/>
    <n v="1416249045"/>
    <b v="0"/>
    <n v="3"/>
    <b v="0"/>
    <s v="technology/web"/>
    <n v="-99988"/>
    <n v="4"/>
    <x v="2"/>
    <s v="web"/>
    <x v="560"/>
    <d v="2014-12-17T18:30:45"/>
  </r>
  <r>
    <x v="2"/>
    <s v="US"/>
    <s v="USD"/>
    <n v="1445874513"/>
    <n v="1442850513"/>
    <b v="0"/>
    <n v="2"/>
    <b v="0"/>
    <s v="technology/web"/>
    <n v="-14945"/>
    <n v="27.5"/>
    <x v="2"/>
    <s v="web"/>
    <x v="561"/>
    <d v="2015-10-26T15:48:33"/>
  </r>
  <r>
    <x v="2"/>
    <s v="NL"/>
    <s v="EUR"/>
    <n v="1482052815"/>
    <n v="1479460815"/>
    <b v="0"/>
    <n v="0"/>
    <b v="0"/>
    <s v="technology/web"/>
    <n v="-50000"/>
    <e v="#DIV/0!"/>
    <x v="2"/>
    <s v="web"/>
    <x v="562"/>
    <d v="2016-12-18T09:20:15"/>
  </r>
  <r>
    <x v="2"/>
    <s v="AU"/>
    <s v="AUD"/>
    <n v="1424137247"/>
    <n v="1421545247"/>
    <b v="0"/>
    <n v="2"/>
    <b v="0"/>
    <s v="technology/web"/>
    <n v="-74932"/>
    <n v="34"/>
    <x v="2"/>
    <s v="web"/>
    <x v="563"/>
    <d v="2015-02-17T01:40:47"/>
  </r>
  <r>
    <x v="2"/>
    <s v="FR"/>
    <s v="EUR"/>
    <n v="1457822275"/>
    <n v="1455230275"/>
    <b v="0"/>
    <n v="1"/>
    <b v="0"/>
    <s v="technology/web"/>
    <n v="-17999"/>
    <n v="1"/>
    <x v="2"/>
    <s v="web"/>
    <x v="564"/>
    <d v="2016-03-12T22:37:55"/>
  </r>
  <r>
    <x v="2"/>
    <s v="GB"/>
    <s v="GBP"/>
    <n v="1436554249"/>
    <n v="1433962249"/>
    <b v="0"/>
    <n v="0"/>
    <b v="0"/>
    <s v="technology/web"/>
    <n v="-25000"/>
    <e v="#DIV/0!"/>
    <x v="2"/>
    <s v="web"/>
    <x v="565"/>
    <d v="2015-07-10T18:50:49"/>
  </r>
  <r>
    <x v="2"/>
    <s v="US"/>
    <s v="USD"/>
    <n v="1468513533"/>
    <n v="1465921533"/>
    <b v="0"/>
    <n v="1"/>
    <b v="0"/>
    <s v="technology/web"/>
    <n v="-4999"/>
    <n v="1"/>
    <x v="2"/>
    <s v="web"/>
    <x v="566"/>
    <d v="2016-07-14T16:25:33"/>
  </r>
  <r>
    <x v="2"/>
    <s v="US"/>
    <s v="USD"/>
    <n v="1420143194"/>
    <n v="1417551194"/>
    <b v="0"/>
    <n v="0"/>
    <b v="0"/>
    <s v="technology/web"/>
    <n v="-10000"/>
    <e v="#DIV/0!"/>
    <x v="2"/>
    <s v="web"/>
    <x v="567"/>
    <d v="2015-01-01T20:13:14"/>
  </r>
  <r>
    <x v="2"/>
    <s v="NZ"/>
    <s v="NZD"/>
    <n v="1452942000"/>
    <n v="1449785223"/>
    <b v="0"/>
    <n v="5"/>
    <b v="0"/>
    <s v="technology/web"/>
    <n v="-24255"/>
    <n v="49"/>
    <x v="2"/>
    <s v="web"/>
    <x v="568"/>
    <d v="2016-01-16T11:00:00"/>
  </r>
  <r>
    <x v="2"/>
    <s v="CA"/>
    <s v="CAD"/>
    <n v="1451679612"/>
    <n v="1449087612"/>
    <b v="0"/>
    <n v="1"/>
    <b v="0"/>
    <s v="technology/web"/>
    <n v="-2480"/>
    <n v="20"/>
    <x v="2"/>
    <s v="web"/>
    <x v="569"/>
    <d v="2016-01-01T20:20:12"/>
  </r>
  <r>
    <x v="2"/>
    <s v="US"/>
    <s v="USD"/>
    <n v="1455822569"/>
    <n v="1453230569"/>
    <b v="0"/>
    <n v="1"/>
    <b v="0"/>
    <s v="technology/web"/>
    <n v="-84858"/>
    <n v="142"/>
    <x v="2"/>
    <s v="web"/>
    <x v="570"/>
    <d v="2016-02-18T19:09:29"/>
  </r>
  <r>
    <x v="2"/>
    <s v="US"/>
    <s v="USD"/>
    <n v="1437969540"/>
    <n v="1436297723"/>
    <b v="0"/>
    <n v="2"/>
    <b v="0"/>
    <s v="technology/web"/>
    <n v="-24894"/>
    <n v="53"/>
    <x v="2"/>
    <s v="web"/>
    <x v="571"/>
    <d v="2015-07-27T03:59:00"/>
  </r>
  <r>
    <x v="2"/>
    <s v="US"/>
    <s v="USD"/>
    <n v="1446660688"/>
    <n v="1444065088"/>
    <b v="0"/>
    <n v="0"/>
    <b v="0"/>
    <s v="technology/web"/>
    <n v="-2500"/>
    <e v="#DIV/0!"/>
    <x v="2"/>
    <s v="web"/>
    <x v="572"/>
    <d v="2015-11-04T18:11:28"/>
  </r>
  <r>
    <x v="2"/>
    <s v="US"/>
    <s v="USD"/>
    <n v="1421543520"/>
    <n v="1416445931"/>
    <b v="0"/>
    <n v="9"/>
    <b v="0"/>
    <s v="technology/web"/>
    <n v="-88542"/>
    <n v="38.444444444444443"/>
    <x v="2"/>
    <s v="web"/>
    <x v="573"/>
    <d v="2015-01-18T01:12:00"/>
  </r>
  <r>
    <x v="2"/>
    <s v="GB"/>
    <s v="GBP"/>
    <n v="1476873507"/>
    <n v="1474281507"/>
    <b v="0"/>
    <n v="4"/>
    <b v="0"/>
    <s v="technology/web"/>
    <n v="-11100"/>
    <n v="20"/>
    <x v="2"/>
    <s v="web"/>
    <x v="574"/>
    <d v="2016-10-19T10:38:27"/>
  </r>
  <r>
    <x v="2"/>
    <s v="DE"/>
    <s v="EUR"/>
    <n v="1434213443"/>
    <n v="1431621443"/>
    <b v="0"/>
    <n v="4"/>
    <b v="0"/>
    <s v="technology/web"/>
    <n v="-59741"/>
    <n v="64.75"/>
    <x v="2"/>
    <s v="web"/>
    <x v="575"/>
    <d v="2015-06-13T16:37:23"/>
  </r>
  <r>
    <x v="2"/>
    <s v="US"/>
    <s v="USD"/>
    <n v="1427537952"/>
    <n v="1422357552"/>
    <b v="0"/>
    <n v="1"/>
    <b v="0"/>
    <s v="technology/web"/>
    <n v="-79999"/>
    <n v="1"/>
    <x v="2"/>
    <s v="web"/>
    <x v="576"/>
    <d v="2015-03-28T10:19:12"/>
  </r>
  <r>
    <x v="2"/>
    <s v="US"/>
    <s v="USD"/>
    <n v="1463753302"/>
    <n v="1458569302"/>
    <b v="0"/>
    <n v="1"/>
    <b v="0"/>
    <s v="technology/web"/>
    <n v="-4990"/>
    <n v="10"/>
    <x v="2"/>
    <s v="web"/>
    <x v="577"/>
    <d v="2016-05-20T14:08:22"/>
  </r>
  <r>
    <x v="2"/>
    <s v="GB"/>
    <s v="GBP"/>
    <n v="1441633993"/>
    <n v="1439560393"/>
    <b v="0"/>
    <n v="7"/>
    <b v="0"/>
    <s v="technology/web"/>
    <n v="-124986"/>
    <n v="2"/>
    <x v="2"/>
    <s v="web"/>
    <x v="578"/>
    <d v="2015-09-07T13:53:13"/>
  </r>
  <r>
    <x v="2"/>
    <s v="US"/>
    <s v="USD"/>
    <n v="1419539223"/>
    <n v="1416947223"/>
    <b v="0"/>
    <n v="5"/>
    <b v="0"/>
    <s v="technology/web"/>
    <n v="-11825"/>
    <n v="35"/>
    <x v="2"/>
    <s v="web"/>
    <x v="579"/>
    <d v="2014-12-25T20:27:03"/>
  </r>
  <r>
    <x v="2"/>
    <s v="US"/>
    <s v="USD"/>
    <n v="1474580867"/>
    <n v="1471988867"/>
    <b v="0"/>
    <n v="1"/>
    <b v="0"/>
    <s v="technology/web"/>
    <n v="-2999"/>
    <n v="1"/>
    <x v="2"/>
    <s v="web"/>
    <x v="580"/>
    <d v="2016-09-22T21:47:47"/>
  </r>
  <r>
    <x v="2"/>
    <s v="US"/>
    <s v="USD"/>
    <n v="1438474704"/>
    <n v="1435882704"/>
    <b v="0"/>
    <n v="0"/>
    <b v="0"/>
    <s v="technology/web"/>
    <n v="-400"/>
    <e v="#DIV/0!"/>
    <x v="2"/>
    <s v="web"/>
    <x v="581"/>
    <d v="2015-08-02T00:18:24"/>
  </r>
  <r>
    <x v="2"/>
    <s v="US"/>
    <s v="USD"/>
    <n v="1426442400"/>
    <n v="1424454319"/>
    <b v="0"/>
    <n v="0"/>
    <b v="0"/>
    <s v="technology/web"/>
    <n v="-100000"/>
    <e v="#DIV/0!"/>
    <x v="2"/>
    <s v="web"/>
    <x v="582"/>
    <d v="2015-03-15T18:00:00"/>
  </r>
  <r>
    <x v="2"/>
    <s v="US"/>
    <s v="USD"/>
    <n v="1426800687"/>
    <n v="1424212287"/>
    <b v="0"/>
    <n v="1"/>
    <b v="0"/>
    <s v="technology/web"/>
    <n v="-8999"/>
    <n v="1"/>
    <x v="2"/>
    <s v="web"/>
    <x v="583"/>
    <d v="2015-03-19T21:31:27"/>
  </r>
  <r>
    <x v="2"/>
    <s v="US"/>
    <s v="USD"/>
    <n v="1426522316"/>
    <n v="1423933916"/>
    <b v="0"/>
    <n v="2"/>
    <b v="0"/>
    <s v="technology/web"/>
    <n v="-990"/>
    <n v="5"/>
    <x v="2"/>
    <s v="web"/>
    <x v="584"/>
    <d v="2015-03-16T16:11:56"/>
  </r>
  <r>
    <x v="2"/>
    <s v="GB"/>
    <s v="GBP"/>
    <n v="1448928000"/>
    <n v="1444123377"/>
    <b v="0"/>
    <n v="0"/>
    <b v="0"/>
    <s v="technology/web"/>
    <n v="-9000"/>
    <e v="#DIV/0!"/>
    <x v="2"/>
    <s v="web"/>
    <x v="585"/>
    <d v="2015-12-01T00:00:00"/>
  </r>
  <r>
    <x v="2"/>
    <s v="US"/>
    <s v="USD"/>
    <n v="1424032207"/>
    <n v="1421440207"/>
    <b v="0"/>
    <n v="4"/>
    <b v="0"/>
    <s v="technology/web"/>
    <n v="-9944"/>
    <n v="14"/>
    <x v="2"/>
    <s v="web"/>
    <x v="586"/>
    <d v="2015-02-15T20:30:07"/>
  </r>
  <r>
    <x v="2"/>
    <s v="CA"/>
    <s v="CAD"/>
    <n v="1429207833"/>
    <n v="1426615833"/>
    <b v="0"/>
    <n v="7"/>
    <b v="0"/>
    <s v="technology/web"/>
    <n v="-27275"/>
    <n v="389.28571428571428"/>
    <x v="2"/>
    <s v="web"/>
    <x v="587"/>
    <d v="2015-04-16T18:10:33"/>
  </r>
  <r>
    <x v="2"/>
    <s v="IT"/>
    <s v="EUR"/>
    <n v="1479410886"/>
    <n v="1474223286"/>
    <b v="0"/>
    <n v="2"/>
    <b v="0"/>
    <s v="technology/web"/>
    <n v="-8699"/>
    <n v="150.5"/>
    <x v="2"/>
    <s v="web"/>
    <x v="588"/>
    <d v="2016-11-17T19:28:06"/>
  </r>
  <r>
    <x v="2"/>
    <s v="US"/>
    <s v="USD"/>
    <n v="1436366699"/>
    <n v="1435070699"/>
    <b v="0"/>
    <n v="1"/>
    <b v="0"/>
    <s v="technology/web"/>
    <n v="-7499"/>
    <n v="1"/>
    <x v="2"/>
    <s v="web"/>
    <x v="589"/>
    <d v="2015-07-08T14:44:59"/>
  </r>
  <r>
    <x v="2"/>
    <s v="GB"/>
    <s v="GBP"/>
    <n v="1454936460"/>
    <n v="1452259131"/>
    <b v="0"/>
    <n v="9"/>
    <b v="0"/>
    <s v="technology/web"/>
    <n v="-4777"/>
    <n v="24.777777777777779"/>
    <x v="2"/>
    <s v="web"/>
    <x v="590"/>
    <d v="2016-02-08T13:01:00"/>
  </r>
  <r>
    <x v="2"/>
    <s v="US"/>
    <s v="USD"/>
    <n v="1437570130"/>
    <n v="1434978130"/>
    <b v="0"/>
    <n v="2"/>
    <b v="0"/>
    <s v="technology/web"/>
    <n v="-99939"/>
    <n v="30.5"/>
    <x v="2"/>
    <s v="web"/>
    <x v="591"/>
    <d v="2015-07-22T13:02:10"/>
  </r>
  <r>
    <x v="2"/>
    <s v="US"/>
    <s v="USD"/>
    <n v="1417584860"/>
    <n v="1414992860"/>
    <b v="0"/>
    <n v="1"/>
    <b v="0"/>
    <s v="technology/web"/>
    <n v="-7250"/>
    <n v="250"/>
    <x v="2"/>
    <s v="web"/>
    <x v="592"/>
    <d v="2014-12-03T05:34:20"/>
  </r>
  <r>
    <x v="2"/>
    <s v="GB"/>
    <s v="GBP"/>
    <n v="1428333345"/>
    <n v="1425744945"/>
    <b v="0"/>
    <n v="7"/>
    <b v="0"/>
    <s v="technology/web"/>
    <n v="-385"/>
    <n v="16.428571428571427"/>
    <x v="2"/>
    <s v="web"/>
    <x v="593"/>
    <d v="2015-04-06T15:15:45"/>
  </r>
  <r>
    <x v="2"/>
    <s v="US"/>
    <s v="USD"/>
    <n v="1460832206"/>
    <n v="1458240206"/>
    <b v="0"/>
    <n v="2"/>
    <b v="0"/>
    <s v="technology/web"/>
    <n v="-24974"/>
    <n v="13"/>
    <x v="2"/>
    <s v="web"/>
    <x v="594"/>
    <d v="2016-04-16T18:43:26"/>
  </r>
  <r>
    <x v="2"/>
    <s v="US"/>
    <s v="USD"/>
    <n v="1430703638"/>
    <n v="1426815638"/>
    <b v="0"/>
    <n v="8"/>
    <b v="0"/>
    <s v="technology/web"/>
    <n v="-99574"/>
    <n v="53.25"/>
    <x v="2"/>
    <s v="web"/>
    <x v="595"/>
    <d v="2015-05-04T01:40:38"/>
  </r>
  <r>
    <x v="2"/>
    <s v="US"/>
    <s v="USD"/>
    <n v="1478122292"/>
    <n v="1475530292"/>
    <b v="0"/>
    <n v="2"/>
    <b v="0"/>
    <s v="technology/web"/>
    <n v="-19994"/>
    <n v="3"/>
    <x v="2"/>
    <s v="web"/>
    <x v="596"/>
    <d v="2016-11-02T21:31:32"/>
  </r>
  <r>
    <x v="2"/>
    <s v="US"/>
    <s v="USD"/>
    <n v="1469980800"/>
    <n v="1466787335"/>
    <b v="0"/>
    <n v="2"/>
    <b v="0"/>
    <s v="technology/web"/>
    <n v="-7480"/>
    <n v="10"/>
    <x v="2"/>
    <s v="web"/>
    <x v="597"/>
    <d v="2016-07-31T16:00:00"/>
  </r>
  <r>
    <x v="2"/>
    <s v="US"/>
    <s v="USD"/>
    <n v="1417737781"/>
    <n v="1415145781"/>
    <b v="0"/>
    <n v="7"/>
    <b v="0"/>
    <s v="technology/web"/>
    <n v="-1650"/>
    <n v="121.42857142857143"/>
    <x v="2"/>
    <s v="web"/>
    <x v="598"/>
    <d v="2014-12-05T00:03:01"/>
  </r>
  <r>
    <x v="2"/>
    <s v="US"/>
    <s v="USD"/>
    <n v="1425827760"/>
    <n v="1423769402"/>
    <b v="0"/>
    <n v="2"/>
    <b v="0"/>
    <s v="technology/web"/>
    <n v="-49969"/>
    <n v="15.5"/>
    <x v="2"/>
    <s v="web"/>
    <x v="599"/>
    <d v="2015-03-08T15:16:00"/>
  </r>
  <r>
    <x v="1"/>
    <s v="US"/>
    <s v="USD"/>
    <n v="1431198562"/>
    <n v="1426014562"/>
    <b v="0"/>
    <n v="1"/>
    <b v="0"/>
    <s v="technology/web"/>
    <n v="-4900"/>
    <n v="100"/>
    <x v="2"/>
    <s v="web"/>
    <x v="600"/>
    <d v="2015-05-09T19:09:22"/>
  </r>
  <r>
    <x v="1"/>
    <s v="CA"/>
    <s v="CAD"/>
    <n v="1419626139"/>
    <n v="1417034139"/>
    <b v="0"/>
    <n v="6"/>
    <b v="0"/>
    <s v="technology/web"/>
    <n v="-9860"/>
    <n v="23.333333333333332"/>
    <x v="2"/>
    <s v="web"/>
    <x v="601"/>
    <d v="2014-12-26T20:35:39"/>
  </r>
  <r>
    <x v="1"/>
    <s v="US"/>
    <s v="USD"/>
    <n v="1434654215"/>
    <n v="1432062215"/>
    <b v="0"/>
    <n v="0"/>
    <b v="0"/>
    <s v="technology/web"/>
    <n v="-70000"/>
    <e v="#DIV/0!"/>
    <x v="2"/>
    <s v="web"/>
    <x v="602"/>
    <d v="2015-06-18T19:03:35"/>
  </r>
  <r>
    <x v="1"/>
    <s v="US"/>
    <s v="USD"/>
    <n v="1408029623"/>
    <n v="1405437623"/>
    <b v="0"/>
    <n v="13"/>
    <b v="0"/>
    <s v="technology/web"/>
    <n v="-14409.98"/>
    <n v="45.386153846153846"/>
    <x v="2"/>
    <s v="web"/>
    <x v="603"/>
    <d v="2014-08-14T15:20:23"/>
  </r>
  <r>
    <x v="1"/>
    <s v="US"/>
    <s v="USD"/>
    <n v="1409187056"/>
    <n v="1406595056"/>
    <b v="0"/>
    <n v="0"/>
    <b v="0"/>
    <s v="technology/web"/>
    <n v="-1500"/>
    <e v="#DIV/0!"/>
    <x v="2"/>
    <s v="web"/>
    <x v="604"/>
    <d v="2014-08-28T00:50:56"/>
  </r>
  <r>
    <x v="1"/>
    <s v="US"/>
    <s v="USD"/>
    <n v="1440318908"/>
    <n v="1436430908"/>
    <b v="0"/>
    <n v="8"/>
    <b v="0"/>
    <s v="technology/web"/>
    <n v="-4869"/>
    <n v="16.375"/>
    <x v="2"/>
    <s v="web"/>
    <x v="605"/>
    <d v="2015-08-23T08:35:08"/>
  </r>
  <r>
    <x v="1"/>
    <s v="NL"/>
    <s v="EUR"/>
    <n v="1432479600"/>
    <n v="1428507409"/>
    <b v="0"/>
    <n v="1"/>
    <b v="0"/>
    <s v="technology/web"/>
    <n v="-4990"/>
    <n v="10"/>
    <x v="2"/>
    <s v="web"/>
    <x v="606"/>
    <d v="2015-05-24T15:00:00"/>
  </r>
  <r>
    <x v="1"/>
    <s v="US"/>
    <s v="USD"/>
    <n v="1448225336"/>
    <n v="1445629736"/>
    <b v="0"/>
    <n v="0"/>
    <b v="0"/>
    <s v="technology/web"/>
    <n v="-250"/>
    <e v="#DIV/0!"/>
    <x v="2"/>
    <s v="web"/>
    <x v="607"/>
    <d v="2015-11-22T20:48:56"/>
  </r>
  <r>
    <x v="1"/>
    <s v="US"/>
    <s v="USD"/>
    <n v="1434405980"/>
    <n v="1431813980"/>
    <b v="0"/>
    <n v="5"/>
    <b v="0"/>
    <s v="technology/web"/>
    <n v="-148539"/>
    <n v="292.2"/>
    <x v="2"/>
    <s v="web"/>
    <x v="608"/>
    <d v="2015-06-15T22:06:20"/>
  </r>
  <r>
    <x v="1"/>
    <s v="GB"/>
    <s v="GBP"/>
    <n v="1448761744"/>
    <n v="1446166144"/>
    <b v="0"/>
    <n v="1"/>
    <b v="0"/>
    <s v="technology/web"/>
    <n v="-775"/>
    <n v="5"/>
    <x v="2"/>
    <s v="web"/>
    <x v="609"/>
    <d v="2015-11-29T01:49:04"/>
  </r>
  <r>
    <x v="1"/>
    <s v="US"/>
    <s v="USD"/>
    <n v="1429732586"/>
    <n v="1427140586"/>
    <b v="0"/>
    <n v="0"/>
    <b v="0"/>
    <s v="technology/web"/>
    <n v="-13803"/>
    <e v="#DIV/0!"/>
    <x v="2"/>
    <s v="web"/>
    <x v="610"/>
    <d v="2015-04-22T19:56:26"/>
  </r>
  <r>
    <x v="1"/>
    <s v="FR"/>
    <s v="EUR"/>
    <n v="1453210037"/>
    <n v="1448026037"/>
    <b v="0"/>
    <n v="0"/>
    <b v="0"/>
    <s v="technology/web"/>
    <n v="-80000"/>
    <e v="#DIV/0!"/>
    <x v="2"/>
    <s v="web"/>
    <x v="611"/>
    <d v="2016-01-19T13:27:17"/>
  </r>
  <r>
    <x v="1"/>
    <s v="IT"/>
    <s v="EUR"/>
    <n v="1472777146"/>
    <n v="1470185146"/>
    <b v="0"/>
    <n v="0"/>
    <b v="0"/>
    <s v="technology/web"/>
    <n v="-10000"/>
    <e v="#DIV/0!"/>
    <x v="2"/>
    <s v="web"/>
    <x v="612"/>
    <d v="2016-09-02T00:45:46"/>
  </r>
  <r>
    <x v="1"/>
    <s v="US"/>
    <s v="USD"/>
    <n v="1443675540"/>
    <n v="1441022120"/>
    <b v="0"/>
    <n v="121"/>
    <b v="0"/>
    <s v="technology/web"/>
    <n v="-47182"/>
    <n v="105.93388429752066"/>
    <x v="2"/>
    <s v="web"/>
    <x v="613"/>
    <d v="2015-10-01T04:59:00"/>
  </r>
  <r>
    <x v="1"/>
    <s v="US"/>
    <s v="USD"/>
    <n v="1466731740"/>
    <n v="1464139740"/>
    <b v="0"/>
    <n v="0"/>
    <b v="0"/>
    <s v="technology/web"/>
    <n v="-10000"/>
    <e v="#DIV/0!"/>
    <x v="2"/>
    <s v="web"/>
    <x v="614"/>
    <d v="2016-06-24T01:29:00"/>
  </r>
  <r>
    <x v="1"/>
    <s v="NZ"/>
    <s v="NZD"/>
    <n v="1443149759"/>
    <n v="1440557759"/>
    <b v="0"/>
    <n v="0"/>
    <b v="0"/>
    <s v="technology/web"/>
    <n v="-515"/>
    <e v="#DIV/0!"/>
    <x v="2"/>
    <s v="web"/>
    <x v="615"/>
    <d v="2015-09-25T02:55:59"/>
  </r>
  <r>
    <x v="1"/>
    <s v="FR"/>
    <s v="EUR"/>
    <n v="1488013307"/>
    <n v="1485421307"/>
    <b v="0"/>
    <n v="0"/>
    <b v="0"/>
    <s v="technology/web"/>
    <n v="-5000"/>
    <e v="#DIV/0!"/>
    <x v="2"/>
    <s v="web"/>
    <x v="616"/>
    <d v="2017-02-25T09:01:47"/>
  </r>
  <r>
    <x v="1"/>
    <s v="GB"/>
    <s v="GBP"/>
    <n v="1431072843"/>
    <n v="1427184843"/>
    <b v="0"/>
    <n v="3"/>
    <b v="0"/>
    <s v="technology/web"/>
    <n v="-1940"/>
    <n v="20"/>
    <x v="2"/>
    <s v="web"/>
    <x v="617"/>
    <d v="2015-05-08T08:14:03"/>
  </r>
  <r>
    <x v="1"/>
    <s v="US"/>
    <s v="USD"/>
    <n v="1449689203"/>
    <n v="1447097203"/>
    <b v="0"/>
    <n v="0"/>
    <b v="0"/>
    <s v="technology/web"/>
    <n v="-400"/>
    <e v="#DIV/0!"/>
    <x v="2"/>
    <s v="web"/>
    <x v="618"/>
    <d v="2015-12-09T19:26:43"/>
  </r>
  <r>
    <x v="1"/>
    <s v="US"/>
    <s v="USD"/>
    <n v="1416933390"/>
    <n v="1411745790"/>
    <b v="0"/>
    <n v="1"/>
    <b v="0"/>
    <s v="technology/web"/>
    <n v="-2499999"/>
    <n v="1"/>
    <x v="2"/>
    <s v="web"/>
    <x v="619"/>
    <d v="2014-11-25T16:36:30"/>
  </r>
  <r>
    <x v="1"/>
    <s v="CA"/>
    <s v="CAD"/>
    <n v="1408986738"/>
    <n v="1405098738"/>
    <b v="0"/>
    <n v="1"/>
    <b v="0"/>
    <s v="technology/web"/>
    <n v="-29700"/>
    <n v="300"/>
    <x v="2"/>
    <s v="web"/>
    <x v="620"/>
    <d v="2014-08-25T17:12:18"/>
  </r>
  <r>
    <x v="1"/>
    <s v="US"/>
    <s v="USD"/>
    <n v="1467934937"/>
    <n v="1465342937"/>
    <b v="0"/>
    <n v="3"/>
    <b v="0"/>
    <s v="technology/web"/>
    <n v="-24739"/>
    <n v="87"/>
    <x v="2"/>
    <s v="web"/>
    <x v="621"/>
    <d v="2016-07-07T23:42:17"/>
  </r>
  <r>
    <x v="1"/>
    <s v="US"/>
    <s v="USD"/>
    <n v="1467398138"/>
    <n v="1465670138"/>
    <b v="0"/>
    <n v="9"/>
    <b v="0"/>
    <s v="technology/web"/>
    <n v="-5659"/>
    <n v="37.888888888888886"/>
    <x v="2"/>
    <s v="web"/>
    <x v="622"/>
    <d v="2016-07-01T18:35:38"/>
  </r>
  <r>
    <x v="1"/>
    <s v="AU"/>
    <s v="AUD"/>
    <n v="1432771997"/>
    <n v="1430179997"/>
    <b v="0"/>
    <n v="0"/>
    <b v="0"/>
    <s v="technology/web"/>
    <n v="-75000"/>
    <e v="#DIV/0!"/>
    <x v="2"/>
    <s v="web"/>
    <x v="623"/>
    <d v="2015-05-28T00:13:17"/>
  </r>
  <r>
    <x v="1"/>
    <s v="US"/>
    <s v="USD"/>
    <n v="1431647041"/>
    <n v="1429055041"/>
    <b v="0"/>
    <n v="0"/>
    <b v="0"/>
    <s v="technology/web"/>
    <n v="-5000"/>
    <e v="#DIV/0!"/>
    <x v="2"/>
    <s v="web"/>
    <x v="624"/>
    <d v="2015-05-14T23:44:01"/>
  </r>
  <r>
    <x v="1"/>
    <s v="CA"/>
    <s v="CAD"/>
    <n v="1490560177"/>
    <n v="1487971777"/>
    <b v="0"/>
    <n v="0"/>
    <b v="0"/>
    <s v="technology/web"/>
    <n v="-25000"/>
    <e v="#DIV/0!"/>
    <x v="2"/>
    <s v="web"/>
    <x v="625"/>
    <d v="2017-03-26T20:29:37"/>
  </r>
  <r>
    <x v="1"/>
    <s v="US"/>
    <s v="USD"/>
    <n v="1439644920"/>
    <n v="1436793939"/>
    <b v="0"/>
    <n v="39"/>
    <b v="0"/>
    <s v="technology/web"/>
    <n v="-20655"/>
    <n v="111.41025641025641"/>
    <x v="2"/>
    <s v="web"/>
    <x v="626"/>
    <d v="2015-08-15T13:22:00"/>
  </r>
  <r>
    <x v="1"/>
    <s v="SE"/>
    <s v="SEK"/>
    <n v="1457996400"/>
    <n v="1452842511"/>
    <b v="0"/>
    <n v="1"/>
    <b v="0"/>
    <s v="technology/web"/>
    <n v="-449910"/>
    <n v="90"/>
    <x v="2"/>
    <s v="web"/>
    <x v="627"/>
    <d v="2016-03-14T23:00:00"/>
  </r>
  <r>
    <x v="1"/>
    <s v="US"/>
    <s v="USD"/>
    <n v="1405269457"/>
    <n v="1402677457"/>
    <b v="0"/>
    <n v="0"/>
    <b v="0"/>
    <s v="technology/web"/>
    <n v="-5000"/>
    <e v="#DIV/0!"/>
    <x v="2"/>
    <s v="web"/>
    <x v="628"/>
    <d v="2014-07-13T16:37:37"/>
  </r>
  <r>
    <x v="1"/>
    <s v="AU"/>
    <s v="AUD"/>
    <n v="1463239108"/>
    <n v="1460647108"/>
    <b v="0"/>
    <n v="3"/>
    <b v="0"/>
    <s v="technology/web"/>
    <n v="-199650"/>
    <n v="116.66666666666667"/>
    <x v="2"/>
    <s v="web"/>
    <x v="629"/>
    <d v="2016-05-14T15:18:28"/>
  </r>
  <r>
    <x v="1"/>
    <s v="US"/>
    <s v="USD"/>
    <n v="1441516200"/>
    <n v="1438959121"/>
    <b v="0"/>
    <n v="1"/>
    <b v="0"/>
    <s v="technology/web"/>
    <n v="-11989"/>
    <n v="10"/>
    <x v="2"/>
    <s v="web"/>
    <x v="630"/>
    <d v="2015-09-06T05:10:00"/>
  </r>
  <r>
    <x v="1"/>
    <s v="CA"/>
    <s v="CAD"/>
    <n v="1464460329"/>
    <n v="1461954729"/>
    <b v="0"/>
    <n v="9"/>
    <b v="0"/>
    <s v="technology/web"/>
    <n v="-49310"/>
    <n v="76.666666666666671"/>
    <x v="2"/>
    <s v="web"/>
    <x v="631"/>
    <d v="2016-05-28T18:32:09"/>
  </r>
  <r>
    <x v="1"/>
    <s v="NL"/>
    <s v="EUR"/>
    <n v="1448470165"/>
    <n v="1445874565"/>
    <b v="0"/>
    <n v="0"/>
    <b v="0"/>
    <s v="technology/web"/>
    <n v="-20000"/>
    <e v="#DIV/0!"/>
    <x v="2"/>
    <s v="web"/>
    <x v="632"/>
    <d v="2015-11-25T16:49:25"/>
  </r>
  <r>
    <x v="1"/>
    <s v="US"/>
    <s v="USD"/>
    <n v="1466204400"/>
    <n v="1463469062"/>
    <b v="0"/>
    <n v="25"/>
    <b v="0"/>
    <s v="technology/web"/>
    <n v="-8755"/>
    <n v="49.8"/>
    <x v="2"/>
    <s v="web"/>
    <x v="633"/>
    <d v="2016-06-17T23:00:00"/>
  </r>
  <r>
    <x v="1"/>
    <s v="US"/>
    <s v="USD"/>
    <n v="1424989029"/>
    <n v="1422397029"/>
    <b v="0"/>
    <n v="1"/>
    <b v="0"/>
    <s v="technology/web"/>
    <n v="-4999"/>
    <n v="1"/>
    <x v="2"/>
    <s v="web"/>
    <x v="634"/>
    <d v="2015-02-26T22:17:09"/>
  </r>
  <r>
    <x v="1"/>
    <s v="US"/>
    <s v="USD"/>
    <n v="1428804762"/>
    <n v="1426212762"/>
    <b v="0"/>
    <n v="1"/>
    <b v="0"/>
    <s v="technology/web"/>
    <n v="-24998"/>
    <n v="2"/>
    <x v="2"/>
    <s v="web"/>
    <x v="635"/>
    <d v="2015-04-12T02:12:42"/>
  </r>
  <r>
    <x v="1"/>
    <s v="GB"/>
    <s v="GBP"/>
    <n v="1433587620"/>
    <n v="1430996150"/>
    <b v="0"/>
    <n v="1"/>
    <b v="0"/>
    <s v="technology/web"/>
    <n v="-1996"/>
    <n v="4"/>
    <x v="2"/>
    <s v="web"/>
    <x v="636"/>
    <d v="2015-06-06T10:47:00"/>
  </r>
  <r>
    <x v="1"/>
    <s v="GB"/>
    <s v="GBP"/>
    <n v="1488063840"/>
    <n v="1485558318"/>
    <b v="0"/>
    <n v="0"/>
    <b v="0"/>
    <s v="technology/web"/>
    <n v="-100000"/>
    <e v="#DIV/0!"/>
    <x v="2"/>
    <s v="web"/>
    <x v="637"/>
    <d v="2017-02-25T23:04:00"/>
  </r>
  <r>
    <x v="1"/>
    <s v="DE"/>
    <s v="EUR"/>
    <n v="1490447662"/>
    <n v="1485267262"/>
    <b v="0"/>
    <n v="6"/>
    <b v="0"/>
    <s v="technology/web"/>
    <n v="-199982"/>
    <n v="3"/>
    <x v="2"/>
    <s v="web"/>
    <x v="638"/>
    <d v="2017-03-25T13:14:22"/>
  </r>
  <r>
    <x v="1"/>
    <s v="US"/>
    <s v="USD"/>
    <n v="1413208795"/>
    <n v="1408024795"/>
    <b v="0"/>
    <n v="1"/>
    <b v="0"/>
    <s v="technology/web"/>
    <n v="-999999"/>
    <n v="1"/>
    <x v="2"/>
    <s v="web"/>
    <x v="639"/>
    <d v="2014-10-13T13:59:55"/>
  </r>
  <r>
    <x v="0"/>
    <s v="FR"/>
    <s v="EUR"/>
    <n v="1480028400"/>
    <n v="1478685915"/>
    <b v="0"/>
    <n v="2"/>
    <b v="1"/>
    <s v="technology/wearables"/>
    <n v="31"/>
    <n v="50.5"/>
    <x v="2"/>
    <s v="wearables"/>
    <x v="640"/>
    <d v="2016-11-24T23:00:00"/>
  </r>
  <r>
    <x v="0"/>
    <s v="US"/>
    <s v="USD"/>
    <n v="1439473248"/>
    <n v="1436881248"/>
    <b v="0"/>
    <n v="315"/>
    <b v="1"/>
    <s v="technology/wearables"/>
    <n v="7665"/>
    <n v="151.31746031746033"/>
    <x v="2"/>
    <s v="wearables"/>
    <x v="641"/>
    <d v="2015-08-13T13:40:48"/>
  </r>
  <r>
    <x v="0"/>
    <s v="DE"/>
    <s v="EUR"/>
    <n v="1439998674"/>
    <n v="1436888274"/>
    <b v="0"/>
    <n v="2174"/>
    <b v="1"/>
    <s v="technology/wearables"/>
    <n v="272097"/>
    <n v="134.3592456301748"/>
    <x v="2"/>
    <s v="wearables"/>
    <x v="642"/>
    <d v="2015-08-19T15:37:54"/>
  </r>
  <r>
    <x v="0"/>
    <s v="US"/>
    <s v="USD"/>
    <n v="1433085875"/>
    <n v="1428333875"/>
    <b v="0"/>
    <n v="152"/>
    <b v="1"/>
    <s v="technology/wearables"/>
    <n v="1452"/>
    <n v="174.02631578947367"/>
    <x v="2"/>
    <s v="wearables"/>
    <x v="643"/>
    <d v="2015-05-31T15:24:35"/>
  </r>
  <r>
    <x v="0"/>
    <s v="US"/>
    <s v="USD"/>
    <n v="1414544400"/>
    <n v="1410883139"/>
    <b v="0"/>
    <n v="1021"/>
    <b v="1"/>
    <s v="technology/wearables"/>
    <n v="50029.479999999996"/>
    <n v="73.486268364348675"/>
    <x v="2"/>
    <s v="wearables"/>
    <x v="644"/>
    <d v="2014-10-29T01:00:00"/>
  </r>
  <r>
    <x v="0"/>
    <s v="US"/>
    <s v="USD"/>
    <n v="1470962274"/>
    <n v="1468370274"/>
    <b v="0"/>
    <n v="237"/>
    <b v="1"/>
    <s v="technology/wearables"/>
    <n v="3574"/>
    <n v="23.518987341772153"/>
    <x v="2"/>
    <s v="wearables"/>
    <x v="645"/>
    <d v="2016-08-12T00:37:54"/>
  </r>
  <r>
    <x v="0"/>
    <s v="US"/>
    <s v="USD"/>
    <n v="1407788867"/>
    <n v="1405196867"/>
    <b v="0"/>
    <n v="27"/>
    <b v="1"/>
    <s v="technology/wearables"/>
    <n v="255.01"/>
    <n v="39.074444444444445"/>
    <x v="2"/>
    <s v="wearables"/>
    <x v="646"/>
    <d v="2014-08-11T20:27:47"/>
  </r>
  <r>
    <x v="0"/>
    <s v="CA"/>
    <s v="CAD"/>
    <n v="1458235549"/>
    <n v="1455647149"/>
    <b v="0"/>
    <n v="17"/>
    <b v="1"/>
    <s v="technology/wearables"/>
    <n v="141"/>
    <n v="125.94117647058823"/>
    <x v="2"/>
    <s v="wearables"/>
    <x v="647"/>
    <d v="2016-03-17T17:25:49"/>
  </r>
  <r>
    <x v="0"/>
    <s v="US"/>
    <s v="USD"/>
    <n v="1413304708"/>
    <n v="1410280708"/>
    <b v="0"/>
    <n v="27"/>
    <b v="1"/>
    <s v="technology/wearables"/>
    <n v="9388"/>
    <n v="1644"/>
    <x v="2"/>
    <s v="wearables"/>
    <x v="648"/>
    <d v="2014-10-14T16:38:28"/>
  </r>
  <r>
    <x v="0"/>
    <s v="US"/>
    <s v="USD"/>
    <n v="1410904413"/>
    <n v="1409090013"/>
    <b v="0"/>
    <n v="82"/>
    <b v="1"/>
    <s v="technology/wearables"/>
    <n v="999"/>
    <n v="42.670731707317074"/>
    <x v="2"/>
    <s v="wearables"/>
    <x v="649"/>
    <d v="2014-09-16T21:53:33"/>
  </r>
  <r>
    <x v="0"/>
    <s v="US"/>
    <s v="USD"/>
    <n v="1418953984"/>
    <n v="1413766384"/>
    <b v="0"/>
    <n v="48"/>
    <b v="1"/>
    <s v="technology/wearables"/>
    <n v="186"/>
    <n v="35.125"/>
    <x v="2"/>
    <s v="wearables"/>
    <x v="650"/>
    <d v="2014-12-19T01:53:04"/>
  </r>
  <r>
    <x v="0"/>
    <s v="US"/>
    <s v="USD"/>
    <n v="1418430311"/>
    <n v="1415838311"/>
    <b v="0"/>
    <n v="105"/>
    <b v="1"/>
    <s v="technology/wearables"/>
    <n v="132"/>
    <n v="239.35238095238094"/>
    <x v="2"/>
    <s v="wearables"/>
    <x v="651"/>
    <d v="2014-12-13T00:25:11"/>
  </r>
  <r>
    <x v="0"/>
    <s v="US"/>
    <s v="USD"/>
    <n v="1480613650"/>
    <n v="1478018050"/>
    <b v="0"/>
    <n v="28"/>
    <b v="1"/>
    <s v="technology/wearables"/>
    <n v="14"/>
    <n v="107.64285714285714"/>
    <x v="2"/>
    <s v="wearables"/>
    <x v="652"/>
    <d v="2016-12-01T17:34:10"/>
  </r>
  <r>
    <x v="0"/>
    <s v="US"/>
    <s v="USD"/>
    <n v="1440082240"/>
    <n v="1436885440"/>
    <b v="0"/>
    <n v="1107"/>
    <b v="1"/>
    <s v="technology/wearables"/>
    <n v="31084.5"/>
    <n v="95.830623306233065"/>
    <x v="2"/>
    <s v="wearables"/>
    <x v="653"/>
    <d v="2015-08-20T14:50:40"/>
  </r>
  <r>
    <x v="0"/>
    <s v="US"/>
    <s v="USD"/>
    <n v="1436396313"/>
    <n v="1433804313"/>
    <b v="0"/>
    <n v="1013"/>
    <b v="1"/>
    <s v="technology/wearables"/>
    <n v="20075"/>
    <n v="31.663376110562684"/>
    <x v="2"/>
    <s v="wearables"/>
    <x v="654"/>
    <d v="2015-07-08T22:58:33"/>
  </r>
  <r>
    <x v="0"/>
    <s v="US"/>
    <s v="USD"/>
    <n v="1426197512"/>
    <n v="1423609112"/>
    <b v="0"/>
    <n v="274"/>
    <b v="1"/>
    <s v="technology/wearables"/>
    <n v="3751"/>
    <n v="42.886861313868614"/>
    <x v="2"/>
    <s v="wearables"/>
    <x v="655"/>
    <d v="2015-03-12T21:58:32"/>
  </r>
  <r>
    <x v="0"/>
    <s v="US"/>
    <s v="USD"/>
    <n v="1460917119"/>
    <n v="1455736719"/>
    <b v="0"/>
    <n v="87"/>
    <b v="1"/>
    <s v="technology/wearables"/>
    <n v="5678"/>
    <n v="122.73563218390805"/>
    <x v="2"/>
    <s v="wearables"/>
    <x v="656"/>
    <d v="2016-04-17T18:18:39"/>
  </r>
  <r>
    <x v="0"/>
    <s v="US"/>
    <s v="USD"/>
    <n v="1450901872"/>
    <n v="1448309872"/>
    <b v="0"/>
    <n v="99"/>
    <b v="1"/>
    <s v="technology/wearables"/>
    <n v="3855"/>
    <n v="190.45454545454547"/>
    <x v="2"/>
    <s v="wearables"/>
    <x v="657"/>
    <d v="2015-12-23T20:17:52"/>
  </r>
  <r>
    <x v="0"/>
    <s v="US"/>
    <s v="USD"/>
    <n v="1437933600"/>
    <n v="1435117889"/>
    <b v="0"/>
    <n v="276"/>
    <b v="1"/>
    <s v="technology/wearables"/>
    <n v="1289"/>
    <n v="109.33695652173913"/>
    <x v="2"/>
    <s v="wearables"/>
    <x v="658"/>
    <d v="2015-07-26T18:00:00"/>
  </r>
  <r>
    <x v="0"/>
    <s v="US"/>
    <s v="USD"/>
    <n v="1440339295"/>
    <n v="1437747295"/>
    <b v="0"/>
    <n v="21"/>
    <b v="1"/>
    <s v="technology/wearables"/>
    <n v="17"/>
    <n v="143.66666666666666"/>
    <x v="2"/>
    <s v="wearables"/>
    <x v="659"/>
    <d v="2015-08-23T14:14:55"/>
  </r>
  <r>
    <x v="2"/>
    <s v="US"/>
    <s v="USD"/>
    <n v="1415558879"/>
    <n v="1412963279"/>
    <b v="0"/>
    <n v="18"/>
    <b v="0"/>
    <s v="technology/wearables"/>
    <n v="-48471"/>
    <n v="84.944444444444443"/>
    <x v="2"/>
    <s v="wearables"/>
    <x v="660"/>
    <d v="2014-11-09T18:47:59"/>
  </r>
  <r>
    <x v="2"/>
    <s v="US"/>
    <s v="USD"/>
    <n v="1477236559"/>
    <n v="1474644559"/>
    <b v="0"/>
    <n v="9"/>
    <b v="0"/>
    <s v="technology/wearables"/>
    <n v="-9905"/>
    <n v="10.555555555555555"/>
    <x v="2"/>
    <s v="wearables"/>
    <x v="661"/>
    <d v="2016-10-23T15:29:19"/>
  </r>
  <r>
    <x v="2"/>
    <s v="US"/>
    <s v="USD"/>
    <n v="1421404247"/>
    <n v="1418812247"/>
    <b v="0"/>
    <n v="4"/>
    <b v="0"/>
    <s v="technology/wearables"/>
    <n v="-38844"/>
    <n v="39"/>
    <x v="2"/>
    <s v="wearables"/>
    <x v="662"/>
    <d v="2015-01-16T10:30:47"/>
  </r>
  <r>
    <x v="2"/>
    <s v="DK"/>
    <s v="DKK"/>
    <n v="1437250456"/>
    <n v="1434658456"/>
    <b v="0"/>
    <n v="7"/>
    <b v="0"/>
    <s v="technology/wearables"/>
    <n v="-199300"/>
    <n v="100"/>
    <x v="2"/>
    <s v="wearables"/>
    <x v="663"/>
    <d v="2015-07-18T20:14:16"/>
  </r>
  <r>
    <x v="2"/>
    <s v="US"/>
    <s v="USD"/>
    <n v="1428940775"/>
    <n v="1426348775"/>
    <b v="0"/>
    <n v="29"/>
    <b v="0"/>
    <s v="technology/wearables"/>
    <n v="-11096"/>
    <n v="31.172413793103448"/>
    <x v="2"/>
    <s v="wearables"/>
    <x v="664"/>
    <d v="2015-04-13T15:59:35"/>
  </r>
  <r>
    <x v="2"/>
    <s v="US"/>
    <s v="USD"/>
    <n v="1484327061"/>
    <n v="1479143061"/>
    <b v="0"/>
    <n v="12"/>
    <b v="0"/>
    <s v="technology/wearables"/>
    <n v="-8136"/>
    <n v="155.33333333333334"/>
    <x v="2"/>
    <s v="wearables"/>
    <x v="665"/>
    <d v="2017-01-13T17:04:21"/>
  </r>
  <r>
    <x v="2"/>
    <s v="US"/>
    <s v="USD"/>
    <n v="1408305498"/>
    <n v="1405713498"/>
    <b v="0"/>
    <n v="4"/>
    <b v="0"/>
    <s v="technology/wearables"/>
    <n v="-199992"/>
    <n v="2"/>
    <x v="2"/>
    <s v="wearables"/>
    <x v="666"/>
    <d v="2014-08-17T19:58:18"/>
  </r>
  <r>
    <x v="2"/>
    <s v="IT"/>
    <s v="EUR"/>
    <n v="1477731463"/>
    <n v="1474275463"/>
    <b v="0"/>
    <n v="28"/>
    <b v="0"/>
    <s v="technology/wearables"/>
    <n v="-44990"/>
    <n v="178.92857142857142"/>
    <x v="2"/>
    <s v="wearables"/>
    <x v="667"/>
    <d v="2016-10-29T08:57:43"/>
  </r>
  <r>
    <x v="2"/>
    <s v="US"/>
    <s v="USD"/>
    <n v="1431374222"/>
    <n v="1427486222"/>
    <b v="0"/>
    <n v="25"/>
    <b v="0"/>
    <s v="technology/wearables"/>
    <n v="-14316"/>
    <n v="27.36"/>
    <x v="2"/>
    <s v="wearables"/>
    <x v="668"/>
    <d v="2015-05-11T19:57:02"/>
  </r>
  <r>
    <x v="2"/>
    <s v="SE"/>
    <s v="SEK"/>
    <n v="1467817258"/>
    <n v="1465225258"/>
    <b v="0"/>
    <n v="28"/>
    <b v="0"/>
    <s v="technology/wearables"/>
    <n v="-156985"/>
    <n v="1536.25"/>
    <x v="2"/>
    <s v="wearables"/>
    <x v="669"/>
    <d v="2016-07-06T15:00:58"/>
  </r>
  <r>
    <x v="2"/>
    <s v="IT"/>
    <s v="EUR"/>
    <n v="1466323800"/>
    <n v="1463418120"/>
    <b v="0"/>
    <n v="310"/>
    <b v="0"/>
    <s v="technology/wearables"/>
    <n v="-63651"/>
    <n v="84.99677419354839"/>
    <x v="2"/>
    <s v="wearables"/>
    <x v="670"/>
    <d v="2016-06-19T08:10:00"/>
  </r>
  <r>
    <x v="2"/>
    <s v="US"/>
    <s v="USD"/>
    <n v="1421208000"/>
    <n v="1418315852"/>
    <b v="0"/>
    <n v="15"/>
    <b v="0"/>
    <s v="technology/wearables"/>
    <n v="-18172"/>
    <n v="788.5333333333333"/>
    <x v="2"/>
    <s v="wearables"/>
    <x v="671"/>
    <d v="2015-01-14T04:00:00"/>
  </r>
  <r>
    <x v="2"/>
    <s v="US"/>
    <s v="USD"/>
    <n v="1420088340"/>
    <n v="1417410964"/>
    <b v="0"/>
    <n v="215"/>
    <b v="0"/>
    <s v="technology/wearables"/>
    <n v="-39186"/>
    <n v="50.29767441860465"/>
    <x v="2"/>
    <s v="wearables"/>
    <x v="672"/>
    <d v="2015-01-01T04:59:00"/>
  </r>
  <r>
    <x v="2"/>
    <s v="US"/>
    <s v="USD"/>
    <n v="1409602217"/>
    <n v="1405714217"/>
    <b v="0"/>
    <n v="3"/>
    <b v="0"/>
    <s v="technology/wearables"/>
    <n v="-99795"/>
    <n v="68.333333333333329"/>
    <x v="2"/>
    <s v="wearables"/>
    <x v="673"/>
    <d v="2014-09-01T20:10:17"/>
  </r>
  <r>
    <x v="2"/>
    <s v="US"/>
    <s v="USD"/>
    <n v="1407811627"/>
    <n v="1402627627"/>
    <b v="0"/>
    <n v="2"/>
    <b v="0"/>
    <s v="technology/wearables"/>
    <n v="-49985"/>
    <n v="7.5"/>
    <x v="2"/>
    <s v="wearables"/>
    <x v="674"/>
    <d v="2014-08-12T02:47:07"/>
  </r>
  <r>
    <x v="2"/>
    <s v="US"/>
    <s v="USD"/>
    <n v="1420095540"/>
    <n v="1417558804"/>
    <b v="0"/>
    <n v="26"/>
    <b v="0"/>
    <s v="technology/wearables"/>
    <n v="-5109"/>
    <n v="34.269230769230766"/>
    <x v="2"/>
    <s v="wearables"/>
    <x v="675"/>
    <d v="2015-01-01T06:59:00"/>
  </r>
  <r>
    <x v="2"/>
    <s v="CA"/>
    <s v="CAD"/>
    <n v="1423333581"/>
    <n v="1420741581"/>
    <b v="0"/>
    <n v="24"/>
    <b v="0"/>
    <s v="technology/wearables"/>
    <n v="-98529"/>
    <n v="61.291666666666664"/>
    <x v="2"/>
    <s v="wearables"/>
    <x v="676"/>
    <d v="2015-02-07T18:26:21"/>
  </r>
  <r>
    <x v="2"/>
    <s v="IT"/>
    <s v="EUR"/>
    <n v="1467106895"/>
    <n v="1463218895"/>
    <b v="0"/>
    <n v="96"/>
    <b v="0"/>
    <s v="technology/wearables"/>
    <n v="-37208"/>
    <n v="133.25"/>
    <x v="2"/>
    <s v="wearables"/>
    <x v="677"/>
    <d v="2016-06-28T09:41:35"/>
  </r>
  <r>
    <x v="2"/>
    <s v="US"/>
    <s v="USD"/>
    <n v="1463821338"/>
    <n v="1461229338"/>
    <b v="0"/>
    <n v="17"/>
    <b v="0"/>
    <s v="technology/wearables"/>
    <n v="-27892"/>
    <n v="65.17647058823529"/>
    <x v="2"/>
    <s v="wearables"/>
    <x v="678"/>
    <d v="2016-05-21T09:02:18"/>
  </r>
  <r>
    <x v="2"/>
    <s v="US"/>
    <s v="USD"/>
    <n v="1472920909"/>
    <n v="1467736909"/>
    <b v="0"/>
    <n v="94"/>
    <b v="0"/>
    <s v="technology/wearables"/>
    <n v="-48173"/>
    <n v="93.90425531914893"/>
    <x v="2"/>
    <s v="wearables"/>
    <x v="679"/>
    <d v="2016-09-03T16:41:49"/>
  </r>
  <r>
    <x v="2"/>
    <s v="US"/>
    <s v="USD"/>
    <n v="1410955331"/>
    <n v="1407931331"/>
    <b v="0"/>
    <n v="129"/>
    <b v="0"/>
    <s v="technology/wearables"/>
    <n v="-55566"/>
    <n v="150.65116279069767"/>
    <x v="2"/>
    <s v="wearables"/>
    <x v="680"/>
    <d v="2014-09-17T12:02:11"/>
  </r>
  <r>
    <x v="2"/>
    <s v="US"/>
    <s v="USD"/>
    <n v="1477509604"/>
    <n v="1474917604"/>
    <b v="0"/>
    <n v="1"/>
    <b v="0"/>
    <s v="technology/wearables"/>
    <n v="-2499"/>
    <n v="1"/>
    <x v="2"/>
    <s v="wearables"/>
    <x v="681"/>
    <d v="2016-10-26T19:20:04"/>
  </r>
  <r>
    <x v="2"/>
    <s v="US"/>
    <s v="USD"/>
    <n v="1489512122"/>
    <n v="1486923722"/>
    <b v="0"/>
    <n v="4"/>
    <b v="0"/>
    <s v="technology/wearables"/>
    <n v="-49947"/>
    <n v="13.25"/>
    <x v="2"/>
    <s v="wearables"/>
    <x v="682"/>
    <d v="2017-03-14T17:22:02"/>
  </r>
  <r>
    <x v="2"/>
    <s v="US"/>
    <s v="USD"/>
    <n v="1477949764"/>
    <n v="1474493764"/>
    <b v="0"/>
    <n v="3"/>
    <b v="0"/>
    <s v="technology/wearables"/>
    <n v="-34702"/>
    <n v="99.333333333333329"/>
    <x v="2"/>
    <s v="wearables"/>
    <x v="683"/>
    <d v="2016-10-31T21:36:04"/>
  </r>
  <r>
    <x v="2"/>
    <s v="US"/>
    <s v="USD"/>
    <n v="1406257200"/>
    <n v="1403176891"/>
    <b v="0"/>
    <n v="135"/>
    <b v="0"/>
    <s v="technology/wearables"/>
    <n v="-296052"/>
    <n v="177.39259259259259"/>
    <x v="2"/>
    <s v="wearables"/>
    <x v="684"/>
    <d v="2014-07-25T03:00:00"/>
  </r>
  <r>
    <x v="2"/>
    <s v="US"/>
    <s v="USD"/>
    <n v="1421095672"/>
    <n v="1417207672"/>
    <b v="0"/>
    <n v="10"/>
    <b v="0"/>
    <s v="technology/wearables"/>
    <n v="-1447"/>
    <n v="55.3"/>
    <x v="2"/>
    <s v="wearables"/>
    <x v="685"/>
    <d v="2015-01-12T20:47:52"/>
  </r>
  <r>
    <x v="2"/>
    <s v="IT"/>
    <s v="EUR"/>
    <n v="1438618170"/>
    <n v="1436026170"/>
    <b v="0"/>
    <n v="0"/>
    <b v="0"/>
    <s v="technology/wearables"/>
    <n v="-500000"/>
    <e v="#DIV/0!"/>
    <x v="2"/>
    <s v="wearables"/>
    <x v="686"/>
    <d v="2015-08-03T16:09:30"/>
  </r>
  <r>
    <x v="2"/>
    <s v="MX"/>
    <s v="MXN"/>
    <n v="1486317653"/>
    <n v="1481133653"/>
    <b v="0"/>
    <n v="6"/>
    <b v="0"/>
    <s v="technology/wearables"/>
    <n v="-96450"/>
    <n v="591.66666666666663"/>
    <x v="2"/>
    <s v="wearables"/>
    <x v="687"/>
    <d v="2017-02-05T18:00:53"/>
  </r>
  <r>
    <x v="2"/>
    <s v="US"/>
    <s v="USD"/>
    <n v="1444876253"/>
    <n v="1442284253"/>
    <b v="0"/>
    <n v="36"/>
    <b v="0"/>
    <s v="technology/wearables"/>
    <n v="-5402"/>
    <n v="405.5"/>
    <x v="2"/>
    <s v="wearables"/>
    <x v="688"/>
    <d v="2015-10-15T02:30:53"/>
  </r>
  <r>
    <x v="2"/>
    <s v="US"/>
    <s v="USD"/>
    <n v="1481173140"/>
    <n v="1478016097"/>
    <b v="0"/>
    <n v="336"/>
    <b v="0"/>
    <s v="technology/wearables"/>
    <n v="-84702.5"/>
    <n v="343.14732142857144"/>
    <x v="2"/>
    <s v="wearables"/>
    <x v="689"/>
    <d v="2016-12-08T04:59:00"/>
  </r>
  <r>
    <x v="2"/>
    <s v="US"/>
    <s v="USD"/>
    <n v="1473400800"/>
    <n v="1469718841"/>
    <b v="0"/>
    <n v="34"/>
    <b v="0"/>
    <s v="technology/wearables"/>
    <n v="-17532"/>
    <n v="72.588235294117652"/>
    <x v="2"/>
    <s v="wearables"/>
    <x v="690"/>
    <d v="2016-09-09T06:00:00"/>
  </r>
  <r>
    <x v="2"/>
    <s v="US"/>
    <s v="USD"/>
    <n v="1435711246"/>
    <n v="1433292046"/>
    <b v="0"/>
    <n v="10"/>
    <b v="0"/>
    <s v="technology/wearables"/>
    <n v="-49740"/>
    <n v="26"/>
    <x v="2"/>
    <s v="wearables"/>
    <x v="691"/>
    <d v="2015-07-01T00:40:46"/>
  </r>
  <r>
    <x v="2"/>
    <s v="GB"/>
    <s v="GBP"/>
    <n v="1482397263"/>
    <n v="1479805263"/>
    <b v="0"/>
    <n v="201"/>
    <b v="0"/>
    <s v="technology/wearables"/>
    <n v="-18694"/>
    <n v="6.4975124378109452"/>
    <x v="2"/>
    <s v="wearables"/>
    <x v="692"/>
    <d v="2016-12-22T09:01:03"/>
  </r>
  <r>
    <x v="2"/>
    <s v="US"/>
    <s v="USD"/>
    <n v="1430421827"/>
    <n v="1427829827"/>
    <b v="0"/>
    <n v="296"/>
    <b v="0"/>
    <s v="technology/wearables"/>
    <n v="-64662"/>
    <n v="119.38513513513513"/>
    <x v="2"/>
    <s v="wearables"/>
    <x v="693"/>
    <d v="2015-04-30T19:23:47"/>
  </r>
  <r>
    <x v="2"/>
    <s v="US"/>
    <s v="USD"/>
    <n v="1485964559"/>
    <n v="1483372559"/>
    <b v="0"/>
    <n v="7"/>
    <b v="0"/>
    <s v="technology/wearables"/>
    <n v="-149410"/>
    <n v="84.285714285714292"/>
    <x v="2"/>
    <s v="wearables"/>
    <x v="694"/>
    <d v="2017-02-01T15:55:59"/>
  </r>
  <r>
    <x v="2"/>
    <s v="US"/>
    <s v="USD"/>
    <n v="1414758620"/>
    <n v="1412166620"/>
    <b v="0"/>
    <n v="7"/>
    <b v="0"/>
    <s v="technology/wearables"/>
    <n v="-59364"/>
    <n v="90.857142857142861"/>
    <x v="2"/>
    <s v="wearables"/>
    <x v="695"/>
    <d v="2014-10-31T12:30:20"/>
  </r>
  <r>
    <x v="2"/>
    <s v="NL"/>
    <s v="EUR"/>
    <n v="1406326502"/>
    <n v="1403734502"/>
    <b v="0"/>
    <n v="1"/>
    <b v="0"/>
    <s v="technology/wearables"/>
    <n v="-174999"/>
    <n v="1"/>
    <x v="2"/>
    <s v="wearables"/>
    <x v="696"/>
    <d v="2014-07-25T22:15:02"/>
  </r>
  <r>
    <x v="2"/>
    <s v="DE"/>
    <s v="EUR"/>
    <n v="1454502789"/>
    <n v="1453206789"/>
    <b v="0"/>
    <n v="114"/>
    <b v="0"/>
    <s v="technology/wearables"/>
    <n v="-2681"/>
    <n v="20.342105263157894"/>
    <x v="2"/>
    <s v="wearables"/>
    <x v="697"/>
    <d v="2016-02-03T12:33:09"/>
  </r>
  <r>
    <x v="2"/>
    <s v="US"/>
    <s v="USD"/>
    <n v="1411005600"/>
    <n v="1408141245"/>
    <b v="0"/>
    <n v="29"/>
    <b v="0"/>
    <s v="technology/wearables"/>
    <n v="-84610"/>
    <n v="530.68965517241384"/>
    <x v="2"/>
    <s v="wearables"/>
    <x v="698"/>
    <d v="2014-09-18T02:00:00"/>
  </r>
  <r>
    <x v="2"/>
    <s v="US"/>
    <s v="USD"/>
    <n v="1385136000"/>
    <n v="1381923548"/>
    <b v="0"/>
    <n v="890"/>
    <b v="0"/>
    <s v="technology/wearables"/>
    <n v="-22851.259999999995"/>
    <n v="120.39184269662923"/>
    <x v="2"/>
    <s v="wearables"/>
    <x v="699"/>
    <d v="2013-11-22T16:00:00"/>
  </r>
  <r>
    <x v="2"/>
    <s v="ES"/>
    <s v="EUR"/>
    <n v="1484065881"/>
    <n v="1481473881"/>
    <b v="0"/>
    <n v="31"/>
    <b v="0"/>
    <s v="technology/wearables"/>
    <n v="-14597"/>
    <n v="13"/>
    <x v="2"/>
    <s v="wearables"/>
    <x v="700"/>
    <d v="2017-01-10T16:31:21"/>
  </r>
  <r>
    <x v="2"/>
    <s v="GB"/>
    <s v="GBP"/>
    <n v="1406130880"/>
    <n v="1403538880"/>
    <b v="0"/>
    <n v="21"/>
    <b v="0"/>
    <s v="technology/wearables"/>
    <n v="-16882"/>
    <n v="291.33333333333331"/>
    <x v="2"/>
    <s v="wearables"/>
    <x v="701"/>
    <d v="2014-07-23T15:54:40"/>
  </r>
  <r>
    <x v="2"/>
    <s v="US"/>
    <s v="USD"/>
    <n v="1480011987"/>
    <n v="1477416387"/>
    <b v="0"/>
    <n v="37"/>
    <b v="0"/>
    <s v="technology/wearables"/>
    <n v="-10377.99"/>
    <n v="124.9191891891892"/>
    <x v="2"/>
    <s v="wearables"/>
    <x v="702"/>
    <d v="2016-11-24T18:26:27"/>
  </r>
  <r>
    <x v="2"/>
    <s v="US"/>
    <s v="USD"/>
    <n v="1485905520"/>
    <n v="1481150949"/>
    <b v="0"/>
    <n v="7"/>
    <b v="0"/>
    <s v="technology/wearables"/>
    <n v="-14163"/>
    <n v="119.57142857142857"/>
    <x v="2"/>
    <s v="wearables"/>
    <x v="703"/>
    <d v="2017-01-31T23:32:00"/>
  </r>
  <r>
    <x v="2"/>
    <s v="CA"/>
    <s v="CAD"/>
    <n v="1487565468"/>
    <n v="1482381468"/>
    <b v="0"/>
    <n v="4"/>
    <b v="0"/>
    <s v="technology/wearables"/>
    <n v="-54519"/>
    <n v="120.25"/>
    <x v="2"/>
    <s v="wearables"/>
    <x v="704"/>
    <d v="2017-02-20T04:37:48"/>
  </r>
  <r>
    <x v="2"/>
    <s v="NL"/>
    <s v="EUR"/>
    <n v="1484999278"/>
    <n v="1482407278"/>
    <b v="0"/>
    <n v="5"/>
    <b v="0"/>
    <s v="technology/wearables"/>
    <n v="-99023"/>
    <n v="195.4"/>
    <x v="2"/>
    <s v="wearables"/>
    <x v="705"/>
    <d v="2017-01-21T11:47:58"/>
  </r>
  <r>
    <x v="2"/>
    <s v="ES"/>
    <s v="EUR"/>
    <n v="1481740740"/>
    <n v="1478130783"/>
    <b v="0"/>
    <n v="0"/>
    <b v="0"/>
    <s v="technology/wearables"/>
    <n v="-100000"/>
    <e v="#DIV/0!"/>
    <x v="2"/>
    <s v="wearables"/>
    <x v="706"/>
    <d v="2016-12-14T18:39:00"/>
  </r>
  <r>
    <x v="2"/>
    <s v="GB"/>
    <s v="GBP"/>
    <n v="1483286127"/>
    <n v="1479830127"/>
    <b v="0"/>
    <n v="456"/>
    <b v="0"/>
    <s v="technology/wearables"/>
    <n v="-14329.400000000001"/>
    <n v="117.69868421052631"/>
    <x v="2"/>
    <s v="wearables"/>
    <x v="707"/>
    <d v="2017-01-01T15:55:27"/>
  </r>
  <r>
    <x v="2"/>
    <s v="GB"/>
    <s v="GBP"/>
    <n v="1410616600"/>
    <n v="1405432600"/>
    <b v="0"/>
    <n v="369"/>
    <b v="0"/>
    <s v="technology/wearables"/>
    <n v="-31163"/>
    <n v="23.948509485094849"/>
    <x v="2"/>
    <s v="wearables"/>
    <x v="708"/>
    <d v="2014-09-13T13:56:40"/>
  </r>
  <r>
    <x v="2"/>
    <s v="US"/>
    <s v="USD"/>
    <n v="1417741159"/>
    <n v="1415149159"/>
    <b v="0"/>
    <n v="2"/>
    <b v="0"/>
    <s v="technology/wearables"/>
    <n v="-14939"/>
    <n v="30.5"/>
    <x v="2"/>
    <s v="wearables"/>
    <x v="709"/>
    <d v="2014-12-05T00:59:19"/>
  </r>
  <r>
    <x v="2"/>
    <s v="CA"/>
    <s v="CAD"/>
    <n v="1408495440"/>
    <n v="1405640302"/>
    <b v="0"/>
    <n v="0"/>
    <b v="0"/>
    <s v="technology/wearables"/>
    <n v="-1200"/>
    <e v="#DIV/0!"/>
    <x v="2"/>
    <s v="wearables"/>
    <x v="710"/>
    <d v="2014-08-20T00:44:00"/>
  </r>
  <r>
    <x v="2"/>
    <s v="NL"/>
    <s v="EUR"/>
    <n v="1481716868"/>
    <n v="1478257268"/>
    <b v="0"/>
    <n v="338"/>
    <b v="0"/>
    <s v="technology/wearables"/>
    <n v="-66209"/>
    <n v="99.973372781065095"/>
    <x v="2"/>
    <s v="wearables"/>
    <x v="711"/>
    <d v="2016-12-14T12:01:08"/>
  </r>
  <r>
    <x v="2"/>
    <s v="US"/>
    <s v="USD"/>
    <n v="1455466832"/>
    <n v="1452874832"/>
    <b v="0"/>
    <n v="4"/>
    <b v="0"/>
    <s v="technology/wearables"/>
    <n v="-48395"/>
    <n v="26.25"/>
    <x v="2"/>
    <s v="wearables"/>
    <x v="712"/>
    <d v="2016-02-14T16:20:32"/>
  </r>
  <r>
    <x v="2"/>
    <s v="IT"/>
    <s v="EUR"/>
    <n v="1465130532"/>
    <n v="1462538532"/>
    <b v="0"/>
    <n v="1"/>
    <b v="0"/>
    <s v="technology/wearables"/>
    <n v="-24801"/>
    <n v="199"/>
    <x v="2"/>
    <s v="wearables"/>
    <x v="713"/>
    <d v="2016-06-05T12:42:12"/>
  </r>
  <r>
    <x v="2"/>
    <s v="US"/>
    <s v="USD"/>
    <n v="1488308082"/>
    <n v="1483124082"/>
    <b v="0"/>
    <n v="28"/>
    <b v="0"/>
    <s v="technology/wearables"/>
    <n v="-12751"/>
    <n v="80.321428571428569"/>
    <x v="2"/>
    <s v="wearables"/>
    <x v="714"/>
    <d v="2017-02-28T18:54:42"/>
  </r>
  <r>
    <x v="2"/>
    <s v="US"/>
    <s v="USD"/>
    <n v="1446693040"/>
    <n v="1443233440"/>
    <b v="0"/>
    <n v="12"/>
    <b v="0"/>
    <s v="technology/wearables"/>
    <n v="-26111"/>
    <n v="115.75"/>
    <x v="2"/>
    <s v="wearables"/>
    <x v="715"/>
    <d v="2015-11-05T03:10:40"/>
  </r>
  <r>
    <x v="2"/>
    <s v="US"/>
    <s v="USD"/>
    <n v="1417392000"/>
    <n v="1414511307"/>
    <b v="0"/>
    <n v="16"/>
    <b v="0"/>
    <s v="technology/wearables"/>
    <n v="-6285"/>
    <n v="44.6875"/>
    <x v="2"/>
    <s v="wearables"/>
    <x v="716"/>
    <d v="2014-12-01T00:00:00"/>
  </r>
  <r>
    <x v="2"/>
    <s v="US"/>
    <s v="USD"/>
    <n v="1409949002"/>
    <n v="1407357002"/>
    <b v="0"/>
    <n v="4"/>
    <b v="0"/>
    <s v="technology/wearables"/>
    <n v="-99695"/>
    <n v="76.25"/>
    <x v="2"/>
    <s v="wearables"/>
    <x v="717"/>
    <d v="2014-09-05T20:30:02"/>
  </r>
  <r>
    <x v="2"/>
    <s v="US"/>
    <s v="USD"/>
    <n v="1487397540"/>
    <n v="1484684247"/>
    <b v="0"/>
    <n v="4"/>
    <b v="0"/>
    <s v="technology/wearables"/>
    <n v="-11910"/>
    <n v="22.5"/>
    <x v="2"/>
    <s v="wearables"/>
    <x v="718"/>
    <d v="2017-02-18T05:59:00"/>
  </r>
  <r>
    <x v="2"/>
    <s v="US"/>
    <s v="USD"/>
    <n v="1456189076"/>
    <n v="1454979476"/>
    <b v="0"/>
    <n v="10"/>
    <b v="0"/>
    <s v="technology/wearables"/>
    <n v="-14806"/>
    <n v="19.399999999999999"/>
    <x v="2"/>
    <s v="wearables"/>
    <x v="719"/>
    <d v="2016-02-23T00:57:56"/>
  </r>
  <r>
    <x v="0"/>
    <s v="US"/>
    <s v="USD"/>
    <n v="1327851291"/>
    <n v="1325432091"/>
    <b v="0"/>
    <n v="41"/>
    <b v="1"/>
    <s v="publishing/nonfiction"/>
    <n v="835"/>
    <n v="66.707317073170728"/>
    <x v="3"/>
    <s v="nonfiction"/>
    <x v="720"/>
    <d v="2012-01-29T15:34:51"/>
  </r>
  <r>
    <x v="0"/>
    <s v="US"/>
    <s v="USD"/>
    <n v="1406900607"/>
    <n v="1403012607"/>
    <b v="0"/>
    <n v="119"/>
    <b v="1"/>
    <s v="publishing/nonfiction"/>
    <n v="1813"/>
    <n v="84.142857142857139"/>
    <x v="3"/>
    <s v="nonfiction"/>
    <x v="721"/>
    <d v="2014-08-01T13:43:27"/>
  </r>
  <r>
    <x v="0"/>
    <s v="US"/>
    <s v="USD"/>
    <n v="1333909178"/>
    <n v="1331320778"/>
    <b v="0"/>
    <n v="153"/>
    <b v="1"/>
    <s v="publishing/nonfiction"/>
    <n v="8006"/>
    <n v="215.72549019607843"/>
    <x v="3"/>
    <s v="nonfiction"/>
    <x v="722"/>
    <d v="2012-04-08T18:19:38"/>
  </r>
  <r>
    <x v="0"/>
    <s v="US"/>
    <s v="USD"/>
    <n v="1438228740"/>
    <n v="1435606549"/>
    <b v="0"/>
    <n v="100"/>
    <b v="1"/>
    <s v="publishing/nonfiction"/>
    <n v="469"/>
    <n v="54.69"/>
    <x v="3"/>
    <s v="nonfiction"/>
    <x v="723"/>
    <d v="2015-07-30T03:59:00"/>
  </r>
  <r>
    <x v="0"/>
    <s v="US"/>
    <s v="USD"/>
    <n v="1309447163"/>
    <n v="1306855163"/>
    <b v="0"/>
    <n v="143"/>
    <b v="1"/>
    <s v="publishing/nonfiction"/>
    <n v="383.01000000000022"/>
    <n v="51.62944055944056"/>
    <x v="3"/>
    <s v="nonfiction"/>
    <x v="724"/>
    <d v="2011-06-30T15:19:23"/>
  </r>
  <r>
    <x v="0"/>
    <s v="US"/>
    <s v="USD"/>
    <n v="1450018912"/>
    <n v="1447426912"/>
    <b v="0"/>
    <n v="140"/>
    <b v="1"/>
    <s v="publishing/nonfiction"/>
    <n v="70"/>
    <n v="143.35714285714286"/>
    <x v="3"/>
    <s v="nonfiction"/>
    <x v="725"/>
    <d v="2015-12-13T15:01:52"/>
  </r>
  <r>
    <x v="0"/>
    <s v="US"/>
    <s v="USD"/>
    <n v="1365728487"/>
    <n v="1363136487"/>
    <b v="0"/>
    <n v="35"/>
    <b v="1"/>
    <s v="publishing/nonfiction"/>
    <n v="35"/>
    <n v="72.428571428571431"/>
    <x v="3"/>
    <s v="nonfiction"/>
    <x v="726"/>
    <d v="2013-04-12T01:01:27"/>
  </r>
  <r>
    <x v="0"/>
    <s v="US"/>
    <s v="USD"/>
    <n v="1358198400"/>
    <n v="1354580949"/>
    <b v="0"/>
    <n v="149"/>
    <b v="1"/>
    <s v="publishing/nonfiction"/>
    <n v="1943"/>
    <n v="36.530201342281877"/>
    <x v="3"/>
    <s v="nonfiction"/>
    <x v="727"/>
    <d v="2013-01-14T21:20:00"/>
  </r>
  <r>
    <x v="0"/>
    <s v="US"/>
    <s v="USD"/>
    <n v="1313957157"/>
    <n v="1310069157"/>
    <b v="0"/>
    <n v="130"/>
    <b v="1"/>
    <s v="publishing/nonfiction"/>
    <n v="417.44999999999982"/>
    <n v="60.903461538461535"/>
    <x v="3"/>
    <s v="nonfiction"/>
    <x v="728"/>
    <d v="2011-08-21T20:05:57"/>
  </r>
  <r>
    <x v="0"/>
    <s v="US"/>
    <s v="USD"/>
    <n v="1348028861"/>
    <n v="1342844861"/>
    <b v="0"/>
    <n v="120"/>
    <b v="1"/>
    <s v="publishing/nonfiction"/>
    <n v="1226"/>
    <n v="43.55"/>
    <x v="3"/>
    <s v="nonfiction"/>
    <x v="729"/>
    <d v="2012-09-19T04:27:41"/>
  </r>
  <r>
    <x v="0"/>
    <s v="US"/>
    <s v="USD"/>
    <n v="1323280391"/>
    <n v="1320688391"/>
    <b v="0"/>
    <n v="265"/>
    <b v="1"/>
    <s v="publishing/nonfiction"/>
    <n v="6438"/>
    <n v="99.766037735849054"/>
    <x v="3"/>
    <s v="nonfiction"/>
    <x v="730"/>
    <d v="2011-12-07T17:53:11"/>
  </r>
  <r>
    <x v="0"/>
    <s v="US"/>
    <s v="USD"/>
    <n v="1327212000"/>
    <n v="1322852747"/>
    <b v="0"/>
    <n v="71"/>
    <b v="1"/>
    <s v="publishing/nonfiction"/>
    <n v="1300"/>
    <n v="88.732394366197184"/>
    <x v="3"/>
    <s v="nonfiction"/>
    <x v="731"/>
    <d v="2012-01-22T06:00:00"/>
  </r>
  <r>
    <x v="0"/>
    <s v="GB"/>
    <s v="GBP"/>
    <n v="1380449461"/>
    <n v="1375265461"/>
    <b v="0"/>
    <n v="13"/>
    <b v="1"/>
    <s v="publishing/nonfiction"/>
    <n v="24"/>
    <n v="4.9230769230769234"/>
    <x v="3"/>
    <s v="nonfiction"/>
    <x v="732"/>
    <d v="2013-09-29T10:11:01"/>
  </r>
  <r>
    <x v="0"/>
    <s v="GB"/>
    <s v="GBP"/>
    <n v="1387533892"/>
    <n v="1384941892"/>
    <b v="0"/>
    <n v="169"/>
    <b v="1"/>
    <s v="publishing/nonfiction"/>
    <n v="512"/>
    <n v="17.822485207100591"/>
    <x v="3"/>
    <s v="nonfiction"/>
    <x v="733"/>
    <d v="2013-12-20T10:04:52"/>
  </r>
  <r>
    <x v="0"/>
    <s v="CA"/>
    <s v="CAD"/>
    <n v="1431147600"/>
    <n v="1428465420"/>
    <b v="0"/>
    <n v="57"/>
    <b v="1"/>
    <s v="publishing/nonfiction"/>
    <n v="2170"/>
    <n v="187.19298245614036"/>
    <x v="3"/>
    <s v="nonfiction"/>
    <x v="734"/>
    <d v="2015-05-09T05:00:00"/>
  </r>
  <r>
    <x v="0"/>
    <s v="US"/>
    <s v="USD"/>
    <n v="1417653540"/>
    <n v="1414975346"/>
    <b v="0"/>
    <n v="229"/>
    <b v="1"/>
    <s v="publishing/nonfiction"/>
    <n v="6771"/>
    <n v="234.80786026200875"/>
    <x v="3"/>
    <s v="nonfiction"/>
    <x v="735"/>
    <d v="2014-12-04T00:39:00"/>
  </r>
  <r>
    <x v="0"/>
    <s v="US"/>
    <s v="USD"/>
    <n v="1385009940"/>
    <n v="1383327440"/>
    <b v="0"/>
    <n v="108"/>
    <b v="1"/>
    <s v="publishing/nonfiction"/>
    <n v="7745"/>
    <n v="105.04629629629629"/>
    <x v="3"/>
    <s v="nonfiction"/>
    <x v="736"/>
    <d v="2013-11-21T04:59:00"/>
  </r>
  <r>
    <x v="0"/>
    <s v="US"/>
    <s v="USD"/>
    <n v="1392408000"/>
    <n v="1390890987"/>
    <b v="0"/>
    <n v="108"/>
    <b v="1"/>
    <s v="publishing/nonfiction"/>
    <n v="1120"/>
    <n v="56.666666666666664"/>
    <x v="3"/>
    <s v="nonfiction"/>
    <x v="737"/>
    <d v="2014-02-14T20:00:00"/>
  </r>
  <r>
    <x v="0"/>
    <s v="US"/>
    <s v="USD"/>
    <n v="1417409940"/>
    <n v="1414765794"/>
    <b v="0"/>
    <n v="41"/>
    <b v="1"/>
    <s v="publishing/nonfiction"/>
    <n v="101"/>
    <n v="39.048780487804876"/>
    <x v="3"/>
    <s v="nonfiction"/>
    <x v="738"/>
    <d v="2014-12-01T04:59:00"/>
  </r>
  <r>
    <x v="0"/>
    <s v="US"/>
    <s v="USD"/>
    <n v="1407758629"/>
    <n v="1404907429"/>
    <b v="0"/>
    <n v="139"/>
    <b v="1"/>
    <s v="publishing/nonfiction"/>
    <n v="3500"/>
    <n v="68.345323741007192"/>
    <x v="3"/>
    <s v="nonfiction"/>
    <x v="739"/>
    <d v="2014-08-11T12:03:49"/>
  </r>
  <r>
    <x v="0"/>
    <s v="US"/>
    <s v="USD"/>
    <n v="1434857482"/>
    <n v="1433647882"/>
    <b v="0"/>
    <n v="19"/>
    <b v="1"/>
    <s v="publishing/nonfiction"/>
    <n v="222"/>
    <n v="169.57894736842104"/>
    <x v="3"/>
    <s v="nonfiction"/>
    <x v="740"/>
    <d v="2015-06-21T03:31:22"/>
  </r>
  <r>
    <x v="0"/>
    <s v="US"/>
    <s v="USD"/>
    <n v="1370964806"/>
    <n v="1367940806"/>
    <b v="0"/>
    <n v="94"/>
    <b v="1"/>
    <s v="publishing/nonfiction"/>
    <n v="293.79999999999927"/>
    <n v="141.42340425531913"/>
    <x v="3"/>
    <s v="nonfiction"/>
    <x v="741"/>
    <d v="2013-06-11T15:33:26"/>
  </r>
  <r>
    <x v="0"/>
    <s v="US"/>
    <s v="USD"/>
    <n v="1395435712"/>
    <n v="1392847312"/>
    <b v="0"/>
    <n v="23"/>
    <b v="1"/>
    <s v="publishing/nonfiction"/>
    <n v="150"/>
    <n v="67.391304347826093"/>
    <x v="3"/>
    <s v="nonfiction"/>
    <x v="742"/>
    <d v="2014-03-21T21:01:52"/>
  </r>
  <r>
    <x v="0"/>
    <s v="US"/>
    <s v="USD"/>
    <n v="1334610000"/>
    <n v="1332435685"/>
    <b v="0"/>
    <n v="15"/>
    <b v="1"/>
    <s v="publishing/nonfiction"/>
    <n v="264"/>
    <n v="54.266666666666666"/>
    <x v="3"/>
    <s v="nonfiction"/>
    <x v="743"/>
    <d v="2012-04-16T21:00:00"/>
  </r>
  <r>
    <x v="0"/>
    <s v="US"/>
    <s v="USD"/>
    <n v="1355439503"/>
    <n v="1352847503"/>
    <b v="0"/>
    <n v="62"/>
    <b v="1"/>
    <s v="publishing/nonfiction"/>
    <n v="116"/>
    <n v="82.516129032258064"/>
    <x v="3"/>
    <s v="nonfiction"/>
    <x v="744"/>
    <d v="2012-12-13T22:58:23"/>
  </r>
  <r>
    <x v="0"/>
    <s v="US"/>
    <s v="USD"/>
    <n v="1367588645"/>
    <n v="1364996645"/>
    <b v="0"/>
    <n v="74"/>
    <b v="1"/>
    <s v="publishing/nonfiction"/>
    <n v="1756"/>
    <n v="53.729729729729726"/>
    <x v="3"/>
    <s v="nonfiction"/>
    <x v="745"/>
    <d v="2013-05-03T13:44:05"/>
  </r>
  <r>
    <x v="0"/>
    <s v="US"/>
    <s v="USD"/>
    <n v="1348372740"/>
    <n v="1346806909"/>
    <b v="0"/>
    <n v="97"/>
    <b v="1"/>
    <s v="publishing/nonfiction"/>
    <n v="331"/>
    <n v="34.206185567010309"/>
    <x v="3"/>
    <s v="nonfiction"/>
    <x v="746"/>
    <d v="2012-09-23T03:59:00"/>
  </r>
  <r>
    <x v="0"/>
    <s v="NL"/>
    <s v="EUR"/>
    <n v="1421319240"/>
    <n v="1418649019"/>
    <b v="0"/>
    <n v="55"/>
    <b v="1"/>
    <s v="publishing/nonfiction"/>
    <n v="3"/>
    <n v="127.32727272727273"/>
    <x v="3"/>
    <s v="nonfiction"/>
    <x v="747"/>
    <d v="2015-01-15T10:54:00"/>
  </r>
  <r>
    <x v="0"/>
    <s v="US"/>
    <s v="USD"/>
    <n v="1407701966"/>
    <n v="1405109966"/>
    <b v="0"/>
    <n v="44"/>
    <b v="1"/>
    <s v="publishing/nonfiction"/>
    <n v="5"/>
    <n v="45.56818181818182"/>
    <x v="3"/>
    <s v="nonfiction"/>
    <x v="748"/>
    <d v="2014-08-10T20:19:26"/>
  </r>
  <r>
    <x v="0"/>
    <s v="US"/>
    <s v="USD"/>
    <n v="1485642930"/>
    <n v="1483050930"/>
    <b v="0"/>
    <n v="110"/>
    <b v="1"/>
    <s v="publishing/nonfiction"/>
    <n v="556"/>
    <n v="95.963636363636368"/>
    <x v="3"/>
    <s v="nonfiction"/>
    <x v="749"/>
    <d v="2017-01-28T22:35:30"/>
  </r>
  <r>
    <x v="0"/>
    <s v="US"/>
    <s v="USD"/>
    <n v="1361739872"/>
    <n v="1359147872"/>
    <b v="0"/>
    <n v="59"/>
    <b v="1"/>
    <s v="publishing/nonfiction"/>
    <n v="115"/>
    <n v="77.271186440677965"/>
    <x v="3"/>
    <s v="nonfiction"/>
    <x v="750"/>
    <d v="2013-02-24T21:04:32"/>
  </r>
  <r>
    <x v="0"/>
    <s v="US"/>
    <s v="USD"/>
    <n v="1312470475"/>
    <n v="1308496075"/>
    <b v="0"/>
    <n v="62"/>
    <b v="1"/>
    <s v="publishing/nonfiction"/>
    <n v="555"/>
    <n v="57.338709677419352"/>
    <x v="3"/>
    <s v="nonfiction"/>
    <x v="751"/>
    <d v="2011-08-04T15:07:55"/>
  </r>
  <r>
    <x v="0"/>
    <s v="AU"/>
    <s v="AUD"/>
    <n v="1476615600"/>
    <n v="1474884417"/>
    <b v="0"/>
    <n v="105"/>
    <b v="1"/>
    <s v="publishing/nonfiction"/>
    <n v="585"/>
    <n v="53.19047619047619"/>
    <x v="3"/>
    <s v="nonfiction"/>
    <x v="752"/>
    <d v="2016-10-16T11:00:00"/>
  </r>
  <r>
    <x v="0"/>
    <s v="US"/>
    <s v="USD"/>
    <n v="1423922991"/>
    <n v="1421330991"/>
    <b v="0"/>
    <n v="26"/>
    <b v="1"/>
    <s v="publishing/nonfiction"/>
    <n v="2800"/>
    <n v="492.30769230769232"/>
    <x v="3"/>
    <s v="nonfiction"/>
    <x v="753"/>
    <d v="2015-02-14T14:09:51"/>
  </r>
  <r>
    <x v="0"/>
    <s v="US"/>
    <s v="USD"/>
    <n v="1357408721"/>
    <n v="1354816721"/>
    <b v="0"/>
    <n v="49"/>
    <b v="1"/>
    <s v="publishing/nonfiction"/>
    <n v="75"/>
    <n v="42.346938775510203"/>
    <x v="3"/>
    <s v="nonfiction"/>
    <x v="754"/>
    <d v="2013-01-05T17:58:41"/>
  </r>
  <r>
    <x v="0"/>
    <s v="US"/>
    <s v="USD"/>
    <n v="1369010460"/>
    <n v="1366381877"/>
    <b v="0"/>
    <n v="68"/>
    <b v="1"/>
    <s v="publishing/nonfiction"/>
    <n v="47.690000000000055"/>
    <n v="37.466029411764708"/>
    <x v="3"/>
    <s v="nonfiction"/>
    <x v="755"/>
    <d v="2013-05-20T00:41:00"/>
  </r>
  <r>
    <x v="0"/>
    <s v="US"/>
    <s v="USD"/>
    <n v="1303147459"/>
    <n v="1297880659"/>
    <b v="0"/>
    <n v="22"/>
    <b v="1"/>
    <s v="publishing/nonfiction"/>
    <n v="124"/>
    <n v="37.454545454545453"/>
    <x v="3"/>
    <s v="nonfiction"/>
    <x v="756"/>
    <d v="2011-04-18T17:24:19"/>
  </r>
  <r>
    <x v="0"/>
    <s v="US"/>
    <s v="USD"/>
    <n v="1354756714"/>
    <n v="1353547114"/>
    <b v="0"/>
    <n v="18"/>
    <b v="1"/>
    <s v="publishing/nonfiction"/>
    <n v="345"/>
    <n v="33.055555555555557"/>
    <x v="3"/>
    <s v="nonfiction"/>
    <x v="757"/>
    <d v="2012-12-06T01:18:34"/>
  </r>
  <r>
    <x v="0"/>
    <s v="US"/>
    <s v="USD"/>
    <n v="1286568268"/>
    <n v="1283976268"/>
    <b v="0"/>
    <n v="19"/>
    <b v="1"/>
    <s v="publishing/nonfiction"/>
    <n v="50"/>
    <n v="134.21052631578948"/>
    <x v="3"/>
    <s v="nonfiction"/>
    <x v="758"/>
    <d v="2010-10-08T20:04:28"/>
  </r>
  <r>
    <x v="0"/>
    <s v="GB"/>
    <s v="GBP"/>
    <n v="1404892539"/>
    <n v="1401436539"/>
    <b v="0"/>
    <n v="99"/>
    <b v="1"/>
    <s v="publishing/nonfiction"/>
    <n v="96"/>
    <n v="51.474747474747474"/>
    <x v="3"/>
    <s v="nonfiction"/>
    <x v="759"/>
    <d v="2014-07-09T07:55:39"/>
  </r>
  <r>
    <x v="2"/>
    <s v="US"/>
    <s v="USD"/>
    <n v="1480188013"/>
    <n v="1477592413"/>
    <b v="0"/>
    <n v="0"/>
    <b v="0"/>
    <s v="publishing/fiction"/>
    <n v="-2200"/>
    <e v="#DIV/0!"/>
    <x v="3"/>
    <s v="fiction"/>
    <x v="760"/>
    <d v="2016-11-26T19:20:13"/>
  </r>
  <r>
    <x v="2"/>
    <s v="US"/>
    <s v="USD"/>
    <n v="1391364126"/>
    <n v="1388772126"/>
    <b v="0"/>
    <n v="6"/>
    <b v="0"/>
    <s v="publishing/fiction"/>
    <n v="-4765"/>
    <n v="39.166666666666664"/>
    <x v="3"/>
    <s v="fiction"/>
    <x v="761"/>
    <d v="2014-02-02T18:02:06"/>
  </r>
  <r>
    <x v="2"/>
    <s v="MX"/>
    <s v="MXN"/>
    <n v="1480831200"/>
    <n v="1479328570"/>
    <b v="0"/>
    <n v="0"/>
    <b v="0"/>
    <s v="publishing/fiction"/>
    <n v="-3500"/>
    <e v="#DIV/0!"/>
    <x v="3"/>
    <s v="fiction"/>
    <x v="762"/>
    <d v="2016-12-04T06:00:00"/>
  </r>
  <r>
    <x v="2"/>
    <s v="GB"/>
    <s v="GBP"/>
    <n v="1376563408"/>
    <n v="1373971408"/>
    <b v="0"/>
    <n v="1"/>
    <b v="0"/>
    <s v="publishing/fiction"/>
    <n v="-4285"/>
    <n v="5"/>
    <x v="3"/>
    <s v="fiction"/>
    <x v="763"/>
    <d v="2013-08-15T10:43:28"/>
  </r>
  <r>
    <x v="2"/>
    <s v="US"/>
    <s v="USD"/>
    <n v="1441858161"/>
    <n v="1439266161"/>
    <b v="0"/>
    <n v="0"/>
    <b v="0"/>
    <s v="publishing/fiction"/>
    <n v="-5000"/>
    <e v="#DIV/0!"/>
    <x v="3"/>
    <s v="fiction"/>
    <x v="764"/>
    <d v="2015-09-10T04:09:21"/>
  </r>
  <r>
    <x v="2"/>
    <s v="US"/>
    <s v="USD"/>
    <n v="1413723684"/>
    <n v="1411131684"/>
    <b v="0"/>
    <n v="44"/>
    <b v="0"/>
    <s v="publishing/fiction"/>
    <n v="-4479"/>
    <n v="57.295454545454547"/>
    <x v="3"/>
    <s v="fiction"/>
    <x v="765"/>
    <d v="2014-10-19T13:01:24"/>
  </r>
  <r>
    <x v="2"/>
    <s v="CA"/>
    <s v="CAD"/>
    <n v="1424112483"/>
    <n v="1421520483"/>
    <b v="0"/>
    <n v="0"/>
    <b v="0"/>
    <s v="publishing/fiction"/>
    <n v="-4000"/>
    <e v="#DIV/0!"/>
    <x v="3"/>
    <s v="fiction"/>
    <x v="766"/>
    <d v="2015-02-16T18:48:03"/>
  </r>
  <r>
    <x v="2"/>
    <s v="US"/>
    <s v="USD"/>
    <n v="1432178810"/>
    <n v="1429586810"/>
    <b v="0"/>
    <n v="3"/>
    <b v="0"/>
    <s v="publishing/fiction"/>
    <n v="-4823"/>
    <n v="59"/>
    <x v="3"/>
    <s v="fiction"/>
    <x v="767"/>
    <d v="2015-05-21T03:26:50"/>
  </r>
  <r>
    <x v="2"/>
    <s v="US"/>
    <s v="USD"/>
    <n v="1387169890"/>
    <n v="1384577890"/>
    <b v="0"/>
    <n v="0"/>
    <b v="0"/>
    <s v="publishing/fiction"/>
    <n v="-2500"/>
    <e v="#DIV/0!"/>
    <x v="3"/>
    <s v="fiction"/>
    <x v="768"/>
    <d v="2013-12-16T04:58:10"/>
  </r>
  <r>
    <x v="2"/>
    <s v="US"/>
    <s v="USD"/>
    <n v="1388102094"/>
    <n v="1385510094"/>
    <b v="0"/>
    <n v="52"/>
    <b v="0"/>
    <s v="publishing/fiction"/>
    <n v="-2344"/>
    <n v="31.846153846153847"/>
    <x v="3"/>
    <s v="fiction"/>
    <x v="769"/>
    <d v="2013-12-26T23:54:54"/>
  </r>
  <r>
    <x v="2"/>
    <s v="US"/>
    <s v="USD"/>
    <n v="1361750369"/>
    <n v="1358294369"/>
    <b v="0"/>
    <n v="0"/>
    <b v="0"/>
    <s v="publishing/fiction"/>
    <n v="-17500"/>
    <e v="#DIV/0!"/>
    <x v="3"/>
    <s v="fiction"/>
    <x v="770"/>
    <d v="2013-02-24T23:59:29"/>
  </r>
  <r>
    <x v="2"/>
    <s v="US"/>
    <s v="USD"/>
    <n v="1454183202"/>
    <n v="1449863202"/>
    <b v="0"/>
    <n v="1"/>
    <b v="0"/>
    <s v="publishing/fiction"/>
    <n v="-37990"/>
    <n v="10"/>
    <x v="3"/>
    <s v="fiction"/>
    <x v="771"/>
    <d v="2016-01-30T19:46:42"/>
  </r>
  <r>
    <x v="2"/>
    <s v="US"/>
    <s v="USD"/>
    <n v="1257047940"/>
    <n v="1252718519"/>
    <b v="0"/>
    <n v="1"/>
    <b v="0"/>
    <s v="publishing/fiction"/>
    <n v="-1450"/>
    <n v="50"/>
    <x v="3"/>
    <s v="fiction"/>
    <x v="772"/>
    <d v="2009-11-01T03:59:00"/>
  </r>
  <r>
    <x v="2"/>
    <s v="GB"/>
    <s v="GBP"/>
    <n v="1431298860"/>
    <n v="1428341985"/>
    <b v="0"/>
    <n v="2"/>
    <b v="0"/>
    <s v="publishing/fiction"/>
    <n v="-3727"/>
    <n v="16"/>
    <x v="3"/>
    <s v="fiction"/>
    <x v="773"/>
    <d v="2015-05-10T23:01:00"/>
  </r>
  <r>
    <x v="2"/>
    <s v="US"/>
    <s v="USD"/>
    <n v="1393181018"/>
    <n v="1390589018"/>
    <b v="0"/>
    <n v="9"/>
    <b v="0"/>
    <s v="publishing/fiction"/>
    <n v="-149"/>
    <n v="39"/>
    <x v="3"/>
    <s v="fiction"/>
    <x v="774"/>
    <d v="2014-02-23T18:43:38"/>
  </r>
  <r>
    <x v="2"/>
    <s v="US"/>
    <s v="USD"/>
    <n v="1323998795"/>
    <n v="1321406795"/>
    <b v="0"/>
    <n v="5"/>
    <b v="0"/>
    <s v="publishing/fiction"/>
    <n v="-9830"/>
    <n v="34"/>
    <x v="3"/>
    <s v="fiction"/>
    <x v="775"/>
    <d v="2011-12-16T01:26:35"/>
  </r>
  <r>
    <x v="2"/>
    <s v="US"/>
    <s v="USD"/>
    <n v="1444539600"/>
    <n v="1441297645"/>
    <b v="0"/>
    <n v="57"/>
    <b v="0"/>
    <s v="publishing/fiction"/>
    <n v="-3402"/>
    <n v="63.122807017543863"/>
    <x v="3"/>
    <s v="fiction"/>
    <x v="776"/>
    <d v="2015-10-11T05:00:00"/>
  </r>
  <r>
    <x v="2"/>
    <s v="US"/>
    <s v="USD"/>
    <n v="1375313577"/>
    <n v="1372721577"/>
    <b v="0"/>
    <n v="3"/>
    <b v="0"/>
    <s v="publishing/fiction"/>
    <n v="-2979"/>
    <n v="7"/>
    <x v="3"/>
    <s v="fiction"/>
    <x v="777"/>
    <d v="2013-07-31T23:32:57"/>
  </r>
  <r>
    <x v="2"/>
    <s v="US"/>
    <s v="USD"/>
    <n v="1398876680"/>
    <n v="1396284680"/>
    <b v="0"/>
    <n v="1"/>
    <b v="0"/>
    <s v="publishing/fiction"/>
    <n v="-498"/>
    <n v="2"/>
    <x v="3"/>
    <s v="fiction"/>
    <x v="778"/>
    <d v="2014-04-30T16:51:20"/>
  </r>
  <r>
    <x v="2"/>
    <s v="US"/>
    <s v="USD"/>
    <n v="1287115200"/>
    <n v="1284567905"/>
    <b v="0"/>
    <n v="6"/>
    <b v="0"/>
    <s v="publishing/fiction"/>
    <n v="-14600"/>
    <n v="66.666666666666671"/>
    <x v="3"/>
    <s v="fiction"/>
    <x v="779"/>
    <d v="2010-10-15T04:00:00"/>
  </r>
  <r>
    <x v="0"/>
    <s v="US"/>
    <s v="USD"/>
    <n v="1304439025"/>
    <n v="1301847025"/>
    <b v="0"/>
    <n v="27"/>
    <b v="1"/>
    <s v="music/rock"/>
    <n v="40"/>
    <n v="38.518518518518519"/>
    <x v="4"/>
    <s v="rock"/>
    <x v="780"/>
    <d v="2011-05-03T16:10:25"/>
  </r>
  <r>
    <x v="0"/>
    <s v="US"/>
    <s v="USD"/>
    <n v="1370649674"/>
    <n v="1368057674"/>
    <b v="0"/>
    <n v="25"/>
    <b v="1"/>
    <s v="music/rock"/>
    <n v="265.23"/>
    <n v="42.609200000000001"/>
    <x v="4"/>
    <s v="rock"/>
    <x v="781"/>
    <d v="2013-06-08T00:01:14"/>
  </r>
  <r>
    <x v="0"/>
    <s v="US"/>
    <s v="USD"/>
    <n v="1345918302"/>
    <n v="1343326302"/>
    <b v="0"/>
    <n v="14"/>
    <b v="1"/>
    <s v="music/rock"/>
    <n v="0"/>
    <n v="50"/>
    <x v="4"/>
    <s v="rock"/>
    <x v="782"/>
    <d v="2012-08-25T18:11:42"/>
  </r>
  <r>
    <x v="0"/>
    <s v="US"/>
    <s v="USD"/>
    <n v="1335564000"/>
    <n v="1332182049"/>
    <b v="0"/>
    <n v="35"/>
    <b v="1"/>
    <s v="music/rock"/>
    <n v="722"/>
    <n v="63.485714285714288"/>
    <x v="4"/>
    <s v="rock"/>
    <x v="783"/>
    <d v="2012-04-27T22:00:00"/>
  </r>
  <r>
    <x v="0"/>
    <s v="US"/>
    <s v="USD"/>
    <n v="1395023719"/>
    <n v="1391571319"/>
    <b v="0"/>
    <n v="10"/>
    <b v="1"/>
    <s v="music/rock"/>
    <n v="25"/>
    <n v="102.5"/>
    <x v="4"/>
    <s v="rock"/>
    <x v="784"/>
    <d v="2014-03-17T02:35:19"/>
  </r>
  <r>
    <x v="0"/>
    <s v="US"/>
    <s v="USD"/>
    <n v="1362060915"/>
    <n v="1359468915"/>
    <b v="0"/>
    <n v="29"/>
    <b v="1"/>
    <s v="music/rock"/>
    <n v="403.14"/>
    <n v="31.142758620689655"/>
    <x v="4"/>
    <s v="rock"/>
    <x v="785"/>
    <d v="2013-02-28T14:15:15"/>
  </r>
  <r>
    <x v="0"/>
    <s v="US"/>
    <s v="USD"/>
    <n v="1336751220"/>
    <n v="1331774434"/>
    <b v="0"/>
    <n v="44"/>
    <b v="1"/>
    <s v="music/rock"/>
    <n v="2140"/>
    <n v="162.27272727272728"/>
    <x v="4"/>
    <s v="rock"/>
    <x v="786"/>
    <d v="2012-05-11T15:47:00"/>
  </r>
  <r>
    <x v="0"/>
    <s v="US"/>
    <s v="USD"/>
    <n v="1383318226"/>
    <n v="1380726226"/>
    <b v="0"/>
    <n v="17"/>
    <b v="1"/>
    <s v="music/rock"/>
    <n v="170"/>
    <n v="80.588235294117652"/>
    <x v="4"/>
    <s v="rock"/>
    <x v="787"/>
    <d v="2013-11-01T15:03:46"/>
  </r>
  <r>
    <x v="0"/>
    <s v="US"/>
    <s v="USD"/>
    <n v="1341633540"/>
    <n v="1338336588"/>
    <b v="0"/>
    <n v="34"/>
    <b v="1"/>
    <s v="music/rock"/>
    <n v="1035.05"/>
    <n v="59.85441176470588"/>
    <x v="4"/>
    <s v="rock"/>
    <x v="788"/>
    <d v="2012-07-07T03:59:00"/>
  </r>
  <r>
    <x v="0"/>
    <s v="US"/>
    <s v="USD"/>
    <n v="1358755140"/>
    <n v="1357187280"/>
    <b v="0"/>
    <n v="14"/>
    <b v="1"/>
    <s v="music/rock"/>
    <n v="160"/>
    <n v="132.85714285714286"/>
    <x v="4"/>
    <s v="rock"/>
    <x v="789"/>
    <d v="2013-01-21T07:59:00"/>
  </r>
  <r>
    <x v="0"/>
    <s v="US"/>
    <s v="USD"/>
    <n v="1359680939"/>
    <n v="1357088939"/>
    <b v="0"/>
    <n v="156"/>
    <b v="1"/>
    <s v="music/rock"/>
    <n v="4437.4599999999991"/>
    <n v="92.547820512820508"/>
    <x v="4"/>
    <s v="rock"/>
    <x v="790"/>
    <d v="2013-02-01T01:08:59"/>
  </r>
  <r>
    <x v="0"/>
    <s v="US"/>
    <s v="USD"/>
    <n v="1384322340"/>
    <n v="1381430646"/>
    <b v="0"/>
    <n v="128"/>
    <b v="1"/>
    <s v="music/rock"/>
    <n v="290"/>
    <n v="60.859375"/>
    <x v="4"/>
    <s v="rock"/>
    <x v="791"/>
    <d v="2013-11-13T05:59:00"/>
  </r>
  <r>
    <x v="0"/>
    <s v="US"/>
    <s v="USD"/>
    <n v="1383861483"/>
    <n v="1381265883"/>
    <b v="0"/>
    <n v="60"/>
    <b v="1"/>
    <s v="music/rock"/>
    <n v="11.110000000000127"/>
    <n v="41.851833333333339"/>
    <x v="4"/>
    <s v="rock"/>
    <x v="792"/>
    <d v="2013-11-07T21:58:03"/>
  </r>
  <r>
    <x v="0"/>
    <s v="US"/>
    <s v="USD"/>
    <n v="1372827540"/>
    <n v="1371491244"/>
    <b v="0"/>
    <n v="32"/>
    <b v="1"/>
    <s v="music/rock"/>
    <n v="76.429999999999836"/>
    <n v="88.325937499999995"/>
    <x v="4"/>
    <s v="rock"/>
    <x v="793"/>
    <d v="2013-07-03T04:59:00"/>
  </r>
  <r>
    <x v="0"/>
    <s v="US"/>
    <s v="USD"/>
    <n v="1315242360"/>
    <n v="1310438737"/>
    <b v="0"/>
    <n v="53"/>
    <b v="1"/>
    <s v="music/rock"/>
    <n v="425"/>
    <n v="158.96226415094338"/>
    <x v="4"/>
    <s v="rock"/>
    <x v="794"/>
    <d v="2011-09-05T17:06:00"/>
  </r>
  <r>
    <x v="0"/>
    <s v="US"/>
    <s v="USD"/>
    <n v="1333774740"/>
    <n v="1330094566"/>
    <b v="0"/>
    <n v="184"/>
    <b v="1"/>
    <s v="music/rock"/>
    <n v="1650"/>
    <n v="85.054347826086953"/>
    <x v="4"/>
    <s v="rock"/>
    <x v="795"/>
    <d v="2012-04-07T04:59:00"/>
  </r>
  <r>
    <x v="0"/>
    <s v="US"/>
    <s v="USD"/>
    <n v="1379279400"/>
    <n v="1376687485"/>
    <b v="0"/>
    <n v="90"/>
    <b v="1"/>
    <s v="music/rock"/>
    <n v="135"/>
    <n v="112.61111111111111"/>
    <x v="4"/>
    <s v="rock"/>
    <x v="796"/>
    <d v="2013-09-15T21:10:00"/>
  </r>
  <r>
    <x v="0"/>
    <s v="US"/>
    <s v="USD"/>
    <n v="1335672000"/>
    <n v="1332978688"/>
    <b v="0"/>
    <n v="71"/>
    <b v="1"/>
    <s v="music/rock"/>
    <n v="226"/>
    <n v="45.436619718309856"/>
    <x v="4"/>
    <s v="rock"/>
    <x v="797"/>
    <d v="2012-04-29T04:00:00"/>
  </r>
  <r>
    <x v="0"/>
    <s v="US"/>
    <s v="USD"/>
    <n v="1412086187"/>
    <n v="1409494187"/>
    <b v="0"/>
    <n v="87"/>
    <b v="1"/>
    <s v="music/rock"/>
    <n v="521"/>
    <n v="46.218390804597703"/>
    <x v="4"/>
    <s v="rock"/>
    <x v="798"/>
    <d v="2014-09-30T14:09:47"/>
  </r>
  <r>
    <x v="0"/>
    <s v="US"/>
    <s v="USD"/>
    <n v="1335542446"/>
    <n v="1332950446"/>
    <b v="0"/>
    <n v="28"/>
    <b v="1"/>
    <s v="music/rock"/>
    <n v="1"/>
    <n v="178.60714285714286"/>
    <x v="4"/>
    <s v="rock"/>
    <x v="799"/>
    <d v="2012-04-27T16:00:46"/>
  </r>
  <r>
    <x v="0"/>
    <s v="GB"/>
    <s v="GBP"/>
    <n v="1410431054"/>
    <n v="1407839054"/>
    <b v="0"/>
    <n v="56"/>
    <b v="1"/>
    <s v="music/rock"/>
    <n v="782"/>
    <n v="40.75"/>
    <x v="4"/>
    <s v="rock"/>
    <x v="800"/>
    <d v="2014-09-11T10:24:14"/>
  </r>
  <r>
    <x v="0"/>
    <s v="US"/>
    <s v="USD"/>
    <n v="1309547120"/>
    <n v="1306955120"/>
    <b v="0"/>
    <n v="51"/>
    <b v="1"/>
    <s v="music/rock"/>
    <n v="230.42999999999984"/>
    <n v="43.733921568627444"/>
    <x v="4"/>
    <s v="rock"/>
    <x v="801"/>
    <d v="2011-07-01T19:05:20"/>
  </r>
  <r>
    <x v="0"/>
    <s v="US"/>
    <s v="USD"/>
    <n v="1347854700"/>
    <n v="1343867524"/>
    <b v="0"/>
    <n v="75"/>
    <b v="1"/>
    <s v="music/rock"/>
    <n v="80"/>
    <n v="81.066666666666663"/>
    <x v="4"/>
    <s v="rock"/>
    <x v="802"/>
    <d v="2012-09-17T04:05:00"/>
  </r>
  <r>
    <x v="0"/>
    <s v="US"/>
    <s v="USD"/>
    <n v="1306630800"/>
    <n v="1304376478"/>
    <b v="0"/>
    <n v="38"/>
    <b v="1"/>
    <s v="music/rock"/>
    <n v="535"/>
    <n v="74.60526315789474"/>
    <x v="4"/>
    <s v="rock"/>
    <x v="803"/>
    <d v="2011-05-29T01:00:00"/>
  </r>
  <r>
    <x v="0"/>
    <s v="US"/>
    <s v="USD"/>
    <n v="1311393540"/>
    <n v="1309919526"/>
    <b v="0"/>
    <n v="18"/>
    <b v="1"/>
    <s v="music/rock"/>
    <n v="0"/>
    <n v="305.55555555555554"/>
    <x v="4"/>
    <s v="rock"/>
    <x v="804"/>
    <d v="2011-07-23T03:59:00"/>
  </r>
  <r>
    <x v="0"/>
    <s v="US"/>
    <s v="USD"/>
    <n v="1310857200"/>
    <n v="1306525512"/>
    <b v="0"/>
    <n v="54"/>
    <b v="1"/>
    <s v="music/rock"/>
    <n v="150"/>
    <n v="58.333333333333336"/>
    <x v="4"/>
    <s v="rock"/>
    <x v="805"/>
    <d v="2011-07-16T23:00:00"/>
  </r>
  <r>
    <x v="0"/>
    <s v="US"/>
    <s v="USD"/>
    <n v="1315413339"/>
    <n v="1312821339"/>
    <b v="0"/>
    <n v="71"/>
    <b v="1"/>
    <s v="music/rock"/>
    <n v="355"/>
    <n v="117.67605633802818"/>
    <x v="4"/>
    <s v="rock"/>
    <x v="806"/>
    <d v="2011-09-07T16:35:39"/>
  </r>
  <r>
    <x v="0"/>
    <s v="US"/>
    <s v="USD"/>
    <n v="1488333600"/>
    <n v="1485270311"/>
    <b v="0"/>
    <n v="57"/>
    <b v="1"/>
    <s v="music/rock"/>
    <n v="205"/>
    <n v="73.771929824561397"/>
    <x v="4"/>
    <s v="rock"/>
    <x v="807"/>
    <d v="2017-03-01T02:00:00"/>
  </r>
  <r>
    <x v="0"/>
    <s v="CA"/>
    <s v="CAD"/>
    <n v="1419224340"/>
    <n v="1416363886"/>
    <b v="0"/>
    <n v="43"/>
    <b v="1"/>
    <s v="music/rock"/>
    <n v="0"/>
    <n v="104.65116279069767"/>
    <x v="4"/>
    <s v="rock"/>
    <x v="808"/>
    <d v="2014-12-22T04:59:00"/>
  </r>
  <r>
    <x v="0"/>
    <s v="US"/>
    <s v="USD"/>
    <n v="1390161630"/>
    <n v="1387569630"/>
    <b v="0"/>
    <n v="52"/>
    <b v="1"/>
    <s v="music/rock"/>
    <n v="151"/>
    <n v="79.82692307692308"/>
    <x v="4"/>
    <s v="rock"/>
    <x v="809"/>
    <d v="2014-01-19T20:00:30"/>
  </r>
  <r>
    <x v="0"/>
    <s v="US"/>
    <s v="USD"/>
    <n v="1346462462"/>
    <n v="1343870462"/>
    <b v="0"/>
    <n v="27"/>
    <b v="1"/>
    <s v="music/rock"/>
    <n v="75"/>
    <n v="58.333333333333336"/>
    <x v="4"/>
    <s v="rock"/>
    <x v="810"/>
    <d v="2012-09-01T01:21:02"/>
  </r>
  <r>
    <x v="0"/>
    <s v="US"/>
    <s v="USD"/>
    <n v="1373475120"/>
    <n v="1371569202"/>
    <b v="0"/>
    <n v="12"/>
    <b v="1"/>
    <s v="music/rock"/>
    <n v="40"/>
    <n v="86.666666666666671"/>
    <x v="4"/>
    <s v="rock"/>
    <x v="811"/>
    <d v="2013-07-10T16:52:00"/>
  </r>
  <r>
    <x v="0"/>
    <s v="US"/>
    <s v="USD"/>
    <n v="1362146280"/>
    <n v="1357604752"/>
    <b v="0"/>
    <n v="33"/>
    <b v="1"/>
    <s v="music/rock"/>
    <n v="311"/>
    <n v="27.606060606060606"/>
    <x v="4"/>
    <s v="rock"/>
    <x v="812"/>
    <d v="2013-03-01T13:58:00"/>
  </r>
  <r>
    <x v="0"/>
    <s v="US"/>
    <s v="USD"/>
    <n v="1342825365"/>
    <n v="1340233365"/>
    <b v="0"/>
    <n v="96"/>
    <b v="1"/>
    <s v="music/rock"/>
    <n v="899.94"/>
    <n v="24.999375000000001"/>
    <x v="4"/>
    <s v="rock"/>
    <x v="813"/>
    <d v="2012-07-20T23:02:45"/>
  </r>
  <r>
    <x v="0"/>
    <s v="US"/>
    <s v="USD"/>
    <n v="1306865040"/>
    <n v="1305568201"/>
    <b v="0"/>
    <n v="28"/>
    <b v="1"/>
    <s v="music/rock"/>
    <n v="273"/>
    <n v="45.464285714285715"/>
    <x v="4"/>
    <s v="rock"/>
    <x v="814"/>
    <d v="2011-05-31T18:04:00"/>
  </r>
  <r>
    <x v="0"/>
    <s v="US"/>
    <s v="USD"/>
    <n v="1414879303"/>
    <n v="1412287303"/>
    <b v="0"/>
    <n v="43"/>
    <b v="1"/>
    <s v="music/rock"/>
    <n v="280"/>
    <n v="99.534883720930239"/>
    <x v="4"/>
    <s v="rock"/>
    <x v="815"/>
    <d v="2014-11-01T22:01:43"/>
  </r>
  <r>
    <x v="0"/>
    <s v="US"/>
    <s v="USD"/>
    <n v="1365489000"/>
    <n v="1362776043"/>
    <b v="0"/>
    <n v="205"/>
    <b v="1"/>
    <s v="music/rock"/>
    <n v="1058.5500000000002"/>
    <n v="39.31"/>
    <x v="4"/>
    <s v="rock"/>
    <x v="816"/>
    <d v="2013-04-09T06:30:00"/>
  </r>
  <r>
    <x v="0"/>
    <s v="US"/>
    <s v="USD"/>
    <n v="1331441940"/>
    <n v="1326810211"/>
    <b v="0"/>
    <n v="23"/>
    <b v="1"/>
    <s v="music/rock"/>
    <n v="556.65999999999985"/>
    <n v="89.419999999999987"/>
    <x v="4"/>
    <s v="rock"/>
    <x v="817"/>
    <d v="2012-03-11T04:59:00"/>
  </r>
  <r>
    <x v="0"/>
    <s v="US"/>
    <s v="USD"/>
    <n v="1344358860"/>
    <n v="1343682681"/>
    <b v="0"/>
    <n v="19"/>
    <b v="1"/>
    <s v="music/rock"/>
    <n v="195"/>
    <n v="28.684210526315791"/>
    <x v="4"/>
    <s v="rock"/>
    <x v="818"/>
    <d v="2012-08-07T17:01:00"/>
  </r>
  <r>
    <x v="0"/>
    <s v="US"/>
    <s v="USD"/>
    <n v="1387601040"/>
    <n v="1386806254"/>
    <b v="0"/>
    <n v="14"/>
    <b v="1"/>
    <s v="music/rock"/>
    <n v="35"/>
    <n v="31.071428571428573"/>
    <x v="4"/>
    <s v="rock"/>
    <x v="819"/>
    <d v="2013-12-21T04:44:00"/>
  </r>
  <r>
    <x v="0"/>
    <s v="US"/>
    <s v="USD"/>
    <n v="1402290000"/>
    <n v="1399666342"/>
    <b v="0"/>
    <n v="38"/>
    <b v="1"/>
    <s v="music/rock"/>
    <n v="681"/>
    <n v="70.55263157894737"/>
    <x v="4"/>
    <s v="rock"/>
    <x v="820"/>
    <d v="2014-06-09T05:00:00"/>
  </r>
  <r>
    <x v="0"/>
    <s v="US"/>
    <s v="USD"/>
    <n v="1430712060"/>
    <n v="1427753265"/>
    <b v="0"/>
    <n v="78"/>
    <b v="1"/>
    <s v="music/rock"/>
    <n v="0"/>
    <n v="224.12820512820514"/>
    <x v="4"/>
    <s v="rock"/>
    <x v="821"/>
    <d v="2015-05-04T04:01:00"/>
  </r>
  <r>
    <x v="0"/>
    <s v="US"/>
    <s v="USD"/>
    <n v="1349477050"/>
    <n v="1346885050"/>
    <b v="0"/>
    <n v="69"/>
    <b v="1"/>
    <s v="music/rock"/>
    <n v="575"/>
    <n v="51.811594202898547"/>
    <x v="4"/>
    <s v="rock"/>
    <x v="822"/>
    <d v="2012-10-05T22:44:10"/>
  </r>
  <r>
    <x v="0"/>
    <s v="US"/>
    <s v="USD"/>
    <n v="1427062852"/>
    <n v="1424474452"/>
    <b v="0"/>
    <n v="33"/>
    <b v="1"/>
    <s v="music/rock"/>
    <n v="636"/>
    <n v="43.515151515151516"/>
    <x v="4"/>
    <s v="rock"/>
    <x v="823"/>
    <d v="2015-03-22T22:20:52"/>
  </r>
  <r>
    <x v="0"/>
    <s v="US"/>
    <s v="USD"/>
    <n v="1271573940"/>
    <n v="1268459318"/>
    <b v="0"/>
    <n v="54"/>
    <b v="1"/>
    <s v="music/rock"/>
    <n v="550.09999999999991"/>
    <n v="39.816666666666663"/>
    <x v="4"/>
    <s v="rock"/>
    <x v="824"/>
    <d v="2010-04-18T06:59:00"/>
  </r>
  <r>
    <x v="0"/>
    <s v="US"/>
    <s v="USD"/>
    <n v="1351495284"/>
    <n v="1349335284"/>
    <b v="0"/>
    <n v="99"/>
    <b v="1"/>
    <s v="music/rock"/>
    <n v="54"/>
    <n v="126.8080808080808"/>
    <x v="4"/>
    <s v="rock"/>
    <x v="825"/>
    <d v="2012-10-29T07:21:24"/>
  </r>
  <r>
    <x v="0"/>
    <s v="US"/>
    <s v="USD"/>
    <n v="1332719730"/>
    <n v="1330908930"/>
    <b v="0"/>
    <n v="49"/>
    <b v="1"/>
    <s v="music/rock"/>
    <n v="80"/>
    <n v="113.87755102040816"/>
    <x v="4"/>
    <s v="rock"/>
    <x v="826"/>
    <d v="2012-03-25T23:55:30"/>
  </r>
  <r>
    <x v="0"/>
    <s v="US"/>
    <s v="USD"/>
    <n v="1329248940"/>
    <n v="1326972107"/>
    <b v="0"/>
    <n v="11"/>
    <b v="1"/>
    <s v="music/rock"/>
    <n v="10"/>
    <n v="28.181818181818183"/>
    <x v="4"/>
    <s v="rock"/>
    <x v="827"/>
    <d v="2012-02-14T19:49:00"/>
  </r>
  <r>
    <x v="0"/>
    <s v="US"/>
    <s v="USD"/>
    <n v="1340641440"/>
    <n v="1339549982"/>
    <b v="0"/>
    <n v="38"/>
    <b v="1"/>
    <s v="music/rock"/>
    <n v="91"/>
    <n v="36.60526315789474"/>
    <x v="4"/>
    <s v="rock"/>
    <x v="828"/>
    <d v="2012-06-25T16:24:00"/>
  </r>
  <r>
    <x v="0"/>
    <s v="GB"/>
    <s v="GBP"/>
    <n v="1468437240"/>
    <n v="1463253240"/>
    <b v="0"/>
    <n v="16"/>
    <b v="1"/>
    <s v="music/rock"/>
    <n v="20"/>
    <n v="32.5"/>
    <x v="4"/>
    <s v="rock"/>
    <x v="829"/>
    <d v="2016-07-13T19:14:00"/>
  </r>
  <r>
    <x v="0"/>
    <s v="US"/>
    <s v="USD"/>
    <n v="1363952225"/>
    <n v="1361363825"/>
    <b v="0"/>
    <n v="32"/>
    <b v="1"/>
    <s v="music/rock"/>
    <n v="141"/>
    <n v="60.65625"/>
    <x v="4"/>
    <s v="rock"/>
    <x v="830"/>
    <d v="2013-03-22T11:37:05"/>
  </r>
  <r>
    <x v="0"/>
    <s v="US"/>
    <s v="USD"/>
    <n v="1335540694"/>
    <n v="1332948694"/>
    <b v="0"/>
    <n v="20"/>
    <b v="1"/>
    <s v="music/rock"/>
    <n v="2000"/>
    <n v="175"/>
    <x v="4"/>
    <s v="rock"/>
    <x v="831"/>
    <d v="2012-04-27T15:31:34"/>
  </r>
  <r>
    <x v="0"/>
    <s v="US"/>
    <s v="USD"/>
    <n v="1327133580"/>
    <n v="1321978335"/>
    <b v="0"/>
    <n v="154"/>
    <b v="1"/>
    <s v="music/rock"/>
    <n v="91.059999999999491"/>
    <n v="97.993896103896105"/>
    <x v="4"/>
    <s v="rock"/>
    <x v="832"/>
    <d v="2012-01-21T08:13:00"/>
  </r>
  <r>
    <x v="0"/>
    <s v="US"/>
    <s v="USD"/>
    <n v="1397941475"/>
    <n v="1395349475"/>
    <b v="0"/>
    <n v="41"/>
    <b v="1"/>
    <s v="music/rock"/>
    <n v="100"/>
    <n v="148.78048780487805"/>
    <x v="4"/>
    <s v="rock"/>
    <x v="833"/>
    <d v="2014-04-19T21:04:35"/>
  </r>
  <r>
    <x v="0"/>
    <s v="US"/>
    <s v="USD"/>
    <n v="1372651140"/>
    <n v="1369770292"/>
    <b v="0"/>
    <n v="75"/>
    <b v="1"/>
    <s v="music/rock"/>
    <n v="1706"/>
    <n v="96.08"/>
    <x v="4"/>
    <s v="rock"/>
    <x v="834"/>
    <d v="2013-07-01T03:59:00"/>
  </r>
  <r>
    <x v="0"/>
    <s v="US"/>
    <s v="USD"/>
    <n v="1337396400"/>
    <n v="1333709958"/>
    <b v="0"/>
    <n v="40"/>
    <b v="1"/>
    <s v="music/rock"/>
    <n v="345"/>
    <n v="58.625"/>
    <x v="4"/>
    <s v="rock"/>
    <x v="835"/>
    <d v="2012-05-19T03:00:00"/>
  </r>
  <r>
    <x v="0"/>
    <s v="US"/>
    <s v="USD"/>
    <n v="1381108918"/>
    <n v="1378516918"/>
    <b v="0"/>
    <n v="46"/>
    <b v="1"/>
    <s v="music/rock"/>
    <n v="46.520000000000437"/>
    <n v="109.70695652173914"/>
    <x v="4"/>
    <s v="rock"/>
    <x v="836"/>
    <d v="2013-10-07T01:21:58"/>
  </r>
  <r>
    <x v="0"/>
    <s v="US"/>
    <s v="USD"/>
    <n v="1398988662"/>
    <n v="1396396662"/>
    <b v="0"/>
    <n v="62"/>
    <b v="1"/>
    <s v="music/rock"/>
    <n v="545"/>
    <n v="49.112903225806448"/>
    <x v="4"/>
    <s v="rock"/>
    <x v="837"/>
    <d v="2014-05-01T23:57:42"/>
  </r>
  <r>
    <x v="0"/>
    <s v="US"/>
    <s v="USD"/>
    <n v="1326835985"/>
    <n v="1324243985"/>
    <b v="0"/>
    <n v="61"/>
    <b v="1"/>
    <s v="music/rock"/>
    <n v="908"/>
    <n v="47.672131147540981"/>
    <x v="4"/>
    <s v="rock"/>
    <x v="838"/>
    <d v="2012-01-17T21:33:05"/>
  </r>
  <r>
    <x v="0"/>
    <s v="US"/>
    <s v="USD"/>
    <n v="1348337956"/>
    <n v="1345745956"/>
    <b v="0"/>
    <n v="96"/>
    <b v="1"/>
    <s v="music/rock"/>
    <n v="830.82999999999993"/>
    <n v="60.737812499999997"/>
    <x v="4"/>
    <s v="rock"/>
    <x v="839"/>
    <d v="2012-09-22T18:19:16"/>
  </r>
  <r>
    <x v="0"/>
    <s v="US"/>
    <s v="USD"/>
    <n v="1474694787"/>
    <n v="1472102787"/>
    <b v="0"/>
    <n v="190"/>
    <b v="1"/>
    <s v="music/metal"/>
    <n v="2041.6599999999999"/>
    <n v="63.37715789473684"/>
    <x v="4"/>
    <s v="metal"/>
    <x v="840"/>
    <d v="2016-09-24T05:26:27"/>
  </r>
  <r>
    <x v="0"/>
    <s v="US"/>
    <s v="USD"/>
    <n v="1415653663"/>
    <n v="1413058063"/>
    <b v="1"/>
    <n v="94"/>
    <b v="1"/>
    <s v="music/metal"/>
    <n v="66"/>
    <n v="53.893617021276597"/>
    <x v="4"/>
    <s v="metal"/>
    <x v="841"/>
    <d v="2014-11-10T21:07:43"/>
  </r>
  <r>
    <x v="0"/>
    <s v="CA"/>
    <s v="CAD"/>
    <n v="1381723140"/>
    <n v="1378735983"/>
    <b v="1"/>
    <n v="39"/>
    <b v="1"/>
    <s v="music/metal"/>
    <n v="108"/>
    <n v="66.871794871794876"/>
    <x v="4"/>
    <s v="metal"/>
    <x v="842"/>
    <d v="2013-10-14T03:59:00"/>
  </r>
  <r>
    <x v="0"/>
    <s v="US"/>
    <s v="USD"/>
    <n v="1481184000"/>
    <n v="1479708680"/>
    <b v="0"/>
    <n v="127"/>
    <b v="1"/>
    <s v="music/metal"/>
    <n v="5014"/>
    <n v="63.102362204724407"/>
    <x v="4"/>
    <s v="metal"/>
    <x v="843"/>
    <d v="2016-12-08T08:00:00"/>
  </r>
  <r>
    <x v="0"/>
    <s v="US"/>
    <s v="USD"/>
    <n v="1414817940"/>
    <n v="1411489552"/>
    <b v="1"/>
    <n v="159"/>
    <b v="1"/>
    <s v="music/metal"/>
    <n v="2824"/>
    <n v="36.628930817610062"/>
    <x v="4"/>
    <s v="metal"/>
    <x v="844"/>
    <d v="2014-11-01T04:59:00"/>
  </r>
  <r>
    <x v="0"/>
    <s v="US"/>
    <s v="USD"/>
    <n v="1473047940"/>
    <n v="1469595396"/>
    <b v="0"/>
    <n v="177"/>
    <b v="1"/>
    <s v="music/metal"/>
    <n v="1019.0100000000002"/>
    <n v="34.005706214689269"/>
    <x v="4"/>
    <s v="metal"/>
    <x v="845"/>
    <d v="2016-09-05T03:59:00"/>
  </r>
  <r>
    <x v="0"/>
    <s v="GB"/>
    <s v="GBP"/>
    <n v="1394460000"/>
    <n v="1393233855"/>
    <b v="0"/>
    <n v="47"/>
    <b v="1"/>
    <s v="music/metal"/>
    <n v="242.01"/>
    <n v="28.553404255319148"/>
    <x v="4"/>
    <s v="metal"/>
    <x v="846"/>
    <d v="2014-03-10T14:00:00"/>
  </r>
  <r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x v="0"/>
    <s v="US"/>
    <s v="USD"/>
    <n v="1429038033"/>
    <n v="1426446033"/>
    <b v="0"/>
    <n v="16"/>
    <b v="1"/>
    <s v="music/metal"/>
    <n v="0"/>
    <n v="18.75"/>
    <x v="4"/>
    <s v="metal"/>
    <x v="848"/>
    <d v="2015-04-14T19:00:33"/>
  </r>
  <r>
    <x v="0"/>
    <s v="US"/>
    <s v="USD"/>
    <n v="1426473264"/>
    <n v="1424057664"/>
    <b v="0"/>
    <n v="115"/>
    <b v="1"/>
    <s v="music/metal"/>
    <n v="796"/>
    <n v="41.704347826086959"/>
    <x v="4"/>
    <s v="metal"/>
    <x v="849"/>
    <d v="2015-03-16T02:34:24"/>
  </r>
  <r>
    <x v="0"/>
    <s v="US"/>
    <s v="USD"/>
    <n v="1461560340"/>
    <n v="1458762717"/>
    <b v="0"/>
    <n v="133"/>
    <b v="1"/>
    <s v="music/metal"/>
    <n v="2207"/>
    <n v="46.669172932330824"/>
    <x v="4"/>
    <s v="metal"/>
    <x v="850"/>
    <d v="2016-04-25T04:59:00"/>
  </r>
  <r>
    <x v="0"/>
    <s v="FR"/>
    <s v="EUR"/>
    <n v="1469994300"/>
    <n v="1464815253"/>
    <b v="0"/>
    <n v="70"/>
    <b v="1"/>
    <s v="music/metal"/>
    <n v="609"/>
    <n v="37.271428571428572"/>
    <x v="4"/>
    <s v="metal"/>
    <x v="851"/>
    <d v="2016-07-31T19:45:00"/>
  </r>
  <r>
    <x v="0"/>
    <s v="US"/>
    <s v="USD"/>
    <n v="1477342800"/>
    <n v="1476386395"/>
    <b v="0"/>
    <n v="62"/>
    <b v="1"/>
    <s v="music/metal"/>
    <n v="174"/>
    <n v="59.258064516129032"/>
    <x v="4"/>
    <s v="metal"/>
    <x v="852"/>
    <d v="2016-10-24T21:00:00"/>
  </r>
  <r>
    <x v="0"/>
    <s v="US"/>
    <s v="USD"/>
    <n v="1424116709"/>
    <n v="1421524709"/>
    <b v="0"/>
    <n v="10"/>
    <b v="1"/>
    <s v="music/metal"/>
    <n v="0"/>
    <n v="30"/>
    <x v="4"/>
    <s v="metal"/>
    <x v="853"/>
    <d v="2015-02-16T19:58:29"/>
  </r>
  <r>
    <x v="0"/>
    <s v="US"/>
    <s v="USD"/>
    <n v="1482901546"/>
    <n v="1480309546"/>
    <b v="0"/>
    <n v="499"/>
    <b v="1"/>
    <s v="music/metal"/>
    <n v="5065.3000000000029"/>
    <n v="65.8623246492986"/>
    <x v="4"/>
    <s v="metal"/>
    <x v="854"/>
    <d v="2016-12-28T05:05:46"/>
  </r>
  <r>
    <x v="0"/>
    <s v="US"/>
    <s v="USD"/>
    <n v="1469329217"/>
    <n v="1466737217"/>
    <b v="0"/>
    <n v="47"/>
    <b v="1"/>
    <s v="music/metal"/>
    <n v="50"/>
    <n v="31.914893617021278"/>
    <x v="4"/>
    <s v="metal"/>
    <x v="855"/>
    <d v="2016-07-24T03:00:17"/>
  </r>
  <r>
    <x v="0"/>
    <s v="DE"/>
    <s v="EUR"/>
    <n v="1477422000"/>
    <n v="1472282956"/>
    <b v="0"/>
    <n v="28"/>
    <b v="1"/>
    <s v="music/metal"/>
    <n v="295"/>
    <n v="19.464285714285715"/>
    <x v="4"/>
    <s v="metal"/>
    <x v="856"/>
    <d v="2016-10-25T19:00:00"/>
  </r>
  <r>
    <x v="0"/>
    <s v="ES"/>
    <s v="EUR"/>
    <n v="1448463431"/>
    <n v="1444831031"/>
    <b v="0"/>
    <n v="24"/>
    <b v="1"/>
    <s v="music/metal"/>
    <n v="0"/>
    <n v="50"/>
    <x v="4"/>
    <s v="metal"/>
    <x v="857"/>
    <d v="2015-11-25T14:57:11"/>
  </r>
  <r>
    <x v="0"/>
    <s v="GB"/>
    <s v="GBP"/>
    <n v="1429138740"/>
    <n v="1426528418"/>
    <b v="0"/>
    <n v="76"/>
    <b v="1"/>
    <s v="music/metal"/>
    <n v="528.06999999999994"/>
    <n v="22.737763157894737"/>
    <x v="4"/>
    <s v="metal"/>
    <x v="858"/>
    <d v="2015-04-15T22:59:00"/>
  </r>
  <r>
    <x v="0"/>
    <s v="US"/>
    <s v="USD"/>
    <n v="1433376000"/>
    <n v="1430768468"/>
    <b v="0"/>
    <n v="98"/>
    <b v="1"/>
    <s v="music/metal"/>
    <n v="187"/>
    <n v="42.724489795918366"/>
    <x v="4"/>
    <s v="metal"/>
    <x v="859"/>
    <d v="2015-06-04T00:00:00"/>
  </r>
  <r>
    <x v="2"/>
    <s v="US"/>
    <s v="USD"/>
    <n v="1385123713"/>
    <n v="1382528113"/>
    <b v="0"/>
    <n v="48"/>
    <b v="0"/>
    <s v="music/jazz"/>
    <n v="-11460"/>
    <n v="52.916666666666664"/>
    <x v="4"/>
    <s v="jazz"/>
    <x v="860"/>
    <d v="2013-11-22T12:35:13"/>
  </r>
  <r>
    <x v="2"/>
    <s v="US"/>
    <s v="USD"/>
    <n v="1474067404"/>
    <n v="1471475404"/>
    <b v="0"/>
    <n v="2"/>
    <b v="0"/>
    <s v="music/jazz"/>
    <n v="-4399"/>
    <n v="50.5"/>
    <x v="4"/>
    <s v="jazz"/>
    <x v="861"/>
    <d v="2016-09-16T23:10:04"/>
  </r>
  <r>
    <x v="2"/>
    <s v="GB"/>
    <s v="GBP"/>
    <n v="1384179548"/>
    <n v="1381583948"/>
    <b v="0"/>
    <n v="4"/>
    <b v="0"/>
    <s v="music/jazz"/>
    <n v="-49830"/>
    <n v="42.5"/>
    <x v="4"/>
    <s v="jazz"/>
    <x v="862"/>
    <d v="2013-11-11T14:19:08"/>
  </r>
  <r>
    <x v="2"/>
    <s v="US"/>
    <s v="USD"/>
    <n v="1329014966"/>
    <n v="1326422966"/>
    <b v="0"/>
    <n v="5"/>
    <b v="0"/>
    <s v="music/jazz"/>
    <n v="-1910"/>
    <n v="18"/>
    <x v="4"/>
    <s v="jazz"/>
    <x v="863"/>
    <d v="2012-02-12T02:49:26"/>
  </r>
  <r>
    <x v="2"/>
    <s v="US"/>
    <s v="USD"/>
    <n v="1381917540"/>
    <n v="1379990038"/>
    <b v="0"/>
    <n v="79"/>
    <b v="0"/>
    <s v="music/jazz"/>
    <n v="-3800"/>
    <n v="34.177215189873415"/>
    <x v="4"/>
    <s v="jazz"/>
    <x v="864"/>
    <d v="2013-10-16T09:59:00"/>
  </r>
  <r>
    <x v="2"/>
    <s v="US"/>
    <s v="USD"/>
    <n v="1358361197"/>
    <n v="1353177197"/>
    <b v="0"/>
    <n v="2"/>
    <b v="0"/>
    <s v="music/jazz"/>
    <n v="-2155"/>
    <n v="22.5"/>
    <x v="4"/>
    <s v="jazz"/>
    <x v="865"/>
    <d v="2013-01-16T18:33:17"/>
  </r>
  <r>
    <x v="2"/>
    <s v="US"/>
    <s v="USD"/>
    <n v="1425136200"/>
    <n v="1421853518"/>
    <b v="0"/>
    <n v="11"/>
    <b v="0"/>
    <s v="music/jazz"/>
    <n v="-2860"/>
    <n v="58.18181818181818"/>
    <x v="4"/>
    <s v="jazz"/>
    <x v="866"/>
    <d v="2015-02-28T15:10:00"/>
  </r>
  <r>
    <x v="2"/>
    <s v="US"/>
    <s v="USD"/>
    <n v="1259643540"/>
    <n v="1254450706"/>
    <b v="0"/>
    <n v="11"/>
    <b v="0"/>
    <s v="music/jazz"/>
    <n v="-3799"/>
    <n v="109.18181818181819"/>
    <x v="4"/>
    <s v="jazz"/>
    <x v="867"/>
    <d v="2009-12-01T04:59:00"/>
  </r>
  <r>
    <x v="2"/>
    <s v="US"/>
    <s v="USD"/>
    <n v="1389055198"/>
    <n v="1386463198"/>
    <b v="0"/>
    <n v="1"/>
    <b v="0"/>
    <s v="music/jazz"/>
    <n v="-44950"/>
    <n v="50"/>
    <x v="4"/>
    <s v="jazz"/>
    <x v="868"/>
    <d v="2014-01-07T00:39:58"/>
  </r>
  <r>
    <x v="2"/>
    <s v="US"/>
    <s v="USD"/>
    <n v="1365448657"/>
    <n v="1362860257"/>
    <b v="0"/>
    <n v="3"/>
    <b v="0"/>
    <s v="music/jazz"/>
    <n v="-7760"/>
    <n v="346.66666666666669"/>
    <x v="4"/>
    <s v="jazz"/>
    <x v="869"/>
    <d v="2013-04-08T19:17:37"/>
  </r>
  <r>
    <x v="2"/>
    <s v="GB"/>
    <s v="GBP"/>
    <n v="1377995523"/>
    <n v="1375403523"/>
    <b v="0"/>
    <n v="5"/>
    <b v="0"/>
    <s v="music/jazz"/>
    <n v="-19938"/>
    <n v="12.4"/>
    <x v="4"/>
    <s v="jazz"/>
    <x v="870"/>
    <d v="2013-09-01T00:32:03"/>
  </r>
  <r>
    <x v="2"/>
    <s v="US"/>
    <s v="USD"/>
    <n v="1385735295"/>
    <n v="1383139695"/>
    <b v="0"/>
    <n v="12"/>
    <b v="0"/>
    <s v="music/jazz"/>
    <n v="-5675"/>
    <n v="27.083333333333332"/>
    <x v="4"/>
    <s v="jazz"/>
    <x v="871"/>
    <d v="2013-11-29T14:28:15"/>
  </r>
  <r>
    <x v="2"/>
    <s v="US"/>
    <s v="USD"/>
    <n v="1299786527"/>
    <n v="1295898527"/>
    <b v="0"/>
    <n v="2"/>
    <b v="0"/>
    <s v="music/jazz"/>
    <n v="-7935"/>
    <n v="32.5"/>
    <x v="4"/>
    <s v="jazz"/>
    <x v="872"/>
    <d v="2011-03-10T19:48:47"/>
  </r>
  <r>
    <x v="2"/>
    <s v="US"/>
    <s v="USD"/>
    <n v="1352610040"/>
    <n v="1349150440"/>
    <b v="0"/>
    <n v="5"/>
    <b v="0"/>
    <s v="music/jazz"/>
    <n v="-3455"/>
    <n v="9"/>
    <x v="4"/>
    <s v="jazz"/>
    <x v="873"/>
    <d v="2012-11-11T05:00:40"/>
  </r>
  <r>
    <x v="2"/>
    <s v="US"/>
    <s v="USD"/>
    <n v="1367676034"/>
    <n v="1365084034"/>
    <b v="0"/>
    <n v="21"/>
    <b v="0"/>
    <s v="music/jazz"/>
    <n v="-2270"/>
    <n v="34.761904761904759"/>
    <x v="4"/>
    <s v="jazz"/>
    <x v="874"/>
    <d v="2013-05-04T14:00:34"/>
  </r>
  <r>
    <x v="2"/>
    <s v="US"/>
    <s v="USD"/>
    <n v="1442856131"/>
    <n v="1441128131"/>
    <b v="0"/>
    <n v="0"/>
    <b v="0"/>
    <s v="music/jazz"/>
    <n v="-5000"/>
    <e v="#DIV/0!"/>
    <x v="4"/>
    <s v="jazz"/>
    <x v="875"/>
    <d v="2015-09-21T17:22:11"/>
  </r>
  <r>
    <x v="2"/>
    <s v="GB"/>
    <s v="GBP"/>
    <n v="1359978927"/>
    <n v="1357127727"/>
    <b v="0"/>
    <n v="45"/>
    <b v="0"/>
    <s v="music/jazz"/>
    <n v="-1866"/>
    <n v="28.577777777777779"/>
    <x v="4"/>
    <s v="jazz"/>
    <x v="876"/>
    <d v="2013-02-04T11:55:27"/>
  </r>
  <r>
    <x v="2"/>
    <s v="US"/>
    <s v="USD"/>
    <n v="1387479360"/>
    <n v="1384887360"/>
    <b v="0"/>
    <n v="29"/>
    <b v="0"/>
    <s v="music/jazz"/>
    <n v="-649"/>
    <n v="46.586206896551722"/>
    <x v="4"/>
    <s v="jazz"/>
    <x v="877"/>
    <d v="2013-12-19T18:56:00"/>
  </r>
  <r>
    <x v="2"/>
    <s v="US"/>
    <s v="USD"/>
    <n v="1293082524"/>
    <n v="1290490524"/>
    <b v="0"/>
    <n v="2"/>
    <b v="0"/>
    <s v="music/jazz"/>
    <n v="-4935"/>
    <n v="32.5"/>
    <x v="4"/>
    <s v="jazz"/>
    <x v="878"/>
    <d v="2010-12-23T05:35:24"/>
  </r>
  <r>
    <x v="2"/>
    <s v="US"/>
    <s v="USD"/>
    <n v="1338321305"/>
    <n v="1336506905"/>
    <b v="0"/>
    <n v="30"/>
    <b v="0"/>
    <s v="music/jazz"/>
    <n v="-1456"/>
    <n v="21.466666666666665"/>
    <x v="4"/>
    <s v="jazz"/>
    <x v="879"/>
    <d v="2012-05-29T19:55:05"/>
  </r>
  <r>
    <x v="2"/>
    <s v="US"/>
    <s v="USD"/>
    <n v="1351582938"/>
    <n v="1348731738"/>
    <b v="0"/>
    <n v="8"/>
    <b v="0"/>
    <s v="music/indie rock"/>
    <n v="-3667"/>
    <n v="14.125"/>
    <x v="4"/>
    <s v="indie rock"/>
    <x v="880"/>
    <d v="2012-10-30T07:42:18"/>
  </r>
  <r>
    <x v="2"/>
    <s v="US"/>
    <s v="USD"/>
    <n v="1326520886"/>
    <n v="1322632886"/>
    <b v="0"/>
    <n v="1"/>
    <b v="0"/>
    <s v="music/indie rock"/>
    <n v="-3720"/>
    <n v="30"/>
    <x v="4"/>
    <s v="indie rock"/>
    <x v="881"/>
    <d v="2012-01-14T06:01:26"/>
  </r>
  <r>
    <x v="2"/>
    <s v="US"/>
    <s v="USD"/>
    <n v="1315341550"/>
    <n v="1312490350"/>
    <b v="0"/>
    <n v="14"/>
    <b v="0"/>
    <s v="music/indie rock"/>
    <n v="-1198"/>
    <n v="21.571428571428573"/>
    <x v="4"/>
    <s v="indie rock"/>
    <x v="882"/>
    <d v="2011-09-06T20:39:10"/>
  </r>
  <r>
    <x v="2"/>
    <s v="US"/>
    <s v="USD"/>
    <n v="1456957635"/>
    <n v="1451773635"/>
    <b v="0"/>
    <n v="24"/>
    <b v="0"/>
    <s v="music/indie rock"/>
    <n v="-2999"/>
    <n v="83.375"/>
    <x v="4"/>
    <s v="indie rock"/>
    <x v="883"/>
    <d v="2016-03-02T22:27:15"/>
  </r>
  <r>
    <x v="2"/>
    <s v="US"/>
    <s v="USD"/>
    <n v="1336789860"/>
    <n v="1331666146"/>
    <b v="0"/>
    <n v="2"/>
    <b v="0"/>
    <s v="music/indie rock"/>
    <n v="-1980"/>
    <n v="10"/>
    <x v="4"/>
    <s v="indie rock"/>
    <x v="884"/>
    <d v="2012-05-12T02:31:00"/>
  </r>
  <r>
    <x v="2"/>
    <s v="US"/>
    <s v="USD"/>
    <n v="1483137311"/>
    <n v="1481322911"/>
    <b v="0"/>
    <n v="21"/>
    <b v="0"/>
    <s v="music/indie rock"/>
    <n v="-250"/>
    <n v="35.714285714285715"/>
    <x v="4"/>
    <s v="indie rock"/>
    <x v="885"/>
    <d v="2016-12-30T22:35:11"/>
  </r>
  <r>
    <x v="2"/>
    <s v="US"/>
    <s v="USD"/>
    <n v="1473972813"/>
    <n v="1471812813"/>
    <b v="0"/>
    <n v="7"/>
    <b v="0"/>
    <s v="music/indie rock"/>
    <n v="-295"/>
    <n v="29.285714285714285"/>
    <x v="4"/>
    <s v="indie rock"/>
    <x v="886"/>
    <d v="2016-09-15T20:53:33"/>
  </r>
  <r>
    <x v="2"/>
    <s v="US"/>
    <s v="USD"/>
    <n v="1338159655"/>
    <n v="1335567655"/>
    <b v="0"/>
    <n v="0"/>
    <b v="0"/>
    <s v="music/indie rock"/>
    <n v="-1000"/>
    <e v="#DIV/0!"/>
    <x v="4"/>
    <s v="indie rock"/>
    <x v="887"/>
    <d v="2012-05-27T23:00:55"/>
  </r>
  <r>
    <x v="2"/>
    <s v="US"/>
    <s v="USD"/>
    <n v="1314856800"/>
    <n v="1311789885"/>
    <b v="0"/>
    <n v="4"/>
    <b v="0"/>
    <s v="music/indie rock"/>
    <n v="-928"/>
    <n v="18"/>
    <x v="4"/>
    <s v="indie rock"/>
    <x v="888"/>
    <d v="2011-09-01T06:00:00"/>
  </r>
  <r>
    <x v="2"/>
    <s v="US"/>
    <s v="USD"/>
    <n v="1412534943"/>
    <n v="1409942943"/>
    <b v="0"/>
    <n v="32"/>
    <b v="0"/>
    <s v="music/indie rock"/>
    <n v="-22639.68"/>
    <n v="73.760000000000005"/>
    <x v="4"/>
    <s v="indie rock"/>
    <x v="889"/>
    <d v="2014-10-05T18:49:03"/>
  </r>
  <r>
    <x v="2"/>
    <s v="US"/>
    <s v="USD"/>
    <n v="1385055979"/>
    <n v="1382460379"/>
    <b v="0"/>
    <n v="4"/>
    <b v="0"/>
    <s v="music/indie rock"/>
    <n v="-2875"/>
    <n v="31.25"/>
    <x v="4"/>
    <s v="indie rock"/>
    <x v="890"/>
    <d v="2013-11-21T17:46:19"/>
  </r>
  <r>
    <x v="2"/>
    <s v="US"/>
    <s v="USD"/>
    <n v="1408581930"/>
    <n v="1405989930"/>
    <b v="0"/>
    <n v="9"/>
    <b v="0"/>
    <s v="music/indie rock"/>
    <n v="-7740"/>
    <n v="28.888888888888889"/>
    <x v="4"/>
    <s v="indie rock"/>
    <x v="891"/>
    <d v="2014-08-21T00:45:30"/>
  </r>
  <r>
    <x v="2"/>
    <s v="US"/>
    <s v="USD"/>
    <n v="1280635200"/>
    <n v="1273121283"/>
    <b v="0"/>
    <n v="17"/>
    <b v="0"/>
    <s v="music/indie rock"/>
    <n v="-3555"/>
    <n v="143.8235294117647"/>
    <x v="4"/>
    <s v="indie rock"/>
    <x v="892"/>
    <d v="2010-08-01T04:00:00"/>
  </r>
  <r>
    <x v="2"/>
    <s v="US"/>
    <s v="USD"/>
    <n v="1427920363"/>
    <n v="1425331963"/>
    <b v="0"/>
    <n v="5"/>
    <b v="0"/>
    <s v="music/indie rock"/>
    <n v="-1800"/>
    <n v="40"/>
    <x v="4"/>
    <s v="indie rock"/>
    <x v="893"/>
    <d v="2015-04-01T20:32:43"/>
  </r>
  <r>
    <x v="2"/>
    <s v="US"/>
    <s v="USD"/>
    <n v="1465169610"/>
    <n v="1462577610"/>
    <b v="0"/>
    <n v="53"/>
    <b v="0"/>
    <s v="music/indie rock"/>
    <n v="-12166"/>
    <n v="147.81132075471697"/>
    <x v="4"/>
    <s v="indie rock"/>
    <x v="894"/>
    <d v="2016-06-05T23:33:30"/>
  </r>
  <r>
    <x v="2"/>
    <s v="US"/>
    <s v="USD"/>
    <n v="1287975829"/>
    <n v="1284087829"/>
    <b v="0"/>
    <n v="7"/>
    <b v="0"/>
    <s v="music/indie rock"/>
    <n v="-7805"/>
    <n v="27.857142857142858"/>
    <x v="4"/>
    <s v="indie rock"/>
    <x v="895"/>
    <d v="2010-10-25T03:03:49"/>
  </r>
  <r>
    <x v="2"/>
    <s v="US"/>
    <s v="USD"/>
    <n v="1440734400"/>
    <n v="1438549026"/>
    <b v="0"/>
    <n v="72"/>
    <b v="0"/>
    <s v="music/indie rock"/>
    <n v="-4800"/>
    <n v="44.444444444444443"/>
    <x v="4"/>
    <s v="indie rock"/>
    <x v="896"/>
    <d v="2015-08-28T04:00:00"/>
  </r>
  <r>
    <x v="2"/>
    <s v="US"/>
    <s v="USD"/>
    <n v="1354123908"/>
    <n v="1351528308"/>
    <b v="0"/>
    <n v="0"/>
    <b v="0"/>
    <s v="music/indie rock"/>
    <n v="-3000"/>
    <e v="#DIV/0!"/>
    <x v="4"/>
    <s v="indie rock"/>
    <x v="897"/>
    <d v="2012-11-28T17:31:48"/>
  </r>
  <r>
    <x v="2"/>
    <s v="US"/>
    <s v="USD"/>
    <n v="1326651110"/>
    <n v="1322763110"/>
    <b v="0"/>
    <n v="2"/>
    <b v="0"/>
    <s v="music/indie rock"/>
    <n v="-2430"/>
    <n v="35"/>
    <x v="4"/>
    <s v="indie rock"/>
    <x v="898"/>
    <d v="2012-01-15T18:11:50"/>
  </r>
  <r>
    <x v="2"/>
    <s v="US"/>
    <s v="USD"/>
    <n v="1306549362"/>
    <n v="1302661362"/>
    <b v="0"/>
    <n v="8"/>
    <b v="0"/>
    <s v="music/indie rock"/>
    <n v="-470"/>
    <n v="35"/>
    <x v="4"/>
    <s v="indie rock"/>
    <x v="899"/>
    <d v="2011-05-28T02:22:42"/>
  </r>
  <r>
    <x v="2"/>
    <s v="US"/>
    <s v="USD"/>
    <n v="1459365802"/>
    <n v="1456777402"/>
    <b v="0"/>
    <n v="2"/>
    <b v="0"/>
    <s v="music/jazz"/>
    <n v="-4979"/>
    <n v="10.5"/>
    <x v="4"/>
    <s v="jazz"/>
    <x v="900"/>
    <d v="2016-03-30T19:23:22"/>
  </r>
  <r>
    <x v="2"/>
    <s v="US"/>
    <s v="USD"/>
    <n v="1276024260"/>
    <n v="1272050914"/>
    <b v="0"/>
    <n v="0"/>
    <b v="0"/>
    <s v="music/jazz"/>
    <n v="-6500"/>
    <e v="#DIV/0!"/>
    <x v="4"/>
    <s v="jazz"/>
    <x v="901"/>
    <d v="2010-06-08T19:11:00"/>
  </r>
  <r>
    <x v="2"/>
    <s v="US"/>
    <s v="USD"/>
    <n v="1409412600"/>
    <n v="1404947422"/>
    <b v="0"/>
    <n v="3"/>
    <b v="0"/>
    <s v="music/jazz"/>
    <n v="-29910"/>
    <n v="30"/>
    <x v="4"/>
    <s v="jazz"/>
    <x v="902"/>
    <d v="2014-08-30T15:30:00"/>
  </r>
  <r>
    <x v="2"/>
    <s v="US"/>
    <s v="USD"/>
    <n v="1348367100"/>
    <n v="1346180780"/>
    <b v="0"/>
    <n v="4"/>
    <b v="0"/>
    <s v="music/jazz"/>
    <n v="-4840"/>
    <n v="40"/>
    <x v="4"/>
    <s v="jazz"/>
    <x v="903"/>
    <d v="2012-09-23T02:25:00"/>
  </r>
  <r>
    <x v="2"/>
    <s v="US"/>
    <s v="USD"/>
    <n v="1451786137"/>
    <n v="1449194137"/>
    <b v="0"/>
    <n v="3"/>
    <b v="0"/>
    <s v="music/jazz"/>
    <n v="-49849"/>
    <n v="50.333333333333336"/>
    <x v="4"/>
    <s v="jazz"/>
    <x v="904"/>
    <d v="2016-01-03T01:55:37"/>
  </r>
  <r>
    <x v="2"/>
    <s v="US"/>
    <s v="USD"/>
    <n v="1295847926"/>
    <n v="1290663926"/>
    <b v="0"/>
    <n v="6"/>
    <b v="0"/>
    <s v="music/jazz"/>
    <n v="-6304"/>
    <n v="32.666666666666664"/>
    <x v="4"/>
    <s v="jazz"/>
    <x v="905"/>
    <d v="2011-01-24T05:45:26"/>
  </r>
  <r>
    <x v="2"/>
    <s v="US"/>
    <s v="USD"/>
    <n v="1394681590"/>
    <n v="1392093190"/>
    <b v="0"/>
    <n v="0"/>
    <b v="0"/>
    <s v="music/jazz"/>
    <n v="-15000"/>
    <e v="#DIV/0!"/>
    <x v="4"/>
    <s v="jazz"/>
    <x v="906"/>
    <d v="2014-03-13T03:33:10"/>
  </r>
  <r>
    <x v="2"/>
    <s v="US"/>
    <s v="USD"/>
    <n v="1315715823"/>
    <n v="1313123823"/>
    <b v="0"/>
    <n v="0"/>
    <b v="0"/>
    <s v="music/jazz"/>
    <n v="-2900"/>
    <e v="#DIV/0!"/>
    <x v="4"/>
    <s v="jazz"/>
    <x v="907"/>
    <d v="2011-09-11T04:37:03"/>
  </r>
  <r>
    <x v="2"/>
    <s v="US"/>
    <s v="USD"/>
    <n v="1280206740"/>
    <n v="1276283655"/>
    <b v="0"/>
    <n v="0"/>
    <b v="0"/>
    <s v="music/jazz"/>
    <n v="-2500"/>
    <e v="#DIV/0!"/>
    <x v="4"/>
    <s v="jazz"/>
    <x v="908"/>
    <d v="2010-07-27T04:59:00"/>
  </r>
  <r>
    <x v="2"/>
    <s v="US"/>
    <s v="USD"/>
    <n v="1343016000"/>
    <n v="1340296440"/>
    <b v="0"/>
    <n v="8"/>
    <b v="0"/>
    <s v="music/jazz"/>
    <n v="-15480"/>
    <n v="65"/>
    <x v="4"/>
    <s v="jazz"/>
    <x v="909"/>
    <d v="2012-07-23T04:00:00"/>
  </r>
  <r>
    <x v="2"/>
    <s v="GB"/>
    <s v="GBP"/>
    <n v="1488546319"/>
    <n v="1483362319"/>
    <b v="0"/>
    <n v="5"/>
    <b v="0"/>
    <s v="music/jazz"/>
    <n v="-427"/>
    <n v="24.6"/>
    <x v="4"/>
    <s v="jazz"/>
    <x v="910"/>
    <d v="2017-03-03T13:05:19"/>
  </r>
  <r>
    <x v="2"/>
    <s v="US"/>
    <s v="USD"/>
    <n v="1390522045"/>
    <n v="1388707645"/>
    <b v="0"/>
    <n v="0"/>
    <b v="0"/>
    <s v="music/jazz"/>
    <n v="-100000"/>
    <e v="#DIV/0!"/>
    <x v="4"/>
    <s v="jazz"/>
    <x v="911"/>
    <d v="2014-01-24T00:07:25"/>
  </r>
  <r>
    <x v="2"/>
    <s v="US"/>
    <s v="USD"/>
    <n v="1355197047"/>
    <n v="1350009447"/>
    <b v="0"/>
    <n v="2"/>
    <b v="0"/>
    <s v="music/jazz"/>
    <n v="-3470"/>
    <n v="15"/>
    <x v="4"/>
    <s v="jazz"/>
    <x v="912"/>
    <d v="2012-12-11T03:37:27"/>
  </r>
  <r>
    <x v="2"/>
    <s v="US"/>
    <s v="USD"/>
    <n v="1336188019"/>
    <n v="1333596019"/>
    <b v="0"/>
    <n v="24"/>
    <b v="0"/>
    <s v="music/jazz"/>
    <n v="-28018"/>
    <n v="82.583333333333329"/>
    <x v="4"/>
    <s v="jazz"/>
    <x v="913"/>
    <d v="2012-05-05T03:20:19"/>
  </r>
  <r>
    <x v="2"/>
    <s v="US"/>
    <s v="USD"/>
    <n v="1345918747"/>
    <n v="1343326747"/>
    <b v="0"/>
    <n v="0"/>
    <b v="0"/>
    <s v="music/jazz"/>
    <n v="-1500"/>
    <e v="#DIV/0!"/>
    <x v="4"/>
    <s v="jazz"/>
    <x v="914"/>
    <d v="2012-08-25T18:19:07"/>
  </r>
  <r>
    <x v="2"/>
    <s v="US"/>
    <s v="USD"/>
    <n v="1330577940"/>
    <n v="1327853914"/>
    <b v="0"/>
    <n v="9"/>
    <b v="0"/>
    <s v="music/jazz"/>
    <n v="-6125"/>
    <n v="41.666666666666664"/>
    <x v="4"/>
    <s v="jazz"/>
    <x v="915"/>
    <d v="2012-03-01T04:59:00"/>
  </r>
  <r>
    <x v="2"/>
    <s v="US"/>
    <s v="USD"/>
    <n v="1287723600"/>
    <n v="1284409734"/>
    <b v="0"/>
    <n v="0"/>
    <b v="0"/>
    <s v="music/jazz"/>
    <n v="-3300"/>
    <e v="#DIV/0!"/>
    <x v="4"/>
    <s v="jazz"/>
    <x v="916"/>
    <d v="2010-10-22T05:00:00"/>
  </r>
  <r>
    <x v="2"/>
    <s v="US"/>
    <s v="USD"/>
    <n v="1405305000"/>
    <n v="1402612730"/>
    <b v="0"/>
    <n v="1"/>
    <b v="0"/>
    <s v="music/jazz"/>
    <n v="-4970"/>
    <n v="30"/>
    <x v="4"/>
    <s v="jazz"/>
    <x v="917"/>
    <d v="2014-07-14T02:30:00"/>
  </r>
  <r>
    <x v="2"/>
    <s v="GB"/>
    <s v="GBP"/>
    <n v="1417474761"/>
    <n v="1414879161"/>
    <b v="0"/>
    <n v="10"/>
    <b v="0"/>
    <s v="music/jazz"/>
    <n v="-3704"/>
    <n v="19.600000000000001"/>
    <x v="4"/>
    <s v="jazz"/>
    <x v="918"/>
    <d v="2014-12-01T22:59:21"/>
  </r>
  <r>
    <x v="2"/>
    <s v="US"/>
    <s v="USD"/>
    <n v="1355930645"/>
    <n v="1352906645"/>
    <b v="0"/>
    <n v="1"/>
    <b v="0"/>
    <s v="music/jazz"/>
    <n v="-19900"/>
    <n v="100"/>
    <x v="4"/>
    <s v="jazz"/>
    <x v="919"/>
    <d v="2012-12-19T15:24:05"/>
  </r>
  <r>
    <x v="2"/>
    <s v="US"/>
    <s v="USD"/>
    <n v="1384448822"/>
    <n v="1381853222"/>
    <b v="0"/>
    <n v="0"/>
    <b v="0"/>
    <s v="music/jazz"/>
    <n v="-5500"/>
    <e v="#DIV/0!"/>
    <x v="4"/>
    <s v="jazz"/>
    <x v="920"/>
    <d v="2013-11-14T17:07:02"/>
  </r>
  <r>
    <x v="2"/>
    <s v="US"/>
    <s v="USD"/>
    <n v="1323666376"/>
    <n v="1320033976"/>
    <b v="0"/>
    <n v="20"/>
    <b v="0"/>
    <s v="music/jazz"/>
    <n v="-10365"/>
    <n v="231.75"/>
    <x v="4"/>
    <s v="jazz"/>
    <x v="921"/>
    <d v="2011-12-12T05:06:16"/>
  </r>
  <r>
    <x v="2"/>
    <s v="US"/>
    <s v="USD"/>
    <n v="1412167393"/>
    <n v="1409143393"/>
    <b v="0"/>
    <n v="30"/>
    <b v="0"/>
    <s v="music/jazz"/>
    <n v="-21320"/>
    <n v="189.33333333333334"/>
    <x v="4"/>
    <s v="jazz"/>
    <x v="922"/>
    <d v="2014-10-01T12:43:13"/>
  </r>
  <r>
    <x v="2"/>
    <s v="US"/>
    <s v="USD"/>
    <n v="1416614523"/>
    <n v="1414018923"/>
    <b v="0"/>
    <n v="6"/>
    <b v="0"/>
    <s v="music/jazz"/>
    <n v="-14670"/>
    <n v="55"/>
    <x v="4"/>
    <s v="jazz"/>
    <x v="923"/>
    <d v="2014-11-22T00:02:03"/>
  </r>
  <r>
    <x v="2"/>
    <s v="US"/>
    <s v="USD"/>
    <n v="1360795069"/>
    <n v="1358203069"/>
    <b v="0"/>
    <n v="15"/>
    <b v="0"/>
    <s v="music/jazz"/>
    <n v="-2673"/>
    <n v="21.8"/>
    <x v="4"/>
    <s v="jazz"/>
    <x v="924"/>
    <d v="2013-02-13T22:37:49"/>
  </r>
  <r>
    <x v="2"/>
    <s v="US"/>
    <s v="USD"/>
    <n v="1385590111"/>
    <n v="1382994511"/>
    <b v="0"/>
    <n v="5"/>
    <b v="0"/>
    <s v="music/jazz"/>
    <n v="-5840"/>
    <n v="32"/>
    <x v="4"/>
    <s v="jazz"/>
    <x v="925"/>
    <d v="2013-11-27T22:08:31"/>
  </r>
  <r>
    <x v="2"/>
    <s v="US"/>
    <s v="USD"/>
    <n v="1278628800"/>
    <n v="1276043330"/>
    <b v="0"/>
    <n v="0"/>
    <b v="0"/>
    <s v="music/jazz"/>
    <n v="-7000"/>
    <e v="#DIV/0!"/>
    <x v="4"/>
    <s v="jazz"/>
    <x v="926"/>
    <d v="2010-07-08T22:40:00"/>
  </r>
  <r>
    <x v="2"/>
    <s v="US"/>
    <s v="USD"/>
    <n v="1337024695"/>
    <n v="1334432695"/>
    <b v="0"/>
    <n v="0"/>
    <b v="0"/>
    <s v="music/jazz"/>
    <n v="-20000"/>
    <e v="#DIV/0!"/>
    <x v="4"/>
    <s v="jazz"/>
    <x v="927"/>
    <d v="2012-05-14T19:44:55"/>
  </r>
  <r>
    <x v="2"/>
    <s v="US"/>
    <s v="USD"/>
    <n v="1353196800"/>
    <n v="1348864913"/>
    <b v="0"/>
    <n v="28"/>
    <b v="0"/>
    <s v="music/jazz"/>
    <n v="-12925"/>
    <n v="56.25"/>
    <x v="4"/>
    <s v="jazz"/>
    <x v="928"/>
    <d v="2012-11-18T00:00:00"/>
  </r>
  <r>
    <x v="2"/>
    <s v="US"/>
    <s v="USD"/>
    <n v="1333946569"/>
    <n v="1331358169"/>
    <b v="0"/>
    <n v="0"/>
    <b v="0"/>
    <s v="music/jazz"/>
    <n v="-500"/>
    <e v="#DIV/0!"/>
    <x v="4"/>
    <s v="jazz"/>
    <x v="929"/>
    <d v="2012-04-09T04:42:49"/>
  </r>
  <r>
    <x v="2"/>
    <s v="US"/>
    <s v="USD"/>
    <n v="1277501520"/>
    <n v="1273874306"/>
    <b v="0"/>
    <n v="5"/>
    <b v="0"/>
    <s v="music/jazz"/>
    <n v="-555"/>
    <n v="69"/>
    <x v="4"/>
    <s v="jazz"/>
    <x v="930"/>
    <d v="2010-06-25T21:32:00"/>
  </r>
  <r>
    <x v="2"/>
    <s v="GB"/>
    <s v="GBP"/>
    <n v="1395007200"/>
    <n v="1392021502"/>
    <b v="0"/>
    <n v="7"/>
    <b v="0"/>
    <s v="music/jazz"/>
    <n v="-1869"/>
    <n v="18.714285714285715"/>
    <x v="4"/>
    <s v="jazz"/>
    <x v="931"/>
    <d v="2014-03-16T22:00:00"/>
  </r>
  <r>
    <x v="2"/>
    <s v="US"/>
    <s v="USD"/>
    <n v="1363990545"/>
    <n v="1360106145"/>
    <b v="0"/>
    <n v="30"/>
    <b v="0"/>
    <s v="music/jazz"/>
    <n v="-8119"/>
    <n v="46.033333333333331"/>
    <x v="4"/>
    <s v="jazz"/>
    <x v="932"/>
    <d v="2013-03-22T22:15:45"/>
  </r>
  <r>
    <x v="2"/>
    <s v="US"/>
    <s v="USD"/>
    <n v="1399867409"/>
    <n v="1394683409"/>
    <b v="0"/>
    <n v="2"/>
    <b v="0"/>
    <s v="music/jazz"/>
    <n v="-1880"/>
    <n v="60"/>
    <x v="4"/>
    <s v="jazz"/>
    <x v="933"/>
    <d v="2014-05-12T04:03:29"/>
  </r>
  <r>
    <x v="2"/>
    <s v="CA"/>
    <s v="CAD"/>
    <n v="1399183200"/>
    <n v="1396633284"/>
    <b v="0"/>
    <n v="30"/>
    <b v="0"/>
    <s v="music/jazz"/>
    <n v="-3480"/>
    <n v="50.666666666666664"/>
    <x v="4"/>
    <s v="jazz"/>
    <x v="934"/>
    <d v="2014-05-04T06:00:00"/>
  </r>
  <r>
    <x v="2"/>
    <s v="US"/>
    <s v="USD"/>
    <n v="1454054429"/>
    <n v="1451462429"/>
    <b v="0"/>
    <n v="2"/>
    <b v="0"/>
    <s v="music/jazz"/>
    <n v="-3450"/>
    <n v="25"/>
    <x v="4"/>
    <s v="jazz"/>
    <x v="935"/>
    <d v="2016-01-29T08:00:29"/>
  </r>
  <r>
    <x v="2"/>
    <s v="US"/>
    <s v="USD"/>
    <n v="1326916800"/>
    <n v="1323131689"/>
    <b v="0"/>
    <n v="0"/>
    <b v="0"/>
    <s v="music/jazz"/>
    <n v="-1400"/>
    <e v="#DIV/0!"/>
    <x v="4"/>
    <s v="jazz"/>
    <x v="936"/>
    <d v="2012-01-18T20:00:00"/>
  </r>
  <r>
    <x v="2"/>
    <s v="US"/>
    <s v="USD"/>
    <n v="1383509357"/>
    <n v="1380913757"/>
    <b v="0"/>
    <n v="2"/>
    <b v="0"/>
    <s v="music/jazz"/>
    <n v="-3460"/>
    <n v="20"/>
    <x v="4"/>
    <s v="jazz"/>
    <x v="937"/>
    <d v="2013-11-03T20:09:17"/>
  </r>
  <r>
    <x v="2"/>
    <s v="US"/>
    <s v="USD"/>
    <n v="1346585448"/>
    <n v="1343993448"/>
    <b v="0"/>
    <n v="1"/>
    <b v="0"/>
    <s v="music/jazz"/>
    <n v="-6975"/>
    <n v="25"/>
    <x v="4"/>
    <s v="jazz"/>
    <x v="938"/>
    <d v="2012-09-02T11:30:48"/>
  </r>
  <r>
    <x v="2"/>
    <s v="US"/>
    <s v="USD"/>
    <n v="1372622280"/>
    <n v="1369246738"/>
    <b v="0"/>
    <n v="2"/>
    <b v="0"/>
    <s v="music/jazz"/>
    <n v="-2710"/>
    <n v="20"/>
    <x v="4"/>
    <s v="jazz"/>
    <x v="939"/>
    <d v="2013-06-30T19:58:00"/>
  </r>
  <r>
    <x v="2"/>
    <s v="US"/>
    <s v="USD"/>
    <n v="1439251926"/>
    <n v="1435363926"/>
    <b v="0"/>
    <n v="14"/>
    <b v="0"/>
    <s v="technology/wearables"/>
    <n v="-7456"/>
    <n v="110.28571428571429"/>
    <x v="2"/>
    <s v="wearables"/>
    <x v="940"/>
    <d v="2015-08-11T00:12:06"/>
  </r>
  <r>
    <x v="2"/>
    <s v="US"/>
    <s v="USD"/>
    <n v="1486693145"/>
    <n v="1484101145"/>
    <b v="0"/>
    <n v="31"/>
    <b v="0"/>
    <s v="technology/wearables"/>
    <n v="-48839"/>
    <n v="37.451612903225808"/>
    <x v="2"/>
    <s v="wearables"/>
    <x v="941"/>
    <d v="2017-02-10T02:19:05"/>
  </r>
  <r>
    <x v="2"/>
    <s v="US"/>
    <s v="USD"/>
    <n v="1455826460"/>
    <n v="1452716060"/>
    <b v="0"/>
    <n v="16"/>
    <b v="0"/>
    <s v="technology/wearables"/>
    <n v="-6832"/>
    <n v="41.75"/>
    <x v="2"/>
    <s v="wearables"/>
    <x v="942"/>
    <d v="2016-02-18T20:14:20"/>
  </r>
  <r>
    <x v="2"/>
    <s v="US"/>
    <s v="USD"/>
    <n v="1480438905"/>
    <n v="1477843305"/>
    <b v="0"/>
    <n v="12"/>
    <b v="0"/>
    <s v="technology/wearables"/>
    <n v="-2711"/>
    <n v="24.083333333333332"/>
    <x v="2"/>
    <s v="wearables"/>
    <x v="943"/>
    <d v="2016-11-29T17:01:45"/>
  </r>
  <r>
    <x v="2"/>
    <s v="US"/>
    <s v="USD"/>
    <n v="1460988000"/>
    <n v="1458050450"/>
    <b v="0"/>
    <n v="96"/>
    <b v="0"/>
    <s v="technology/wearables"/>
    <n v="-43337"/>
    <n v="69.40625"/>
    <x v="2"/>
    <s v="wearables"/>
    <x v="944"/>
    <d v="2016-04-18T14:00:00"/>
  </r>
  <r>
    <x v="2"/>
    <s v="FR"/>
    <s v="EUR"/>
    <n v="1487462340"/>
    <n v="1482958626"/>
    <b v="0"/>
    <n v="16"/>
    <b v="0"/>
    <s v="technology/wearables"/>
    <n v="-97516"/>
    <n v="155.25"/>
    <x v="2"/>
    <s v="wearables"/>
    <x v="945"/>
    <d v="2017-02-18T23:59:00"/>
  </r>
  <r>
    <x v="2"/>
    <s v="US"/>
    <s v="USD"/>
    <n v="1473444048"/>
    <n v="1470852048"/>
    <b v="0"/>
    <n v="5"/>
    <b v="0"/>
    <s v="technology/wearables"/>
    <n v="-14714"/>
    <n v="57.2"/>
    <x v="2"/>
    <s v="wearables"/>
    <x v="946"/>
    <d v="2016-09-09T18:00:48"/>
  </r>
  <r>
    <x v="2"/>
    <s v="US"/>
    <s v="USD"/>
    <n v="1467312306"/>
    <n v="1462128306"/>
    <b v="0"/>
    <n v="0"/>
    <b v="0"/>
    <s v="technology/wearables"/>
    <n v="-850"/>
    <e v="#DIV/0!"/>
    <x v="2"/>
    <s v="wearables"/>
    <x v="947"/>
    <d v="2016-06-30T18:45:06"/>
  </r>
  <r>
    <x v="2"/>
    <s v="NL"/>
    <s v="EUR"/>
    <n v="1457812364"/>
    <n v="1455220364"/>
    <b v="0"/>
    <n v="8"/>
    <b v="0"/>
    <s v="technology/wearables"/>
    <n v="-3520"/>
    <n v="60"/>
    <x v="2"/>
    <s v="wearables"/>
    <x v="948"/>
    <d v="2016-03-12T19:52:44"/>
  </r>
  <r>
    <x v="2"/>
    <s v="DE"/>
    <s v="EUR"/>
    <n v="1456016576"/>
    <n v="1450832576"/>
    <b v="0"/>
    <n v="7"/>
    <b v="0"/>
    <s v="technology/wearables"/>
    <n v="-19727"/>
    <n v="39"/>
    <x v="2"/>
    <s v="wearables"/>
    <x v="949"/>
    <d v="2016-02-21T01:02:56"/>
  </r>
  <r>
    <x v="2"/>
    <s v="CA"/>
    <s v="CAD"/>
    <n v="1453053661"/>
    <n v="1450461661"/>
    <b v="0"/>
    <n v="24"/>
    <b v="0"/>
    <s v="technology/wearables"/>
    <n v="-3598"/>
    <n v="58.416666666666664"/>
    <x v="2"/>
    <s v="wearables"/>
    <x v="950"/>
    <d v="2016-01-17T18:01:01"/>
  </r>
  <r>
    <x v="2"/>
    <s v="US"/>
    <s v="USD"/>
    <n v="1465054872"/>
    <n v="1461166872"/>
    <b v="0"/>
    <n v="121"/>
    <b v="0"/>
    <s v="technology/wearables"/>
    <n v="-30805"/>
    <n v="158.63636363636363"/>
    <x v="2"/>
    <s v="wearables"/>
    <x v="951"/>
    <d v="2016-06-04T15:41:12"/>
  </r>
  <r>
    <x v="2"/>
    <s v="US"/>
    <s v="USD"/>
    <n v="1479483812"/>
    <n v="1476888212"/>
    <b v="0"/>
    <n v="196"/>
    <b v="0"/>
    <s v="technology/wearables"/>
    <n v="-29428"/>
    <n v="99.857142857142861"/>
    <x v="2"/>
    <s v="wearables"/>
    <x v="952"/>
    <d v="2016-11-18T15:43:32"/>
  </r>
  <r>
    <x v="2"/>
    <s v="US"/>
    <s v="USD"/>
    <n v="1422158199"/>
    <n v="1419566199"/>
    <b v="0"/>
    <n v="5"/>
    <b v="0"/>
    <s v="technology/wearables"/>
    <n v="-14874"/>
    <n v="25.2"/>
    <x v="2"/>
    <s v="wearables"/>
    <x v="953"/>
    <d v="2015-01-25T03:56:39"/>
  </r>
  <r>
    <x v="2"/>
    <s v="US"/>
    <s v="USD"/>
    <n v="1440100839"/>
    <n v="1436472039"/>
    <b v="0"/>
    <n v="73"/>
    <b v="0"/>
    <s v="technology/wearables"/>
    <n v="-8489"/>
    <n v="89.191780821917803"/>
    <x v="2"/>
    <s v="wearables"/>
    <x v="954"/>
    <d v="2015-08-20T20:00:39"/>
  </r>
  <r>
    <x v="2"/>
    <s v="US"/>
    <s v="USD"/>
    <n v="1473750300"/>
    <n v="1470294300"/>
    <b v="0"/>
    <n v="93"/>
    <b v="0"/>
    <s v="technology/wearables"/>
    <n v="-283016"/>
    <n v="182.6236559139785"/>
    <x v="2"/>
    <s v="wearables"/>
    <x v="955"/>
    <d v="2016-09-13T07:05:00"/>
  </r>
  <r>
    <x v="2"/>
    <s v="US"/>
    <s v="USD"/>
    <n v="1430081759"/>
    <n v="1424901359"/>
    <b v="0"/>
    <n v="17"/>
    <b v="0"/>
    <s v="technology/wearables"/>
    <n v="-49139"/>
    <n v="50.647058823529413"/>
    <x v="2"/>
    <s v="wearables"/>
    <x v="956"/>
    <d v="2015-04-26T20:55:59"/>
  </r>
  <r>
    <x v="2"/>
    <s v="US"/>
    <s v="USD"/>
    <n v="1479392133"/>
    <n v="1476710133"/>
    <b v="0"/>
    <n v="7"/>
    <b v="0"/>
    <s v="technology/wearables"/>
    <n v="-11767"/>
    <n v="33.285714285714285"/>
    <x v="2"/>
    <s v="wearables"/>
    <x v="957"/>
    <d v="2016-11-17T14:15:33"/>
  </r>
  <r>
    <x v="2"/>
    <s v="US"/>
    <s v="USD"/>
    <n v="1428641940"/>
    <n v="1426792563"/>
    <b v="0"/>
    <n v="17"/>
    <b v="0"/>
    <s v="technology/wearables"/>
    <n v="-6896"/>
    <n v="51.823529411764703"/>
    <x v="2"/>
    <s v="wearables"/>
    <x v="958"/>
    <d v="2015-04-10T04:59:00"/>
  </r>
  <r>
    <x v="2"/>
    <s v="US"/>
    <s v="USD"/>
    <n v="1421640665"/>
    <n v="1419048665"/>
    <b v="0"/>
    <n v="171"/>
    <b v="0"/>
    <s v="technology/wearables"/>
    <n v="-30570"/>
    <n v="113.62573099415205"/>
    <x v="2"/>
    <s v="wearables"/>
    <x v="959"/>
    <d v="2015-01-19T04:11:05"/>
  </r>
  <r>
    <x v="2"/>
    <s v="US"/>
    <s v="USD"/>
    <n v="1489500155"/>
    <n v="1485874955"/>
    <b v="0"/>
    <n v="188"/>
    <b v="0"/>
    <s v="technology/wearables"/>
    <n v="-29995"/>
    <n v="136.46276595744681"/>
    <x v="2"/>
    <s v="wearables"/>
    <x v="960"/>
    <d v="2017-03-14T14:02:35"/>
  </r>
  <r>
    <x v="2"/>
    <s v="US"/>
    <s v="USD"/>
    <n v="1487617200"/>
    <n v="1483634335"/>
    <b v="0"/>
    <n v="110"/>
    <b v="0"/>
    <s v="technology/wearables"/>
    <n v="-54921"/>
    <n v="364.35454545454547"/>
    <x v="2"/>
    <s v="wearables"/>
    <x v="961"/>
    <d v="2017-02-20T19:00:00"/>
  </r>
  <r>
    <x v="2"/>
    <s v="US"/>
    <s v="USD"/>
    <n v="1455210353"/>
    <n v="1451927153"/>
    <b v="0"/>
    <n v="37"/>
    <b v="0"/>
    <s v="technology/wearables"/>
    <n v="-1788"/>
    <n v="19.243243243243242"/>
    <x v="2"/>
    <s v="wearables"/>
    <x v="962"/>
    <d v="2016-02-11T17:05:53"/>
  </r>
  <r>
    <x v="2"/>
    <s v="US"/>
    <s v="USD"/>
    <n v="1476717319"/>
    <n v="1473693319"/>
    <b v="0"/>
    <n v="9"/>
    <b v="0"/>
    <s v="technology/wearables"/>
    <n v="-34623"/>
    <n v="41.888888888888886"/>
    <x v="2"/>
    <s v="wearables"/>
    <x v="963"/>
    <d v="2016-10-17T15:15:19"/>
  </r>
  <r>
    <x v="2"/>
    <s v="CA"/>
    <s v="CAD"/>
    <n v="1441119919"/>
    <n v="1437663919"/>
    <b v="0"/>
    <n v="29"/>
    <b v="0"/>
    <s v="technology/wearables"/>
    <n v="-109121"/>
    <n v="30.310344827586206"/>
    <x v="2"/>
    <s v="wearables"/>
    <x v="964"/>
    <d v="2015-09-01T15:05:19"/>
  </r>
  <r>
    <x v="2"/>
    <s v="US"/>
    <s v="USD"/>
    <n v="1477454340"/>
    <n v="1474676646"/>
    <b v="0"/>
    <n v="6"/>
    <b v="0"/>
    <s v="technology/wearables"/>
    <n v="-24702"/>
    <n v="49.666666666666664"/>
    <x v="2"/>
    <s v="wearables"/>
    <x v="965"/>
    <d v="2016-10-26T03:59:00"/>
  </r>
  <r>
    <x v="2"/>
    <s v="US"/>
    <s v="USD"/>
    <n v="1475766932"/>
    <n v="1473174932"/>
    <b v="0"/>
    <n v="30"/>
    <b v="0"/>
    <s v="technology/wearables"/>
    <n v="-10224"/>
    <n v="59.2"/>
    <x v="2"/>
    <s v="wearables"/>
    <x v="966"/>
    <d v="2016-10-06T15:15:32"/>
  </r>
  <r>
    <x v="2"/>
    <s v="US"/>
    <s v="USD"/>
    <n v="1461301574"/>
    <n v="1456121174"/>
    <b v="0"/>
    <n v="81"/>
    <b v="0"/>
    <s v="technology/wearables"/>
    <n v="-16438"/>
    <n v="43.97530864197531"/>
    <x v="2"/>
    <s v="wearables"/>
    <x v="967"/>
    <d v="2016-04-22T05:06:14"/>
  </r>
  <r>
    <x v="2"/>
    <s v="US"/>
    <s v="USD"/>
    <n v="1408134034"/>
    <n v="1405542034"/>
    <b v="0"/>
    <n v="4"/>
    <b v="0"/>
    <s v="technology/wearables"/>
    <n v="-7894"/>
    <n v="26.5"/>
    <x v="2"/>
    <s v="wearables"/>
    <x v="968"/>
    <d v="2014-08-15T20:20:34"/>
  </r>
  <r>
    <x v="2"/>
    <s v="MX"/>
    <s v="MXN"/>
    <n v="1486624607"/>
    <n v="1483773407"/>
    <b v="0"/>
    <n v="11"/>
    <b v="0"/>
    <s v="technology/wearables"/>
    <n v="-16000"/>
    <n v="1272.7272727272727"/>
    <x v="2"/>
    <s v="wearables"/>
    <x v="969"/>
    <d v="2017-02-09T07:16:47"/>
  </r>
  <r>
    <x v="2"/>
    <s v="CA"/>
    <s v="CAD"/>
    <n v="1485147540"/>
    <n v="1481951853"/>
    <b v="0"/>
    <n v="14"/>
    <b v="0"/>
    <s v="technology/wearables"/>
    <n v="-2704"/>
    <n v="164"/>
    <x v="2"/>
    <s v="wearables"/>
    <x v="970"/>
    <d v="2017-01-23T04:59:00"/>
  </r>
  <r>
    <x v="2"/>
    <s v="US"/>
    <s v="USD"/>
    <n v="1433178060"/>
    <n v="1429290060"/>
    <b v="0"/>
    <n v="5"/>
    <b v="0"/>
    <s v="technology/wearables"/>
    <n v="-99774"/>
    <n v="45.2"/>
    <x v="2"/>
    <s v="wearables"/>
    <x v="971"/>
    <d v="2015-06-01T17:01:00"/>
  </r>
  <r>
    <x v="2"/>
    <s v="US"/>
    <s v="USD"/>
    <n v="1409813940"/>
    <n v="1407271598"/>
    <b v="0"/>
    <n v="45"/>
    <b v="0"/>
    <s v="technology/wearables"/>
    <n v="-13075"/>
    <n v="153.88888888888889"/>
    <x v="2"/>
    <s v="wearables"/>
    <x v="972"/>
    <d v="2014-09-04T06:59:00"/>
  </r>
  <r>
    <x v="2"/>
    <s v="US"/>
    <s v="USD"/>
    <n v="1447032093"/>
    <n v="1441844493"/>
    <b v="0"/>
    <n v="8"/>
    <b v="0"/>
    <s v="technology/wearables"/>
    <n v="-19589"/>
    <n v="51.375"/>
    <x v="2"/>
    <s v="wearables"/>
    <x v="973"/>
    <d v="2015-11-09T01:21:33"/>
  </r>
  <r>
    <x v="2"/>
    <s v="US"/>
    <s v="USD"/>
    <n v="1458925156"/>
    <n v="1456336756"/>
    <b v="0"/>
    <n v="3"/>
    <b v="0"/>
    <s v="technology/wearables"/>
    <n v="-49720"/>
    <n v="93.333333333333329"/>
    <x v="2"/>
    <s v="wearables"/>
    <x v="974"/>
    <d v="2016-03-25T16:59:16"/>
  </r>
  <r>
    <x v="2"/>
    <s v="US"/>
    <s v="USD"/>
    <n v="1467132185"/>
    <n v="1461948185"/>
    <b v="0"/>
    <n v="24"/>
    <b v="0"/>
    <s v="technology/wearables"/>
    <n v="-97393"/>
    <n v="108.625"/>
    <x v="2"/>
    <s v="wearables"/>
    <x v="975"/>
    <d v="2016-06-28T16:43:05"/>
  </r>
  <r>
    <x v="2"/>
    <s v="AU"/>
    <s v="AUD"/>
    <n v="1439515497"/>
    <n v="1435627497"/>
    <b v="0"/>
    <n v="18"/>
    <b v="0"/>
    <s v="technology/wearables"/>
    <n v="-147111"/>
    <n v="160.5"/>
    <x v="2"/>
    <s v="wearables"/>
    <x v="976"/>
    <d v="2015-08-14T01:24:57"/>
  </r>
  <r>
    <x v="2"/>
    <s v="AT"/>
    <s v="EUR"/>
    <n v="1456094197"/>
    <n v="1453502197"/>
    <b v="0"/>
    <n v="12"/>
    <b v="0"/>
    <s v="technology/wearables"/>
    <n v="-1791"/>
    <n v="75.75"/>
    <x v="2"/>
    <s v="wearables"/>
    <x v="977"/>
    <d v="2016-02-21T22:36:37"/>
  </r>
  <r>
    <x v="2"/>
    <s v="SE"/>
    <s v="SEK"/>
    <n v="1456385101"/>
    <n v="1453793101"/>
    <b v="0"/>
    <n v="123"/>
    <b v="0"/>
    <s v="technology/wearables"/>
    <n v="-75616"/>
    <n v="790.83739837398377"/>
    <x v="2"/>
    <s v="wearables"/>
    <x v="978"/>
    <d v="2016-02-25T07:25:01"/>
  </r>
  <r>
    <x v="2"/>
    <s v="US"/>
    <s v="USD"/>
    <n v="1466449140"/>
    <n v="1463392828"/>
    <b v="0"/>
    <n v="96"/>
    <b v="0"/>
    <s v="technology/wearables"/>
    <n v="-6013.84"/>
    <n v="301.93916666666667"/>
    <x v="2"/>
    <s v="wearables"/>
    <x v="979"/>
    <d v="2016-06-20T18:59:00"/>
  </r>
  <r>
    <x v="2"/>
    <s v="US"/>
    <s v="USD"/>
    <n v="1417387322"/>
    <n v="1413495722"/>
    <b v="0"/>
    <n v="31"/>
    <b v="0"/>
    <s v="technology/wearables"/>
    <n v="-8514"/>
    <n v="47.935483870967744"/>
    <x v="2"/>
    <s v="wearables"/>
    <x v="980"/>
    <d v="2014-11-30T22:42:02"/>
  </r>
  <r>
    <x v="2"/>
    <s v="US"/>
    <s v="USD"/>
    <n v="1407624222"/>
    <n v="1405032222"/>
    <b v="0"/>
    <n v="4"/>
    <b v="0"/>
    <s v="technology/wearables"/>
    <n v="-88877"/>
    <n v="2.75"/>
    <x v="2"/>
    <s v="wearables"/>
    <x v="981"/>
    <d v="2014-08-09T22:43:42"/>
  </r>
  <r>
    <x v="2"/>
    <s v="US"/>
    <s v="USD"/>
    <n v="1475431486"/>
    <n v="1472839486"/>
    <b v="0"/>
    <n v="3"/>
    <b v="0"/>
    <s v="technology/wearables"/>
    <n v="-17497"/>
    <n v="1"/>
    <x v="2"/>
    <s v="wearables"/>
    <x v="982"/>
    <d v="2016-10-02T18:04:46"/>
  </r>
  <r>
    <x v="2"/>
    <s v="ES"/>
    <s v="EUR"/>
    <n v="1471985640"/>
    <n v="1469289685"/>
    <b v="0"/>
    <n v="179"/>
    <b v="0"/>
    <s v="technology/wearables"/>
    <n v="-73468"/>
    <n v="171.79329608938548"/>
    <x v="2"/>
    <s v="wearables"/>
    <x v="983"/>
    <d v="2016-08-23T20:54:00"/>
  </r>
  <r>
    <x v="2"/>
    <s v="US"/>
    <s v="USD"/>
    <n v="1427507208"/>
    <n v="1424918808"/>
    <b v="0"/>
    <n v="3"/>
    <b v="0"/>
    <s v="technology/wearables"/>
    <n v="-9894"/>
    <n v="35.333333333333336"/>
    <x v="2"/>
    <s v="wearables"/>
    <x v="984"/>
    <d v="2015-03-28T01:46:48"/>
  </r>
  <r>
    <x v="2"/>
    <s v="DE"/>
    <s v="EUR"/>
    <n v="1451602800"/>
    <n v="1449011610"/>
    <b v="0"/>
    <n v="23"/>
    <b v="0"/>
    <s v="technology/wearables"/>
    <n v="-28112"/>
    <n v="82.086956521739125"/>
    <x v="2"/>
    <s v="wearables"/>
    <x v="985"/>
    <d v="2015-12-31T23:00:00"/>
  </r>
  <r>
    <x v="2"/>
    <s v="GB"/>
    <s v="GBP"/>
    <n v="1452384000"/>
    <n v="1447698300"/>
    <b v="0"/>
    <n v="23"/>
    <b v="0"/>
    <s v="technology/wearables"/>
    <n v="-17450"/>
    <n v="110.8695652173913"/>
    <x v="2"/>
    <s v="wearables"/>
    <x v="986"/>
    <d v="2016-01-10T00:00:00"/>
  </r>
  <r>
    <x v="2"/>
    <s v="NL"/>
    <s v="EUR"/>
    <n v="1403507050"/>
    <n v="1400051050"/>
    <b v="0"/>
    <n v="41"/>
    <b v="0"/>
    <s v="technology/wearables"/>
    <n v="-43390"/>
    <n v="161.21951219512195"/>
    <x v="2"/>
    <s v="wearables"/>
    <x v="987"/>
    <d v="2014-06-23T07:04:10"/>
  </r>
  <r>
    <x v="2"/>
    <s v="IT"/>
    <s v="EUR"/>
    <n v="1475310825"/>
    <n v="1472718825"/>
    <b v="0"/>
    <n v="0"/>
    <b v="0"/>
    <s v="technology/wearables"/>
    <n v="-5000"/>
    <e v="#DIV/0!"/>
    <x v="2"/>
    <s v="wearables"/>
    <x v="988"/>
    <d v="2016-10-01T08:33:45"/>
  </r>
  <r>
    <x v="2"/>
    <s v="US"/>
    <s v="USD"/>
    <n v="1475101495"/>
    <n v="1472509495"/>
    <b v="0"/>
    <n v="32"/>
    <b v="0"/>
    <s v="technology/wearables"/>
    <n v="-8323"/>
    <n v="52.40625"/>
    <x v="2"/>
    <s v="wearables"/>
    <x v="989"/>
    <d v="2016-09-28T22:24:55"/>
  </r>
  <r>
    <x v="2"/>
    <s v="US"/>
    <s v="USD"/>
    <n v="1409770164"/>
    <n v="1407178164"/>
    <b v="0"/>
    <n v="2"/>
    <b v="0"/>
    <s v="technology/wearables"/>
    <n v="-24974"/>
    <n v="13"/>
    <x v="2"/>
    <s v="wearables"/>
    <x v="990"/>
    <d v="2014-09-03T18:49:24"/>
  </r>
  <r>
    <x v="2"/>
    <s v="GB"/>
    <s v="GBP"/>
    <n v="1468349460"/>
    <n v="1466186988"/>
    <b v="0"/>
    <n v="7"/>
    <b v="0"/>
    <s v="technology/wearables"/>
    <n v="-4788"/>
    <n v="30.285714285714285"/>
    <x v="2"/>
    <s v="wearables"/>
    <x v="991"/>
    <d v="2016-07-12T18:51:00"/>
  </r>
  <r>
    <x v="2"/>
    <s v="US"/>
    <s v="USD"/>
    <n v="1462655519"/>
    <n v="1457475119"/>
    <b v="0"/>
    <n v="4"/>
    <b v="0"/>
    <s v="technology/wearables"/>
    <n v="-99533"/>
    <n v="116.75"/>
    <x v="2"/>
    <s v="wearables"/>
    <x v="992"/>
    <d v="2016-05-07T21:11:59"/>
  </r>
  <r>
    <x v="2"/>
    <s v="US"/>
    <s v="USD"/>
    <n v="1478926800"/>
    <n v="1476054568"/>
    <b v="0"/>
    <n v="196"/>
    <b v="0"/>
    <s v="technology/wearables"/>
    <n v="-52439"/>
    <n v="89.59693877551021"/>
    <x v="2"/>
    <s v="wearables"/>
    <x v="993"/>
    <d v="2016-11-12T05:00:00"/>
  </r>
  <r>
    <x v="2"/>
    <s v="US"/>
    <s v="USD"/>
    <n v="1417388340"/>
    <n v="1412835530"/>
    <b v="0"/>
    <n v="11"/>
    <b v="0"/>
    <s v="technology/wearables"/>
    <n v="-195331"/>
    <n v="424.45454545454544"/>
    <x v="2"/>
    <s v="wearables"/>
    <x v="994"/>
    <d v="2014-11-30T22:59:00"/>
  </r>
  <r>
    <x v="2"/>
    <s v="US"/>
    <s v="USD"/>
    <n v="1417276800"/>
    <n v="1415140480"/>
    <b v="0"/>
    <n v="9"/>
    <b v="0"/>
    <s v="technology/wearables"/>
    <n v="-9274"/>
    <n v="80.666666666666671"/>
    <x v="2"/>
    <s v="wearables"/>
    <x v="995"/>
    <d v="2014-11-29T16:00:00"/>
  </r>
  <r>
    <x v="2"/>
    <s v="US"/>
    <s v="USD"/>
    <n v="1406474820"/>
    <n v="1403902060"/>
    <b v="0"/>
    <n v="5"/>
    <b v="0"/>
    <s v="technology/wearables"/>
    <n v="-3935"/>
    <n v="13"/>
    <x v="2"/>
    <s v="wearables"/>
    <x v="996"/>
    <d v="2014-07-27T15:27:00"/>
  </r>
  <r>
    <x v="2"/>
    <s v="US"/>
    <s v="USD"/>
    <n v="1417145297"/>
    <n v="1414549697"/>
    <b v="0"/>
    <n v="8"/>
    <b v="0"/>
    <s v="technology/wearables"/>
    <n v="-4935"/>
    <n v="8.125"/>
    <x v="2"/>
    <s v="wearables"/>
    <x v="997"/>
    <d v="2014-11-28T03:28:17"/>
  </r>
  <r>
    <x v="2"/>
    <s v="CA"/>
    <s v="CAD"/>
    <n v="1447909401"/>
    <n v="1444017801"/>
    <b v="0"/>
    <n v="229"/>
    <b v="0"/>
    <s v="technology/wearables"/>
    <n v="-24865"/>
    <n v="153.42794759825327"/>
    <x v="2"/>
    <s v="wearables"/>
    <x v="998"/>
    <d v="2015-11-19T05:03:21"/>
  </r>
  <r>
    <x v="2"/>
    <s v="CA"/>
    <s v="CAD"/>
    <n v="1415865720"/>
    <n v="1413270690"/>
    <b v="0"/>
    <n v="40"/>
    <b v="0"/>
    <s v="technology/wearables"/>
    <n v="-138317"/>
    <n v="292.07499999999999"/>
    <x v="2"/>
    <s v="wearables"/>
    <x v="999"/>
    <d v="2014-11-13T08:02:00"/>
  </r>
  <r>
    <x v="1"/>
    <s v="US"/>
    <s v="USD"/>
    <n v="1489537560"/>
    <n v="1484357160"/>
    <b v="0"/>
    <n v="6"/>
    <b v="0"/>
    <s v="technology/wearables"/>
    <n v="-874876"/>
    <n v="3304"/>
    <x v="2"/>
    <s v="wearables"/>
    <x v="1000"/>
    <d v="2017-03-15T00:26:00"/>
  </r>
  <r>
    <x v="1"/>
    <s v="GB"/>
    <s v="GBP"/>
    <n v="1485796613"/>
    <n v="1481908613"/>
    <b v="0"/>
    <n v="4"/>
    <b v="0"/>
    <s v="technology/wearables"/>
    <n v="200"/>
    <n v="1300"/>
    <x v="2"/>
    <s v="wearables"/>
    <x v="1001"/>
    <d v="2017-01-30T17:16:53"/>
  </r>
  <r>
    <x v="1"/>
    <s v="US"/>
    <s v="USD"/>
    <n v="1450331940"/>
    <n v="1447777514"/>
    <b v="0"/>
    <n v="22"/>
    <b v="0"/>
    <s v="technology/wearables"/>
    <n v="-7039"/>
    <n v="134.54545454545453"/>
    <x v="2"/>
    <s v="wearables"/>
    <x v="1002"/>
    <d v="2015-12-17T05:59:00"/>
  </r>
  <r>
    <x v="1"/>
    <s v="FR"/>
    <s v="EUR"/>
    <n v="1489680061"/>
    <n v="1487091661"/>
    <b v="0"/>
    <n v="15"/>
    <b v="0"/>
    <s v="technology/wearables"/>
    <n v="-16789"/>
    <n v="214.06666666666666"/>
    <x v="2"/>
    <s v="wearables"/>
    <x v="1003"/>
    <d v="2017-03-16T16:01:01"/>
  </r>
  <r>
    <x v="1"/>
    <s v="US"/>
    <s v="USD"/>
    <n v="1455814827"/>
    <n v="1453222827"/>
    <b v="0"/>
    <n v="95"/>
    <b v="0"/>
    <s v="technology/wearables"/>
    <n v="-4448"/>
    <n v="216.33684210526314"/>
    <x v="2"/>
    <s v="wearables"/>
    <x v="1004"/>
    <d v="2016-02-18T17:00:27"/>
  </r>
  <r>
    <x v="1"/>
    <s v="US"/>
    <s v="USD"/>
    <n v="1446217183"/>
    <n v="1443538783"/>
    <b v="0"/>
    <n v="161"/>
    <b v="0"/>
    <s v="technology/wearables"/>
    <n v="-49898"/>
    <n v="932.31055900621118"/>
    <x v="2"/>
    <s v="wearables"/>
    <x v="1005"/>
    <d v="2015-10-30T14:59:43"/>
  </r>
  <r>
    <x v="1"/>
    <s v="US"/>
    <s v="USD"/>
    <n v="1418368260"/>
    <n v="1417654672"/>
    <b v="0"/>
    <n v="8"/>
    <b v="0"/>
    <s v="technology/wearables"/>
    <n v="-3766"/>
    <n v="29.25"/>
    <x v="2"/>
    <s v="wearables"/>
    <x v="1006"/>
    <d v="2014-12-12T07:11:00"/>
  </r>
  <r>
    <x v="1"/>
    <s v="US"/>
    <s v="USD"/>
    <n v="1481727623"/>
    <n v="1478095223"/>
    <b v="0"/>
    <n v="76"/>
    <b v="0"/>
    <s v="technology/wearables"/>
    <n v="-16704"/>
    <n v="174.94736842105263"/>
    <x v="2"/>
    <s v="wearables"/>
    <x v="1007"/>
    <d v="2016-12-14T15:00:23"/>
  </r>
  <r>
    <x v="1"/>
    <s v="MX"/>
    <s v="MXN"/>
    <n v="1482953115"/>
    <n v="1480361115"/>
    <b v="0"/>
    <n v="1"/>
    <b v="0"/>
    <s v="technology/wearables"/>
    <n v="-93250"/>
    <n v="250"/>
    <x v="2"/>
    <s v="wearables"/>
    <x v="1008"/>
    <d v="2016-12-28T19:25:15"/>
  </r>
  <r>
    <x v="1"/>
    <s v="US"/>
    <s v="USD"/>
    <n v="1466346646"/>
    <n v="1463754646"/>
    <b v="0"/>
    <n v="101"/>
    <b v="0"/>
    <s v="technology/wearables"/>
    <n v="-43435"/>
    <n v="65"/>
    <x v="2"/>
    <s v="wearables"/>
    <x v="1009"/>
    <d v="2016-06-19T14:30:46"/>
  </r>
  <r>
    <x v="1"/>
    <s v="US"/>
    <s v="USD"/>
    <n v="1473044340"/>
    <n v="1468180462"/>
    <b v="0"/>
    <n v="4"/>
    <b v="0"/>
    <s v="technology/wearables"/>
    <n v="-115030"/>
    <n v="55"/>
    <x v="2"/>
    <s v="wearables"/>
    <x v="1010"/>
    <d v="2016-09-05T02:59:00"/>
  </r>
  <r>
    <x v="1"/>
    <s v="US"/>
    <s v="USD"/>
    <n v="1418938395"/>
    <n v="1415050395"/>
    <b v="0"/>
    <n v="1"/>
    <b v="0"/>
    <s v="technology/wearables"/>
    <n v="-19925"/>
    <n v="75"/>
    <x v="2"/>
    <s v="wearables"/>
    <x v="1011"/>
    <d v="2014-12-18T21:33:15"/>
  </r>
  <r>
    <x v="1"/>
    <s v="US"/>
    <s v="USD"/>
    <n v="1485254052"/>
    <n v="1481366052"/>
    <b v="0"/>
    <n v="775"/>
    <b v="0"/>
    <s v="technology/wearables"/>
    <n v="1071751.05"/>
    <n v="1389.3561935483872"/>
    <x v="2"/>
    <s v="wearables"/>
    <x v="1012"/>
    <d v="2017-01-24T10:34:12"/>
  </r>
  <r>
    <x v="1"/>
    <s v="US"/>
    <s v="USD"/>
    <n v="1451419200"/>
    <n v="1449000056"/>
    <b v="0"/>
    <n v="90"/>
    <b v="0"/>
    <s v="technology/wearables"/>
    <n v="-16368"/>
    <n v="95.911111111111111"/>
    <x v="2"/>
    <s v="wearables"/>
    <x v="1013"/>
    <d v="2015-12-29T20:00:00"/>
  </r>
  <r>
    <x v="1"/>
    <s v="US"/>
    <s v="USD"/>
    <n v="1420070615"/>
    <n v="1415750615"/>
    <b v="0"/>
    <n v="16"/>
    <b v="0"/>
    <s v="technology/wearables"/>
    <n v="-6940"/>
    <n v="191.25"/>
    <x v="2"/>
    <s v="wearables"/>
    <x v="1014"/>
    <d v="2015-01-01T00:03:35"/>
  </r>
  <r>
    <x v="1"/>
    <s v="CH"/>
    <s v="CHF"/>
    <n v="1448489095"/>
    <n v="1445893495"/>
    <b v="0"/>
    <n v="6"/>
    <b v="0"/>
    <s v="technology/wearables"/>
    <n v="-8760"/>
    <n v="40"/>
    <x v="2"/>
    <s v="wearables"/>
    <x v="1015"/>
    <d v="2015-11-25T22:04:55"/>
  </r>
  <r>
    <x v="1"/>
    <s v="US"/>
    <s v="USD"/>
    <n v="1459992856"/>
    <n v="1456108456"/>
    <b v="0"/>
    <n v="38"/>
    <b v="0"/>
    <s v="technology/wearables"/>
    <n v="-97158"/>
    <n v="74.78947368421052"/>
    <x v="2"/>
    <s v="wearables"/>
    <x v="1016"/>
    <d v="2016-04-07T01:34:16"/>
  </r>
  <r>
    <x v="1"/>
    <s v="US"/>
    <s v="USD"/>
    <n v="1448125935"/>
    <n v="1444666335"/>
    <b v="0"/>
    <n v="355"/>
    <b v="0"/>
    <s v="technology/wearables"/>
    <n v="-192803"/>
    <n v="161.11830985915492"/>
    <x v="2"/>
    <s v="wearables"/>
    <x v="1017"/>
    <d v="2015-11-21T17:12:15"/>
  </r>
  <r>
    <x v="1"/>
    <s v="US"/>
    <s v="USD"/>
    <n v="1468496933"/>
    <n v="1465904933"/>
    <b v="0"/>
    <n v="7"/>
    <b v="0"/>
    <s v="technology/wearables"/>
    <n v="-19379"/>
    <n v="88.714285714285708"/>
    <x v="2"/>
    <s v="wearables"/>
    <x v="1018"/>
    <d v="2016-07-14T11:48:53"/>
  </r>
  <r>
    <x v="1"/>
    <s v="US"/>
    <s v="USD"/>
    <n v="1423092149"/>
    <n v="1420500149"/>
    <b v="0"/>
    <n v="400"/>
    <b v="0"/>
    <s v="technology/wearables"/>
    <n v="-23700"/>
    <n v="53.25"/>
    <x v="2"/>
    <s v="wearables"/>
    <x v="1019"/>
    <d v="2015-02-04T23:22:29"/>
  </r>
  <r>
    <x v="0"/>
    <s v="CA"/>
    <s v="CAD"/>
    <n v="1433206020"/>
    <n v="1430617209"/>
    <b v="0"/>
    <n v="30"/>
    <b v="1"/>
    <s v="music/electronic music"/>
    <n v="1636"/>
    <n v="106.2"/>
    <x v="4"/>
    <s v="electronic music"/>
    <x v="1020"/>
    <d v="2015-06-02T00:47:00"/>
  </r>
  <r>
    <x v="0"/>
    <s v="US"/>
    <s v="USD"/>
    <n v="1445054400"/>
    <n v="1443074571"/>
    <b v="1"/>
    <n v="478"/>
    <b v="1"/>
    <s v="music/electronic music"/>
    <n v="7554.1100000000006"/>
    <n v="22.079728033472804"/>
    <x v="4"/>
    <s v="electronic music"/>
    <x v="1021"/>
    <d v="2015-10-17T04:00:00"/>
  </r>
  <r>
    <x v="0"/>
    <s v="US"/>
    <s v="USD"/>
    <n v="1431876677"/>
    <n v="1429284677"/>
    <b v="1"/>
    <n v="74"/>
    <b v="1"/>
    <s v="music/electronic music"/>
    <n v="298"/>
    <n v="31.054054054054053"/>
    <x v="4"/>
    <s v="electronic music"/>
    <x v="1022"/>
    <d v="2015-05-17T15:31:17"/>
  </r>
  <r>
    <x v="0"/>
    <s v="GB"/>
    <s v="GBP"/>
    <n v="1434837861"/>
    <n v="1432245861"/>
    <b v="0"/>
    <n v="131"/>
    <b v="1"/>
    <s v="music/electronic music"/>
    <n v="2743"/>
    <n v="36.206106870229007"/>
    <x v="4"/>
    <s v="electronic music"/>
    <x v="1023"/>
    <d v="2015-06-20T22:04:21"/>
  </r>
  <r>
    <x v="0"/>
    <s v="SE"/>
    <s v="SEK"/>
    <n v="1454248563"/>
    <n v="1451656563"/>
    <b v="1"/>
    <n v="61"/>
    <b v="1"/>
    <s v="music/electronic music"/>
    <n v="3727.5499999999993"/>
    <n v="388.9762295081967"/>
    <x v="4"/>
    <s v="electronic music"/>
    <x v="1024"/>
    <d v="2016-01-31T13:56:03"/>
  </r>
  <r>
    <x v="0"/>
    <s v="US"/>
    <s v="USD"/>
    <n v="1426532437"/>
    <n v="1423944037"/>
    <b v="1"/>
    <n v="1071"/>
    <b v="1"/>
    <s v="music/electronic music"/>
    <n v="6949.820000000007"/>
    <n v="71.848571428571432"/>
    <x v="4"/>
    <s v="electronic music"/>
    <x v="1025"/>
    <d v="2015-03-16T19:00:37"/>
  </r>
  <r>
    <x v="0"/>
    <s v="GB"/>
    <s v="GBP"/>
    <n v="1459414016"/>
    <n v="1456480016"/>
    <b v="1"/>
    <n v="122"/>
    <b v="1"/>
    <s v="music/electronic music"/>
    <n v="0.57999999999992724"/>
    <n v="57.381803278688523"/>
    <x v="4"/>
    <s v="electronic music"/>
    <x v="1026"/>
    <d v="2016-03-31T08:46:56"/>
  </r>
  <r>
    <x v="0"/>
    <s v="US"/>
    <s v="USD"/>
    <n v="1414025347"/>
    <n v="1411433347"/>
    <b v="1"/>
    <n v="111"/>
    <b v="1"/>
    <s v="music/electronic music"/>
    <n v="232"/>
    <n v="69.666666666666671"/>
    <x v="4"/>
    <s v="electronic music"/>
    <x v="1027"/>
    <d v="2014-10-23T00:49:07"/>
  </r>
  <r>
    <x v="0"/>
    <s v="GB"/>
    <s v="GBP"/>
    <n v="1488830400"/>
    <n v="1484924605"/>
    <b v="1"/>
    <n v="255"/>
    <b v="1"/>
    <s v="music/electronic music"/>
    <n v="1727"/>
    <n v="45.988235294117644"/>
    <x v="4"/>
    <s v="electronic music"/>
    <x v="1028"/>
    <d v="2017-03-06T20:00:00"/>
  </r>
  <r>
    <x v="0"/>
    <s v="SE"/>
    <s v="SEK"/>
    <n v="1428184740"/>
    <n v="1423501507"/>
    <b v="0"/>
    <n v="141"/>
    <b v="1"/>
    <s v="music/electronic music"/>
    <n v="1176"/>
    <n v="79.262411347517727"/>
    <x v="4"/>
    <s v="electronic music"/>
    <x v="1029"/>
    <d v="2015-04-04T21:59:00"/>
  </r>
  <r>
    <x v="0"/>
    <s v="US"/>
    <s v="USD"/>
    <n v="1473680149"/>
    <n v="1472470549"/>
    <b v="0"/>
    <n v="159"/>
    <b v="1"/>
    <s v="music/electronic music"/>
    <n v="4842"/>
    <n v="43.031446540880502"/>
    <x v="4"/>
    <s v="electronic music"/>
    <x v="1030"/>
    <d v="2016-09-12T11:35:49"/>
  </r>
  <r>
    <x v="0"/>
    <s v="US"/>
    <s v="USD"/>
    <n v="1450290010"/>
    <n v="1447698010"/>
    <b v="0"/>
    <n v="99"/>
    <b v="1"/>
    <s v="music/electronic music"/>
    <n v="740"/>
    <n v="108.48484848484848"/>
    <x v="4"/>
    <s v="electronic music"/>
    <x v="1031"/>
    <d v="2015-12-16T18:20:10"/>
  </r>
  <r>
    <x v="0"/>
    <s v="US"/>
    <s v="USD"/>
    <n v="1466697625"/>
    <n v="1464105625"/>
    <b v="0"/>
    <n v="96"/>
    <b v="1"/>
    <s v="music/electronic music"/>
    <n v="458.84000000000015"/>
    <n v="61.029583333333335"/>
    <x v="4"/>
    <s v="electronic music"/>
    <x v="1032"/>
    <d v="2016-06-23T16:00:25"/>
  </r>
  <r>
    <x v="0"/>
    <s v="GB"/>
    <s v="GBP"/>
    <n v="1481564080"/>
    <n v="1479144880"/>
    <b v="0"/>
    <n v="27"/>
    <b v="1"/>
    <s v="music/electronic music"/>
    <n v="38"/>
    <n v="50.592592592592595"/>
    <x v="4"/>
    <s v="electronic music"/>
    <x v="1033"/>
    <d v="2016-12-12T17:34:40"/>
  </r>
  <r>
    <x v="0"/>
    <s v="US"/>
    <s v="USD"/>
    <n v="1470369540"/>
    <n v="1467604804"/>
    <b v="0"/>
    <n v="166"/>
    <b v="1"/>
    <s v="music/electronic music"/>
    <n v="1500.0900000000001"/>
    <n v="39.157168674698795"/>
    <x v="4"/>
    <s v="electronic music"/>
    <x v="1034"/>
    <d v="2016-08-05T03:59:00"/>
  </r>
  <r>
    <x v="0"/>
    <s v="US"/>
    <s v="USD"/>
    <n v="1423668220"/>
    <n v="1421076220"/>
    <b v="0"/>
    <n v="76"/>
    <b v="1"/>
    <s v="music/electronic music"/>
    <n v="352"/>
    <n v="65.15789473684211"/>
    <x v="4"/>
    <s v="electronic music"/>
    <x v="1035"/>
    <d v="2015-02-11T15:23:40"/>
  </r>
  <r>
    <x v="0"/>
    <s v="US"/>
    <s v="USD"/>
    <n v="1357545600"/>
    <n v="1354790790"/>
    <b v="0"/>
    <n v="211"/>
    <b v="1"/>
    <s v="music/electronic music"/>
    <n v="556.22000000000025"/>
    <n v="23.963127962085309"/>
    <x v="4"/>
    <s v="electronic music"/>
    <x v="1036"/>
    <d v="2013-01-07T08:00:00"/>
  </r>
  <r>
    <x v="0"/>
    <s v="US"/>
    <s v="USD"/>
    <n v="1431925200"/>
    <n v="1429991062"/>
    <b v="0"/>
    <n v="21"/>
    <b v="1"/>
    <s v="music/electronic music"/>
    <n v="21"/>
    <n v="48.61904761904762"/>
    <x v="4"/>
    <s v="electronic music"/>
    <x v="1037"/>
    <d v="2015-05-18T05:00:00"/>
  </r>
  <r>
    <x v="0"/>
    <s v="US"/>
    <s v="USD"/>
    <n v="1458362023"/>
    <n v="1455773623"/>
    <b v="0"/>
    <n v="61"/>
    <b v="1"/>
    <s v="music/electronic music"/>
    <n v="680"/>
    <n v="35.73770491803279"/>
    <x v="4"/>
    <s v="electronic music"/>
    <x v="1038"/>
    <d v="2016-03-19T04:33:43"/>
  </r>
  <r>
    <x v="0"/>
    <s v="US"/>
    <s v="USD"/>
    <n v="1481615940"/>
    <n v="1479436646"/>
    <b v="0"/>
    <n v="30"/>
    <b v="1"/>
    <s v="music/electronic music"/>
    <n v="141"/>
    <n v="21.366666666666667"/>
    <x v="4"/>
    <s v="electronic music"/>
    <x v="1039"/>
    <d v="2016-12-13T07:59:00"/>
  </r>
  <r>
    <x v="1"/>
    <s v="US"/>
    <s v="USD"/>
    <n v="1472317209"/>
    <n v="1469725209"/>
    <b v="0"/>
    <n v="1"/>
    <b v="0"/>
    <s v="journalism/audio"/>
    <n v="-84750"/>
    <n v="250"/>
    <x v="5"/>
    <s v="audio"/>
    <x v="1040"/>
    <d v="2016-08-27T17:00:09"/>
  </r>
  <r>
    <x v="1"/>
    <s v="US"/>
    <s v="USD"/>
    <n v="1406769992"/>
    <n v="1405041992"/>
    <b v="0"/>
    <n v="0"/>
    <b v="0"/>
    <s v="journalism/audio"/>
    <n v="-50"/>
    <e v="#DIV/0!"/>
    <x v="5"/>
    <s v="audio"/>
    <x v="1041"/>
    <d v="2014-07-31T01:26:32"/>
  </r>
  <r>
    <x v="1"/>
    <s v="US"/>
    <s v="USD"/>
    <n v="1410516000"/>
    <n v="1406824948"/>
    <b v="0"/>
    <n v="1"/>
    <b v="0"/>
    <s v="journalism/audio"/>
    <n v="-640"/>
    <n v="10"/>
    <x v="5"/>
    <s v="audio"/>
    <x v="1042"/>
    <d v="2014-09-12T10:00:00"/>
  </r>
  <r>
    <x v="1"/>
    <s v="US"/>
    <s v="USD"/>
    <n v="1432101855"/>
    <n v="1429509855"/>
    <b v="0"/>
    <n v="292"/>
    <b v="0"/>
    <s v="journalism/audio"/>
    <n v="-91463"/>
    <n v="29.236301369863014"/>
    <x v="5"/>
    <s v="audio"/>
    <x v="1043"/>
    <d v="2015-05-20T06:04:15"/>
  </r>
  <r>
    <x v="1"/>
    <s v="US"/>
    <s v="USD"/>
    <n v="1425587220"/>
    <n v="1420668801"/>
    <b v="0"/>
    <n v="2"/>
    <b v="0"/>
    <s v="journalism/audio"/>
    <n v="-6994"/>
    <n v="3"/>
    <x v="5"/>
    <s v="audio"/>
    <x v="1044"/>
    <d v="2015-03-05T20:27:00"/>
  </r>
  <r>
    <x v="1"/>
    <s v="US"/>
    <s v="USD"/>
    <n v="1408827550"/>
    <n v="1406235550"/>
    <b v="0"/>
    <n v="8"/>
    <b v="0"/>
    <s v="journalism/audio"/>
    <n v="-9734"/>
    <n v="33.25"/>
    <x v="5"/>
    <s v="audio"/>
    <x v="1045"/>
    <d v="2014-08-23T20:59:10"/>
  </r>
  <r>
    <x v="1"/>
    <s v="DE"/>
    <s v="EUR"/>
    <n v="1451161560"/>
    <n v="1447273560"/>
    <b v="0"/>
    <n v="0"/>
    <b v="0"/>
    <s v="journalism/audio"/>
    <n v="-3000"/>
    <e v="#DIV/0!"/>
    <x v="5"/>
    <s v="audio"/>
    <x v="1046"/>
    <d v="2015-12-26T20:26:00"/>
  </r>
  <r>
    <x v="1"/>
    <s v="US"/>
    <s v="USD"/>
    <n v="1415219915"/>
    <n v="1412624315"/>
    <b v="0"/>
    <n v="1"/>
    <b v="0"/>
    <s v="journalism/audio"/>
    <n v="-1999"/>
    <n v="1"/>
    <x v="5"/>
    <s v="audio"/>
    <x v="1047"/>
    <d v="2014-11-05T20:38:35"/>
  </r>
  <r>
    <x v="1"/>
    <s v="US"/>
    <s v="USD"/>
    <n v="1474766189"/>
    <n v="1471310189"/>
    <b v="0"/>
    <n v="4"/>
    <b v="0"/>
    <s v="journalism/audio"/>
    <n v="-14788"/>
    <n v="53"/>
    <x v="5"/>
    <s v="audio"/>
    <x v="1048"/>
    <d v="2016-09-25T01:16:29"/>
  </r>
  <r>
    <x v="1"/>
    <s v="US"/>
    <s v="USD"/>
    <n v="1455272445"/>
    <n v="1452680445"/>
    <b v="0"/>
    <n v="0"/>
    <b v="0"/>
    <s v="journalism/audio"/>
    <n v="-12000"/>
    <e v="#DIV/0!"/>
    <x v="5"/>
    <s v="audio"/>
    <x v="1049"/>
    <d v="2016-02-12T10:20:45"/>
  </r>
  <r>
    <x v="1"/>
    <s v="US"/>
    <s v="USD"/>
    <n v="1442257677"/>
    <n v="1439665677"/>
    <b v="0"/>
    <n v="0"/>
    <b v="0"/>
    <s v="journalism/audio"/>
    <n v="-2500"/>
    <e v="#DIV/0!"/>
    <x v="5"/>
    <s v="audio"/>
    <x v="1050"/>
    <d v="2015-09-14T19:07:57"/>
  </r>
  <r>
    <x v="1"/>
    <s v="US"/>
    <s v="USD"/>
    <n v="1409098825"/>
    <n v="1406679625"/>
    <b v="0"/>
    <n v="0"/>
    <b v="0"/>
    <s v="journalism/audio"/>
    <n v="-500"/>
    <e v="#DIV/0!"/>
    <x v="5"/>
    <s v="audio"/>
    <x v="1051"/>
    <d v="2014-08-27T00:20:25"/>
  </r>
  <r>
    <x v="1"/>
    <s v="US"/>
    <s v="USD"/>
    <n v="1465243740"/>
    <n v="1461438495"/>
    <b v="0"/>
    <n v="0"/>
    <b v="0"/>
    <s v="journalism/audio"/>
    <n v="-4336"/>
    <e v="#DIV/0!"/>
    <x v="5"/>
    <s v="audio"/>
    <x v="1052"/>
    <d v="2016-06-06T20:09:00"/>
  </r>
  <r>
    <x v="1"/>
    <s v="US"/>
    <s v="USD"/>
    <n v="1488773332"/>
    <n v="1486613332"/>
    <b v="0"/>
    <n v="1"/>
    <b v="0"/>
    <s v="journalism/audio"/>
    <n v="-1485"/>
    <n v="15"/>
    <x v="5"/>
    <s v="audio"/>
    <x v="1053"/>
    <d v="2017-03-06T04:08:52"/>
  </r>
  <r>
    <x v="1"/>
    <s v="US"/>
    <s v="USD"/>
    <n v="1407708000"/>
    <n v="1405110399"/>
    <b v="0"/>
    <n v="0"/>
    <b v="0"/>
    <s v="journalism/audio"/>
    <n v="-2500"/>
    <e v="#DIV/0!"/>
    <x v="5"/>
    <s v="audio"/>
    <x v="1054"/>
    <d v="2014-08-10T22:00:00"/>
  </r>
  <r>
    <x v="1"/>
    <s v="US"/>
    <s v="USD"/>
    <n v="1457394545"/>
    <n v="1454802545"/>
    <b v="0"/>
    <n v="0"/>
    <b v="0"/>
    <s v="journalism/audio"/>
    <n v="-3500"/>
    <e v="#DIV/0!"/>
    <x v="5"/>
    <s v="audio"/>
    <x v="1055"/>
    <d v="2016-03-07T23:49:05"/>
  </r>
  <r>
    <x v="1"/>
    <s v="US"/>
    <s v="USD"/>
    <n v="1429892177"/>
    <n v="1424711777"/>
    <b v="0"/>
    <n v="0"/>
    <b v="0"/>
    <s v="journalism/audio"/>
    <n v="-10000"/>
    <e v="#DIV/0!"/>
    <x v="5"/>
    <s v="audio"/>
    <x v="1056"/>
    <d v="2015-04-24T16:16:17"/>
  </r>
  <r>
    <x v="1"/>
    <s v="US"/>
    <s v="USD"/>
    <n v="1480888483"/>
    <n v="1478292883"/>
    <b v="0"/>
    <n v="0"/>
    <b v="0"/>
    <s v="journalism/audio"/>
    <n v="-10000"/>
    <e v="#DIV/0!"/>
    <x v="5"/>
    <s v="audio"/>
    <x v="1057"/>
    <d v="2016-12-04T21:54:43"/>
  </r>
  <r>
    <x v="1"/>
    <s v="US"/>
    <s v="USD"/>
    <n v="1427328000"/>
    <n v="1423777043"/>
    <b v="0"/>
    <n v="0"/>
    <b v="0"/>
    <s v="journalism/audio"/>
    <n v="-40000"/>
    <e v="#DIV/0!"/>
    <x v="5"/>
    <s v="audio"/>
    <x v="1058"/>
    <d v="2015-03-26T00:00:00"/>
  </r>
  <r>
    <x v="1"/>
    <s v="US"/>
    <s v="USD"/>
    <n v="1426269456"/>
    <n v="1423681056"/>
    <b v="0"/>
    <n v="0"/>
    <b v="0"/>
    <s v="journalism/audio"/>
    <n v="-1100"/>
    <e v="#DIV/0!"/>
    <x v="5"/>
    <s v="audio"/>
    <x v="1059"/>
    <d v="2015-03-13T17:57:36"/>
  </r>
  <r>
    <x v="1"/>
    <s v="US"/>
    <s v="USD"/>
    <n v="1429134893"/>
    <n v="1426542893"/>
    <b v="0"/>
    <n v="1"/>
    <b v="0"/>
    <s v="journalism/audio"/>
    <n v="-4950"/>
    <n v="50"/>
    <x v="5"/>
    <s v="audio"/>
    <x v="1060"/>
    <d v="2015-04-15T21:54:53"/>
  </r>
  <r>
    <x v="1"/>
    <s v="US"/>
    <s v="USD"/>
    <n v="1462150800"/>
    <n v="1456987108"/>
    <b v="0"/>
    <n v="0"/>
    <b v="0"/>
    <s v="journalism/audio"/>
    <n v="-4000"/>
    <e v="#DIV/0!"/>
    <x v="5"/>
    <s v="audio"/>
    <x v="1061"/>
    <d v="2016-05-02T01:00:00"/>
  </r>
  <r>
    <x v="1"/>
    <s v="US"/>
    <s v="USD"/>
    <n v="1468351341"/>
    <n v="1467746541"/>
    <b v="0"/>
    <n v="4"/>
    <b v="0"/>
    <s v="journalism/audio"/>
    <n v="-9"/>
    <n v="47.5"/>
    <x v="5"/>
    <s v="audio"/>
    <x v="1062"/>
    <d v="2016-07-12T19:22:21"/>
  </r>
  <r>
    <x v="1"/>
    <s v="US"/>
    <s v="USD"/>
    <n v="1472604262"/>
    <n v="1470012262"/>
    <b v="0"/>
    <n v="0"/>
    <b v="0"/>
    <s v="journalism/audio"/>
    <n v="-1000"/>
    <e v="#DIV/0!"/>
    <x v="5"/>
    <s v="audio"/>
    <x v="1063"/>
    <d v="2016-08-31T00:44:22"/>
  </r>
  <r>
    <x v="2"/>
    <s v="US"/>
    <s v="USD"/>
    <n v="1373174903"/>
    <n v="1369286903"/>
    <b v="0"/>
    <n v="123"/>
    <b v="0"/>
    <s v="games/video games"/>
    <n v="-81923"/>
    <n v="65.666666666666671"/>
    <x v="6"/>
    <s v="video games"/>
    <x v="1064"/>
    <d v="2013-07-07T05:28:23"/>
  </r>
  <r>
    <x v="2"/>
    <s v="AU"/>
    <s v="AUD"/>
    <n v="1392800922"/>
    <n v="1390381722"/>
    <b v="0"/>
    <n v="5"/>
    <b v="0"/>
    <s v="games/video games"/>
    <n v="-2919"/>
    <n v="16.2"/>
    <x v="6"/>
    <s v="video games"/>
    <x v="1065"/>
    <d v="2014-02-19T09:08:42"/>
  </r>
  <r>
    <x v="2"/>
    <s v="US"/>
    <s v="USD"/>
    <n v="1375657582"/>
    <n v="1371769582"/>
    <b v="0"/>
    <n v="148"/>
    <b v="0"/>
    <s v="games/video games"/>
    <n v="-144949"/>
    <n v="34.128378378378379"/>
    <x v="6"/>
    <s v="video games"/>
    <x v="1066"/>
    <d v="2013-08-04T23:06:22"/>
  </r>
  <r>
    <x v="2"/>
    <s v="US"/>
    <s v="USD"/>
    <n v="1387657931"/>
    <n v="1385065931"/>
    <b v="0"/>
    <n v="10"/>
    <b v="0"/>
    <s v="games/video games"/>
    <n v="-370"/>
    <n v="13"/>
    <x v="6"/>
    <s v="video games"/>
    <x v="1067"/>
    <d v="2013-12-21T20:32:11"/>
  </r>
  <r>
    <x v="2"/>
    <s v="US"/>
    <s v="USD"/>
    <n v="1460274864"/>
    <n v="1457686464"/>
    <b v="0"/>
    <n v="4"/>
    <b v="0"/>
    <s v="games/video games"/>
    <n v="-29955"/>
    <n v="11.25"/>
    <x v="6"/>
    <s v="video games"/>
    <x v="1068"/>
    <d v="2016-04-10T07:54:24"/>
  </r>
  <r>
    <x v="2"/>
    <s v="US"/>
    <s v="USD"/>
    <n v="1385447459"/>
    <n v="1382679059"/>
    <b v="0"/>
    <n v="21"/>
    <b v="0"/>
    <s v="games/video games"/>
    <n v="-1350"/>
    <n v="40.476190476190474"/>
    <x v="6"/>
    <s v="video games"/>
    <x v="1069"/>
    <d v="2013-11-26T06:30:59"/>
  </r>
  <r>
    <x v="2"/>
    <s v="US"/>
    <s v="USD"/>
    <n v="1349050622"/>
    <n v="1347322622"/>
    <b v="0"/>
    <n v="2"/>
    <b v="0"/>
    <s v="games/video games"/>
    <n v="-9930"/>
    <n v="35"/>
    <x v="6"/>
    <s v="video games"/>
    <x v="1070"/>
    <d v="2012-10-01T00:17:02"/>
  </r>
  <r>
    <x v="2"/>
    <s v="NO"/>
    <s v="NOK"/>
    <n v="1447787093"/>
    <n v="1445191493"/>
    <b v="0"/>
    <n v="0"/>
    <b v="0"/>
    <s v="games/video games"/>
    <n v="-100"/>
    <e v="#DIV/0!"/>
    <x v="6"/>
    <s v="video games"/>
    <x v="1071"/>
    <d v="2015-11-17T19:04:53"/>
  </r>
  <r>
    <x v="2"/>
    <s v="US"/>
    <s v="USD"/>
    <n v="1391630297"/>
    <n v="1389038297"/>
    <b v="0"/>
    <n v="4"/>
    <b v="0"/>
    <s v="games/video games"/>
    <n v="-74949"/>
    <n v="12.75"/>
    <x v="6"/>
    <s v="video games"/>
    <x v="1072"/>
    <d v="2014-02-05T19:58:17"/>
  </r>
  <r>
    <x v="2"/>
    <s v="US"/>
    <s v="USD"/>
    <n v="1318806541"/>
    <n v="1316214541"/>
    <b v="0"/>
    <n v="1"/>
    <b v="0"/>
    <s v="games/video games"/>
    <n v="-740"/>
    <n v="10"/>
    <x v="6"/>
    <s v="video games"/>
    <x v="1073"/>
    <d v="2011-10-16T23:09:01"/>
  </r>
  <r>
    <x v="2"/>
    <s v="US"/>
    <s v="USD"/>
    <n v="1388808545"/>
    <n v="1386216545"/>
    <b v="0"/>
    <n v="30"/>
    <b v="0"/>
    <s v="games/video games"/>
    <n v="-50593"/>
    <n v="113.56666666666666"/>
    <x v="6"/>
    <s v="video games"/>
    <x v="1074"/>
    <d v="2014-01-04T04:09:05"/>
  </r>
  <r>
    <x v="2"/>
    <s v="US"/>
    <s v="USD"/>
    <n v="1336340516"/>
    <n v="1333748516"/>
    <b v="0"/>
    <n v="3"/>
    <b v="0"/>
    <s v="games/video games"/>
    <n v="-955"/>
    <n v="15"/>
    <x v="6"/>
    <s v="video games"/>
    <x v="1075"/>
    <d v="2012-05-06T21:41:56"/>
  </r>
  <r>
    <x v="2"/>
    <s v="US"/>
    <s v="USD"/>
    <n v="1410426250"/>
    <n v="1405674250"/>
    <b v="0"/>
    <n v="975"/>
    <b v="0"/>
    <s v="games/video games"/>
    <n v="-27926"/>
    <n v="48.281025641025643"/>
    <x v="6"/>
    <s v="video games"/>
    <x v="1076"/>
    <d v="2014-09-11T09:04:10"/>
  </r>
  <r>
    <x v="2"/>
    <s v="US"/>
    <s v="USD"/>
    <n v="1452744011"/>
    <n v="1450152011"/>
    <b v="0"/>
    <n v="167"/>
    <b v="0"/>
    <s v="games/video games"/>
    <n v="-17656"/>
    <n v="43.976047904191617"/>
    <x v="6"/>
    <s v="video games"/>
    <x v="1077"/>
    <d v="2016-01-14T04:00:11"/>
  </r>
  <r>
    <x v="2"/>
    <s v="US"/>
    <s v="USD"/>
    <n v="1311309721"/>
    <n v="1307421721"/>
    <b v="0"/>
    <n v="5"/>
    <b v="0"/>
    <s v="games/video games"/>
    <n v="-555"/>
    <n v="9"/>
    <x v="6"/>
    <s v="video games"/>
    <x v="1078"/>
    <d v="2011-07-22T04:42:01"/>
  </r>
  <r>
    <x v="2"/>
    <s v="DE"/>
    <s v="EUR"/>
    <n v="1463232936"/>
    <n v="1461072936"/>
    <b v="0"/>
    <n v="18"/>
    <b v="0"/>
    <s v="games/video games"/>
    <n v="-25322"/>
    <n v="37.666666666666664"/>
    <x v="6"/>
    <s v="video games"/>
    <x v="1079"/>
    <d v="2016-05-14T13:35:36"/>
  </r>
  <r>
    <x v="2"/>
    <s v="US"/>
    <s v="USD"/>
    <n v="1399778333"/>
    <n v="1397186333"/>
    <b v="0"/>
    <n v="98"/>
    <b v="0"/>
    <s v="games/video games"/>
    <n v="-18179"/>
    <n v="18.581632653061224"/>
    <x v="6"/>
    <s v="video games"/>
    <x v="1080"/>
    <d v="2014-05-11T03:18:53"/>
  </r>
  <r>
    <x v="2"/>
    <s v="US"/>
    <s v="USD"/>
    <n v="1422483292"/>
    <n v="1419891292"/>
    <b v="0"/>
    <n v="4"/>
    <b v="0"/>
    <s v="games/video games"/>
    <n v="-67988"/>
    <n v="3"/>
    <x v="6"/>
    <s v="video games"/>
    <x v="1081"/>
    <d v="2015-01-28T22:14:52"/>
  </r>
  <r>
    <x v="2"/>
    <s v="US"/>
    <s v="USD"/>
    <n v="1344635088"/>
    <n v="1342043088"/>
    <b v="0"/>
    <n v="3"/>
    <b v="0"/>
    <s v="games/video games"/>
    <n v="-9944"/>
    <n v="18.666666666666668"/>
    <x v="6"/>
    <s v="video games"/>
    <x v="1082"/>
    <d v="2012-08-10T21:44:48"/>
  </r>
  <r>
    <x v="2"/>
    <s v="CA"/>
    <s v="CAD"/>
    <n v="1406994583"/>
    <n v="1401810583"/>
    <b v="0"/>
    <n v="1"/>
    <b v="0"/>
    <s v="games/video games"/>
    <n v="-49590"/>
    <n v="410"/>
    <x v="6"/>
    <s v="video games"/>
    <x v="1083"/>
    <d v="2014-08-02T15:49:43"/>
  </r>
  <r>
    <x v="2"/>
    <s v="US"/>
    <s v="USD"/>
    <n v="1407534804"/>
    <n v="1404942804"/>
    <b v="0"/>
    <n v="0"/>
    <b v="0"/>
    <s v="games/video games"/>
    <n v="-550"/>
    <e v="#DIV/0!"/>
    <x v="6"/>
    <s v="video games"/>
    <x v="1084"/>
    <d v="2014-08-08T21:53:24"/>
  </r>
  <r>
    <x v="2"/>
    <s v="CA"/>
    <s v="CAD"/>
    <n v="1457967975"/>
    <n v="1455379575"/>
    <b v="0"/>
    <n v="9"/>
    <b v="0"/>
    <s v="games/video games"/>
    <n v="-28974"/>
    <n v="114"/>
    <x v="6"/>
    <s v="video games"/>
    <x v="1085"/>
    <d v="2016-03-14T15:06:15"/>
  </r>
  <r>
    <x v="2"/>
    <s v="US"/>
    <s v="USD"/>
    <n v="1408913291"/>
    <n v="1406321291"/>
    <b v="0"/>
    <n v="2"/>
    <b v="0"/>
    <s v="games/video games"/>
    <n v="-17985"/>
    <n v="7.5"/>
    <x v="6"/>
    <s v="video games"/>
    <x v="1086"/>
    <d v="2014-08-24T20:48:11"/>
  </r>
  <r>
    <x v="2"/>
    <s v="US"/>
    <s v="USD"/>
    <n v="1402852087"/>
    <n v="1400260087"/>
    <b v="0"/>
    <n v="0"/>
    <b v="0"/>
    <s v="games/video games"/>
    <n v="-1100"/>
    <e v="#DIV/0!"/>
    <x v="6"/>
    <s v="video games"/>
    <x v="1087"/>
    <d v="2014-06-15T17:08:07"/>
  </r>
  <r>
    <x v="2"/>
    <s v="US"/>
    <s v="USD"/>
    <n v="1398366667"/>
    <n v="1395774667"/>
    <b v="0"/>
    <n v="147"/>
    <b v="0"/>
    <s v="games/video games"/>
    <n v="-38617.660000000003"/>
    <n v="43.41727891156463"/>
    <x v="6"/>
    <s v="video games"/>
    <x v="1088"/>
    <d v="2014-04-24T19:11:07"/>
  </r>
  <r>
    <x v="2"/>
    <s v="FR"/>
    <s v="EUR"/>
    <n v="1435293175"/>
    <n v="1432701175"/>
    <b v="0"/>
    <n v="49"/>
    <b v="0"/>
    <s v="games/video games"/>
    <n v="-13826"/>
    <n v="23.959183673469386"/>
    <x v="6"/>
    <s v="video games"/>
    <x v="1089"/>
    <d v="2015-06-26T04:32:55"/>
  </r>
  <r>
    <x v="2"/>
    <s v="AU"/>
    <s v="AUD"/>
    <n v="1432873653"/>
    <n v="1430281653"/>
    <b v="0"/>
    <n v="1"/>
    <b v="0"/>
    <s v="games/video games"/>
    <n v="-12994"/>
    <n v="5"/>
    <x v="6"/>
    <s v="video games"/>
    <x v="1090"/>
    <d v="2015-05-29T04:27:33"/>
  </r>
  <r>
    <x v="2"/>
    <s v="GB"/>
    <s v="GBP"/>
    <n v="1460313672"/>
    <n v="1457725272"/>
    <b v="0"/>
    <n v="2"/>
    <b v="0"/>
    <s v="games/video games"/>
    <n v="-175"/>
    <n v="12.5"/>
    <x v="6"/>
    <s v="video games"/>
    <x v="1091"/>
    <d v="2016-04-10T18:41:12"/>
  </r>
  <r>
    <x v="2"/>
    <s v="US"/>
    <s v="USD"/>
    <n v="1357432638"/>
    <n v="1354840638"/>
    <b v="0"/>
    <n v="7"/>
    <b v="0"/>
    <s v="games/video games"/>
    <n v="-1979"/>
    <n v="3"/>
    <x v="6"/>
    <s v="video games"/>
    <x v="1092"/>
    <d v="2013-01-06T00:37:18"/>
  </r>
  <r>
    <x v="2"/>
    <s v="CA"/>
    <s v="CAD"/>
    <n v="1455232937"/>
    <n v="1453936937"/>
    <b v="0"/>
    <n v="4"/>
    <b v="0"/>
    <s v="games/video games"/>
    <n v="-257.75"/>
    <n v="10.5625"/>
    <x v="6"/>
    <s v="video games"/>
    <x v="1093"/>
    <d v="2016-02-11T23:22:17"/>
  </r>
  <r>
    <x v="2"/>
    <s v="US"/>
    <s v="USD"/>
    <n v="1318180033"/>
    <n v="1315588033"/>
    <b v="0"/>
    <n v="27"/>
    <b v="0"/>
    <s v="games/video games"/>
    <n v="-14705.99"/>
    <n v="122.00037037037038"/>
    <x v="6"/>
    <s v="video games"/>
    <x v="1094"/>
    <d v="2011-10-09T17:07:13"/>
  </r>
  <r>
    <x v="2"/>
    <s v="US"/>
    <s v="USD"/>
    <n v="1377867220"/>
    <n v="1375275220"/>
    <b v="0"/>
    <n v="94"/>
    <b v="0"/>
    <s v="games/video games"/>
    <n v="-474826"/>
    <n v="267.80851063829789"/>
    <x v="6"/>
    <s v="video games"/>
    <x v="1095"/>
    <d v="2013-08-30T12:53:40"/>
  </r>
  <r>
    <x v="2"/>
    <s v="US"/>
    <s v="USD"/>
    <n v="1412393400"/>
    <n v="1409747154"/>
    <b v="0"/>
    <n v="29"/>
    <b v="0"/>
    <s v="games/video games"/>
    <n v="-9848"/>
    <n v="74.206896551724142"/>
    <x v="6"/>
    <s v="video games"/>
    <x v="1096"/>
    <d v="2014-10-04T03:30:00"/>
  </r>
  <r>
    <x v="2"/>
    <s v="US"/>
    <s v="USD"/>
    <n v="1393786877"/>
    <n v="1390330877"/>
    <b v="0"/>
    <n v="7"/>
    <b v="0"/>
    <s v="games/video games"/>
    <n v="-99953"/>
    <n v="6.7142857142857144"/>
    <x v="6"/>
    <s v="video games"/>
    <x v="1097"/>
    <d v="2014-03-02T19:01:17"/>
  </r>
  <r>
    <x v="2"/>
    <s v="US"/>
    <s v="USD"/>
    <n v="1397413095"/>
    <n v="1394821095"/>
    <b v="0"/>
    <n v="22"/>
    <b v="0"/>
    <s v="games/video games"/>
    <n v="-23197"/>
    <n v="81.954545454545453"/>
    <x v="6"/>
    <s v="video games"/>
    <x v="1098"/>
    <d v="2014-04-13T18:18:15"/>
  </r>
  <r>
    <x v="2"/>
    <s v="GB"/>
    <s v="GBP"/>
    <n v="1431547468"/>
    <n v="1428955468"/>
    <b v="0"/>
    <n v="1"/>
    <b v="0"/>
    <s v="games/video games"/>
    <n v="-4975"/>
    <n v="25"/>
    <x v="6"/>
    <s v="video games"/>
    <x v="1099"/>
    <d v="2015-05-13T20:04:28"/>
  </r>
  <r>
    <x v="2"/>
    <s v="DE"/>
    <s v="EUR"/>
    <n v="1455417571"/>
    <n v="1452825571"/>
    <b v="0"/>
    <n v="10"/>
    <b v="0"/>
    <s v="games/video games"/>
    <n v="-3900"/>
    <n v="10"/>
    <x v="6"/>
    <s v="video games"/>
    <x v="1100"/>
    <d v="2016-02-14T02:39:31"/>
  </r>
  <r>
    <x v="2"/>
    <s v="US"/>
    <s v="USD"/>
    <n v="1468519920"/>
    <n v="1466188338"/>
    <b v="0"/>
    <n v="6"/>
    <b v="0"/>
    <s v="games/video games"/>
    <n v="-99959"/>
    <n v="6.833333333333333"/>
    <x v="6"/>
    <s v="video games"/>
    <x v="1101"/>
    <d v="2016-07-14T18:12:00"/>
  </r>
  <r>
    <x v="2"/>
    <s v="US"/>
    <s v="USD"/>
    <n v="1386568740"/>
    <n v="1383095125"/>
    <b v="0"/>
    <n v="24"/>
    <b v="0"/>
    <s v="games/video games"/>
    <n v="-7575"/>
    <n v="17.708333333333332"/>
    <x v="6"/>
    <s v="video games"/>
    <x v="1102"/>
    <d v="2013-12-09T05:59:00"/>
  </r>
  <r>
    <x v="2"/>
    <s v="US"/>
    <s v="USD"/>
    <n v="1466227190"/>
    <n v="1461043190"/>
    <b v="0"/>
    <n v="15"/>
    <b v="0"/>
    <s v="games/video games"/>
    <n v="-14757"/>
    <n v="16.2"/>
    <x v="6"/>
    <s v="video games"/>
    <x v="1103"/>
    <d v="2016-06-18T05:19:50"/>
  </r>
  <r>
    <x v="2"/>
    <s v="GB"/>
    <s v="GBP"/>
    <n v="1402480221"/>
    <n v="1399888221"/>
    <b v="0"/>
    <n v="37"/>
    <b v="0"/>
    <s v="games/video games"/>
    <n v="-57029"/>
    <n v="80.297297297297291"/>
    <x v="6"/>
    <s v="video games"/>
    <x v="1104"/>
    <d v="2014-06-11T09:50:21"/>
  </r>
  <r>
    <x v="2"/>
    <s v="US"/>
    <s v="USD"/>
    <n v="1395627327"/>
    <n v="1393038927"/>
    <b v="0"/>
    <n v="20"/>
    <b v="0"/>
    <s v="games/video games"/>
    <n v="-898569"/>
    <n v="71.55"/>
    <x v="6"/>
    <s v="video games"/>
    <x v="1105"/>
    <d v="2014-03-24T02:15:27"/>
  </r>
  <r>
    <x v="2"/>
    <s v="US"/>
    <s v="USD"/>
    <n v="1333557975"/>
    <n v="1330969575"/>
    <b v="0"/>
    <n v="7"/>
    <b v="0"/>
    <s v="games/video games"/>
    <n v="-235"/>
    <n v="23.571428571428573"/>
    <x v="6"/>
    <s v="video games"/>
    <x v="1106"/>
    <d v="2012-04-04T16:46:15"/>
  </r>
  <r>
    <x v="2"/>
    <s v="US"/>
    <s v="USD"/>
    <n v="1406148024"/>
    <n v="1403556024"/>
    <b v="0"/>
    <n v="0"/>
    <b v="0"/>
    <s v="games/video games"/>
    <n v="-10000"/>
    <e v="#DIV/0!"/>
    <x v="6"/>
    <s v="video games"/>
    <x v="1107"/>
    <d v="2014-07-23T20:40:24"/>
  </r>
  <r>
    <x v="2"/>
    <s v="US"/>
    <s v="USD"/>
    <n v="1334326635"/>
    <n v="1329146235"/>
    <b v="0"/>
    <n v="21"/>
    <b v="0"/>
    <s v="games/video games"/>
    <n v="-24267.5"/>
    <n v="34.88095238095238"/>
    <x v="6"/>
    <s v="video games"/>
    <x v="1108"/>
    <d v="2012-04-13T14:17:15"/>
  </r>
  <r>
    <x v="2"/>
    <s v="US"/>
    <s v="USD"/>
    <n v="1479495790"/>
    <n v="1476900190"/>
    <b v="0"/>
    <n v="3"/>
    <b v="0"/>
    <s v="games/video games"/>
    <n v="-9955"/>
    <n v="15"/>
    <x v="6"/>
    <s v="video games"/>
    <x v="1109"/>
    <d v="2016-11-18T19:03:10"/>
  </r>
  <r>
    <x v="2"/>
    <s v="US"/>
    <s v="USD"/>
    <n v="1354919022"/>
    <n v="1352327022"/>
    <b v="0"/>
    <n v="11"/>
    <b v="0"/>
    <s v="games/video games"/>
    <n v="-49745"/>
    <n v="23.181818181818183"/>
    <x v="6"/>
    <s v="video games"/>
    <x v="1110"/>
    <d v="2012-12-07T22:23:42"/>
  </r>
  <r>
    <x v="2"/>
    <s v="US"/>
    <s v="USD"/>
    <n v="1452228790"/>
    <n v="1449636790"/>
    <b v="0"/>
    <n v="1"/>
    <b v="0"/>
    <s v="games/video games"/>
    <n v="-2499"/>
    <n v="1"/>
    <x v="6"/>
    <s v="video games"/>
    <x v="1111"/>
    <d v="2016-01-08T04:53:10"/>
  </r>
  <r>
    <x v="2"/>
    <s v="US"/>
    <s v="USD"/>
    <n v="1421656200"/>
    <n v="1416507211"/>
    <b v="0"/>
    <n v="312"/>
    <b v="0"/>
    <s v="games/video games"/>
    <n v="-56727.08"/>
    <n v="100.23371794871794"/>
    <x v="6"/>
    <s v="video games"/>
    <x v="1112"/>
    <d v="2015-01-19T08:30:00"/>
  </r>
  <r>
    <x v="2"/>
    <s v="GB"/>
    <s v="GBP"/>
    <n v="1408058820"/>
    <n v="1405466820"/>
    <b v="0"/>
    <n v="1"/>
    <b v="0"/>
    <s v="games/video games"/>
    <n v="-995"/>
    <n v="5"/>
    <x v="6"/>
    <s v="video games"/>
    <x v="1113"/>
    <d v="2014-08-14T23:27:00"/>
  </r>
  <r>
    <x v="2"/>
    <s v="GB"/>
    <s v="GBP"/>
    <n v="1381306687"/>
    <n v="1378714687"/>
    <b v="0"/>
    <n v="3"/>
    <b v="0"/>
    <s v="games/video games"/>
    <n v="-5990"/>
    <n v="3.3333333333333335"/>
    <x v="6"/>
    <s v="video games"/>
    <x v="1114"/>
    <d v="2013-10-09T08:18:07"/>
  </r>
  <r>
    <x v="2"/>
    <s v="US"/>
    <s v="USD"/>
    <n v="1459352495"/>
    <n v="1456764095"/>
    <b v="0"/>
    <n v="4"/>
    <b v="0"/>
    <s v="games/video games"/>
    <n v="-39947"/>
    <n v="13.25"/>
    <x v="6"/>
    <s v="video games"/>
    <x v="1115"/>
    <d v="2016-03-30T15:41:35"/>
  </r>
  <r>
    <x v="2"/>
    <s v="US"/>
    <s v="USD"/>
    <n v="1339273208"/>
    <n v="1334089208"/>
    <b v="0"/>
    <n v="10"/>
    <b v="0"/>
    <s v="games/video games"/>
    <n v="-499821.48"/>
    <n v="17.852"/>
    <x v="6"/>
    <s v="video games"/>
    <x v="1116"/>
    <d v="2012-06-09T20:20:08"/>
  </r>
  <r>
    <x v="2"/>
    <s v="DE"/>
    <s v="EUR"/>
    <n v="1451053313"/>
    <n v="1448461313"/>
    <b v="0"/>
    <n v="8"/>
    <b v="0"/>
    <s v="games/video games"/>
    <n v="-917"/>
    <n v="10.375"/>
    <x v="6"/>
    <s v="video games"/>
    <x v="1117"/>
    <d v="2015-12-25T14:21:53"/>
  </r>
  <r>
    <x v="2"/>
    <s v="AU"/>
    <s v="AUD"/>
    <n v="1396666779"/>
    <n v="1394078379"/>
    <b v="0"/>
    <n v="3"/>
    <b v="0"/>
    <s v="games/video games"/>
    <n v="-4391"/>
    <n v="36.333333333333336"/>
    <x v="6"/>
    <s v="video games"/>
    <x v="1118"/>
    <d v="2014-04-05T02:59:39"/>
  </r>
  <r>
    <x v="2"/>
    <s v="US"/>
    <s v="USD"/>
    <n v="1396810864"/>
    <n v="1395687664"/>
    <b v="0"/>
    <n v="1"/>
    <b v="0"/>
    <s v="games/video games"/>
    <n v="-2095"/>
    <n v="5"/>
    <x v="6"/>
    <s v="video games"/>
    <x v="1119"/>
    <d v="2014-04-06T19:01:04"/>
  </r>
  <r>
    <x v="2"/>
    <s v="US"/>
    <s v="USD"/>
    <n v="1319835400"/>
    <n v="1315947400"/>
    <b v="0"/>
    <n v="0"/>
    <b v="0"/>
    <s v="games/video games"/>
    <n v="-25000"/>
    <e v="#DIV/0!"/>
    <x v="6"/>
    <s v="video games"/>
    <x v="1120"/>
    <d v="2011-10-28T20:56:40"/>
  </r>
  <r>
    <x v="2"/>
    <s v="US"/>
    <s v="USD"/>
    <n v="1457904316"/>
    <n v="1455315916"/>
    <b v="0"/>
    <n v="5"/>
    <b v="0"/>
    <s v="games/video games"/>
    <n v="-249971"/>
    <n v="5.8"/>
    <x v="6"/>
    <s v="video games"/>
    <x v="1121"/>
    <d v="2016-03-13T21:25:16"/>
  </r>
  <r>
    <x v="2"/>
    <s v="GB"/>
    <s v="GBP"/>
    <n v="1369932825"/>
    <n v="1368723225"/>
    <b v="0"/>
    <n v="0"/>
    <b v="0"/>
    <s v="games/video games"/>
    <n v="-3200"/>
    <e v="#DIV/0!"/>
    <x v="6"/>
    <s v="video games"/>
    <x v="1122"/>
    <d v="2013-05-30T16:53:45"/>
  </r>
  <r>
    <x v="2"/>
    <s v="US"/>
    <s v="USD"/>
    <n v="1397910848"/>
    <n v="1395318848"/>
    <b v="0"/>
    <n v="3"/>
    <b v="0"/>
    <s v="games/video games"/>
    <n v="-4989"/>
    <n v="3.6666666666666665"/>
    <x v="6"/>
    <s v="video games"/>
    <x v="1123"/>
    <d v="2014-04-19T12:34:08"/>
  </r>
  <r>
    <x v="2"/>
    <s v="US"/>
    <s v="USD"/>
    <n v="1430409651"/>
    <n v="1427817651"/>
    <b v="0"/>
    <n v="7"/>
    <b v="0"/>
    <s v="games/mobile games"/>
    <n v="-89575"/>
    <n v="60.714285714285715"/>
    <x v="6"/>
    <s v="mobile games"/>
    <x v="1124"/>
    <d v="2015-04-30T16:00:51"/>
  </r>
  <r>
    <x v="2"/>
    <s v="GB"/>
    <s v="GBP"/>
    <n v="1443193130"/>
    <n v="1438009130"/>
    <b v="0"/>
    <n v="0"/>
    <b v="0"/>
    <s v="games/mobile games"/>
    <n v="-3000"/>
    <e v="#DIV/0!"/>
    <x v="6"/>
    <s v="mobile games"/>
    <x v="1125"/>
    <d v="2015-09-25T14:58:50"/>
  </r>
  <r>
    <x v="2"/>
    <s v="US"/>
    <s v="USD"/>
    <n v="1468482694"/>
    <n v="1465890694"/>
    <b v="0"/>
    <n v="2"/>
    <b v="0"/>
    <s v="games/mobile games"/>
    <n v="-1990"/>
    <n v="5"/>
    <x v="6"/>
    <s v="mobile games"/>
    <x v="1126"/>
    <d v="2016-07-14T07:51:34"/>
  </r>
  <r>
    <x v="2"/>
    <s v="US"/>
    <s v="USD"/>
    <n v="1416000600"/>
    <n v="1413318600"/>
    <b v="0"/>
    <n v="23"/>
    <b v="0"/>
    <s v="games/mobile games"/>
    <n v="-34415"/>
    <n v="25.434782608695652"/>
    <x v="6"/>
    <s v="mobile games"/>
    <x v="1127"/>
    <d v="2014-11-14T21:30:00"/>
  </r>
  <r>
    <x v="2"/>
    <s v="GB"/>
    <s v="GBP"/>
    <n v="1407425717"/>
    <n v="1404833717"/>
    <b v="0"/>
    <n v="1"/>
    <b v="0"/>
    <s v="games/mobile games"/>
    <n v="-999"/>
    <n v="1"/>
    <x v="6"/>
    <s v="mobile games"/>
    <x v="1128"/>
    <d v="2014-08-07T15:35:17"/>
  </r>
  <r>
    <x v="2"/>
    <s v="US"/>
    <s v="USD"/>
    <n v="1465107693"/>
    <n v="1462515693"/>
    <b v="0"/>
    <n v="2"/>
    <b v="0"/>
    <s v="games/mobile games"/>
    <n v="-19979"/>
    <n v="10.5"/>
    <x v="6"/>
    <s v="mobile games"/>
    <x v="1129"/>
    <d v="2016-06-05T06:21:33"/>
  </r>
  <r>
    <x v="2"/>
    <s v="US"/>
    <s v="USD"/>
    <n v="1416963300"/>
    <n v="1411775700"/>
    <b v="0"/>
    <n v="3"/>
    <b v="0"/>
    <s v="games/mobile games"/>
    <n v="-4989"/>
    <n v="3.6666666666666665"/>
    <x v="6"/>
    <s v="mobile games"/>
    <x v="1130"/>
    <d v="2014-11-26T00:55:00"/>
  </r>
  <r>
    <x v="2"/>
    <s v="AU"/>
    <s v="AUD"/>
    <n v="1450993668"/>
    <n v="1448401668"/>
    <b v="0"/>
    <n v="0"/>
    <b v="0"/>
    <s v="games/mobile games"/>
    <n v="-40000"/>
    <e v="#DIV/0!"/>
    <x v="6"/>
    <s v="mobile games"/>
    <x v="1131"/>
    <d v="2015-12-24T21:47:48"/>
  </r>
  <r>
    <x v="2"/>
    <s v="CA"/>
    <s v="CAD"/>
    <n v="1483238771"/>
    <n v="1480646771"/>
    <b v="0"/>
    <n v="13"/>
    <b v="0"/>
    <s v="games/mobile games"/>
    <n v="-8562"/>
    <n v="110.61538461538461"/>
    <x v="6"/>
    <s v="mobile games"/>
    <x v="1132"/>
    <d v="2017-01-01T02:46:11"/>
  </r>
  <r>
    <x v="2"/>
    <s v="GB"/>
    <s v="GBP"/>
    <n v="1406799981"/>
    <n v="1404207981"/>
    <b v="0"/>
    <n v="1"/>
    <b v="0"/>
    <s v="games/mobile games"/>
    <n v="-2980"/>
    <n v="20"/>
    <x v="6"/>
    <s v="mobile games"/>
    <x v="1133"/>
    <d v="2014-07-31T09:46:21"/>
  </r>
  <r>
    <x v="2"/>
    <s v="AU"/>
    <s v="AUD"/>
    <n v="1417235580"/>
    <n v="1416034228"/>
    <b v="0"/>
    <n v="1"/>
    <b v="0"/>
    <s v="games/mobile games"/>
    <n v="-24999"/>
    <n v="1"/>
    <x v="6"/>
    <s v="mobile games"/>
    <x v="1134"/>
    <d v="2014-11-29T04:33:00"/>
  </r>
  <r>
    <x v="2"/>
    <s v="DE"/>
    <s v="EUR"/>
    <n v="1470527094"/>
    <n v="1467935094"/>
    <b v="0"/>
    <n v="1"/>
    <b v="0"/>
    <s v="games/mobile games"/>
    <n v="-950"/>
    <n v="50"/>
    <x v="6"/>
    <s v="mobile games"/>
    <x v="1135"/>
    <d v="2016-08-06T23:44:54"/>
  </r>
  <r>
    <x v="2"/>
    <s v="FR"/>
    <s v="EUR"/>
    <n v="1450541229"/>
    <n v="1447949229"/>
    <b v="0"/>
    <n v="6"/>
    <b v="0"/>
    <s v="games/mobile games"/>
    <n v="-3920"/>
    <n v="45"/>
    <x v="6"/>
    <s v="mobile games"/>
    <x v="1136"/>
    <d v="2015-12-19T16:07:09"/>
  </r>
  <r>
    <x v="2"/>
    <s v="US"/>
    <s v="USD"/>
    <n v="1461440421"/>
    <n v="1458848421"/>
    <b v="0"/>
    <n v="39"/>
    <b v="0"/>
    <s v="games/mobile games"/>
    <n v="-15125"/>
    <n v="253.2051282051282"/>
    <x v="6"/>
    <s v="mobile games"/>
    <x v="1137"/>
    <d v="2016-04-23T19:40:21"/>
  </r>
  <r>
    <x v="2"/>
    <s v="US"/>
    <s v="USD"/>
    <n v="1485035131"/>
    <n v="1483307131"/>
    <b v="0"/>
    <n v="4"/>
    <b v="0"/>
    <s v="games/mobile games"/>
    <n v="-34875"/>
    <n v="31.25"/>
    <x v="6"/>
    <s v="mobile games"/>
    <x v="1138"/>
    <d v="2017-01-21T21:45:31"/>
  </r>
  <r>
    <x v="2"/>
    <s v="US"/>
    <s v="USD"/>
    <n v="1420100426"/>
    <n v="1417508426"/>
    <b v="0"/>
    <n v="1"/>
    <b v="0"/>
    <s v="games/mobile games"/>
    <n v="-7995"/>
    <n v="5"/>
    <x v="6"/>
    <s v="mobile games"/>
    <x v="1139"/>
    <d v="2015-01-01T08:20:26"/>
  </r>
  <r>
    <x v="2"/>
    <s v="GB"/>
    <s v="GBP"/>
    <n v="1438859121"/>
    <n v="1436267121"/>
    <b v="0"/>
    <n v="0"/>
    <b v="0"/>
    <s v="games/mobile games"/>
    <n v="-5000"/>
    <e v="#DIV/0!"/>
    <x v="6"/>
    <s v="mobile games"/>
    <x v="1140"/>
    <d v="2015-08-06T11:05:21"/>
  </r>
  <r>
    <x v="2"/>
    <s v="DE"/>
    <s v="EUR"/>
    <n v="1436460450"/>
    <n v="1433868450"/>
    <b v="0"/>
    <n v="0"/>
    <b v="0"/>
    <s v="games/mobile games"/>
    <n v="-500"/>
    <e v="#DIV/0!"/>
    <x v="6"/>
    <s v="mobile games"/>
    <x v="1141"/>
    <d v="2015-07-09T16:47:30"/>
  </r>
  <r>
    <x v="2"/>
    <s v="US"/>
    <s v="USD"/>
    <n v="1424131727"/>
    <n v="1421539727"/>
    <b v="0"/>
    <n v="0"/>
    <b v="0"/>
    <s v="games/mobile games"/>
    <n v="-4000"/>
    <e v="#DIV/0!"/>
    <x v="6"/>
    <s v="mobile games"/>
    <x v="1142"/>
    <d v="2015-02-17T00:08:47"/>
  </r>
  <r>
    <x v="2"/>
    <s v="US"/>
    <s v="USD"/>
    <n v="1450327126"/>
    <n v="1447735126"/>
    <b v="0"/>
    <n v="8"/>
    <b v="0"/>
    <s v="games/mobile games"/>
    <n v="-44814"/>
    <n v="23.25"/>
    <x v="6"/>
    <s v="mobile games"/>
    <x v="1143"/>
    <d v="2015-12-17T04:38:46"/>
  </r>
  <r>
    <x v="2"/>
    <s v="US"/>
    <s v="USD"/>
    <n v="1430281320"/>
    <n v="1427689320"/>
    <b v="0"/>
    <n v="0"/>
    <b v="0"/>
    <s v="food/food trucks"/>
    <n v="-9300"/>
    <e v="#DIV/0!"/>
    <x v="7"/>
    <s v="food trucks"/>
    <x v="1144"/>
    <d v="2015-04-29T04:22:00"/>
  </r>
  <r>
    <x v="2"/>
    <s v="US"/>
    <s v="USD"/>
    <n v="1412272592"/>
    <n v="1407088592"/>
    <b v="0"/>
    <n v="1"/>
    <b v="0"/>
    <s v="food/food trucks"/>
    <n v="-79900"/>
    <n v="100"/>
    <x v="7"/>
    <s v="food trucks"/>
    <x v="1145"/>
    <d v="2014-10-02T17:56:32"/>
  </r>
  <r>
    <x v="2"/>
    <s v="US"/>
    <s v="USD"/>
    <n v="1399071173"/>
    <n v="1395787973"/>
    <b v="0"/>
    <n v="12"/>
    <b v="0"/>
    <s v="food/food trucks"/>
    <n v="-5470"/>
    <n v="44.166666666666664"/>
    <x v="7"/>
    <s v="food trucks"/>
    <x v="1146"/>
    <d v="2014-05-02T22:52:53"/>
  </r>
  <r>
    <x v="2"/>
    <s v="CA"/>
    <s v="CAD"/>
    <n v="1413760783"/>
    <n v="1408576783"/>
    <b v="0"/>
    <n v="0"/>
    <b v="0"/>
    <s v="food/food trucks"/>
    <n v="-25000"/>
    <e v="#DIV/0!"/>
    <x v="7"/>
    <s v="food trucks"/>
    <x v="1147"/>
    <d v="2014-10-19T23:19:43"/>
  </r>
  <r>
    <x v="2"/>
    <s v="US"/>
    <s v="USD"/>
    <n v="1480568781"/>
    <n v="1477973181"/>
    <b v="0"/>
    <n v="3"/>
    <b v="0"/>
    <s v="food/food trucks"/>
    <n v="-14927"/>
    <n v="24.333333333333332"/>
    <x v="7"/>
    <s v="food trucks"/>
    <x v="1148"/>
    <d v="2016-12-01T05:06:21"/>
  </r>
  <r>
    <x v="2"/>
    <s v="US"/>
    <s v="USD"/>
    <n v="1466096566"/>
    <n v="1463504566"/>
    <b v="0"/>
    <n v="2"/>
    <b v="0"/>
    <s v="food/food trucks"/>
    <n v="-49925"/>
    <n v="37.5"/>
    <x v="7"/>
    <s v="food trucks"/>
    <x v="1149"/>
    <d v="2016-06-16T17:02:46"/>
  </r>
  <r>
    <x v="2"/>
    <s v="US"/>
    <s v="USD"/>
    <n v="1452293675"/>
    <n v="1447109675"/>
    <b v="0"/>
    <n v="6"/>
    <b v="0"/>
    <s v="food/food trucks"/>
    <n v="-2248"/>
    <n v="42"/>
    <x v="7"/>
    <s v="food trucks"/>
    <x v="1150"/>
    <d v="2016-01-08T22:54:35"/>
  </r>
  <r>
    <x v="2"/>
    <s v="US"/>
    <s v="USD"/>
    <n v="1441592863"/>
    <n v="1439000863"/>
    <b v="0"/>
    <n v="0"/>
    <b v="0"/>
    <s v="food/food trucks"/>
    <n v="-25000"/>
    <e v="#DIV/0!"/>
    <x v="7"/>
    <s v="food trucks"/>
    <x v="1151"/>
    <d v="2015-09-07T02:27:43"/>
  </r>
  <r>
    <x v="2"/>
    <s v="US"/>
    <s v="USD"/>
    <n v="1431709312"/>
    <n v="1429117312"/>
    <b v="0"/>
    <n v="15"/>
    <b v="0"/>
    <s v="food/food trucks"/>
    <n v="-15089"/>
    <n v="60.733333333333334"/>
    <x v="7"/>
    <s v="food trucks"/>
    <x v="1152"/>
    <d v="2015-05-15T17:01:52"/>
  </r>
  <r>
    <x v="2"/>
    <s v="US"/>
    <s v="USD"/>
    <n v="1434647305"/>
    <n v="1432055305"/>
    <b v="0"/>
    <n v="1"/>
    <b v="0"/>
    <s v="food/food trucks"/>
    <n v="-7950"/>
    <n v="50"/>
    <x v="7"/>
    <s v="food trucks"/>
    <x v="1153"/>
    <d v="2015-06-18T17:08:25"/>
  </r>
  <r>
    <x v="2"/>
    <s v="US"/>
    <s v="USD"/>
    <n v="1441507006"/>
    <n v="1438915006"/>
    <b v="0"/>
    <n v="3"/>
    <b v="0"/>
    <s v="food/food trucks"/>
    <n v="-4675"/>
    <n v="108.33333333333333"/>
    <x v="7"/>
    <s v="food trucks"/>
    <x v="1154"/>
    <d v="2015-09-06T02:36:46"/>
  </r>
  <r>
    <x v="2"/>
    <s v="US"/>
    <s v="USD"/>
    <n v="1408040408"/>
    <n v="1405448408"/>
    <b v="0"/>
    <n v="8"/>
    <b v="0"/>
    <s v="food/food trucks"/>
    <n v="-24812"/>
    <n v="23.5"/>
    <x v="7"/>
    <s v="food trucks"/>
    <x v="1155"/>
    <d v="2014-08-14T18:20:08"/>
  </r>
  <r>
    <x v="2"/>
    <s v="US"/>
    <s v="USD"/>
    <n v="1424742162"/>
    <n v="1422150162"/>
    <b v="0"/>
    <n v="0"/>
    <b v="0"/>
    <s v="food/food trucks"/>
    <n v="-6500"/>
    <e v="#DIV/0!"/>
    <x v="7"/>
    <s v="food trucks"/>
    <x v="1156"/>
    <d v="2015-02-24T01:42:42"/>
  </r>
  <r>
    <x v="2"/>
    <s v="US"/>
    <s v="USD"/>
    <n v="1417795480"/>
    <n v="1412607880"/>
    <b v="0"/>
    <n v="3"/>
    <b v="0"/>
    <s v="food/food trucks"/>
    <n v="-9849"/>
    <n v="50.333333333333336"/>
    <x v="7"/>
    <s v="food trucks"/>
    <x v="1157"/>
    <d v="2014-12-05T16:04:40"/>
  </r>
  <r>
    <x v="2"/>
    <s v="US"/>
    <s v="USD"/>
    <n v="1418091128"/>
    <n v="1415499128"/>
    <b v="0"/>
    <n v="3"/>
    <b v="0"/>
    <s v="food/food trucks"/>
    <n v="-7465"/>
    <n v="11.666666666666666"/>
    <x v="7"/>
    <s v="food trucks"/>
    <x v="1158"/>
    <d v="2014-12-09T02:12:08"/>
  </r>
  <r>
    <x v="2"/>
    <s v="US"/>
    <s v="USD"/>
    <n v="1435679100"/>
    <n v="1433006765"/>
    <b v="0"/>
    <n v="0"/>
    <b v="0"/>
    <s v="food/food trucks"/>
    <n v="-6750"/>
    <e v="#DIV/0!"/>
    <x v="7"/>
    <s v="food trucks"/>
    <x v="1159"/>
    <d v="2015-06-30T15:45:00"/>
  </r>
  <r>
    <x v="2"/>
    <s v="US"/>
    <s v="USD"/>
    <n v="1427510586"/>
    <n v="1424922186"/>
    <b v="0"/>
    <n v="19"/>
    <b v="0"/>
    <s v="food/food trucks"/>
    <n v="-28845"/>
    <n v="60.789473684210527"/>
    <x v="7"/>
    <s v="food trucks"/>
    <x v="1160"/>
    <d v="2015-03-28T02:43:06"/>
  </r>
  <r>
    <x v="2"/>
    <s v="US"/>
    <s v="USD"/>
    <n v="1432047989"/>
    <n v="1430233589"/>
    <b v="0"/>
    <n v="0"/>
    <b v="0"/>
    <s v="food/food trucks"/>
    <n v="-18000"/>
    <e v="#DIV/0!"/>
    <x v="7"/>
    <s v="food trucks"/>
    <x v="1161"/>
    <d v="2015-05-19T15:06:29"/>
  </r>
  <r>
    <x v="2"/>
    <s v="US"/>
    <s v="USD"/>
    <n v="1411662264"/>
    <n v="1408983864"/>
    <b v="0"/>
    <n v="2"/>
    <b v="0"/>
    <s v="food/food trucks"/>
    <n v="-59965"/>
    <n v="17.5"/>
    <x v="7"/>
    <s v="food trucks"/>
    <x v="1162"/>
    <d v="2014-09-25T16:24:24"/>
  </r>
  <r>
    <x v="2"/>
    <s v="US"/>
    <s v="USD"/>
    <n v="1407604920"/>
    <n v="1405012920"/>
    <b v="0"/>
    <n v="0"/>
    <b v="0"/>
    <s v="food/food trucks"/>
    <n v="-5200"/>
    <e v="#DIV/0!"/>
    <x v="7"/>
    <s v="food trucks"/>
    <x v="1163"/>
    <d v="2014-08-09T17:22:00"/>
  </r>
  <r>
    <x v="2"/>
    <s v="US"/>
    <s v="USD"/>
    <n v="1466270582"/>
    <n v="1463678582"/>
    <b v="0"/>
    <n v="0"/>
    <b v="0"/>
    <s v="food/food trucks"/>
    <n v="-10000"/>
    <e v="#DIV/0!"/>
    <x v="7"/>
    <s v="food trucks"/>
    <x v="1164"/>
    <d v="2016-06-18T17:23:02"/>
  </r>
  <r>
    <x v="2"/>
    <s v="US"/>
    <s v="USD"/>
    <n v="1404623330"/>
    <n v="1401685730"/>
    <b v="0"/>
    <n v="25"/>
    <b v="0"/>
    <s v="food/food trucks"/>
    <n v="-7929.5"/>
    <n v="82.82"/>
    <x v="7"/>
    <s v="food trucks"/>
    <x v="1165"/>
    <d v="2014-07-06T05:08:50"/>
  </r>
  <r>
    <x v="2"/>
    <s v="US"/>
    <s v="USD"/>
    <n v="1435291200"/>
    <n v="1432640342"/>
    <b v="0"/>
    <n v="8"/>
    <b v="0"/>
    <s v="food/food trucks"/>
    <n v="-12129"/>
    <n v="358.875"/>
    <x v="7"/>
    <s v="food trucks"/>
    <x v="1166"/>
    <d v="2015-06-26T04:00:00"/>
  </r>
  <r>
    <x v="2"/>
    <s v="US"/>
    <s v="USD"/>
    <n v="1410543495"/>
    <n v="1407865095"/>
    <b v="0"/>
    <n v="16"/>
    <b v="0"/>
    <s v="food/food trucks"/>
    <n v="-59021"/>
    <n v="61.1875"/>
    <x v="7"/>
    <s v="food trucks"/>
    <x v="1167"/>
    <d v="2014-09-12T17:38:15"/>
  </r>
  <r>
    <x v="2"/>
    <s v="US"/>
    <s v="USD"/>
    <n v="1474507065"/>
    <n v="1471915065"/>
    <b v="0"/>
    <n v="3"/>
    <b v="0"/>
    <s v="food/food trucks"/>
    <n v="-16980"/>
    <n v="340"/>
    <x v="7"/>
    <s v="food trucks"/>
    <x v="1168"/>
    <d v="2016-09-22T01:17:45"/>
  </r>
  <r>
    <x v="2"/>
    <s v="US"/>
    <s v="USD"/>
    <n v="1424593763"/>
    <n v="1422001763"/>
    <b v="0"/>
    <n v="3"/>
    <b v="0"/>
    <s v="food/food trucks"/>
    <n v="-9983"/>
    <n v="5.666666666666667"/>
    <x v="7"/>
    <s v="food trucks"/>
    <x v="1169"/>
    <d v="2015-02-22T08:29:23"/>
  </r>
  <r>
    <x v="2"/>
    <s v="GB"/>
    <s v="GBP"/>
    <n v="1433021171"/>
    <n v="1430429171"/>
    <b v="0"/>
    <n v="2"/>
    <b v="0"/>
    <s v="food/food trucks"/>
    <n v="-24900"/>
    <n v="50"/>
    <x v="7"/>
    <s v="food trucks"/>
    <x v="1170"/>
    <d v="2015-05-30T21:26:11"/>
  </r>
  <r>
    <x v="2"/>
    <s v="US"/>
    <s v="USD"/>
    <n v="1415909927"/>
    <n v="1414351127"/>
    <b v="0"/>
    <n v="1"/>
    <b v="0"/>
    <s v="food/food trucks"/>
    <n v="-24975"/>
    <n v="25"/>
    <x v="7"/>
    <s v="food trucks"/>
    <x v="1171"/>
    <d v="2014-11-13T20:18:47"/>
  </r>
  <r>
    <x v="2"/>
    <s v="US"/>
    <s v="USD"/>
    <n v="1408551752"/>
    <n v="1405959752"/>
    <b v="0"/>
    <n v="0"/>
    <b v="0"/>
    <s v="food/food trucks"/>
    <n v="-9000"/>
    <e v="#DIV/0!"/>
    <x v="7"/>
    <s v="food trucks"/>
    <x v="1172"/>
    <d v="2014-08-20T16:22:32"/>
  </r>
  <r>
    <x v="2"/>
    <s v="US"/>
    <s v="USD"/>
    <n v="1438576057"/>
    <n v="1435552057"/>
    <b v="0"/>
    <n v="1"/>
    <b v="0"/>
    <s v="food/food trucks"/>
    <n v="-124970"/>
    <n v="30"/>
    <x v="7"/>
    <s v="food trucks"/>
    <x v="1173"/>
    <d v="2015-08-03T04:27:37"/>
  </r>
  <r>
    <x v="2"/>
    <s v="US"/>
    <s v="USD"/>
    <n v="1462738327"/>
    <n v="1460146327"/>
    <b v="0"/>
    <n v="19"/>
    <b v="0"/>
    <s v="food/food trucks"/>
    <n v="-14114"/>
    <n v="46.631578947368418"/>
    <x v="7"/>
    <s v="food trucks"/>
    <x v="1174"/>
    <d v="2016-05-08T20:12:07"/>
  </r>
  <r>
    <x v="2"/>
    <s v="US"/>
    <s v="USD"/>
    <n v="1436981339"/>
    <n v="1434389339"/>
    <b v="0"/>
    <n v="9"/>
    <b v="0"/>
    <s v="food/food trucks"/>
    <n v="-19415"/>
    <n v="65"/>
    <x v="7"/>
    <s v="food trucks"/>
    <x v="1175"/>
    <d v="2015-07-15T17:28:59"/>
  </r>
  <r>
    <x v="2"/>
    <s v="AU"/>
    <s v="AUD"/>
    <n v="1488805200"/>
    <n v="1484094498"/>
    <b v="0"/>
    <n v="1"/>
    <b v="0"/>
    <s v="food/food trucks"/>
    <n v="-174990"/>
    <n v="10"/>
    <x v="7"/>
    <s v="food trucks"/>
    <x v="1176"/>
    <d v="2017-03-06T13:00:00"/>
  </r>
  <r>
    <x v="2"/>
    <s v="GB"/>
    <s v="GBP"/>
    <n v="1413388296"/>
    <n v="1410796296"/>
    <b v="0"/>
    <n v="0"/>
    <b v="0"/>
    <s v="food/food trucks"/>
    <n v="-6000"/>
    <e v="#DIV/0!"/>
    <x v="7"/>
    <s v="food trucks"/>
    <x v="1177"/>
    <d v="2014-10-15T15:51:36"/>
  </r>
  <r>
    <x v="2"/>
    <s v="US"/>
    <s v="USD"/>
    <n v="1408225452"/>
    <n v="1405633452"/>
    <b v="0"/>
    <n v="1"/>
    <b v="0"/>
    <s v="food/food trucks"/>
    <n v="-74995"/>
    <n v="5"/>
    <x v="7"/>
    <s v="food trucks"/>
    <x v="1178"/>
    <d v="2014-08-16T21:44:12"/>
  </r>
  <r>
    <x v="2"/>
    <s v="CA"/>
    <s v="CAD"/>
    <n v="1446052627"/>
    <n v="1443460627"/>
    <b v="0"/>
    <n v="5"/>
    <b v="0"/>
    <s v="food/food trucks"/>
    <n v="-56800"/>
    <n v="640"/>
    <x v="7"/>
    <s v="food trucks"/>
    <x v="1179"/>
    <d v="2015-10-28T17:17:07"/>
  </r>
  <r>
    <x v="2"/>
    <s v="US"/>
    <s v="USD"/>
    <n v="1403983314"/>
    <n v="1400786514"/>
    <b v="0"/>
    <n v="85"/>
    <b v="0"/>
    <s v="food/food trucks"/>
    <n v="-44125"/>
    <n v="69.117647058823536"/>
    <x v="7"/>
    <s v="food trucks"/>
    <x v="1180"/>
    <d v="2014-06-28T19:21:54"/>
  </r>
  <r>
    <x v="2"/>
    <s v="US"/>
    <s v="USD"/>
    <n v="1425197321"/>
    <n v="1422605321"/>
    <b v="0"/>
    <n v="3"/>
    <b v="0"/>
    <s v="food/food trucks"/>
    <n v="-49996"/>
    <n v="1.3333333333333333"/>
    <x v="7"/>
    <s v="food trucks"/>
    <x v="1181"/>
    <d v="2015-03-01T08:08:41"/>
  </r>
  <r>
    <x v="2"/>
    <s v="US"/>
    <s v="USD"/>
    <n v="1484239320"/>
    <n v="1482609088"/>
    <b v="0"/>
    <n v="4"/>
    <b v="0"/>
    <s v="food/food trucks"/>
    <n v="-958"/>
    <n v="10.5"/>
    <x v="7"/>
    <s v="food trucks"/>
    <x v="1182"/>
    <d v="2017-01-12T16:42:00"/>
  </r>
  <r>
    <x v="2"/>
    <s v="US"/>
    <s v="USD"/>
    <n v="1478059140"/>
    <n v="1476391223"/>
    <b v="0"/>
    <n v="3"/>
    <b v="0"/>
    <s v="food/food trucks"/>
    <n v="-2400"/>
    <n v="33.333333333333336"/>
    <x v="7"/>
    <s v="food trucks"/>
    <x v="1183"/>
    <d v="2016-11-02T03:59:00"/>
  </r>
  <r>
    <x v="0"/>
    <s v="GB"/>
    <s v="GBP"/>
    <n v="1486391011"/>
    <n v="1483712611"/>
    <b v="0"/>
    <n v="375"/>
    <b v="1"/>
    <s v="photography/photobooks"/>
    <n v="1086"/>
    <n v="61.562666666666665"/>
    <x v="8"/>
    <s v="photobooks"/>
    <x v="1184"/>
    <d v="2017-02-06T14:23:31"/>
  </r>
  <r>
    <x v="0"/>
    <s v="US"/>
    <s v="USD"/>
    <n v="1433736000"/>
    <n v="1430945149"/>
    <b v="0"/>
    <n v="111"/>
    <b v="1"/>
    <s v="photography/photobooks"/>
    <n v="680"/>
    <n v="118.73873873873873"/>
    <x v="8"/>
    <s v="photobooks"/>
    <x v="1185"/>
    <d v="2015-06-08T04:00:00"/>
  </r>
  <r>
    <x v="0"/>
    <s v="GB"/>
    <s v="GBP"/>
    <n v="1433198520"/>
    <n v="1430340195"/>
    <b v="0"/>
    <n v="123"/>
    <b v="1"/>
    <s v="photography/photobooks"/>
    <n v="505"/>
    <n v="65.081300813008127"/>
    <x v="8"/>
    <s v="photobooks"/>
    <x v="1186"/>
    <d v="2015-06-01T22:42:00"/>
  </r>
  <r>
    <x v="0"/>
    <s v="US"/>
    <s v="USD"/>
    <n v="1431885600"/>
    <n v="1429133323"/>
    <b v="0"/>
    <n v="70"/>
    <b v="1"/>
    <s v="photography/photobooks"/>
    <n v="361"/>
    <n v="130.15714285714284"/>
    <x v="8"/>
    <s v="photobooks"/>
    <x v="1187"/>
    <d v="2015-05-17T18:00:00"/>
  </r>
  <r>
    <x v="0"/>
    <s v="CA"/>
    <s v="CAD"/>
    <n v="1482943740"/>
    <n v="1481129340"/>
    <b v="0"/>
    <n v="85"/>
    <b v="1"/>
    <s v="photography/photobooks"/>
    <n v="1211"/>
    <n v="37.776470588235291"/>
    <x v="8"/>
    <s v="photobooks"/>
    <x v="1188"/>
    <d v="2016-12-28T16:49:00"/>
  </r>
  <r>
    <x v="0"/>
    <s v="US"/>
    <s v="USD"/>
    <n v="1467242995"/>
    <n v="1465428595"/>
    <b v="0"/>
    <n v="86"/>
    <b v="1"/>
    <s v="photography/photobooks"/>
    <n v="700"/>
    <n v="112.79069767441861"/>
    <x v="8"/>
    <s v="photobooks"/>
    <x v="1189"/>
    <d v="2016-06-29T23:29:55"/>
  </r>
  <r>
    <x v="0"/>
    <s v="US"/>
    <s v="USD"/>
    <n v="1409500725"/>
    <n v="1406908725"/>
    <b v="0"/>
    <n v="13"/>
    <b v="1"/>
    <s v="photography/photobooks"/>
    <n v="175"/>
    <n v="51.92307692307692"/>
    <x v="8"/>
    <s v="photobooks"/>
    <x v="1190"/>
    <d v="2014-08-31T15:58:45"/>
  </r>
  <r>
    <x v="0"/>
    <s v="US"/>
    <s v="USD"/>
    <n v="1458480560"/>
    <n v="1455892160"/>
    <b v="0"/>
    <n v="33"/>
    <b v="1"/>
    <s v="photography/photobooks"/>
    <n v="245"/>
    <n v="89.242424242424249"/>
    <x v="8"/>
    <s v="photobooks"/>
    <x v="1191"/>
    <d v="2016-03-20T13:29:20"/>
  </r>
  <r>
    <x v="0"/>
    <s v="GB"/>
    <s v="GBP"/>
    <n v="1486814978"/>
    <n v="1484222978"/>
    <b v="0"/>
    <n v="15"/>
    <b v="1"/>
    <s v="photography/photobooks"/>
    <n v="190"/>
    <n v="19.333333333333332"/>
    <x v="8"/>
    <s v="photobooks"/>
    <x v="1192"/>
    <d v="2017-02-11T12:09:38"/>
  </r>
  <r>
    <x v="0"/>
    <s v="US"/>
    <s v="USD"/>
    <n v="1460223453"/>
    <n v="1455043053"/>
    <b v="0"/>
    <n v="273"/>
    <b v="1"/>
    <s v="photography/photobooks"/>
    <n v="831"/>
    <n v="79.967032967032964"/>
    <x v="8"/>
    <s v="photobooks"/>
    <x v="1193"/>
    <d v="2016-04-09T17:37:33"/>
  </r>
  <r>
    <x v="0"/>
    <s v="IE"/>
    <s v="EUR"/>
    <n v="1428493379"/>
    <n v="1425901379"/>
    <b v="0"/>
    <n v="714"/>
    <b v="1"/>
    <s v="photography/photobooks"/>
    <n v="27780"/>
    <n v="56.414565826330531"/>
    <x v="8"/>
    <s v="photobooks"/>
    <x v="1194"/>
    <d v="2015-04-08T11:42:59"/>
  </r>
  <r>
    <x v="0"/>
    <s v="IT"/>
    <s v="EUR"/>
    <n v="1450602000"/>
    <n v="1445415653"/>
    <b v="0"/>
    <n v="170"/>
    <b v="1"/>
    <s v="photography/photobooks"/>
    <n v="3500"/>
    <n v="79.411764705882348"/>
    <x v="8"/>
    <s v="photobooks"/>
    <x v="1195"/>
    <d v="2015-12-20T09:00:00"/>
  </r>
  <r>
    <x v="0"/>
    <s v="GB"/>
    <s v="GBP"/>
    <n v="1450467539"/>
    <n v="1447875539"/>
    <b v="0"/>
    <n v="512"/>
    <b v="1"/>
    <s v="photography/photobooks"/>
    <n v="24637"/>
    <n v="76.439453125"/>
    <x v="8"/>
    <s v="photobooks"/>
    <x v="1196"/>
    <d v="2015-12-18T19:38:59"/>
  </r>
  <r>
    <x v="0"/>
    <s v="US"/>
    <s v="USD"/>
    <n v="1465797540"/>
    <n v="1463155034"/>
    <b v="0"/>
    <n v="314"/>
    <b v="1"/>
    <s v="photography/photobooks"/>
    <n v="22994"/>
    <n v="121"/>
    <x v="8"/>
    <s v="photobooks"/>
    <x v="1197"/>
    <d v="2016-06-13T05:59:00"/>
  </r>
  <r>
    <x v="0"/>
    <s v="US"/>
    <s v="USD"/>
    <n v="1451530800"/>
    <n v="1448463086"/>
    <b v="0"/>
    <n v="167"/>
    <b v="1"/>
    <s v="photography/photobooks"/>
    <n v="5621"/>
    <n v="54.616766467065865"/>
    <x v="8"/>
    <s v="photobooks"/>
    <x v="1198"/>
    <d v="2015-12-31T03:00:00"/>
  </r>
  <r>
    <x v="0"/>
    <s v="GB"/>
    <s v="GBP"/>
    <n v="1436380200"/>
    <n v="1433615400"/>
    <b v="0"/>
    <n v="9"/>
    <b v="1"/>
    <s v="photography/photobooks"/>
    <n v="35"/>
    <n v="299.22222222222223"/>
    <x v="8"/>
    <s v="photobooks"/>
    <x v="1199"/>
    <d v="2015-07-08T18:30:00"/>
  </r>
  <r>
    <x v="0"/>
    <s v="US"/>
    <s v="USD"/>
    <n v="1429183656"/>
    <n v="1427369256"/>
    <b v="0"/>
    <n v="103"/>
    <b v="1"/>
    <s v="photography/photobooks"/>
    <n v="1229"/>
    <n v="58.533980582524272"/>
    <x v="8"/>
    <s v="photobooks"/>
    <x v="1200"/>
    <d v="2015-04-16T11:27:36"/>
  </r>
  <r>
    <x v="0"/>
    <s v="GB"/>
    <s v="GBP"/>
    <n v="1468593246"/>
    <n v="1466001246"/>
    <b v="0"/>
    <n v="111"/>
    <b v="1"/>
    <s v="photography/photobooks"/>
    <n v="146.27000000000044"/>
    <n v="55.371801801801809"/>
    <x v="8"/>
    <s v="photobooks"/>
    <x v="1201"/>
    <d v="2016-07-15T14:34:06"/>
  </r>
  <r>
    <x v="0"/>
    <s v="AU"/>
    <s v="AUD"/>
    <n v="1435388154"/>
    <n v="1432796154"/>
    <b v="0"/>
    <n v="271"/>
    <b v="1"/>
    <s v="photography/photobooks"/>
    <n v="24811"/>
    <n v="183.80442804428046"/>
    <x v="8"/>
    <s v="photobooks"/>
    <x v="1202"/>
    <d v="2015-06-27T06:55:54"/>
  </r>
  <r>
    <x v="0"/>
    <s v="US"/>
    <s v="USD"/>
    <n v="1433083527"/>
    <n v="1430491527"/>
    <b v="0"/>
    <n v="101"/>
    <b v="1"/>
    <s v="photography/photobooks"/>
    <n v="400"/>
    <n v="165.34653465346534"/>
    <x v="8"/>
    <s v="photobooks"/>
    <x v="1203"/>
    <d v="2015-05-31T14:45:27"/>
  </r>
  <r>
    <x v="0"/>
    <s v="US"/>
    <s v="USD"/>
    <n v="1449205200"/>
    <n v="1445363833"/>
    <b v="0"/>
    <n v="57"/>
    <b v="1"/>
    <s v="photography/photobooks"/>
    <n v="383"/>
    <n v="234.78947368421052"/>
    <x v="8"/>
    <s v="photobooks"/>
    <x v="1204"/>
    <d v="2015-12-04T05:00:00"/>
  </r>
  <r>
    <x v="0"/>
    <s v="DE"/>
    <s v="EUR"/>
    <n v="1434197351"/>
    <n v="1431605351"/>
    <b v="0"/>
    <n v="62"/>
    <b v="1"/>
    <s v="photography/photobooks"/>
    <n v="112"/>
    <n v="211.48387096774192"/>
    <x v="8"/>
    <s v="photobooks"/>
    <x v="1205"/>
    <d v="2015-06-13T12:09:11"/>
  </r>
  <r>
    <x v="0"/>
    <s v="AT"/>
    <s v="EUR"/>
    <n v="1489238940"/>
    <n v="1486406253"/>
    <b v="0"/>
    <n v="32"/>
    <b v="1"/>
    <s v="photography/photobooks"/>
    <n v="135"/>
    <n v="32.34375"/>
    <x v="8"/>
    <s v="photobooks"/>
    <x v="1206"/>
    <d v="2017-03-11T13:29:00"/>
  </r>
  <r>
    <x v="0"/>
    <s v="IT"/>
    <s v="EUR"/>
    <n v="1459418400"/>
    <n v="1456827573"/>
    <b v="0"/>
    <n v="141"/>
    <b v="1"/>
    <s v="photography/photobooks"/>
    <n v="696"/>
    <n v="123.37588652482269"/>
    <x v="8"/>
    <s v="photobooks"/>
    <x v="1207"/>
    <d v="2016-03-31T10:00:00"/>
  </r>
  <r>
    <x v="0"/>
    <s v="US"/>
    <s v="USD"/>
    <n v="1458835264"/>
    <n v="1456246864"/>
    <b v="0"/>
    <n v="75"/>
    <b v="1"/>
    <s v="photography/photobooks"/>
    <n v="5530"/>
    <n v="207.06666666666666"/>
    <x v="8"/>
    <s v="photobooks"/>
    <x v="1208"/>
    <d v="2016-03-24T16:01:04"/>
  </r>
  <r>
    <x v="0"/>
    <s v="US"/>
    <s v="USD"/>
    <n v="1488053905"/>
    <n v="1485461905"/>
    <b v="0"/>
    <n v="46"/>
    <b v="1"/>
    <s v="photography/photobooks"/>
    <n v="360"/>
    <n v="138.2608695652174"/>
    <x v="8"/>
    <s v="photobooks"/>
    <x v="1209"/>
    <d v="2017-02-25T20:18:25"/>
  </r>
  <r>
    <x v="0"/>
    <s v="SE"/>
    <s v="SEK"/>
    <n v="1433106000"/>
    <n v="1431124572"/>
    <b v="0"/>
    <n v="103"/>
    <b v="1"/>
    <s v="photography/photobooks"/>
    <n v="30863"/>
    <n v="493.81553398058253"/>
    <x v="8"/>
    <s v="photobooks"/>
    <x v="1210"/>
    <d v="2015-05-31T21:00:00"/>
  </r>
  <r>
    <x v="0"/>
    <s v="CA"/>
    <s v="CAD"/>
    <n v="1465505261"/>
    <n v="1464209261"/>
    <b v="0"/>
    <n v="6"/>
    <b v="1"/>
    <s v="photography/photobooks"/>
    <n v="11"/>
    <n v="168.5"/>
    <x v="8"/>
    <s v="photobooks"/>
    <x v="1211"/>
    <d v="2016-06-09T20:47:41"/>
  </r>
  <r>
    <x v="0"/>
    <s v="US"/>
    <s v="USD"/>
    <n v="1448586000"/>
    <n v="1447195695"/>
    <b v="0"/>
    <n v="83"/>
    <b v="1"/>
    <s v="photography/photobooks"/>
    <n v="726"/>
    <n v="38.867469879518069"/>
    <x v="8"/>
    <s v="photobooks"/>
    <x v="1212"/>
    <d v="2015-11-27T01:00:00"/>
  </r>
  <r>
    <x v="0"/>
    <s v="GB"/>
    <s v="GBP"/>
    <n v="1485886100"/>
    <n v="1482862100"/>
    <b v="0"/>
    <n v="108"/>
    <b v="1"/>
    <s v="photography/photobooks"/>
    <n v="145"/>
    <n v="61.527777777777779"/>
    <x v="8"/>
    <s v="photobooks"/>
    <x v="1213"/>
    <d v="2017-01-31T18:08:20"/>
  </r>
  <r>
    <x v="0"/>
    <s v="US"/>
    <s v="USD"/>
    <n v="1433880605"/>
    <n v="1428696605"/>
    <b v="0"/>
    <n v="25"/>
    <b v="1"/>
    <s v="photography/photobooks"/>
    <n v="636"/>
    <n v="105.44"/>
    <x v="8"/>
    <s v="photobooks"/>
    <x v="1214"/>
    <d v="2015-06-09T20:10:05"/>
  </r>
  <r>
    <x v="0"/>
    <s v="US"/>
    <s v="USD"/>
    <n v="1401487756"/>
    <n v="1398895756"/>
    <b v="0"/>
    <n v="549"/>
    <b v="1"/>
    <s v="photography/photobooks"/>
    <n v="34304.01"/>
    <n v="71.592003642987251"/>
    <x v="8"/>
    <s v="photobooks"/>
    <x v="1215"/>
    <d v="2014-05-30T22:09:16"/>
  </r>
  <r>
    <x v="0"/>
    <s v="US"/>
    <s v="USD"/>
    <n v="1443826980"/>
    <n v="1441032457"/>
    <b v="0"/>
    <n v="222"/>
    <b v="1"/>
    <s v="photography/photobooks"/>
    <n v="6398"/>
    <n v="91.882882882882882"/>
    <x v="8"/>
    <s v="photobooks"/>
    <x v="1216"/>
    <d v="2015-10-02T23:03:00"/>
  </r>
  <r>
    <x v="0"/>
    <s v="US"/>
    <s v="USD"/>
    <n v="1468524340"/>
    <n v="1465932340"/>
    <b v="0"/>
    <n v="183"/>
    <b v="1"/>
    <s v="photography/photobooks"/>
    <n v="689"/>
    <n v="148.57377049180329"/>
    <x v="8"/>
    <s v="photobooks"/>
    <x v="1217"/>
    <d v="2016-07-14T19:25:40"/>
  </r>
  <r>
    <x v="0"/>
    <s v="US"/>
    <s v="USD"/>
    <n v="1446346800"/>
    <n v="1443714800"/>
    <b v="0"/>
    <n v="89"/>
    <b v="1"/>
    <s v="photography/photobooks"/>
    <n v="6505"/>
    <n v="174.2134831460674"/>
    <x v="8"/>
    <s v="photobooks"/>
    <x v="1218"/>
    <d v="2015-11-01T03:00:00"/>
  </r>
  <r>
    <x v="0"/>
    <s v="US"/>
    <s v="USD"/>
    <n v="1476961513"/>
    <n v="1474369513"/>
    <b v="0"/>
    <n v="253"/>
    <b v="1"/>
    <s v="photography/photobooks"/>
    <n v="9674"/>
    <n v="102.86166007905139"/>
    <x v="8"/>
    <s v="photobooks"/>
    <x v="1219"/>
    <d v="2016-10-20T11:05:13"/>
  </r>
  <r>
    <x v="0"/>
    <s v="DE"/>
    <s v="EUR"/>
    <n v="1440515112"/>
    <n v="1437923112"/>
    <b v="0"/>
    <n v="140"/>
    <b v="1"/>
    <s v="photography/photobooks"/>
    <n v="565"/>
    <n v="111.17857142857143"/>
    <x v="8"/>
    <s v="photobooks"/>
    <x v="1220"/>
    <d v="2015-08-25T15:05:12"/>
  </r>
  <r>
    <x v="0"/>
    <s v="GB"/>
    <s v="GBP"/>
    <n v="1480809600"/>
    <n v="1478431488"/>
    <b v="0"/>
    <n v="103"/>
    <b v="1"/>
    <s v="photography/photobooks"/>
    <n v="251.01000000000022"/>
    <n v="23.796213592233013"/>
    <x v="8"/>
    <s v="photobooks"/>
    <x v="1221"/>
    <d v="2016-12-04T00:00:00"/>
  </r>
  <r>
    <x v="0"/>
    <s v="CA"/>
    <s v="CAD"/>
    <n v="1459483200"/>
    <n v="1456852647"/>
    <b v="0"/>
    <n v="138"/>
    <b v="1"/>
    <s v="photography/photobooks"/>
    <n v="7215"/>
    <n v="81.268115942028984"/>
    <x v="8"/>
    <s v="photobooks"/>
    <x v="1222"/>
    <d v="2016-04-01T04:00:00"/>
  </r>
  <r>
    <x v="0"/>
    <s v="US"/>
    <s v="USD"/>
    <n v="1478754909"/>
    <n v="1476159309"/>
    <b v="0"/>
    <n v="191"/>
    <b v="1"/>
    <s v="photography/photobooks"/>
    <n v="2397"/>
    <n v="116.21465968586388"/>
    <x v="8"/>
    <s v="photobooks"/>
    <x v="1223"/>
    <d v="2016-11-10T05:15:09"/>
  </r>
  <r>
    <x v="1"/>
    <s v="US"/>
    <s v="USD"/>
    <n v="1402060302"/>
    <n v="1396876302"/>
    <b v="0"/>
    <n v="18"/>
    <b v="0"/>
    <s v="music/world music"/>
    <n v="-13940"/>
    <n v="58.888888888888886"/>
    <x v="4"/>
    <s v="world music"/>
    <x v="1224"/>
    <d v="2014-06-06T13:11:42"/>
  </r>
  <r>
    <x v="1"/>
    <s v="US"/>
    <s v="USD"/>
    <n v="1382478278"/>
    <n v="1377294278"/>
    <b v="0"/>
    <n v="3"/>
    <b v="0"/>
    <s v="music/world music"/>
    <n v="-2868"/>
    <n v="44"/>
    <x v="4"/>
    <s v="world music"/>
    <x v="1225"/>
    <d v="2013-10-22T21:44:38"/>
  </r>
  <r>
    <x v="1"/>
    <s v="US"/>
    <s v="USD"/>
    <n v="1398042000"/>
    <n v="1395089981"/>
    <b v="0"/>
    <n v="40"/>
    <b v="0"/>
    <s v="music/world music"/>
    <n v="-48063"/>
    <n v="48.424999999999997"/>
    <x v="4"/>
    <s v="world music"/>
    <x v="1226"/>
    <d v="2014-04-21T01:00:00"/>
  </r>
  <r>
    <x v="1"/>
    <s v="US"/>
    <s v="USD"/>
    <n v="1407394800"/>
    <n v="1404770616"/>
    <b v="0"/>
    <n v="0"/>
    <b v="0"/>
    <s v="music/world music"/>
    <n v="-2000"/>
    <e v="#DIV/0!"/>
    <x v="4"/>
    <s v="world music"/>
    <x v="1227"/>
    <d v="2014-08-07T07:00:00"/>
  </r>
  <r>
    <x v="1"/>
    <s v="US"/>
    <s v="USD"/>
    <n v="1317231008"/>
    <n v="1312047008"/>
    <b v="0"/>
    <n v="24"/>
    <b v="0"/>
    <s v="music/world music"/>
    <n v="-3535"/>
    <n v="61.041666666666664"/>
    <x v="4"/>
    <s v="world music"/>
    <x v="1228"/>
    <d v="2011-09-28T17:30:08"/>
  </r>
  <r>
    <x v="1"/>
    <s v="US"/>
    <s v="USD"/>
    <n v="1334592000"/>
    <n v="1331982127"/>
    <b v="0"/>
    <n v="1"/>
    <b v="0"/>
    <s v="music/world music"/>
    <n v="-2725"/>
    <n v="25"/>
    <x v="4"/>
    <s v="world music"/>
    <x v="1229"/>
    <d v="2012-04-16T16:00:00"/>
  </r>
  <r>
    <x v="1"/>
    <s v="US"/>
    <s v="USD"/>
    <n v="1298589630"/>
    <n v="1295997630"/>
    <b v="0"/>
    <n v="0"/>
    <b v="0"/>
    <s v="music/world music"/>
    <n v="-500000"/>
    <e v="#DIV/0!"/>
    <x v="4"/>
    <s v="world music"/>
    <x v="1230"/>
    <d v="2011-02-24T23:20:30"/>
  </r>
  <r>
    <x v="1"/>
    <s v="US"/>
    <s v="USD"/>
    <n v="1440723600"/>
    <n v="1436394968"/>
    <b v="0"/>
    <n v="0"/>
    <b v="0"/>
    <s v="music/world music"/>
    <n v="-5000"/>
    <e v="#DIV/0!"/>
    <x v="4"/>
    <s v="world music"/>
    <x v="1231"/>
    <d v="2015-08-28T01:00:00"/>
  </r>
  <r>
    <x v="1"/>
    <s v="US"/>
    <s v="USD"/>
    <n v="1381090870"/>
    <n v="1377030070"/>
    <b v="0"/>
    <n v="1"/>
    <b v="0"/>
    <s v="music/world music"/>
    <n v="-4960"/>
    <n v="40"/>
    <x v="4"/>
    <s v="world music"/>
    <x v="1232"/>
    <d v="2013-10-06T20:21:10"/>
  </r>
  <r>
    <x v="1"/>
    <s v="US"/>
    <s v="USD"/>
    <n v="1329864374"/>
    <n v="1328049974"/>
    <b v="0"/>
    <n v="6"/>
    <b v="0"/>
    <s v="music/world music"/>
    <n v="-884"/>
    <n v="19.333333333333332"/>
    <x v="4"/>
    <s v="world music"/>
    <x v="1233"/>
    <d v="2012-02-21T22:46:14"/>
  </r>
  <r>
    <x v="1"/>
    <s v="GB"/>
    <s v="GBP"/>
    <n v="1422903342"/>
    <n v="1420311342"/>
    <b v="0"/>
    <n v="0"/>
    <b v="0"/>
    <s v="music/world music"/>
    <n v="-50000"/>
    <e v="#DIV/0!"/>
    <x v="4"/>
    <s v="world music"/>
    <x v="1234"/>
    <d v="2015-02-02T18:55:42"/>
  </r>
  <r>
    <x v="1"/>
    <s v="US"/>
    <s v="USD"/>
    <n v="1387077299"/>
    <n v="1383621299"/>
    <b v="0"/>
    <n v="6"/>
    <b v="0"/>
    <s v="music/world music"/>
    <n v="-7324"/>
    <n v="35"/>
    <x v="4"/>
    <s v="world music"/>
    <x v="1235"/>
    <d v="2013-12-15T03:14:59"/>
  </r>
  <r>
    <x v="1"/>
    <s v="US"/>
    <s v="USD"/>
    <n v="1343491200"/>
    <n v="1342801164"/>
    <b v="0"/>
    <n v="0"/>
    <b v="0"/>
    <s v="music/world music"/>
    <n v="-2500"/>
    <e v="#DIV/0!"/>
    <x v="4"/>
    <s v="world music"/>
    <x v="1236"/>
    <d v="2012-07-28T16:00:00"/>
  </r>
  <r>
    <x v="1"/>
    <s v="US"/>
    <s v="USD"/>
    <n v="1345790865"/>
    <n v="1344062865"/>
    <b v="0"/>
    <n v="0"/>
    <b v="0"/>
    <s v="music/world music"/>
    <n v="-25000"/>
    <e v="#DIV/0!"/>
    <x v="4"/>
    <s v="world music"/>
    <x v="1237"/>
    <d v="2012-08-24T06:47:45"/>
  </r>
  <r>
    <x v="1"/>
    <s v="US"/>
    <s v="USD"/>
    <n v="1312641536"/>
    <n v="1310049536"/>
    <b v="0"/>
    <n v="3"/>
    <b v="0"/>
    <s v="music/world music"/>
    <n v="-822"/>
    <n v="59.333333333333336"/>
    <x v="4"/>
    <s v="world music"/>
    <x v="1238"/>
    <d v="2011-08-06T14:38:56"/>
  </r>
  <r>
    <x v="1"/>
    <s v="US"/>
    <s v="USD"/>
    <n v="1325804767"/>
    <n v="1323212767"/>
    <b v="0"/>
    <n v="0"/>
    <b v="0"/>
    <s v="music/world music"/>
    <n v="-2500"/>
    <e v="#DIV/0!"/>
    <x v="4"/>
    <s v="world music"/>
    <x v="1239"/>
    <d v="2012-01-05T23:06:07"/>
  </r>
  <r>
    <x v="1"/>
    <s v="US"/>
    <s v="USD"/>
    <n v="1373665860"/>
    <n v="1368579457"/>
    <b v="0"/>
    <n v="8"/>
    <b v="0"/>
    <s v="music/world music"/>
    <n v="-7759"/>
    <n v="30.125"/>
    <x v="4"/>
    <s v="world music"/>
    <x v="1240"/>
    <d v="2013-07-12T21:51:00"/>
  </r>
  <r>
    <x v="1"/>
    <s v="US"/>
    <s v="USD"/>
    <n v="1414994340"/>
    <n v="1413057980"/>
    <b v="0"/>
    <n v="34"/>
    <b v="0"/>
    <s v="music/world music"/>
    <n v="-2463"/>
    <n v="74.617647058823536"/>
    <x v="4"/>
    <s v="world music"/>
    <x v="1241"/>
    <d v="2014-11-03T05:59:00"/>
  </r>
  <r>
    <x v="1"/>
    <s v="US"/>
    <s v="USD"/>
    <n v="1315747080"/>
    <n v="1314417502"/>
    <b v="0"/>
    <n v="1"/>
    <b v="0"/>
    <s v="music/world music"/>
    <n v="-906"/>
    <n v="5"/>
    <x v="4"/>
    <s v="world music"/>
    <x v="1242"/>
    <d v="2011-09-11T13:18:00"/>
  </r>
  <r>
    <x v="1"/>
    <s v="US"/>
    <s v="USD"/>
    <n v="1310158800"/>
    <n v="1304888771"/>
    <b v="0"/>
    <n v="38"/>
    <b v="0"/>
    <s v="music/world music"/>
    <n v="-10309"/>
    <n v="44.5"/>
    <x v="4"/>
    <s v="world music"/>
    <x v="1243"/>
    <d v="2011-07-08T21:00:00"/>
  </r>
  <r>
    <x v="0"/>
    <s v="US"/>
    <s v="USD"/>
    <n v="1366664400"/>
    <n v="1363981723"/>
    <b v="1"/>
    <n v="45"/>
    <b v="1"/>
    <s v="music/rock"/>
    <n v="76"/>
    <n v="46.133333333333333"/>
    <x v="4"/>
    <s v="rock"/>
    <x v="1244"/>
    <d v="2013-04-22T21:00:00"/>
  </r>
  <r>
    <x v="0"/>
    <s v="US"/>
    <s v="USD"/>
    <n v="1402755834"/>
    <n v="1400163834"/>
    <b v="1"/>
    <n v="17"/>
    <b v="1"/>
    <s v="music/rock"/>
    <n v="405"/>
    <n v="141.47058823529412"/>
    <x v="4"/>
    <s v="rock"/>
    <x v="1245"/>
    <d v="2014-06-14T14:23:54"/>
  </r>
  <r>
    <x v="0"/>
    <s v="US"/>
    <s v="USD"/>
    <n v="1323136949"/>
    <n v="1319245349"/>
    <b v="1"/>
    <n v="31"/>
    <b v="1"/>
    <s v="music/rock"/>
    <n v="340"/>
    <n v="75.483870967741936"/>
    <x v="4"/>
    <s v="rock"/>
    <x v="1246"/>
    <d v="2011-12-06T02:02:29"/>
  </r>
  <r>
    <x v="0"/>
    <s v="US"/>
    <s v="USD"/>
    <n v="1367823655"/>
    <n v="1365231655"/>
    <b v="1"/>
    <n v="50"/>
    <b v="1"/>
    <s v="music/rock"/>
    <n v="775"/>
    <n v="85.5"/>
    <x v="4"/>
    <s v="rock"/>
    <x v="1247"/>
    <d v="2013-05-06T07:00:55"/>
  </r>
  <r>
    <x v="0"/>
    <s v="US"/>
    <s v="USD"/>
    <n v="1402642740"/>
    <n v="1399563953"/>
    <b v="1"/>
    <n v="59"/>
    <b v="1"/>
    <s v="music/rock"/>
    <n v="1291"/>
    <n v="64.254237288135599"/>
    <x v="4"/>
    <s v="rock"/>
    <x v="1248"/>
    <d v="2014-06-13T06:59:00"/>
  </r>
  <r>
    <x v="0"/>
    <s v="US"/>
    <s v="USD"/>
    <n v="1341683211"/>
    <n v="1339091211"/>
    <b v="1"/>
    <n v="81"/>
    <b v="1"/>
    <s v="music/rock"/>
    <n v="222"/>
    <n v="64.46913580246914"/>
    <x v="4"/>
    <s v="rock"/>
    <x v="1249"/>
    <d v="2012-07-07T17:46:51"/>
  </r>
  <r>
    <x v="0"/>
    <s v="US"/>
    <s v="USD"/>
    <n v="1410017131"/>
    <n v="1406129131"/>
    <b v="1"/>
    <n v="508"/>
    <b v="1"/>
    <s v="music/rock"/>
    <n v="30046"/>
    <n v="118.2007874015748"/>
    <x v="4"/>
    <s v="rock"/>
    <x v="1250"/>
    <d v="2014-09-06T15:25:31"/>
  </r>
  <r>
    <x v="0"/>
    <s v="US"/>
    <s v="USD"/>
    <n v="1316979167"/>
    <n v="1311795167"/>
    <b v="1"/>
    <n v="74"/>
    <b v="1"/>
    <s v="music/rock"/>
    <n v="108"/>
    <n v="82.540540540540547"/>
    <x v="4"/>
    <s v="rock"/>
    <x v="1251"/>
    <d v="2011-09-25T19:32:47"/>
  </r>
  <r>
    <x v="0"/>
    <s v="US"/>
    <s v="USD"/>
    <n v="1382658169"/>
    <n v="1380238969"/>
    <b v="1"/>
    <n v="141"/>
    <b v="1"/>
    <s v="music/rock"/>
    <n v="1318"/>
    <n v="34.170212765957444"/>
    <x v="4"/>
    <s v="rock"/>
    <x v="1252"/>
    <d v="2013-10-24T23:42:49"/>
  </r>
  <r>
    <x v="0"/>
    <s v="US"/>
    <s v="USD"/>
    <n v="1409770107"/>
    <n v="1407178107"/>
    <b v="1"/>
    <n v="711"/>
    <b v="1"/>
    <s v="music/rock"/>
    <n v="30373.32"/>
    <n v="42.73322081575246"/>
    <x v="4"/>
    <s v="rock"/>
    <x v="1253"/>
    <d v="2014-09-03T18:48:27"/>
  </r>
  <r>
    <x v="0"/>
    <s v="US"/>
    <s v="USD"/>
    <n v="1293857940"/>
    <n v="1288968886"/>
    <b v="1"/>
    <n v="141"/>
    <b v="1"/>
    <s v="music/rock"/>
    <n v="6623"/>
    <n v="94.489361702127653"/>
    <x v="4"/>
    <s v="rock"/>
    <x v="1254"/>
    <d v="2011-01-01T04:59:00"/>
  </r>
  <r>
    <x v="0"/>
    <s v="US"/>
    <s v="USD"/>
    <n v="1385932652"/>
    <n v="1383337052"/>
    <b v="1"/>
    <n v="109"/>
    <b v="1"/>
    <s v="music/rock"/>
    <n v="3071"/>
    <n v="55.697247706422019"/>
    <x v="4"/>
    <s v="rock"/>
    <x v="1255"/>
    <d v="2013-12-01T21:17:32"/>
  </r>
  <r>
    <x v="0"/>
    <s v="US"/>
    <s v="USD"/>
    <n v="1329084231"/>
    <n v="1326492231"/>
    <b v="1"/>
    <n v="361"/>
    <b v="1"/>
    <s v="music/rock"/>
    <n v="5389.1299999999974"/>
    <n v="98.030831024930734"/>
    <x v="4"/>
    <s v="rock"/>
    <x v="1256"/>
    <d v="2012-02-12T22:03:51"/>
  </r>
  <r>
    <x v="0"/>
    <s v="US"/>
    <s v="USD"/>
    <n v="1301792590"/>
    <n v="1297562590"/>
    <b v="1"/>
    <n v="176"/>
    <b v="1"/>
    <s v="music/rock"/>
    <n v="10710"/>
    <n v="92.102272727272734"/>
    <x v="4"/>
    <s v="rock"/>
    <x v="1257"/>
    <d v="2011-04-03T01:03:10"/>
  </r>
  <r>
    <x v="0"/>
    <s v="US"/>
    <s v="USD"/>
    <n v="1377960012"/>
    <n v="1375368012"/>
    <b v="1"/>
    <n v="670"/>
    <b v="1"/>
    <s v="music/rock"/>
    <n v="13577.560000000001"/>
    <n v="38.175462686567165"/>
    <x v="4"/>
    <s v="rock"/>
    <x v="1258"/>
    <d v="2013-08-31T14:40:12"/>
  </r>
  <r>
    <x v="0"/>
    <s v="US"/>
    <s v="USD"/>
    <n v="1402286340"/>
    <n v="1399504664"/>
    <b v="1"/>
    <n v="96"/>
    <b v="1"/>
    <s v="music/rock"/>
    <n v="106"/>
    <n v="27.145833333333332"/>
    <x v="4"/>
    <s v="rock"/>
    <x v="1259"/>
    <d v="2014-06-09T03:59:00"/>
  </r>
  <r>
    <x v="0"/>
    <s v="US"/>
    <s v="USD"/>
    <n v="1393445620"/>
    <n v="1390853620"/>
    <b v="1"/>
    <n v="74"/>
    <b v="1"/>
    <s v="music/rock"/>
    <n v="451"/>
    <n v="50.689189189189186"/>
    <x v="4"/>
    <s v="rock"/>
    <x v="1260"/>
    <d v="2014-02-26T20:13:40"/>
  </r>
  <r>
    <x v="0"/>
    <s v="US"/>
    <s v="USD"/>
    <n v="1390983227"/>
    <n v="1388391227"/>
    <b v="1"/>
    <n v="52"/>
    <b v="1"/>
    <s v="music/rock"/>
    <n v="25"/>
    <n v="38.942307692307693"/>
    <x v="4"/>
    <s v="rock"/>
    <x v="1261"/>
    <d v="2014-01-29T08:13:47"/>
  </r>
  <r>
    <x v="0"/>
    <s v="CA"/>
    <s v="CAD"/>
    <n v="1392574692"/>
    <n v="1389982692"/>
    <b v="1"/>
    <n v="105"/>
    <b v="1"/>
    <s v="music/rock"/>
    <n v="1652"/>
    <n v="77.638095238095232"/>
    <x v="4"/>
    <s v="rock"/>
    <x v="1262"/>
    <d v="2014-02-16T18:18:12"/>
  </r>
  <r>
    <x v="0"/>
    <s v="US"/>
    <s v="USD"/>
    <n v="1396054800"/>
    <n v="1393034470"/>
    <b v="1"/>
    <n v="41"/>
    <b v="1"/>
    <s v="music/rock"/>
    <n v="285"/>
    <n v="43.536585365853661"/>
    <x v="4"/>
    <s v="rock"/>
    <x v="1263"/>
    <d v="2014-03-29T01:00:00"/>
  </r>
  <r>
    <x v="0"/>
    <s v="US"/>
    <s v="USD"/>
    <n v="1383062083"/>
    <n v="1380556483"/>
    <b v="1"/>
    <n v="34"/>
    <b v="1"/>
    <s v="music/rock"/>
    <n v="432"/>
    <n v="31.823529411764707"/>
    <x v="4"/>
    <s v="rock"/>
    <x v="1264"/>
    <d v="2013-10-29T15:54:43"/>
  </r>
  <r>
    <x v="0"/>
    <s v="US"/>
    <s v="USD"/>
    <n v="1291131815"/>
    <n v="1287071015"/>
    <b v="1"/>
    <n v="66"/>
    <b v="1"/>
    <s v="music/rock"/>
    <n v="670.17000000000007"/>
    <n v="63.184393939393942"/>
    <x v="4"/>
    <s v="rock"/>
    <x v="1265"/>
    <d v="2010-11-30T15:43:35"/>
  </r>
  <r>
    <x v="0"/>
    <s v="US"/>
    <s v="USD"/>
    <n v="1389474145"/>
    <n v="1386882145"/>
    <b v="1"/>
    <n v="50"/>
    <b v="1"/>
    <s v="music/rock"/>
    <n v="45"/>
    <n v="190.9"/>
    <x v="4"/>
    <s v="rock"/>
    <x v="1266"/>
    <d v="2014-01-11T21:02:25"/>
  </r>
  <r>
    <x v="0"/>
    <s v="US"/>
    <s v="USD"/>
    <n v="1374674558"/>
    <n v="1372082558"/>
    <b v="1"/>
    <n v="159"/>
    <b v="1"/>
    <s v="music/rock"/>
    <n v="396"/>
    <n v="140.85534591194968"/>
    <x v="4"/>
    <s v="rock"/>
    <x v="1267"/>
    <d v="2013-07-24T14:02:38"/>
  </r>
  <r>
    <x v="0"/>
    <s v="US"/>
    <s v="USD"/>
    <n v="1379708247"/>
    <n v="1377116247"/>
    <b v="1"/>
    <n v="182"/>
    <b v="1"/>
    <s v="music/rock"/>
    <n v="2000"/>
    <n v="76.92307692307692"/>
    <x v="4"/>
    <s v="rock"/>
    <x v="1268"/>
    <d v="2013-09-20T20:17:27"/>
  </r>
  <r>
    <x v="0"/>
    <s v="US"/>
    <s v="USD"/>
    <n v="1460764800"/>
    <n v="1458157512"/>
    <b v="1"/>
    <n v="206"/>
    <b v="1"/>
    <s v="music/rock"/>
    <n v="1626"/>
    <n v="99.15533980582525"/>
    <x v="4"/>
    <s v="rock"/>
    <x v="1269"/>
    <d v="2016-04-16T00:00:00"/>
  </r>
  <r>
    <x v="0"/>
    <s v="US"/>
    <s v="USD"/>
    <n v="1332704042"/>
    <n v="1327523642"/>
    <b v="1"/>
    <n v="169"/>
    <b v="1"/>
    <s v="music/rock"/>
    <n v="1472"/>
    <n v="67.881656804733723"/>
    <x v="4"/>
    <s v="rock"/>
    <x v="1270"/>
    <d v="2012-03-25T19:34:02"/>
  </r>
  <r>
    <x v="0"/>
    <s v="US"/>
    <s v="USD"/>
    <n v="1384363459"/>
    <n v="1381767859"/>
    <b v="1"/>
    <n v="31"/>
    <b v="1"/>
    <s v="music/rock"/>
    <n v="135"/>
    <n v="246.29032258064515"/>
    <x v="4"/>
    <s v="rock"/>
    <x v="1271"/>
    <d v="2013-11-13T17:24:19"/>
  </r>
  <r>
    <x v="0"/>
    <s v="US"/>
    <s v="USD"/>
    <n v="1276574400"/>
    <n v="1270576379"/>
    <b v="1"/>
    <n v="28"/>
    <b v="1"/>
    <s v="music/rock"/>
    <n v="300"/>
    <n v="189.28571428571428"/>
    <x v="4"/>
    <s v="rock"/>
    <x v="1272"/>
    <d v="2010-06-15T04:00:00"/>
  </r>
  <r>
    <x v="0"/>
    <s v="CA"/>
    <s v="CAD"/>
    <n v="1409506291"/>
    <n v="1406914291"/>
    <b v="1"/>
    <n v="54"/>
    <b v="1"/>
    <s v="music/rock"/>
    <n v="140"/>
    <n v="76.666666666666671"/>
    <x v="4"/>
    <s v="rock"/>
    <x v="1273"/>
    <d v="2014-08-31T17:31:31"/>
  </r>
  <r>
    <x v="0"/>
    <s v="US"/>
    <s v="USD"/>
    <n v="1346344425"/>
    <n v="1343320425"/>
    <b v="1"/>
    <n v="467"/>
    <b v="1"/>
    <s v="music/rock"/>
    <n v="13743.839999999997"/>
    <n v="82.963254817987149"/>
    <x v="4"/>
    <s v="rock"/>
    <x v="1274"/>
    <d v="2012-08-30T16:33:45"/>
  </r>
  <r>
    <x v="0"/>
    <s v="US"/>
    <s v="USD"/>
    <n v="1375908587"/>
    <n v="1372884587"/>
    <b v="1"/>
    <n v="389"/>
    <b v="1"/>
    <s v="music/rock"/>
    <n v="9321.0999999999985"/>
    <n v="62.522107969151669"/>
    <x v="4"/>
    <s v="rock"/>
    <x v="1275"/>
    <d v="2013-08-07T20:49:47"/>
  </r>
  <r>
    <x v="0"/>
    <s v="US"/>
    <s v="USD"/>
    <n v="1251777600"/>
    <n v="1247504047"/>
    <b v="1"/>
    <n v="68"/>
    <b v="1"/>
    <s v="music/rock"/>
    <n v="132.63000000000011"/>
    <n v="46.06808823529412"/>
    <x v="4"/>
    <s v="rock"/>
    <x v="1276"/>
    <d v="2009-09-01T04:00:00"/>
  </r>
  <r>
    <x v="0"/>
    <s v="US"/>
    <s v="USD"/>
    <n v="1346765347"/>
    <n v="1343741347"/>
    <b v="1"/>
    <n v="413"/>
    <b v="1"/>
    <s v="music/rock"/>
    <n v="918.64999999999964"/>
    <n v="38.543946731234868"/>
    <x v="4"/>
    <s v="rock"/>
    <x v="1277"/>
    <d v="2012-09-04T13:29:07"/>
  </r>
  <r>
    <x v="0"/>
    <s v="US"/>
    <s v="USD"/>
    <n v="1403661600"/>
    <n v="1401196766"/>
    <b v="1"/>
    <n v="190"/>
    <b v="1"/>
    <s v="music/rock"/>
    <n v="3571"/>
    <n v="53.005263157894738"/>
    <x v="4"/>
    <s v="rock"/>
    <x v="1278"/>
    <d v="2014-06-25T02:00:00"/>
  </r>
  <r>
    <x v="0"/>
    <s v="US"/>
    <s v="USD"/>
    <n v="1395624170"/>
    <n v="1392171770"/>
    <b v="1"/>
    <n v="189"/>
    <b v="1"/>
    <s v="music/rock"/>
    <n v="1348.17"/>
    <n v="73.355396825396824"/>
    <x v="4"/>
    <s v="rock"/>
    <x v="1279"/>
    <d v="2014-03-24T01:22:50"/>
  </r>
  <r>
    <x v="0"/>
    <s v="US"/>
    <s v="USD"/>
    <n v="1299003054"/>
    <n v="1291227054"/>
    <b v="1"/>
    <n v="130"/>
    <b v="1"/>
    <s v="music/rock"/>
    <n v="1636.7799999999988"/>
    <n v="127.97523076923076"/>
    <x v="4"/>
    <s v="rock"/>
    <x v="1280"/>
    <d v="2011-03-01T18:10:54"/>
  </r>
  <r>
    <x v="0"/>
    <s v="US"/>
    <s v="USD"/>
    <n v="1375033836"/>
    <n v="1373305836"/>
    <b v="1"/>
    <n v="74"/>
    <b v="1"/>
    <s v="music/rock"/>
    <n v="750"/>
    <n v="104.72972972972973"/>
    <x v="4"/>
    <s v="rock"/>
    <x v="1281"/>
    <d v="2013-07-28T17:50:36"/>
  </r>
  <r>
    <x v="0"/>
    <s v="US"/>
    <s v="USD"/>
    <n v="1386565140"/>
    <n v="1383909855"/>
    <b v="1"/>
    <n v="274"/>
    <b v="1"/>
    <s v="music/rock"/>
    <n v="3542"/>
    <n v="67.671532846715323"/>
    <x v="4"/>
    <s v="rock"/>
    <x v="1282"/>
    <d v="2013-12-09T04:59:00"/>
  </r>
  <r>
    <x v="0"/>
    <s v="US"/>
    <s v="USD"/>
    <n v="1362974400"/>
    <n v="1360948389"/>
    <b v="1"/>
    <n v="22"/>
    <b v="1"/>
    <s v="music/rock"/>
    <n v="1110.5"/>
    <n v="95.931818181818187"/>
    <x v="4"/>
    <s v="rock"/>
    <x v="1283"/>
    <d v="2013-03-11T04:00:00"/>
  </r>
  <r>
    <x v="0"/>
    <s v="US"/>
    <s v="USD"/>
    <n v="1483203540"/>
    <n v="1481175482"/>
    <b v="0"/>
    <n v="31"/>
    <b v="1"/>
    <s v="theater/plays"/>
    <n v="20"/>
    <n v="65.161290322580641"/>
    <x v="1"/>
    <s v="plays"/>
    <x v="1284"/>
    <d v="2016-12-31T16:59:00"/>
  </r>
  <r>
    <x v="0"/>
    <s v="GB"/>
    <s v="GBP"/>
    <n v="1434808775"/>
    <n v="1433512775"/>
    <b v="0"/>
    <n v="63"/>
    <b v="1"/>
    <s v="theater/plays"/>
    <n v="33"/>
    <n v="32.269841269841272"/>
    <x v="1"/>
    <s v="plays"/>
    <x v="1285"/>
    <d v="2015-06-20T13:59:35"/>
  </r>
  <r>
    <x v="0"/>
    <s v="GB"/>
    <s v="GBP"/>
    <n v="1424181600"/>
    <n v="1423041227"/>
    <b v="0"/>
    <n v="20"/>
    <b v="1"/>
    <s v="theater/plays"/>
    <n v="125"/>
    <n v="81.25"/>
    <x v="1"/>
    <s v="plays"/>
    <x v="1286"/>
    <d v="2015-02-17T14:00:00"/>
  </r>
  <r>
    <x v="0"/>
    <s v="GB"/>
    <s v="GBP"/>
    <n v="1434120856"/>
    <n v="1428936856"/>
    <b v="0"/>
    <n v="25"/>
    <b v="1"/>
    <s v="theater/plays"/>
    <n v="355"/>
    <n v="24.2"/>
    <x v="1"/>
    <s v="plays"/>
    <x v="1287"/>
    <d v="2015-06-12T14:54:16"/>
  </r>
  <r>
    <x v="0"/>
    <s v="US"/>
    <s v="USD"/>
    <n v="1470801600"/>
    <n v="1468122163"/>
    <b v="0"/>
    <n v="61"/>
    <b v="1"/>
    <s v="theater/plays"/>
    <n v="18"/>
    <n v="65.868852459016395"/>
    <x v="1"/>
    <s v="plays"/>
    <x v="1288"/>
    <d v="2016-08-10T04:00:00"/>
  </r>
  <r>
    <x v="0"/>
    <s v="US"/>
    <s v="USD"/>
    <n v="1483499645"/>
    <n v="1480907645"/>
    <b v="0"/>
    <n v="52"/>
    <b v="1"/>
    <s v="theater/plays"/>
    <n v="376"/>
    <n v="36.07692307692308"/>
    <x v="1"/>
    <s v="plays"/>
    <x v="1289"/>
    <d v="2017-01-04T03:14:05"/>
  </r>
  <r>
    <x v="0"/>
    <s v="US"/>
    <s v="USD"/>
    <n v="1429772340"/>
    <n v="1427121931"/>
    <b v="0"/>
    <n v="86"/>
    <b v="1"/>
    <s v="theater/plays"/>
    <n v="300"/>
    <n v="44.186046511627907"/>
    <x v="1"/>
    <s v="plays"/>
    <x v="1290"/>
    <d v="2015-04-23T06:59:00"/>
  </r>
  <r>
    <x v="0"/>
    <s v="US"/>
    <s v="USD"/>
    <n v="1428390000"/>
    <n v="1425224391"/>
    <b v="0"/>
    <n v="42"/>
    <b v="1"/>
    <s v="theater/plays"/>
    <n v="1371"/>
    <n v="104.07142857142857"/>
    <x v="1"/>
    <s v="plays"/>
    <x v="1291"/>
    <d v="2015-04-07T07:00:00"/>
  </r>
  <r>
    <x v="0"/>
    <s v="GB"/>
    <s v="GBP"/>
    <n v="1444172340"/>
    <n v="1441822828"/>
    <b v="0"/>
    <n v="52"/>
    <b v="1"/>
    <s v="theater/plays"/>
    <n v="170"/>
    <n v="35.96153846153846"/>
    <x v="1"/>
    <s v="plays"/>
    <x v="1292"/>
    <d v="2015-10-06T22:59:00"/>
  </r>
  <r>
    <x v="0"/>
    <s v="US"/>
    <s v="USD"/>
    <n v="1447523371"/>
    <n v="1444927771"/>
    <b v="0"/>
    <n v="120"/>
    <b v="1"/>
    <s v="theater/plays"/>
    <n v="335"/>
    <n v="127.79166666666667"/>
    <x v="1"/>
    <s v="plays"/>
    <x v="1293"/>
    <d v="2015-11-14T17:49:31"/>
  </r>
  <r>
    <x v="0"/>
    <s v="GB"/>
    <s v="GBP"/>
    <n v="1445252400"/>
    <n v="1443696797"/>
    <b v="0"/>
    <n v="22"/>
    <b v="1"/>
    <s v="theater/plays"/>
    <n v="110"/>
    <n v="27.727272727272727"/>
    <x v="1"/>
    <s v="plays"/>
    <x v="1294"/>
    <d v="2015-10-19T11:00:00"/>
  </r>
  <r>
    <x v="0"/>
    <s v="GB"/>
    <s v="GBP"/>
    <n v="1438189200"/>
    <n v="1435585497"/>
    <b v="0"/>
    <n v="64"/>
    <b v="1"/>
    <s v="theater/plays"/>
    <n v="49"/>
    <n v="39.828125"/>
    <x v="1"/>
    <s v="plays"/>
    <x v="1295"/>
    <d v="2015-07-29T17:00:00"/>
  </r>
  <r>
    <x v="0"/>
    <s v="GB"/>
    <s v="GBP"/>
    <n v="1457914373"/>
    <n v="1456189973"/>
    <b v="0"/>
    <n v="23"/>
    <b v="1"/>
    <s v="theater/plays"/>
    <n v="350"/>
    <n v="52.173913043478258"/>
    <x v="1"/>
    <s v="plays"/>
    <x v="1296"/>
    <d v="2016-03-14T00:12:53"/>
  </r>
  <r>
    <x v="0"/>
    <s v="US"/>
    <s v="USD"/>
    <n v="1462125358"/>
    <n v="1459533358"/>
    <b v="0"/>
    <n v="238"/>
    <b v="1"/>
    <s v="theater/plays"/>
    <n v="1905"/>
    <n v="92.037815126050418"/>
    <x v="1"/>
    <s v="plays"/>
    <x v="1297"/>
    <d v="2016-05-01T17:55:58"/>
  </r>
  <r>
    <x v="0"/>
    <s v="GB"/>
    <s v="GBP"/>
    <n v="1461860432"/>
    <n v="1459268432"/>
    <b v="0"/>
    <n v="33"/>
    <b v="1"/>
    <s v="theater/plays"/>
    <n v="93"/>
    <n v="63.424242424242422"/>
    <x v="1"/>
    <s v="plays"/>
    <x v="1298"/>
    <d v="2016-04-28T16:20:32"/>
  </r>
  <r>
    <x v="0"/>
    <s v="US"/>
    <s v="USD"/>
    <n v="1436902359"/>
    <n v="1434310359"/>
    <b v="0"/>
    <n v="32"/>
    <b v="1"/>
    <s v="theater/plays"/>
    <n v="840"/>
    <n v="135.625"/>
    <x v="1"/>
    <s v="plays"/>
    <x v="1299"/>
    <d v="2015-07-14T19:32:39"/>
  </r>
  <r>
    <x v="0"/>
    <s v="US"/>
    <s v="USD"/>
    <n v="1464807420"/>
    <n v="1461427938"/>
    <b v="0"/>
    <n v="24"/>
    <b v="1"/>
    <s v="theater/plays"/>
    <n v="1050"/>
    <n v="168.75"/>
    <x v="1"/>
    <s v="plays"/>
    <x v="1300"/>
    <d v="2016-06-01T18:57:00"/>
  </r>
  <r>
    <x v="0"/>
    <s v="US"/>
    <s v="USD"/>
    <n v="1437447600"/>
    <n v="1436551178"/>
    <b v="0"/>
    <n v="29"/>
    <b v="1"/>
    <s v="theater/plays"/>
    <n v="55"/>
    <n v="70.862068965517238"/>
    <x v="1"/>
    <s v="plays"/>
    <x v="1301"/>
    <d v="2015-07-21T03:00:00"/>
  </r>
  <r>
    <x v="0"/>
    <s v="US"/>
    <s v="USD"/>
    <n v="1480559011"/>
    <n v="1477963411"/>
    <b v="0"/>
    <n v="50"/>
    <b v="1"/>
    <s v="theater/plays"/>
    <n v="0"/>
    <n v="50"/>
    <x v="1"/>
    <s v="plays"/>
    <x v="1302"/>
    <d v="2016-12-01T02:23:31"/>
  </r>
  <r>
    <x v="0"/>
    <s v="GB"/>
    <s v="GBP"/>
    <n v="1469962800"/>
    <n v="1468578920"/>
    <b v="0"/>
    <n v="108"/>
    <b v="1"/>
    <s v="theater/plays"/>
    <n v="1059.1300000000001"/>
    <n v="42.214166666666671"/>
    <x v="1"/>
    <s v="plays"/>
    <x v="1303"/>
    <d v="2016-07-31T11:00:00"/>
  </r>
  <r>
    <x v="1"/>
    <s v="GB"/>
    <s v="GBP"/>
    <n v="1489376405"/>
    <n v="1484196005"/>
    <b v="0"/>
    <n v="104"/>
    <b v="0"/>
    <s v="technology/wearables"/>
    <n v="-24149"/>
    <n v="152.41346153846155"/>
    <x v="2"/>
    <s v="wearables"/>
    <x v="1304"/>
    <d v="2017-03-13T03:40:05"/>
  </r>
  <r>
    <x v="1"/>
    <s v="US"/>
    <s v="USD"/>
    <n v="1469122200"/>
    <n v="1466611108"/>
    <b v="0"/>
    <n v="86"/>
    <b v="0"/>
    <s v="technology/wearables"/>
    <n v="-22207"/>
    <n v="90.616279069767444"/>
    <x v="2"/>
    <s v="wearables"/>
    <x v="1305"/>
    <d v="2016-07-21T17:30:00"/>
  </r>
  <r>
    <x v="1"/>
    <s v="US"/>
    <s v="USD"/>
    <n v="1417690734"/>
    <n v="1415098734"/>
    <b v="0"/>
    <n v="356"/>
    <b v="0"/>
    <s v="technology/wearables"/>
    <n v="-38229"/>
    <n v="201.60393258426967"/>
    <x v="2"/>
    <s v="wearables"/>
    <x v="1306"/>
    <d v="2014-12-04T10:58:54"/>
  </r>
  <r>
    <x v="1"/>
    <s v="US"/>
    <s v="USD"/>
    <n v="1455710679"/>
    <n v="1453118679"/>
    <b v="0"/>
    <n v="45"/>
    <b v="0"/>
    <s v="technology/wearables"/>
    <n v="-44243"/>
    <n v="127.93333333333334"/>
    <x v="2"/>
    <s v="wearables"/>
    <x v="1307"/>
    <d v="2016-02-17T12:04:39"/>
  </r>
  <r>
    <x v="1"/>
    <s v="US"/>
    <s v="USD"/>
    <n v="1475937812"/>
    <n v="1472481812"/>
    <b v="0"/>
    <n v="38"/>
    <b v="0"/>
    <s v="technology/wearables"/>
    <n v="-8864"/>
    <n v="29.894736842105264"/>
    <x v="2"/>
    <s v="wearables"/>
    <x v="1308"/>
    <d v="2016-10-08T14:43:32"/>
  </r>
  <r>
    <x v="1"/>
    <s v="US"/>
    <s v="USD"/>
    <n v="1444943468"/>
    <n v="1441919468"/>
    <b v="0"/>
    <n v="35"/>
    <b v="0"/>
    <s v="technology/wearables"/>
    <n v="1379"/>
    <n v="367.97142857142859"/>
    <x v="2"/>
    <s v="wearables"/>
    <x v="1309"/>
    <d v="2015-10-15T21:11:08"/>
  </r>
  <r>
    <x v="1"/>
    <s v="US"/>
    <s v="USD"/>
    <n v="1471622450"/>
    <n v="1467734450"/>
    <b v="0"/>
    <n v="24"/>
    <b v="0"/>
    <s v="technology/wearables"/>
    <n v="-16900"/>
    <n v="129.16666666666666"/>
    <x v="2"/>
    <s v="wearables"/>
    <x v="1310"/>
    <d v="2016-08-19T16:00:50"/>
  </r>
  <r>
    <x v="1"/>
    <s v="US"/>
    <s v="USD"/>
    <n v="1480536919"/>
    <n v="1477509319"/>
    <b v="0"/>
    <n v="100"/>
    <b v="0"/>
    <s v="technology/wearables"/>
    <n v="-169930"/>
    <n v="800.7"/>
    <x v="2"/>
    <s v="wearables"/>
    <x v="1311"/>
    <d v="2016-11-30T20:15:19"/>
  </r>
  <r>
    <x v="1"/>
    <s v="US"/>
    <s v="USD"/>
    <n v="1429375922"/>
    <n v="1426783922"/>
    <b v="0"/>
    <n v="1"/>
    <b v="0"/>
    <s v="technology/wearables"/>
    <n v="-4572"/>
    <n v="28"/>
    <x v="2"/>
    <s v="wearables"/>
    <x v="1312"/>
    <d v="2015-04-18T16:52:02"/>
  </r>
  <r>
    <x v="1"/>
    <s v="US"/>
    <s v="USD"/>
    <n v="1457024514"/>
    <n v="1454432514"/>
    <b v="0"/>
    <n v="122"/>
    <b v="0"/>
    <s v="technology/wearables"/>
    <n v="-27554"/>
    <n v="102.01639344262296"/>
    <x v="2"/>
    <s v="wearables"/>
    <x v="1313"/>
    <d v="2016-03-03T17:01:54"/>
  </r>
  <r>
    <x v="1"/>
    <s v="US"/>
    <s v="USD"/>
    <n v="1477065860"/>
    <n v="1471881860"/>
    <b v="0"/>
    <n v="11"/>
    <b v="0"/>
    <s v="technology/wearables"/>
    <n v="-177972"/>
    <n v="184.36363636363637"/>
    <x v="2"/>
    <s v="wearables"/>
    <x v="1314"/>
    <d v="2016-10-21T16:04:20"/>
  </r>
  <r>
    <x v="1"/>
    <s v="US"/>
    <s v="USD"/>
    <n v="1446771600"/>
    <n v="1443700648"/>
    <b v="0"/>
    <n v="248"/>
    <b v="0"/>
    <s v="technology/wearables"/>
    <n v="-59596"/>
    <n v="162.91935483870967"/>
    <x v="2"/>
    <s v="wearables"/>
    <x v="1315"/>
    <d v="2015-11-06T01:00:00"/>
  </r>
  <r>
    <x v="1"/>
    <s v="US"/>
    <s v="USD"/>
    <n v="1456700709"/>
    <n v="1453676709"/>
    <b v="0"/>
    <n v="1"/>
    <b v="0"/>
    <s v="technology/wearables"/>
    <n v="-74999"/>
    <n v="1"/>
    <x v="2"/>
    <s v="wearables"/>
    <x v="1316"/>
    <d v="2016-02-28T23:05:09"/>
  </r>
  <r>
    <x v="1"/>
    <s v="DK"/>
    <s v="DKK"/>
    <n v="1469109600"/>
    <n v="1464586746"/>
    <b v="0"/>
    <n v="19"/>
    <b v="0"/>
    <s v="technology/wearables"/>
    <n v="-188533"/>
    <n v="603.52631578947364"/>
    <x v="2"/>
    <s v="wearables"/>
    <x v="1317"/>
    <d v="2016-07-21T14:00:00"/>
  </r>
  <r>
    <x v="1"/>
    <s v="US"/>
    <s v="USD"/>
    <n v="1420938172"/>
    <n v="1418346172"/>
    <b v="0"/>
    <n v="135"/>
    <b v="0"/>
    <s v="technology/wearables"/>
    <n v="-33870"/>
    <n v="45.407407407407405"/>
    <x v="2"/>
    <s v="wearables"/>
    <x v="1318"/>
    <d v="2015-01-11T01:02:52"/>
  </r>
  <r>
    <x v="1"/>
    <s v="GB"/>
    <s v="GBP"/>
    <n v="1405094400"/>
    <n v="1403810965"/>
    <b v="0"/>
    <n v="9"/>
    <b v="0"/>
    <s v="technology/wearables"/>
    <n v="-4924"/>
    <n v="97.333333333333329"/>
    <x v="2"/>
    <s v="wearables"/>
    <x v="1319"/>
    <d v="2014-07-11T16:00:00"/>
  </r>
  <r>
    <x v="1"/>
    <s v="NL"/>
    <s v="EUR"/>
    <n v="1483138800"/>
    <n v="1480610046"/>
    <b v="0"/>
    <n v="3"/>
    <b v="0"/>
    <s v="technology/wearables"/>
    <n v="-99497"/>
    <n v="167.66666666666666"/>
    <x v="2"/>
    <s v="wearables"/>
    <x v="1320"/>
    <d v="2016-12-30T23:00:00"/>
  </r>
  <r>
    <x v="1"/>
    <s v="SE"/>
    <s v="SEK"/>
    <n v="1482515937"/>
    <n v="1479923937"/>
    <b v="0"/>
    <n v="7"/>
    <b v="0"/>
    <s v="technology/wearables"/>
    <n v="-455981"/>
    <n v="859.85714285714289"/>
    <x v="2"/>
    <s v="wearables"/>
    <x v="1321"/>
    <d v="2016-12-23T17:58:57"/>
  </r>
  <r>
    <x v="1"/>
    <s v="GB"/>
    <s v="GBP"/>
    <n v="1432223125"/>
    <n v="1429631125"/>
    <b v="0"/>
    <n v="4"/>
    <b v="0"/>
    <s v="technology/wearables"/>
    <n v="-34894"/>
    <n v="26.5"/>
    <x v="2"/>
    <s v="wearables"/>
    <x v="1322"/>
    <d v="2015-05-21T15:45:25"/>
  </r>
  <r>
    <x v="1"/>
    <s v="US"/>
    <s v="USD"/>
    <n v="1461653700"/>
    <n v="1458665146"/>
    <b v="0"/>
    <n v="44"/>
    <b v="0"/>
    <s v="technology/wearables"/>
    <n v="-13668"/>
    <n v="30.272727272727273"/>
    <x v="2"/>
    <s v="wearables"/>
    <x v="1323"/>
    <d v="2016-04-26T06:55:00"/>
  </r>
  <r>
    <x v="1"/>
    <s v="US"/>
    <s v="USD"/>
    <n v="1476371552"/>
    <n v="1473779552"/>
    <b v="0"/>
    <n v="90"/>
    <b v="0"/>
    <s v="technology/wearables"/>
    <n v="-45080"/>
    <n v="54.666666666666664"/>
    <x v="2"/>
    <s v="wearables"/>
    <x v="1324"/>
    <d v="2016-10-13T15:12:32"/>
  </r>
  <r>
    <x v="1"/>
    <s v="US"/>
    <s v="USD"/>
    <n v="1483063435"/>
    <n v="1480471435"/>
    <b v="0"/>
    <n v="8"/>
    <b v="0"/>
    <s v="technology/wearables"/>
    <n v="-19514"/>
    <n v="60.75"/>
    <x v="2"/>
    <s v="wearables"/>
    <x v="1325"/>
    <d v="2016-12-30T02:03:55"/>
  </r>
  <r>
    <x v="1"/>
    <s v="US"/>
    <s v="USD"/>
    <n v="1421348428"/>
    <n v="1417460428"/>
    <b v="0"/>
    <n v="11"/>
    <b v="0"/>
    <s v="technology/wearables"/>
    <n v="-98870"/>
    <n v="102.72727272727273"/>
    <x v="2"/>
    <s v="wearables"/>
    <x v="1326"/>
    <d v="2015-01-15T19:00:28"/>
  </r>
  <r>
    <x v="1"/>
    <s v="US"/>
    <s v="USD"/>
    <n v="1432916235"/>
    <n v="1430324235"/>
    <b v="0"/>
    <n v="41"/>
    <b v="0"/>
    <s v="technology/wearables"/>
    <n v="-46295"/>
    <n v="41.585365853658537"/>
    <x v="2"/>
    <s v="wearables"/>
    <x v="1327"/>
    <d v="2015-05-29T16:17:15"/>
  </r>
  <r>
    <x v="1"/>
    <s v="US"/>
    <s v="USD"/>
    <n v="1476458734"/>
    <n v="1472570734"/>
    <b v="0"/>
    <n v="15"/>
    <b v="0"/>
    <s v="technology/wearables"/>
    <n v="-73252"/>
    <n v="116.53333333333333"/>
    <x v="2"/>
    <s v="wearables"/>
    <x v="1328"/>
    <d v="2016-10-14T15:25:34"/>
  </r>
  <r>
    <x v="1"/>
    <s v="US"/>
    <s v="USD"/>
    <n v="1417501145"/>
    <n v="1414041545"/>
    <b v="0"/>
    <n v="9"/>
    <b v="0"/>
    <s v="technology/wearables"/>
    <n v="-49592"/>
    <n v="45.333333333333336"/>
    <x v="2"/>
    <s v="wearables"/>
    <x v="1329"/>
    <d v="2014-12-02T06:19:05"/>
  </r>
  <r>
    <x v="1"/>
    <s v="US"/>
    <s v="USD"/>
    <n v="1467432000"/>
    <n v="1464763109"/>
    <b v="0"/>
    <n v="50"/>
    <b v="0"/>
    <s v="technology/wearables"/>
    <n v="-27127"/>
    <n v="157.46"/>
    <x v="2"/>
    <s v="wearables"/>
    <x v="1330"/>
    <d v="2016-07-02T04:00:00"/>
  </r>
  <r>
    <x v="1"/>
    <s v="US"/>
    <s v="USD"/>
    <n v="1471435554"/>
    <n v="1468843554"/>
    <b v="0"/>
    <n v="34"/>
    <b v="0"/>
    <s v="technology/wearables"/>
    <n v="-246583"/>
    <n v="100.5"/>
    <x v="2"/>
    <s v="wearables"/>
    <x v="1331"/>
    <d v="2016-08-17T12:05:54"/>
  </r>
  <r>
    <x v="1"/>
    <s v="CH"/>
    <s v="CHF"/>
    <n v="1485480408"/>
    <n v="1482888408"/>
    <b v="0"/>
    <n v="0"/>
    <b v="0"/>
    <s v="technology/wearables"/>
    <n v="-10115"/>
    <e v="#DIV/0!"/>
    <x v="2"/>
    <s v="wearables"/>
    <x v="1332"/>
    <d v="2017-01-27T01:26:48"/>
  </r>
  <r>
    <x v="1"/>
    <s v="AU"/>
    <s v="AUD"/>
    <n v="1405478025"/>
    <n v="1402886025"/>
    <b v="0"/>
    <n v="0"/>
    <b v="0"/>
    <s v="technology/wearables"/>
    <n v="-2500"/>
    <e v="#DIV/0!"/>
    <x v="2"/>
    <s v="wearables"/>
    <x v="1333"/>
    <d v="2014-07-16T02:33:45"/>
  </r>
  <r>
    <x v="1"/>
    <s v="US"/>
    <s v="USD"/>
    <n v="1457721287"/>
    <n v="1455129287"/>
    <b v="0"/>
    <n v="276"/>
    <b v="0"/>
    <s v="technology/wearables"/>
    <n v="-118697"/>
    <n v="51.822463768115945"/>
    <x v="2"/>
    <s v="wearables"/>
    <x v="1334"/>
    <d v="2016-03-11T18:34:47"/>
  </r>
  <r>
    <x v="1"/>
    <s v="US"/>
    <s v="USD"/>
    <n v="1449354502"/>
    <n v="1446762502"/>
    <b v="0"/>
    <n v="16"/>
    <b v="0"/>
    <s v="technology/wearables"/>
    <n v="-20060"/>
    <n v="308.75"/>
    <x v="2"/>
    <s v="wearables"/>
    <x v="1335"/>
    <d v="2015-12-05T22:28:22"/>
  </r>
  <r>
    <x v="1"/>
    <s v="US"/>
    <s v="USD"/>
    <n v="1418849028"/>
    <n v="1415825028"/>
    <b v="0"/>
    <n v="224"/>
    <b v="0"/>
    <s v="technology/wearables"/>
    <n v="-15053"/>
    <n v="379.22767857142856"/>
    <x v="2"/>
    <s v="wearables"/>
    <x v="1336"/>
    <d v="2014-12-17T20:43:48"/>
  </r>
  <r>
    <x v="1"/>
    <s v="US"/>
    <s v="USD"/>
    <n v="1488549079"/>
    <n v="1485957079"/>
    <b v="0"/>
    <n v="140"/>
    <b v="0"/>
    <s v="technology/wearables"/>
    <n v="-25309"/>
    <n v="176.36428571428573"/>
    <x v="2"/>
    <s v="wearables"/>
    <x v="1337"/>
    <d v="2017-03-03T13:51:19"/>
  </r>
  <r>
    <x v="1"/>
    <s v="US"/>
    <s v="USD"/>
    <n v="1438543033"/>
    <n v="1435951033"/>
    <b v="0"/>
    <n v="15"/>
    <b v="0"/>
    <s v="technology/wearables"/>
    <n v="-29009"/>
    <n v="66.066666666666663"/>
    <x v="2"/>
    <s v="wearables"/>
    <x v="1338"/>
    <d v="2015-08-02T19:17:13"/>
  </r>
  <r>
    <x v="1"/>
    <s v="US"/>
    <s v="USD"/>
    <n v="1418056315"/>
    <n v="1414164715"/>
    <b v="0"/>
    <n v="37"/>
    <b v="0"/>
    <s v="technology/wearables"/>
    <n v="-46683"/>
    <n v="89.648648648648646"/>
    <x v="2"/>
    <s v="wearables"/>
    <x v="1339"/>
    <d v="2014-12-08T16:31:55"/>
  </r>
  <r>
    <x v="1"/>
    <s v="US"/>
    <s v="USD"/>
    <n v="1408112253"/>
    <n v="1405520253"/>
    <b v="0"/>
    <n v="0"/>
    <b v="0"/>
    <s v="technology/wearables"/>
    <n v="-1680"/>
    <e v="#DIV/0!"/>
    <x v="2"/>
    <s v="wearables"/>
    <x v="1340"/>
    <d v="2014-08-15T14:17:33"/>
  </r>
  <r>
    <x v="1"/>
    <s v="GB"/>
    <s v="GBP"/>
    <n v="1475333917"/>
    <n v="1472569117"/>
    <b v="0"/>
    <n v="46"/>
    <b v="0"/>
    <s v="technology/wearables"/>
    <n v="-7410"/>
    <n v="382.39130434782606"/>
    <x v="2"/>
    <s v="wearables"/>
    <x v="1341"/>
    <d v="2016-10-01T14:58:37"/>
  </r>
  <r>
    <x v="1"/>
    <s v="US"/>
    <s v="USD"/>
    <n v="1437161739"/>
    <n v="1434569739"/>
    <b v="0"/>
    <n v="1"/>
    <b v="0"/>
    <s v="technology/wearables"/>
    <n v="-49900"/>
    <n v="100"/>
    <x v="2"/>
    <s v="wearables"/>
    <x v="1342"/>
    <d v="2015-07-17T19:35:39"/>
  </r>
  <r>
    <x v="1"/>
    <s v="US"/>
    <s v="USD"/>
    <n v="1471579140"/>
    <n v="1466512683"/>
    <b v="0"/>
    <n v="323"/>
    <b v="0"/>
    <s v="technology/wearables"/>
    <n v="1149"/>
    <n v="158.35603715170279"/>
    <x v="2"/>
    <s v="wearables"/>
    <x v="1343"/>
    <d v="2016-08-19T03:59:00"/>
  </r>
  <r>
    <x v="0"/>
    <s v="CA"/>
    <s v="CAD"/>
    <n v="1467313039"/>
    <n v="1464807439"/>
    <b v="0"/>
    <n v="139"/>
    <b v="1"/>
    <s v="publishing/nonfiction"/>
    <n v="4166"/>
    <n v="40.762589928057551"/>
    <x v="3"/>
    <s v="nonfiction"/>
    <x v="1344"/>
    <d v="2016-06-30T18:57:19"/>
  </r>
  <r>
    <x v="0"/>
    <s v="US"/>
    <s v="USD"/>
    <n v="1405366359"/>
    <n v="1402342359"/>
    <b v="0"/>
    <n v="7"/>
    <b v="1"/>
    <s v="publishing/nonfiction"/>
    <n v="75"/>
    <n v="53.571428571428569"/>
    <x v="3"/>
    <s v="nonfiction"/>
    <x v="1345"/>
    <d v="2014-07-14T19:32:39"/>
  </r>
  <r>
    <x v="0"/>
    <s v="US"/>
    <s v="USD"/>
    <n v="1372297751"/>
    <n v="1369705751"/>
    <b v="0"/>
    <n v="149"/>
    <b v="1"/>
    <s v="publishing/nonfiction"/>
    <n v="2319"/>
    <n v="48.449664429530202"/>
    <x v="3"/>
    <s v="nonfiction"/>
    <x v="1346"/>
    <d v="2013-06-27T01:49:11"/>
  </r>
  <r>
    <x v="0"/>
    <s v="US"/>
    <s v="USD"/>
    <n v="1425741525"/>
    <n v="1423149525"/>
    <b v="0"/>
    <n v="31"/>
    <b v="1"/>
    <s v="publishing/nonfiction"/>
    <n v="55"/>
    <n v="82.41935483870968"/>
    <x v="3"/>
    <s v="nonfiction"/>
    <x v="1347"/>
    <d v="2015-03-07T15:18:45"/>
  </r>
  <r>
    <x v="0"/>
    <s v="US"/>
    <s v="USD"/>
    <n v="1418904533"/>
    <n v="1416485333"/>
    <b v="0"/>
    <n v="26"/>
    <b v="1"/>
    <s v="publishing/nonfiction"/>
    <n v="110"/>
    <n v="230.19230769230768"/>
    <x v="3"/>
    <s v="nonfiction"/>
    <x v="1348"/>
    <d v="2014-12-18T12:08:53"/>
  </r>
  <r>
    <x v="0"/>
    <s v="CA"/>
    <s v="CAD"/>
    <n v="1450249140"/>
    <n v="1447055935"/>
    <b v="0"/>
    <n v="172"/>
    <b v="1"/>
    <s v="publishing/nonfiction"/>
    <n v="5210"/>
    <n v="59.360465116279073"/>
    <x v="3"/>
    <s v="nonfiction"/>
    <x v="1349"/>
    <d v="2015-12-16T06:59:00"/>
  </r>
  <r>
    <x v="0"/>
    <s v="US"/>
    <s v="USD"/>
    <n v="1451089134"/>
    <n v="1448497134"/>
    <b v="0"/>
    <n v="78"/>
    <b v="1"/>
    <s v="publishing/nonfiction"/>
    <n v="202.5"/>
    <n v="66.698717948717942"/>
    <x v="3"/>
    <s v="nonfiction"/>
    <x v="1350"/>
    <d v="2015-12-26T00:18:54"/>
  </r>
  <r>
    <x v="0"/>
    <s v="US"/>
    <s v="USD"/>
    <n v="1455299144"/>
    <n v="1452707144"/>
    <b v="0"/>
    <n v="120"/>
    <b v="1"/>
    <s v="publishing/nonfiction"/>
    <n v="253"/>
    <n v="168.77500000000001"/>
    <x v="3"/>
    <s v="nonfiction"/>
    <x v="1351"/>
    <d v="2016-02-12T17:45:44"/>
  </r>
  <r>
    <x v="0"/>
    <s v="US"/>
    <s v="USD"/>
    <n v="1441425540"/>
    <n v="1436968366"/>
    <b v="0"/>
    <n v="227"/>
    <b v="1"/>
    <s v="publishing/nonfiction"/>
    <n v="3614"/>
    <n v="59.973568281938327"/>
    <x v="3"/>
    <s v="nonfiction"/>
    <x v="1352"/>
    <d v="2015-09-05T03:59:00"/>
  </r>
  <r>
    <x v="0"/>
    <s v="US"/>
    <s v="USD"/>
    <n v="1362960000"/>
    <n v="1359946188"/>
    <b v="0"/>
    <n v="42"/>
    <b v="1"/>
    <s v="publishing/nonfiction"/>
    <n v="336"/>
    <n v="31.80952380952381"/>
    <x v="3"/>
    <s v="nonfiction"/>
    <x v="1353"/>
    <d v="2013-03-11T00:00:00"/>
  </r>
  <r>
    <x v="0"/>
    <s v="GB"/>
    <s v="GBP"/>
    <n v="1465672979"/>
    <n v="1463080979"/>
    <b v="0"/>
    <n v="64"/>
    <b v="1"/>
    <s v="publishing/nonfiction"/>
    <n v="363"/>
    <n v="24.421875"/>
    <x v="3"/>
    <s v="nonfiction"/>
    <x v="1354"/>
    <d v="2016-06-11T19:22:59"/>
  </r>
  <r>
    <x v="0"/>
    <s v="GB"/>
    <s v="GBP"/>
    <n v="1354269600"/>
    <n v="1351663605"/>
    <b v="0"/>
    <n v="121"/>
    <b v="1"/>
    <s v="publishing/nonfiction"/>
    <n v="567"/>
    <n v="25.347107438016529"/>
    <x v="3"/>
    <s v="nonfiction"/>
    <x v="1355"/>
    <d v="2012-11-30T10:00:00"/>
  </r>
  <r>
    <x v="0"/>
    <s v="US"/>
    <s v="USD"/>
    <n v="1372985760"/>
    <n v="1370393760"/>
    <b v="0"/>
    <n v="87"/>
    <b v="1"/>
    <s v="publishing/nonfiction"/>
    <n v="2815.5600000000004"/>
    <n v="71.443218390804603"/>
    <x v="3"/>
    <s v="nonfiction"/>
    <x v="1356"/>
    <d v="2013-07-05T00:56:00"/>
  </r>
  <r>
    <x v="0"/>
    <s v="US"/>
    <s v="USD"/>
    <n v="1362117540"/>
    <n v="1359587137"/>
    <b v="0"/>
    <n v="65"/>
    <b v="1"/>
    <s v="publishing/nonfiction"/>
    <n v="506"/>
    <n v="38.553846153846152"/>
    <x v="3"/>
    <s v="nonfiction"/>
    <x v="1357"/>
    <d v="2013-03-01T05:59:00"/>
  </r>
  <r>
    <x v="0"/>
    <s v="US"/>
    <s v="USD"/>
    <n v="1309009323"/>
    <n v="1306417323"/>
    <b v="0"/>
    <n v="49"/>
    <b v="1"/>
    <s v="publishing/nonfiction"/>
    <n v="350"/>
    <n v="68.367346938775512"/>
    <x v="3"/>
    <s v="nonfiction"/>
    <x v="1358"/>
    <d v="2011-06-25T13:42:03"/>
  </r>
  <r>
    <x v="0"/>
    <s v="US"/>
    <s v="USD"/>
    <n v="1309980790"/>
    <n v="1304623990"/>
    <b v="0"/>
    <n v="19"/>
    <b v="1"/>
    <s v="publishing/nonfiction"/>
    <n v="104"/>
    <n v="40.210526315789473"/>
    <x v="3"/>
    <s v="nonfiction"/>
    <x v="1359"/>
    <d v="2011-07-06T19:33:10"/>
  </r>
  <r>
    <x v="0"/>
    <s v="US"/>
    <s v="USD"/>
    <n v="1343943420"/>
    <n v="1341524220"/>
    <b v="0"/>
    <n v="81"/>
    <b v="1"/>
    <s v="publishing/nonfiction"/>
    <n v="1098"/>
    <n v="32.074074074074076"/>
    <x v="3"/>
    <s v="nonfiction"/>
    <x v="1360"/>
    <d v="2012-08-02T21:37:00"/>
  </r>
  <r>
    <x v="0"/>
    <s v="GB"/>
    <s v="GBP"/>
    <n v="1403370772"/>
    <n v="1400778772"/>
    <b v="0"/>
    <n v="264"/>
    <b v="1"/>
    <s v="publishing/nonfiction"/>
    <n v="1559"/>
    <n v="28.632575757575758"/>
    <x v="3"/>
    <s v="nonfiction"/>
    <x v="1361"/>
    <d v="2014-06-21T17:12:52"/>
  </r>
  <r>
    <x v="0"/>
    <s v="US"/>
    <s v="USD"/>
    <n v="1378592731"/>
    <n v="1373408731"/>
    <b v="0"/>
    <n v="25"/>
    <b v="1"/>
    <s v="publishing/nonfiction"/>
    <n v="91"/>
    <n v="43.64"/>
    <x v="3"/>
    <s v="nonfiction"/>
    <x v="1362"/>
    <d v="2013-09-07T22:25:31"/>
  </r>
  <r>
    <x v="0"/>
    <s v="US"/>
    <s v="USD"/>
    <n v="1455523140"/>
    <n v="1453925727"/>
    <b v="0"/>
    <n v="5"/>
    <b v="1"/>
    <s v="publishing/nonfiction"/>
    <n v="0"/>
    <n v="40"/>
    <x v="3"/>
    <s v="nonfiction"/>
    <x v="1363"/>
    <d v="2016-02-15T07:59:00"/>
  </r>
  <r>
    <x v="0"/>
    <s v="DK"/>
    <s v="DKK"/>
    <n v="1420648906"/>
    <n v="1415464906"/>
    <b v="0"/>
    <n v="144"/>
    <b v="1"/>
    <s v="music/rock"/>
    <n v="7830"/>
    <n v="346.04166666666669"/>
    <x v="4"/>
    <s v="rock"/>
    <x v="1364"/>
    <d v="2015-01-07T16:41:46"/>
  </r>
  <r>
    <x v="0"/>
    <s v="US"/>
    <s v="USD"/>
    <n v="1426523752"/>
    <n v="1423935352"/>
    <b v="0"/>
    <n v="92"/>
    <b v="1"/>
    <s v="music/rock"/>
    <n v="20"/>
    <n v="81.739130434782609"/>
    <x v="4"/>
    <s v="rock"/>
    <x v="1365"/>
    <d v="2015-03-16T16:35:52"/>
  </r>
  <r>
    <x v="0"/>
    <s v="US"/>
    <s v="USD"/>
    <n v="1417049663"/>
    <n v="1413158063"/>
    <b v="0"/>
    <n v="147"/>
    <b v="1"/>
    <s v="music/rock"/>
    <n v="1986.6900000000005"/>
    <n v="64.535306122448986"/>
    <x v="4"/>
    <s v="rock"/>
    <x v="1366"/>
    <d v="2014-11-27T00:54:23"/>
  </r>
  <r>
    <x v="0"/>
    <s v="US"/>
    <s v="USD"/>
    <n v="1447463050"/>
    <n v="1444867450"/>
    <b v="0"/>
    <n v="90"/>
    <b v="1"/>
    <s v="music/rock"/>
    <n v="713"/>
    <n v="63.477777777777774"/>
    <x v="4"/>
    <s v="rock"/>
    <x v="1367"/>
    <d v="2015-11-14T01:04:10"/>
  </r>
  <r>
    <x v="0"/>
    <s v="US"/>
    <s v="USD"/>
    <n v="1434342894"/>
    <n v="1432269294"/>
    <b v="0"/>
    <n v="87"/>
    <b v="1"/>
    <s v="music/rock"/>
    <n v="535"/>
    <n v="63.620689655172413"/>
    <x v="4"/>
    <s v="rock"/>
    <x v="1368"/>
    <d v="2015-06-15T04:34:54"/>
  </r>
  <r>
    <x v="0"/>
    <s v="US"/>
    <s v="USD"/>
    <n v="1397225746"/>
    <n v="1394633746"/>
    <b v="0"/>
    <n v="406"/>
    <b v="1"/>
    <s v="music/rock"/>
    <n v="1730.6299999999974"/>
    <n v="83.967068965517228"/>
    <x v="4"/>
    <s v="rock"/>
    <x v="1369"/>
    <d v="2014-04-11T14:15:46"/>
  </r>
  <r>
    <x v="0"/>
    <s v="US"/>
    <s v="USD"/>
    <n v="1381881890"/>
    <n v="1380585890"/>
    <b v="0"/>
    <n v="20"/>
    <b v="1"/>
    <s v="music/rock"/>
    <n v="55"/>
    <n v="77.75"/>
    <x v="4"/>
    <s v="rock"/>
    <x v="1370"/>
    <d v="2013-10-16T00:04:50"/>
  </r>
  <r>
    <x v="0"/>
    <s v="US"/>
    <s v="USD"/>
    <n v="1431022342"/>
    <n v="1428430342"/>
    <b v="0"/>
    <n v="70"/>
    <b v="1"/>
    <s v="music/rock"/>
    <n v="496"/>
    <n v="107.07142857142857"/>
    <x v="4"/>
    <s v="rock"/>
    <x v="1371"/>
    <d v="2015-05-07T18:12:22"/>
  </r>
  <r>
    <x v="0"/>
    <s v="US"/>
    <s v="USD"/>
    <n v="1342115132"/>
    <n v="1339523132"/>
    <b v="0"/>
    <n v="16"/>
    <b v="1"/>
    <s v="music/rock"/>
    <n v="120"/>
    <n v="38.75"/>
    <x v="4"/>
    <s v="rock"/>
    <x v="1372"/>
    <d v="2012-07-12T17:45:32"/>
  </r>
  <r>
    <x v="0"/>
    <s v="US"/>
    <s v="USD"/>
    <n v="1483138233"/>
    <n v="1480546233"/>
    <b v="0"/>
    <n v="52"/>
    <b v="1"/>
    <s v="music/rock"/>
    <n v="501"/>
    <n v="201.94230769230768"/>
    <x v="4"/>
    <s v="rock"/>
    <x v="1373"/>
    <d v="2016-12-30T22:50:33"/>
  </r>
  <r>
    <x v="0"/>
    <s v="US"/>
    <s v="USD"/>
    <n v="1458874388"/>
    <n v="1456285988"/>
    <b v="0"/>
    <n v="66"/>
    <b v="1"/>
    <s v="music/rock"/>
    <n v="1342"/>
    <n v="43.060606060606062"/>
    <x v="4"/>
    <s v="rock"/>
    <x v="1374"/>
    <d v="2016-03-25T02:53:08"/>
  </r>
  <r>
    <x v="0"/>
    <s v="FR"/>
    <s v="EUR"/>
    <n v="1484444119"/>
    <n v="1481852119"/>
    <b v="0"/>
    <n v="109"/>
    <b v="1"/>
    <s v="music/rock"/>
    <n v="2853"/>
    <n v="62.871559633027523"/>
    <x v="4"/>
    <s v="rock"/>
    <x v="1375"/>
    <d v="2017-01-15T01:35:19"/>
  </r>
  <r>
    <x v="0"/>
    <s v="GB"/>
    <s v="GBP"/>
    <n v="1480784606"/>
    <n v="1478189006"/>
    <b v="0"/>
    <n v="168"/>
    <b v="1"/>
    <s v="music/rock"/>
    <n v="5642"/>
    <n v="55.607142857142854"/>
    <x v="4"/>
    <s v="rock"/>
    <x v="1376"/>
    <d v="2016-12-03T17:03:26"/>
  </r>
  <r>
    <x v="0"/>
    <s v="US"/>
    <s v="USD"/>
    <n v="1486095060"/>
    <n v="1484198170"/>
    <b v="0"/>
    <n v="31"/>
    <b v="1"/>
    <s v="music/rock"/>
    <n v="210"/>
    <n v="48.70967741935484"/>
    <x v="4"/>
    <s v="rock"/>
    <x v="1377"/>
    <d v="2017-02-03T04:11:00"/>
  </r>
  <r>
    <x v="0"/>
    <s v="GB"/>
    <s v="GBP"/>
    <n v="1470075210"/>
    <n v="1468779210"/>
    <b v="0"/>
    <n v="133"/>
    <b v="1"/>
    <s v="music/rock"/>
    <n v="2067"/>
    <n v="30.578947368421051"/>
    <x v="4"/>
    <s v="rock"/>
    <x v="1378"/>
    <d v="2016-08-01T18:13:30"/>
  </r>
  <r>
    <x v="0"/>
    <s v="US"/>
    <s v="USD"/>
    <n v="1433504876"/>
    <n v="1430912876"/>
    <b v="0"/>
    <n v="151"/>
    <b v="1"/>
    <s v="music/rock"/>
    <n v="1160"/>
    <n v="73.907284768211923"/>
    <x v="4"/>
    <s v="rock"/>
    <x v="1379"/>
    <d v="2015-06-05T11:47:56"/>
  </r>
  <r>
    <x v="0"/>
    <s v="US"/>
    <s v="USD"/>
    <n v="1433815200"/>
    <n v="1431886706"/>
    <b v="0"/>
    <n v="5"/>
    <b v="1"/>
    <s v="music/rock"/>
    <n v="81"/>
    <n v="21.2"/>
    <x v="4"/>
    <s v="rock"/>
    <x v="1380"/>
    <d v="2015-06-09T02:00:00"/>
  </r>
  <r>
    <x v="0"/>
    <s v="US"/>
    <s v="USD"/>
    <n v="1482988125"/>
    <n v="1480396125"/>
    <b v="0"/>
    <n v="73"/>
    <b v="1"/>
    <s v="music/rock"/>
    <n v="355"/>
    <n v="73.356164383561648"/>
    <x v="4"/>
    <s v="rock"/>
    <x v="1381"/>
    <d v="2016-12-29T05:08:45"/>
  </r>
  <r>
    <x v="0"/>
    <s v="US"/>
    <s v="USD"/>
    <n v="1367867536"/>
    <n v="1365275536"/>
    <b v="0"/>
    <n v="148"/>
    <b v="1"/>
    <s v="music/rock"/>
    <n v="349"/>
    <n v="56.412162162162161"/>
    <x v="4"/>
    <s v="rock"/>
    <x v="1382"/>
    <d v="2013-05-06T19:12:16"/>
  </r>
  <r>
    <x v="0"/>
    <s v="CA"/>
    <s v="CAD"/>
    <n v="1482457678"/>
    <n v="1480729678"/>
    <b v="0"/>
    <n v="93"/>
    <b v="1"/>
    <s v="music/rock"/>
    <n v="2473"/>
    <n v="50.247311827956992"/>
    <x v="4"/>
    <s v="rock"/>
    <x v="1383"/>
    <d v="2016-12-23T01:47:58"/>
  </r>
  <r>
    <x v="0"/>
    <s v="US"/>
    <s v="USD"/>
    <n v="1436117922"/>
    <n v="1433525922"/>
    <b v="0"/>
    <n v="63"/>
    <b v="1"/>
    <s v="music/rock"/>
    <n v="843"/>
    <n v="68.936507936507937"/>
    <x v="4"/>
    <s v="rock"/>
    <x v="1384"/>
    <d v="2015-07-05T17:38:42"/>
  </r>
  <r>
    <x v="0"/>
    <s v="DE"/>
    <s v="EUR"/>
    <n v="1461931860"/>
    <n v="1457109121"/>
    <b v="0"/>
    <n v="134"/>
    <b v="1"/>
    <s v="music/rock"/>
    <n v="832.48999999999978"/>
    <n v="65.914104477611943"/>
    <x v="4"/>
    <s v="rock"/>
    <x v="1385"/>
    <d v="2016-04-29T12:11:00"/>
  </r>
  <r>
    <x v="0"/>
    <s v="US"/>
    <s v="USD"/>
    <n v="1438183889"/>
    <n v="1435591889"/>
    <b v="0"/>
    <n v="14"/>
    <b v="1"/>
    <s v="music/rock"/>
    <n v="475"/>
    <n v="62.5"/>
    <x v="4"/>
    <s v="rock"/>
    <x v="1386"/>
    <d v="2015-07-29T15:31:29"/>
  </r>
  <r>
    <x v="0"/>
    <s v="US"/>
    <s v="USD"/>
    <n v="1433305800"/>
    <n v="1430604395"/>
    <b v="0"/>
    <n v="78"/>
    <b v="1"/>
    <s v="music/rock"/>
    <n v="1465"/>
    <n v="70.064102564102569"/>
    <x v="4"/>
    <s v="rock"/>
    <x v="1387"/>
    <d v="2015-06-03T04:30:00"/>
  </r>
  <r>
    <x v="0"/>
    <s v="US"/>
    <s v="USD"/>
    <n v="1476720840"/>
    <n v="1474469117"/>
    <b v="0"/>
    <n v="112"/>
    <b v="1"/>
    <s v="music/rock"/>
    <n v="1740.37"/>
    <n v="60.181874999999998"/>
    <x v="4"/>
    <s v="rock"/>
    <x v="1388"/>
    <d v="2016-10-17T16:14:00"/>
  </r>
  <r>
    <x v="0"/>
    <s v="GB"/>
    <s v="GBP"/>
    <n v="1471087957"/>
    <n v="1468495957"/>
    <b v="0"/>
    <n v="34"/>
    <b v="1"/>
    <s v="music/rock"/>
    <n v="227"/>
    <n v="21.382352941176471"/>
    <x v="4"/>
    <s v="rock"/>
    <x v="1389"/>
    <d v="2016-08-13T11:32:37"/>
  </r>
  <r>
    <x v="0"/>
    <s v="US"/>
    <s v="USD"/>
    <n v="1430154720"/>
    <n v="1427224606"/>
    <b v="0"/>
    <n v="19"/>
    <b v="1"/>
    <s v="music/rock"/>
    <n v="255"/>
    <n v="160.78947368421052"/>
    <x v="4"/>
    <s v="rock"/>
    <x v="1390"/>
    <d v="2015-04-27T17:12:00"/>
  </r>
  <r>
    <x v="0"/>
    <s v="US"/>
    <s v="USD"/>
    <n v="1440219540"/>
    <n v="1436369818"/>
    <b v="0"/>
    <n v="13"/>
    <b v="1"/>
    <s v="music/rock"/>
    <n v="51"/>
    <n v="42.384615384615387"/>
    <x v="4"/>
    <s v="rock"/>
    <x v="1391"/>
    <d v="2015-08-22T04:59:00"/>
  </r>
  <r>
    <x v="0"/>
    <s v="US"/>
    <s v="USD"/>
    <n v="1456976586"/>
    <n v="1454298186"/>
    <b v="0"/>
    <n v="104"/>
    <b v="1"/>
    <s v="music/rock"/>
    <n v="341"/>
    <n v="27.317307692307693"/>
    <x v="4"/>
    <s v="rock"/>
    <x v="1392"/>
    <d v="2016-03-03T03:43:06"/>
  </r>
  <r>
    <x v="0"/>
    <s v="US"/>
    <s v="USD"/>
    <n v="1470068523"/>
    <n v="1467476523"/>
    <b v="0"/>
    <n v="52"/>
    <b v="1"/>
    <s v="music/rock"/>
    <n v="235"/>
    <n v="196.82692307692307"/>
    <x v="4"/>
    <s v="rock"/>
    <x v="1393"/>
    <d v="2016-08-01T16:22:03"/>
  </r>
  <r>
    <x v="0"/>
    <s v="US"/>
    <s v="USD"/>
    <n v="1488337200"/>
    <n v="1484623726"/>
    <b v="0"/>
    <n v="17"/>
    <b v="1"/>
    <s v="music/rock"/>
    <n v="166"/>
    <n v="53.882352941176471"/>
    <x v="4"/>
    <s v="rock"/>
    <x v="1394"/>
    <d v="2017-03-01T03:00:00"/>
  </r>
  <r>
    <x v="0"/>
    <s v="US"/>
    <s v="USD"/>
    <n v="1484430481"/>
    <n v="1481838481"/>
    <b v="0"/>
    <n v="82"/>
    <b v="1"/>
    <s v="music/rock"/>
    <n v="416"/>
    <n v="47.756097560975611"/>
    <x v="4"/>
    <s v="rock"/>
    <x v="1395"/>
    <d v="2017-01-14T21:48:01"/>
  </r>
  <r>
    <x v="0"/>
    <s v="US"/>
    <s v="USD"/>
    <n v="1423871882"/>
    <n v="1421279882"/>
    <b v="0"/>
    <n v="73"/>
    <b v="1"/>
    <s v="music/rock"/>
    <n v="438"/>
    <n v="88.191780821917803"/>
    <x v="4"/>
    <s v="rock"/>
    <x v="1396"/>
    <d v="2015-02-13T23:58:02"/>
  </r>
  <r>
    <x v="0"/>
    <s v="US"/>
    <s v="USD"/>
    <n v="1477603140"/>
    <n v="1475013710"/>
    <b v="0"/>
    <n v="158"/>
    <b v="1"/>
    <s v="music/rock"/>
    <n v="1385"/>
    <n v="72.056962025316452"/>
    <x v="4"/>
    <s v="rock"/>
    <x v="1397"/>
    <d v="2016-10-27T21:19:00"/>
  </r>
  <r>
    <x v="0"/>
    <s v="US"/>
    <s v="USD"/>
    <n v="1467752334"/>
    <n v="1465160334"/>
    <b v="0"/>
    <n v="65"/>
    <b v="1"/>
    <s v="music/rock"/>
    <n v="426"/>
    <n v="74.246153846153845"/>
    <x v="4"/>
    <s v="rock"/>
    <x v="1398"/>
    <d v="2016-07-05T20:58:54"/>
  </r>
  <r>
    <x v="0"/>
    <s v="US"/>
    <s v="USD"/>
    <n v="1412640373"/>
    <n v="1410048373"/>
    <b v="0"/>
    <n v="184"/>
    <b v="1"/>
    <s v="music/rock"/>
    <n v="2353"/>
    <n v="61.701086956521742"/>
    <x v="4"/>
    <s v="rock"/>
    <x v="1399"/>
    <d v="2014-10-07T00:06:13"/>
  </r>
  <r>
    <x v="0"/>
    <s v="GB"/>
    <s v="GBP"/>
    <n v="1465709400"/>
    <n v="1462695073"/>
    <b v="0"/>
    <n v="34"/>
    <b v="1"/>
    <s v="music/rock"/>
    <n v="236"/>
    <n v="17.235294117647058"/>
    <x v="4"/>
    <s v="rock"/>
    <x v="1400"/>
    <d v="2016-06-12T05:30:00"/>
  </r>
  <r>
    <x v="0"/>
    <s v="US"/>
    <s v="USD"/>
    <n v="1369612474"/>
    <n v="1367798074"/>
    <b v="0"/>
    <n v="240"/>
    <b v="1"/>
    <s v="music/rock"/>
    <n v="9913"/>
    <n v="51.720833333333331"/>
    <x v="4"/>
    <s v="rock"/>
    <x v="1401"/>
    <d v="2013-05-26T23:54:34"/>
  </r>
  <r>
    <x v="0"/>
    <s v="GB"/>
    <s v="GBP"/>
    <n v="1430439411"/>
    <n v="1425259011"/>
    <b v="0"/>
    <n v="113"/>
    <b v="1"/>
    <s v="music/rock"/>
    <n v="229"/>
    <n v="24.150442477876105"/>
    <x v="4"/>
    <s v="rock"/>
    <x v="1402"/>
    <d v="2015-05-01T00:16:51"/>
  </r>
  <r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x v="2"/>
    <s v="GB"/>
    <s v="GBP"/>
    <n v="1424607285"/>
    <n v="1422447285"/>
    <b v="1"/>
    <n v="5"/>
    <b v="0"/>
    <s v="publishing/translations"/>
    <n v="-14259"/>
    <n v="48.2"/>
    <x v="3"/>
    <s v="translations"/>
    <x v="1404"/>
    <d v="2015-02-22T12:14:45"/>
  </r>
  <r>
    <x v="2"/>
    <s v="US"/>
    <s v="USD"/>
    <n v="1417195201"/>
    <n v="1414599601"/>
    <b v="1"/>
    <n v="17"/>
    <b v="0"/>
    <s v="publishing/translations"/>
    <n v="-24895"/>
    <n v="6.1764705882352944"/>
    <x v="3"/>
    <s v="translations"/>
    <x v="1405"/>
    <d v="2014-11-28T17:20:01"/>
  </r>
  <r>
    <x v="2"/>
    <s v="IT"/>
    <s v="EUR"/>
    <n v="1449914400"/>
    <n v="1445336607"/>
    <b v="0"/>
    <n v="3"/>
    <b v="0"/>
    <s v="publishing/translations"/>
    <n v="-11985"/>
    <n v="5"/>
    <x v="3"/>
    <s v="translations"/>
    <x v="1406"/>
    <d v="2015-12-12T10:00:00"/>
  </r>
  <r>
    <x v="2"/>
    <s v="US"/>
    <s v="USD"/>
    <n v="1407847978"/>
    <n v="1405687978"/>
    <b v="0"/>
    <n v="2"/>
    <b v="0"/>
    <s v="publishing/translations"/>
    <n v="-2985"/>
    <n v="7.5"/>
    <x v="3"/>
    <s v="translations"/>
    <x v="1407"/>
    <d v="2014-08-12T12:52:58"/>
  </r>
  <r>
    <x v="2"/>
    <s v="GB"/>
    <s v="GBP"/>
    <n v="1447451756"/>
    <n v="1444856156"/>
    <b v="0"/>
    <n v="6"/>
    <b v="0"/>
    <s v="publishing/translations"/>
    <n v="-928"/>
    <n v="12"/>
    <x v="3"/>
    <s v="translations"/>
    <x v="1408"/>
    <d v="2015-11-13T21:55:56"/>
  </r>
  <r>
    <x v="2"/>
    <s v="US"/>
    <s v="USD"/>
    <n v="1420085535"/>
    <n v="1414897935"/>
    <b v="0"/>
    <n v="0"/>
    <b v="0"/>
    <s v="publishing/translations"/>
    <n v="-4000"/>
    <e v="#DIV/0!"/>
    <x v="3"/>
    <s v="translations"/>
    <x v="1409"/>
    <d v="2015-01-01T04:12:15"/>
  </r>
  <r>
    <x v="2"/>
    <s v="IT"/>
    <s v="EUR"/>
    <n v="1464939520"/>
    <n v="1461051520"/>
    <b v="0"/>
    <n v="1"/>
    <b v="0"/>
    <s v="publishing/translations"/>
    <n v="-5999"/>
    <n v="1"/>
    <x v="3"/>
    <s v="translations"/>
    <x v="1410"/>
    <d v="2016-06-03T07:38:40"/>
  </r>
  <r>
    <x v="2"/>
    <s v="GB"/>
    <s v="GBP"/>
    <n v="1423185900"/>
    <n v="1420766700"/>
    <b v="0"/>
    <n v="3"/>
    <b v="0"/>
    <s v="publishing/translations"/>
    <n v="-2993"/>
    <n v="2.3333333333333335"/>
    <x v="3"/>
    <s v="translations"/>
    <x v="1411"/>
    <d v="2015-02-06T01:25:00"/>
  </r>
  <r>
    <x v="2"/>
    <s v="US"/>
    <s v="USD"/>
    <n v="1417656699"/>
    <n v="1415064699"/>
    <b v="0"/>
    <n v="13"/>
    <b v="0"/>
    <s v="publishing/translations"/>
    <n v="-6680"/>
    <n v="24.615384615384617"/>
    <x v="3"/>
    <s v="translations"/>
    <x v="1412"/>
    <d v="2014-12-04T01:31:39"/>
  </r>
  <r>
    <x v="2"/>
    <s v="IT"/>
    <s v="EUR"/>
    <n v="1455964170"/>
    <n v="1450780170"/>
    <b v="0"/>
    <n v="1"/>
    <b v="0"/>
    <s v="publishing/translations"/>
    <n v="-1900"/>
    <n v="100"/>
    <x v="3"/>
    <s v="translations"/>
    <x v="1413"/>
    <d v="2016-02-20T10:29:30"/>
  </r>
  <r>
    <x v="2"/>
    <s v="US"/>
    <s v="USD"/>
    <n v="1483423467"/>
    <n v="1480831467"/>
    <b v="0"/>
    <n v="1"/>
    <b v="0"/>
    <s v="publishing/translations"/>
    <n v="-499"/>
    <n v="1"/>
    <x v="3"/>
    <s v="translations"/>
    <x v="1414"/>
    <d v="2017-01-03T06:04:27"/>
  </r>
  <r>
    <x v="2"/>
    <s v="US"/>
    <s v="USD"/>
    <n v="1439741591"/>
    <n v="1436285591"/>
    <b v="0"/>
    <n v="9"/>
    <b v="0"/>
    <s v="publishing/translations"/>
    <n v="-3600"/>
    <n v="88.888888888888886"/>
    <x v="3"/>
    <s v="translations"/>
    <x v="1415"/>
    <d v="2015-08-16T16:13:11"/>
  </r>
  <r>
    <x v="2"/>
    <s v="US"/>
    <s v="USD"/>
    <n v="1448147619"/>
    <n v="1445552019"/>
    <b v="0"/>
    <n v="0"/>
    <b v="0"/>
    <s v="publishing/translations"/>
    <n v="-50000"/>
    <e v="#DIV/0!"/>
    <x v="3"/>
    <s v="translations"/>
    <x v="1416"/>
    <d v="2015-11-21T23:13:39"/>
  </r>
  <r>
    <x v="2"/>
    <s v="US"/>
    <s v="USD"/>
    <n v="1442315460"/>
    <n v="1439696174"/>
    <b v="0"/>
    <n v="2"/>
    <b v="0"/>
    <s v="publishing/translations"/>
    <n v="-4445"/>
    <n v="27.5"/>
    <x v="3"/>
    <s v="translations"/>
    <x v="1417"/>
    <d v="2015-09-15T11:11:00"/>
  </r>
  <r>
    <x v="2"/>
    <s v="ES"/>
    <s v="EUR"/>
    <n v="1456397834"/>
    <n v="1453805834"/>
    <b v="0"/>
    <n v="1"/>
    <b v="0"/>
    <s v="publishing/translations"/>
    <n v="-2994"/>
    <n v="6"/>
    <x v="3"/>
    <s v="translations"/>
    <x v="1418"/>
    <d v="2016-02-25T10:57:14"/>
  </r>
  <r>
    <x v="2"/>
    <s v="US"/>
    <s v="USD"/>
    <n v="1476010619"/>
    <n v="1473418619"/>
    <b v="0"/>
    <n v="10"/>
    <b v="0"/>
    <s v="publishing/translations"/>
    <n v="-5855"/>
    <n v="44.5"/>
    <x v="3"/>
    <s v="translations"/>
    <x v="1419"/>
    <d v="2016-10-09T10:56:59"/>
  </r>
  <r>
    <x v="2"/>
    <s v="US"/>
    <s v="USD"/>
    <n v="1467129686"/>
    <n v="1464969686"/>
    <b v="0"/>
    <n v="3"/>
    <b v="0"/>
    <s v="publishing/translations"/>
    <n v="-107"/>
    <n v="1"/>
    <x v="3"/>
    <s v="translations"/>
    <x v="1420"/>
    <d v="2016-06-28T16:01:26"/>
  </r>
  <r>
    <x v="2"/>
    <s v="SE"/>
    <s v="SEK"/>
    <n v="1423432709"/>
    <n v="1420840709"/>
    <b v="0"/>
    <n v="2"/>
    <b v="0"/>
    <s v="publishing/translations"/>
    <n v="-199800"/>
    <n v="100"/>
    <x v="3"/>
    <s v="translations"/>
    <x v="1421"/>
    <d v="2015-02-08T21:58:29"/>
  </r>
  <r>
    <x v="2"/>
    <s v="NZ"/>
    <s v="NZD"/>
    <n v="1474436704"/>
    <n v="1471844704"/>
    <b v="0"/>
    <n v="2"/>
    <b v="0"/>
    <s v="publishing/translations"/>
    <n v="-24974"/>
    <n v="13"/>
    <x v="3"/>
    <s v="translations"/>
    <x v="1422"/>
    <d v="2016-09-21T05:45:04"/>
  </r>
  <r>
    <x v="2"/>
    <s v="AU"/>
    <s v="AUD"/>
    <n v="1451637531"/>
    <n v="1449045531"/>
    <b v="0"/>
    <n v="1"/>
    <b v="0"/>
    <s v="publishing/translations"/>
    <n v="-29900"/>
    <n v="100"/>
    <x v="3"/>
    <s v="translations"/>
    <x v="1423"/>
    <d v="2016-01-01T08:38:51"/>
  </r>
  <r>
    <x v="2"/>
    <s v="US"/>
    <s v="USD"/>
    <n v="1479233602"/>
    <n v="1478106802"/>
    <b v="0"/>
    <n v="14"/>
    <b v="0"/>
    <s v="publishing/translations"/>
    <n v="-5973"/>
    <n v="109.07142857142857"/>
    <x v="3"/>
    <s v="translations"/>
    <x v="1424"/>
    <d v="2016-11-15T18:13:22"/>
  </r>
  <r>
    <x v="2"/>
    <s v="US"/>
    <s v="USD"/>
    <n v="1430276959"/>
    <n v="1427684959"/>
    <b v="0"/>
    <n v="0"/>
    <b v="0"/>
    <s v="publishing/translations"/>
    <n v="-13000"/>
    <e v="#DIV/0!"/>
    <x v="3"/>
    <s v="translations"/>
    <x v="1425"/>
    <d v="2015-04-29T03:09:19"/>
  </r>
  <r>
    <x v="2"/>
    <s v="DE"/>
    <s v="EUR"/>
    <n v="1440408120"/>
    <n v="1435224120"/>
    <b v="0"/>
    <n v="0"/>
    <b v="0"/>
    <s v="publishing/translations"/>
    <n v="-1000"/>
    <e v="#DIV/0!"/>
    <x v="3"/>
    <s v="translations"/>
    <x v="1426"/>
    <d v="2015-08-24T09:22:00"/>
  </r>
  <r>
    <x v="2"/>
    <s v="DE"/>
    <s v="EUR"/>
    <n v="1474230385"/>
    <n v="1471638385"/>
    <b v="0"/>
    <n v="4"/>
    <b v="0"/>
    <s v="publishing/translations"/>
    <n v="-4581"/>
    <n v="104.75"/>
    <x v="3"/>
    <s v="translations"/>
    <x v="1427"/>
    <d v="2016-09-18T20:26:25"/>
  </r>
  <r>
    <x v="2"/>
    <s v="ES"/>
    <s v="EUR"/>
    <n v="1459584417"/>
    <n v="1456996017"/>
    <b v="0"/>
    <n v="3"/>
    <b v="0"/>
    <s v="publishing/translations"/>
    <n v="-955"/>
    <n v="15"/>
    <x v="3"/>
    <s v="translations"/>
    <x v="1428"/>
    <d v="2016-04-02T08:06:57"/>
  </r>
  <r>
    <x v="2"/>
    <s v="US"/>
    <s v="USD"/>
    <n v="1428629242"/>
    <n v="1426037242"/>
    <b v="0"/>
    <n v="0"/>
    <b v="0"/>
    <s v="publishing/translations"/>
    <n v="-10000"/>
    <e v="#DIV/0!"/>
    <x v="3"/>
    <s v="translations"/>
    <x v="1429"/>
    <d v="2015-04-10T01:27:22"/>
  </r>
  <r>
    <x v="2"/>
    <s v="US"/>
    <s v="USD"/>
    <n v="1419017488"/>
    <n v="1416339088"/>
    <b v="0"/>
    <n v="5"/>
    <b v="0"/>
    <s v="publishing/translations"/>
    <n v="-4597"/>
    <n v="80.599999999999994"/>
    <x v="3"/>
    <s v="translations"/>
    <x v="1430"/>
    <d v="2014-12-19T19:31:28"/>
  </r>
  <r>
    <x v="2"/>
    <s v="US"/>
    <s v="USD"/>
    <n v="1448517816"/>
    <n v="1445922216"/>
    <b v="0"/>
    <n v="47"/>
    <b v="0"/>
    <s v="publishing/translations"/>
    <n v="-11569"/>
    <n v="115.55319148936171"/>
    <x v="3"/>
    <s v="translations"/>
    <x v="1431"/>
    <d v="2015-11-26T06:03:36"/>
  </r>
  <r>
    <x v="2"/>
    <s v="US"/>
    <s v="USD"/>
    <n v="1437417828"/>
    <n v="1434825828"/>
    <b v="0"/>
    <n v="0"/>
    <b v="0"/>
    <s v="publishing/translations"/>
    <n v="-40000"/>
    <e v="#DIV/0!"/>
    <x v="3"/>
    <s v="translations"/>
    <x v="1432"/>
    <d v="2015-07-20T18:43:48"/>
  </r>
  <r>
    <x v="2"/>
    <s v="IT"/>
    <s v="EUR"/>
    <n v="1481367600"/>
    <n v="1477839675"/>
    <b v="0"/>
    <n v="10"/>
    <b v="0"/>
    <s v="publishing/translations"/>
    <n v="-11195"/>
    <n v="80.5"/>
    <x v="3"/>
    <s v="translations"/>
    <x v="1433"/>
    <d v="2016-12-10T11:00:00"/>
  </r>
  <r>
    <x v="2"/>
    <s v="DK"/>
    <s v="DKK"/>
    <n v="1433775600"/>
    <n v="1431973478"/>
    <b v="0"/>
    <n v="11"/>
    <b v="0"/>
    <s v="publishing/translations"/>
    <n v="-73810"/>
    <n v="744.5454545454545"/>
    <x v="3"/>
    <s v="translations"/>
    <x v="1434"/>
    <d v="2015-06-08T15:00:00"/>
  </r>
  <r>
    <x v="2"/>
    <s v="IT"/>
    <s v="EUR"/>
    <n v="1444589020"/>
    <n v="1441997020"/>
    <b v="0"/>
    <n v="2"/>
    <b v="0"/>
    <s v="publishing/translations"/>
    <n v="-14985"/>
    <n v="7.5"/>
    <x v="3"/>
    <s v="translations"/>
    <x v="1435"/>
    <d v="2015-10-11T18:43:40"/>
  </r>
  <r>
    <x v="2"/>
    <s v="DE"/>
    <s v="EUR"/>
    <n v="1456043057"/>
    <n v="1453451057"/>
    <b v="0"/>
    <n v="2"/>
    <b v="0"/>
    <s v="publishing/translations"/>
    <n v="-9923"/>
    <n v="38.5"/>
    <x v="3"/>
    <s v="translations"/>
    <x v="1436"/>
    <d v="2016-02-21T08:24:17"/>
  </r>
  <r>
    <x v="2"/>
    <s v="US"/>
    <s v="USD"/>
    <n v="1405227540"/>
    <n v="1402058739"/>
    <b v="0"/>
    <n v="22"/>
    <b v="0"/>
    <s v="publishing/translations"/>
    <n v="-2193"/>
    <n v="36.68181818181818"/>
    <x v="3"/>
    <s v="translations"/>
    <x v="1437"/>
    <d v="2014-07-13T04:59:00"/>
  </r>
  <r>
    <x v="2"/>
    <s v="DK"/>
    <s v="DKK"/>
    <n v="1461765300"/>
    <n v="1459198499"/>
    <b v="0"/>
    <n v="8"/>
    <b v="0"/>
    <s v="publishing/translations"/>
    <n v="-19400"/>
    <n v="75"/>
    <x v="3"/>
    <s v="translations"/>
    <x v="1438"/>
    <d v="2016-04-27T13:55:00"/>
  </r>
  <r>
    <x v="2"/>
    <s v="CA"/>
    <s v="CAD"/>
    <n v="1425758101"/>
    <n v="1423166101"/>
    <b v="0"/>
    <n v="6"/>
    <b v="0"/>
    <s v="publishing/translations"/>
    <n v="-2545"/>
    <n v="30"/>
    <x v="3"/>
    <s v="translations"/>
    <x v="1439"/>
    <d v="2015-03-07T19:55:01"/>
  </r>
  <r>
    <x v="2"/>
    <s v="IT"/>
    <s v="EUR"/>
    <n v="1464285463"/>
    <n v="1461693463"/>
    <b v="0"/>
    <n v="1"/>
    <b v="0"/>
    <s v="publishing/translations"/>
    <n v="-12999"/>
    <n v="1"/>
    <x v="3"/>
    <s v="translations"/>
    <x v="1440"/>
    <d v="2016-05-26T17:57:43"/>
  </r>
  <r>
    <x v="2"/>
    <s v="GB"/>
    <s v="GBP"/>
    <n v="1441995769"/>
    <n v="1436811769"/>
    <b v="0"/>
    <n v="3"/>
    <b v="0"/>
    <s v="publishing/translations"/>
    <n v="-177980"/>
    <n v="673.33333333333337"/>
    <x v="3"/>
    <s v="translations"/>
    <x v="1441"/>
    <d v="2015-09-11T18:22:49"/>
  </r>
  <r>
    <x v="2"/>
    <s v="US"/>
    <s v="USD"/>
    <n v="1464190158"/>
    <n v="1461598158"/>
    <b v="0"/>
    <n v="0"/>
    <b v="0"/>
    <s v="publishing/translations"/>
    <n v="-1500"/>
    <e v="#DIV/0!"/>
    <x v="3"/>
    <s v="translations"/>
    <x v="1442"/>
    <d v="2016-05-25T15:29:18"/>
  </r>
  <r>
    <x v="2"/>
    <s v="FR"/>
    <s v="EUR"/>
    <n v="1483395209"/>
    <n v="1480803209"/>
    <b v="0"/>
    <n v="0"/>
    <b v="0"/>
    <s v="publishing/translations"/>
    <n v="-13000"/>
    <e v="#DIV/0!"/>
    <x v="3"/>
    <s v="translations"/>
    <x v="1443"/>
    <d v="2017-01-02T22:13:29"/>
  </r>
  <r>
    <x v="2"/>
    <s v="DE"/>
    <s v="EUR"/>
    <n v="1442091462"/>
    <n v="1436907462"/>
    <b v="0"/>
    <n v="0"/>
    <b v="0"/>
    <s v="publishing/translations"/>
    <n v="-4950"/>
    <e v="#DIV/0!"/>
    <x v="3"/>
    <s v="translations"/>
    <x v="1444"/>
    <d v="2015-09-12T20:57:42"/>
  </r>
  <r>
    <x v="2"/>
    <s v="DE"/>
    <s v="EUR"/>
    <n v="1434286855"/>
    <n v="1431694855"/>
    <b v="0"/>
    <n v="0"/>
    <b v="0"/>
    <s v="publishing/translations"/>
    <n v="-130000"/>
    <e v="#DIV/0!"/>
    <x v="3"/>
    <s v="translations"/>
    <x v="1445"/>
    <d v="2015-06-14T13:00:55"/>
  </r>
  <r>
    <x v="2"/>
    <s v="IT"/>
    <s v="EUR"/>
    <n v="1461235478"/>
    <n v="1459507478"/>
    <b v="0"/>
    <n v="0"/>
    <b v="0"/>
    <s v="publishing/translations"/>
    <n v="-900"/>
    <e v="#DIV/0!"/>
    <x v="3"/>
    <s v="translations"/>
    <x v="1446"/>
    <d v="2016-04-21T10:44:38"/>
  </r>
  <r>
    <x v="2"/>
    <s v="US"/>
    <s v="USD"/>
    <n v="1467999134"/>
    <n v="1465407134"/>
    <b v="0"/>
    <n v="3"/>
    <b v="0"/>
    <s v="publishing/translations"/>
    <n v="-499925"/>
    <n v="25"/>
    <x v="3"/>
    <s v="translations"/>
    <x v="1447"/>
    <d v="2016-07-08T17:32:14"/>
  </r>
  <r>
    <x v="2"/>
    <s v="AU"/>
    <s v="AUD"/>
    <n v="1432272300"/>
    <n v="1429655318"/>
    <b v="0"/>
    <n v="0"/>
    <b v="0"/>
    <s v="publishing/translations"/>
    <n v="-200000"/>
    <e v="#DIV/0!"/>
    <x v="3"/>
    <s v="translations"/>
    <x v="1448"/>
    <d v="2015-05-22T05:25:00"/>
  </r>
  <r>
    <x v="2"/>
    <s v="US"/>
    <s v="USD"/>
    <n v="1431286105"/>
    <n v="1427138905"/>
    <b v="0"/>
    <n v="0"/>
    <b v="0"/>
    <s v="publishing/translations"/>
    <n v="-8888"/>
    <e v="#DIV/0!"/>
    <x v="3"/>
    <s v="translations"/>
    <x v="1449"/>
    <d v="2015-05-10T19:28:25"/>
  </r>
  <r>
    <x v="2"/>
    <s v="US"/>
    <s v="USD"/>
    <n v="1455941197"/>
    <n v="1453349197"/>
    <b v="0"/>
    <n v="1"/>
    <b v="0"/>
    <s v="publishing/translations"/>
    <n v="-99999"/>
    <n v="1"/>
    <x v="3"/>
    <s v="translations"/>
    <x v="1450"/>
    <d v="2016-02-20T04:06:37"/>
  </r>
  <r>
    <x v="1"/>
    <s v="US"/>
    <s v="USD"/>
    <n v="1416355259"/>
    <n v="1413759659"/>
    <b v="0"/>
    <n v="2"/>
    <b v="0"/>
    <s v="publishing/translations"/>
    <n v="-18948"/>
    <n v="1"/>
    <x v="3"/>
    <s v="translations"/>
    <x v="1451"/>
    <d v="2014-11-19T00:00:59"/>
  </r>
  <r>
    <x v="1"/>
    <s v="US"/>
    <s v="USD"/>
    <n v="1406566363"/>
    <n v="1403974363"/>
    <b v="0"/>
    <n v="0"/>
    <b v="0"/>
    <s v="publishing/translations"/>
    <n v="-14000"/>
    <e v="#DIV/0!"/>
    <x v="3"/>
    <s v="translations"/>
    <x v="1452"/>
    <d v="2014-07-28T16:52:43"/>
  </r>
  <r>
    <x v="1"/>
    <s v="FR"/>
    <s v="EUR"/>
    <n v="1492270947"/>
    <n v="1488386547"/>
    <b v="0"/>
    <n v="0"/>
    <b v="0"/>
    <s v="publishing/translations"/>
    <n v="-25000"/>
    <e v="#DIV/0!"/>
    <x v="3"/>
    <s v="translations"/>
    <x v="1453"/>
    <d v="2017-04-15T15:42:27"/>
  </r>
  <r>
    <x v="1"/>
    <s v="ES"/>
    <s v="EUR"/>
    <n v="1461535140"/>
    <n v="1459716480"/>
    <b v="0"/>
    <n v="1"/>
    <b v="0"/>
    <s v="publishing/translations"/>
    <n v="-1735"/>
    <n v="15"/>
    <x v="3"/>
    <s v="translations"/>
    <x v="1454"/>
    <d v="2016-04-24T21:59:00"/>
  </r>
  <r>
    <x v="1"/>
    <s v="US"/>
    <s v="USD"/>
    <n v="1409924340"/>
    <n v="1405181320"/>
    <b v="0"/>
    <n v="7"/>
    <b v="0"/>
    <s v="publishing/translations"/>
    <n v="-13425"/>
    <n v="225"/>
    <x v="3"/>
    <s v="translations"/>
    <x v="1455"/>
    <d v="2014-09-05T13:39:00"/>
  </r>
  <r>
    <x v="1"/>
    <s v="IT"/>
    <s v="EUR"/>
    <n v="1483459365"/>
    <n v="1480867365"/>
    <b v="0"/>
    <n v="3"/>
    <b v="0"/>
    <s v="publishing/translations"/>
    <n v="-4855"/>
    <n v="48.333333333333336"/>
    <x v="3"/>
    <s v="translations"/>
    <x v="1456"/>
    <d v="2017-01-03T16:02:45"/>
  </r>
  <r>
    <x v="1"/>
    <s v="US"/>
    <s v="USD"/>
    <n v="1447281044"/>
    <n v="1444685444"/>
    <b v="0"/>
    <n v="0"/>
    <b v="0"/>
    <s v="publishing/translations"/>
    <n v="-6000"/>
    <e v="#DIV/0!"/>
    <x v="3"/>
    <s v="translations"/>
    <x v="1457"/>
    <d v="2015-11-11T22:30:44"/>
  </r>
  <r>
    <x v="1"/>
    <s v="US"/>
    <s v="USD"/>
    <n v="1407729600"/>
    <n v="1405097760"/>
    <b v="0"/>
    <n v="0"/>
    <b v="0"/>
    <s v="publishing/translations"/>
    <n v="-5000"/>
    <e v="#DIV/0!"/>
    <x v="3"/>
    <s v="translations"/>
    <x v="1458"/>
    <d v="2014-08-11T04:00:00"/>
  </r>
  <r>
    <x v="1"/>
    <s v="DK"/>
    <s v="DKK"/>
    <n v="1449077100"/>
    <n v="1446612896"/>
    <b v="0"/>
    <n v="0"/>
    <b v="0"/>
    <s v="publishing/translations"/>
    <n v="-37000"/>
    <e v="#DIV/0!"/>
    <x v="3"/>
    <s v="translations"/>
    <x v="1459"/>
    <d v="2015-12-02T17:25:00"/>
  </r>
  <r>
    <x v="1"/>
    <s v="US"/>
    <s v="USD"/>
    <n v="1417391100"/>
    <n v="1412371898"/>
    <b v="0"/>
    <n v="0"/>
    <b v="0"/>
    <s v="publishing/translations"/>
    <n v="-25000000"/>
    <e v="#DIV/0!"/>
    <x v="3"/>
    <s v="translations"/>
    <x v="1460"/>
    <d v="2014-11-30T23:45:00"/>
  </r>
  <r>
    <x v="0"/>
    <s v="US"/>
    <s v="USD"/>
    <n v="1413849600"/>
    <n v="1410967754"/>
    <b v="1"/>
    <n v="340"/>
    <b v="1"/>
    <s v="publishing/radio &amp; podcasts"/>
    <n v="186.69000000000051"/>
    <n v="44.66673529411765"/>
    <x v="3"/>
    <s v="radio &amp; podcasts"/>
    <x v="1461"/>
    <d v="2014-10-21T00:00:00"/>
  </r>
  <r>
    <x v="0"/>
    <s v="US"/>
    <s v="USD"/>
    <n v="1365609271"/>
    <n v="1363017271"/>
    <b v="1"/>
    <n v="150"/>
    <b v="1"/>
    <s v="publishing/radio &amp; podcasts"/>
    <n v="340.69999999999982"/>
    <n v="28.937999999999999"/>
    <x v="3"/>
    <s v="radio &amp; podcasts"/>
    <x v="1462"/>
    <d v="2013-04-10T15:54:31"/>
  </r>
  <r>
    <x v="0"/>
    <s v="US"/>
    <s v="USD"/>
    <n v="1365367938"/>
    <n v="1361483538"/>
    <b v="1"/>
    <n v="25"/>
    <b v="1"/>
    <s v="publishing/radio &amp; podcasts"/>
    <n v="286"/>
    <n v="35.44"/>
    <x v="3"/>
    <s v="radio &amp; podcasts"/>
    <x v="1463"/>
    <d v="2013-04-07T20:52:18"/>
  </r>
  <r>
    <x v="0"/>
    <s v="US"/>
    <s v="USD"/>
    <n v="1361029958"/>
    <n v="1358437958"/>
    <b v="1"/>
    <n v="234"/>
    <b v="1"/>
    <s v="publishing/radio &amp; podcasts"/>
    <n v="3160"/>
    <n v="34.871794871794869"/>
    <x v="3"/>
    <s v="radio &amp; podcasts"/>
    <x v="1464"/>
    <d v="2013-02-16T15:52:38"/>
  </r>
  <r>
    <x v="0"/>
    <s v="US"/>
    <s v="USD"/>
    <n v="1332385200"/>
    <n v="1329759452"/>
    <b v="1"/>
    <n v="2602"/>
    <b v="1"/>
    <s v="publishing/radio &amp; podcasts"/>
    <n v="106924.35"/>
    <n v="52.622732513451197"/>
    <x v="3"/>
    <s v="radio &amp; podcasts"/>
    <x v="1465"/>
    <d v="2012-03-22T03:00:00"/>
  </r>
  <r>
    <x v="0"/>
    <s v="US"/>
    <s v="USD"/>
    <n v="1452574800"/>
    <n v="1449029266"/>
    <b v="1"/>
    <n v="248"/>
    <b v="1"/>
    <s v="publishing/radio &amp; podcasts"/>
    <n v="1260.369999999999"/>
    <n v="69.598266129032254"/>
    <x v="3"/>
    <s v="radio &amp; podcasts"/>
    <x v="1466"/>
    <d v="2016-01-12T05:00:00"/>
  </r>
  <r>
    <x v="0"/>
    <s v="US"/>
    <s v="USD"/>
    <n v="1332699285"/>
    <n v="1327518885"/>
    <b v="1"/>
    <n v="600"/>
    <b v="1"/>
    <s v="publishing/radio &amp; podcasts"/>
    <n v="6032"/>
    <n v="76.72"/>
    <x v="3"/>
    <s v="radio &amp; podcasts"/>
    <x v="1467"/>
    <d v="2012-03-25T18:14:45"/>
  </r>
  <r>
    <x v="0"/>
    <s v="US"/>
    <s v="USD"/>
    <n v="1307838049"/>
    <n v="1302654049"/>
    <b v="1"/>
    <n v="293"/>
    <b v="1"/>
    <s v="publishing/radio &amp; podcasts"/>
    <n v="225"/>
    <n v="33.191126279863482"/>
    <x v="3"/>
    <s v="radio &amp; podcasts"/>
    <x v="1468"/>
    <d v="2011-06-12T00:20:49"/>
  </r>
  <r>
    <x v="0"/>
    <s v="US"/>
    <s v="USD"/>
    <n v="1360938109"/>
    <n v="1358346109"/>
    <b v="1"/>
    <n v="321"/>
    <b v="1"/>
    <s v="publishing/radio &amp; podcasts"/>
    <n v="3728"/>
    <n v="149.46417445482865"/>
    <x v="3"/>
    <s v="radio &amp; podcasts"/>
    <x v="1469"/>
    <d v="2013-02-15T14:21:49"/>
  </r>
  <r>
    <x v="0"/>
    <s v="US"/>
    <s v="USD"/>
    <n v="1356724263"/>
    <n v="1354909863"/>
    <b v="1"/>
    <n v="81"/>
    <b v="1"/>
    <s v="publishing/radio &amp; podcasts"/>
    <n v="377"/>
    <n v="23.172839506172838"/>
    <x v="3"/>
    <s v="radio &amp; podcasts"/>
    <x v="1470"/>
    <d v="2012-12-28T19:51:03"/>
  </r>
  <r>
    <x v="0"/>
    <s v="US"/>
    <s v="USD"/>
    <n v="1428620334"/>
    <n v="1426028334"/>
    <b v="1"/>
    <n v="343"/>
    <b v="1"/>
    <s v="publishing/radio &amp; podcasts"/>
    <n v="1229"/>
    <n v="96.877551020408163"/>
    <x v="3"/>
    <s v="radio &amp; podcasts"/>
    <x v="1471"/>
    <d v="2015-04-09T22:58:54"/>
  </r>
  <r>
    <x v="0"/>
    <s v="US"/>
    <s v="USD"/>
    <n v="1381928503"/>
    <n v="1379336503"/>
    <b v="1"/>
    <n v="336"/>
    <b v="1"/>
    <s v="publishing/radio &amp; podcasts"/>
    <n v="9676"/>
    <n v="103.20238095238095"/>
    <x v="3"/>
    <s v="radio &amp; podcasts"/>
    <x v="1472"/>
    <d v="2013-10-16T13:01:43"/>
  </r>
  <r>
    <x v="0"/>
    <s v="US"/>
    <s v="USD"/>
    <n v="1330644639"/>
    <n v="1328052639"/>
    <b v="1"/>
    <n v="47"/>
    <b v="1"/>
    <s v="publishing/radio &amp; podcasts"/>
    <n v="307.74"/>
    <n v="38.462553191489363"/>
    <x v="3"/>
    <s v="radio &amp; podcasts"/>
    <x v="1473"/>
    <d v="2012-03-01T23:30:39"/>
  </r>
  <r>
    <x v="0"/>
    <s v="US"/>
    <s v="USD"/>
    <n v="1379093292"/>
    <n v="1376501292"/>
    <b v="1"/>
    <n v="76"/>
    <b v="1"/>
    <s v="publishing/radio &amp; podcasts"/>
    <n v="368"/>
    <n v="44.315789473684212"/>
    <x v="3"/>
    <s v="radio &amp; podcasts"/>
    <x v="1474"/>
    <d v="2013-09-13T17:28:12"/>
  </r>
  <r>
    <x v="0"/>
    <s v="US"/>
    <s v="USD"/>
    <n v="1419051540"/>
    <n v="1416244863"/>
    <b v="1"/>
    <n v="441"/>
    <b v="1"/>
    <s v="publishing/radio &amp; podcasts"/>
    <n v="13300.45"/>
    <n v="64.173356009070289"/>
    <x v="3"/>
    <s v="radio &amp; podcasts"/>
    <x v="1475"/>
    <d v="2014-12-20T04:59:00"/>
  </r>
  <r>
    <x v="0"/>
    <s v="US"/>
    <s v="USD"/>
    <n v="1315616422"/>
    <n v="1313024422"/>
    <b v="1"/>
    <n v="916"/>
    <b v="1"/>
    <s v="publishing/radio &amp; podcasts"/>
    <n v="33693.279999999999"/>
    <n v="43.333275109170302"/>
    <x v="3"/>
    <s v="radio &amp; podcasts"/>
    <x v="1476"/>
    <d v="2011-09-10T01:00:22"/>
  </r>
  <r>
    <x v="0"/>
    <s v="US"/>
    <s v="USD"/>
    <n v="1324609200"/>
    <n v="1319467604"/>
    <b v="1"/>
    <n v="369"/>
    <b v="1"/>
    <s v="publishing/radio &amp; podcasts"/>
    <n v="3393"/>
    <n v="90.495934959349597"/>
    <x v="3"/>
    <s v="radio &amp; podcasts"/>
    <x v="1477"/>
    <d v="2011-12-23T03:00:00"/>
  </r>
  <r>
    <x v="0"/>
    <s v="US"/>
    <s v="USD"/>
    <n v="1368564913"/>
    <n v="1367355313"/>
    <b v="1"/>
    <n v="20242"/>
    <b v="1"/>
    <s v="publishing/radio &amp; podcasts"/>
    <n v="540807.11"/>
    <n v="29.187190495010373"/>
    <x v="3"/>
    <s v="radio &amp; podcasts"/>
    <x v="1478"/>
    <d v="2013-05-14T20:55:13"/>
  </r>
  <r>
    <x v="0"/>
    <s v="US"/>
    <s v="USD"/>
    <n v="1399694340"/>
    <n v="1398448389"/>
    <b v="1"/>
    <n v="71"/>
    <b v="1"/>
    <s v="publishing/radio &amp; podcasts"/>
    <n v="598"/>
    <n v="30.95774647887324"/>
    <x v="3"/>
    <s v="radio &amp; podcasts"/>
    <x v="1479"/>
    <d v="2014-05-10T03:59:00"/>
  </r>
  <r>
    <x v="0"/>
    <s v="US"/>
    <s v="USD"/>
    <n v="1374858000"/>
    <n v="1373408699"/>
    <b v="1"/>
    <n v="635"/>
    <b v="1"/>
    <s v="publishing/radio &amp; podcasts"/>
    <n v="8520.1999999999971"/>
    <n v="92.157795275590544"/>
    <x v="3"/>
    <s v="radio &amp; podcasts"/>
    <x v="1480"/>
    <d v="2013-07-26T17:00:00"/>
  </r>
  <r>
    <x v="2"/>
    <s v="CA"/>
    <s v="CAD"/>
    <n v="1383430145"/>
    <n v="1380838145"/>
    <b v="0"/>
    <n v="6"/>
    <b v="0"/>
    <s v="publishing/fiction"/>
    <n v="-4895"/>
    <n v="17.5"/>
    <x v="3"/>
    <s v="fiction"/>
    <x v="1481"/>
    <d v="2013-11-02T22:09:05"/>
  </r>
  <r>
    <x v="2"/>
    <s v="US"/>
    <s v="USD"/>
    <n v="1347004260"/>
    <n v="1345062936"/>
    <b v="0"/>
    <n v="1"/>
    <b v="0"/>
    <s v="publishing/fiction"/>
    <n v="-4995"/>
    <n v="5"/>
    <x v="3"/>
    <s v="fiction"/>
    <x v="1482"/>
    <d v="2012-09-07T07:51:00"/>
  </r>
  <r>
    <x v="2"/>
    <s v="US"/>
    <s v="USD"/>
    <n v="1469162275"/>
    <n v="1467002275"/>
    <b v="0"/>
    <n v="2"/>
    <b v="0"/>
    <s v="publishing/fiction"/>
    <n v="-6950"/>
    <n v="25"/>
    <x v="3"/>
    <s v="fiction"/>
    <x v="1483"/>
    <d v="2016-07-22T04:37:55"/>
  </r>
  <r>
    <x v="2"/>
    <s v="US"/>
    <s v="USD"/>
    <n v="1342882260"/>
    <n v="1337834963"/>
    <b v="0"/>
    <n v="0"/>
    <b v="0"/>
    <s v="publishing/fiction"/>
    <n v="-2000"/>
    <e v="#DIV/0!"/>
    <x v="3"/>
    <s v="fiction"/>
    <x v="1484"/>
    <d v="2012-07-21T14:51:00"/>
  </r>
  <r>
    <x v="2"/>
    <s v="US"/>
    <s v="USD"/>
    <n v="1434827173"/>
    <n v="1430939173"/>
    <b v="0"/>
    <n v="3"/>
    <b v="0"/>
    <s v="publishing/fiction"/>
    <n v="-6550"/>
    <n v="50"/>
    <x v="3"/>
    <s v="fiction"/>
    <x v="1485"/>
    <d v="2015-06-20T19:06:13"/>
  </r>
  <r>
    <x v="2"/>
    <s v="US"/>
    <s v="USD"/>
    <n v="1425009761"/>
    <n v="1422417761"/>
    <b v="0"/>
    <n v="3"/>
    <b v="0"/>
    <s v="publishing/fiction"/>
    <n v="-19952"/>
    <n v="16"/>
    <x v="3"/>
    <s v="fiction"/>
    <x v="1486"/>
    <d v="2015-02-27T04:02:41"/>
  </r>
  <r>
    <x v="2"/>
    <s v="US"/>
    <s v="USD"/>
    <n v="1470175271"/>
    <n v="1467583271"/>
    <b v="0"/>
    <n v="0"/>
    <b v="0"/>
    <s v="publishing/fiction"/>
    <n v="-10000"/>
    <e v="#DIV/0!"/>
    <x v="3"/>
    <s v="fiction"/>
    <x v="1487"/>
    <d v="2016-08-02T22:01:11"/>
  </r>
  <r>
    <x v="2"/>
    <s v="AU"/>
    <s v="AUD"/>
    <n v="1388928660"/>
    <n v="1386336660"/>
    <b v="0"/>
    <n v="6"/>
    <b v="0"/>
    <s v="publishing/fiction"/>
    <n v="-14640"/>
    <n v="60"/>
    <x v="3"/>
    <s v="fiction"/>
    <x v="1488"/>
    <d v="2014-01-05T13:31:00"/>
  </r>
  <r>
    <x v="2"/>
    <s v="US"/>
    <s v="USD"/>
    <n v="1352994052"/>
    <n v="1350398452"/>
    <b v="0"/>
    <n v="0"/>
    <b v="0"/>
    <s v="publishing/fiction"/>
    <n v="-5000"/>
    <e v="#DIV/0!"/>
    <x v="3"/>
    <s v="fiction"/>
    <x v="1489"/>
    <d v="2012-11-15T15:40:52"/>
  </r>
  <r>
    <x v="2"/>
    <s v="US"/>
    <s v="USD"/>
    <n v="1380720474"/>
    <n v="1378214874"/>
    <b v="0"/>
    <n v="19"/>
    <b v="0"/>
    <s v="publishing/fiction"/>
    <n v="-2005"/>
    <n v="47.10526315789474"/>
    <x v="3"/>
    <s v="fiction"/>
    <x v="1490"/>
    <d v="2013-10-02T13:27:54"/>
  </r>
  <r>
    <x v="2"/>
    <s v="US"/>
    <s v="USD"/>
    <n v="1424014680"/>
    <n v="1418922443"/>
    <b v="0"/>
    <n v="1"/>
    <b v="0"/>
    <s v="publishing/fiction"/>
    <n v="-1100"/>
    <n v="100"/>
    <x v="3"/>
    <s v="fiction"/>
    <x v="1491"/>
    <d v="2015-02-15T15:38:00"/>
  </r>
  <r>
    <x v="2"/>
    <s v="US"/>
    <s v="USD"/>
    <n v="1308431646"/>
    <n v="1305839646"/>
    <b v="0"/>
    <n v="2"/>
    <b v="0"/>
    <s v="publishing/fiction"/>
    <n v="-3970"/>
    <n v="15"/>
    <x v="3"/>
    <s v="fiction"/>
    <x v="1492"/>
    <d v="2011-06-18T21:14:06"/>
  </r>
  <r>
    <x v="2"/>
    <s v="US"/>
    <s v="USD"/>
    <n v="1371415675"/>
    <n v="1368823675"/>
    <b v="0"/>
    <n v="0"/>
    <b v="0"/>
    <s v="publishing/fiction"/>
    <n v="-2400"/>
    <e v="#DIV/0!"/>
    <x v="3"/>
    <s v="fiction"/>
    <x v="1493"/>
    <d v="2013-06-16T20:47:55"/>
  </r>
  <r>
    <x v="2"/>
    <s v="US"/>
    <s v="USD"/>
    <n v="1428075480"/>
    <n v="1425489613"/>
    <b v="0"/>
    <n v="11"/>
    <b v="0"/>
    <s v="publishing/fiction"/>
    <n v="-4555"/>
    <n v="40.454545454545453"/>
    <x v="3"/>
    <s v="fiction"/>
    <x v="1494"/>
    <d v="2015-04-03T15:38:00"/>
  </r>
  <r>
    <x v="2"/>
    <s v="US"/>
    <s v="USD"/>
    <n v="1314471431"/>
    <n v="1311879431"/>
    <b v="0"/>
    <n v="0"/>
    <b v="0"/>
    <s v="publishing/fiction"/>
    <n v="-2000"/>
    <e v="#DIV/0!"/>
    <x v="3"/>
    <s v="fiction"/>
    <x v="1495"/>
    <d v="2011-08-27T18:57:11"/>
  </r>
  <r>
    <x v="2"/>
    <s v="US"/>
    <s v="USD"/>
    <n v="1410866659"/>
    <n v="1405682659"/>
    <b v="0"/>
    <n v="0"/>
    <b v="0"/>
    <s v="publishing/fiction"/>
    <n v="-1500"/>
    <e v="#DIV/0!"/>
    <x v="3"/>
    <s v="fiction"/>
    <x v="1496"/>
    <d v="2014-09-16T11:24:19"/>
  </r>
  <r>
    <x v="2"/>
    <s v="US"/>
    <s v="USD"/>
    <n v="1375299780"/>
    <n v="1371655522"/>
    <b v="0"/>
    <n v="1"/>
    <b v="0"/>
    <s v="publishing/fiction"/>
    <n v="-14999"/>
    <n v="1"/>
    <x v="3"/>
    <s v="fiction"/>
    <x v="1497"/>
    <d v="2013-07-31T19:43:00"/>
  </r>
  <r>
    <x v="2"/>
    <s v="US"/>
    <s v="USD"/>
    <n v="1409787378"/>
    <n v="1405899378"/>
    <b v="0"/>
    <n v="3"/>
    <b v="0"/>
    <s v="publishing/fiction"/>
    <n v="-2943"/>
    <n v="19"/>
    <x v="3"/>
    <s v="fiction"/>
    <x v="1498"/>
    <d v="2014-09-03T23:36:18"/>
  </r>
  <r>
    <x v="2"/>
    <s v="US"/>
    <s v="USD"/>
    <n v="1470355833"/>
    <n v="1465171833"/>
    <b v="0"/>
    <n v="1"/>
    <b v="0"/>
    <s v="publishing/fiction"/>
    <n v="-1995"/>
    <n v="5"/>
    <x v="3"/>
    <s v="fiction"/>
    <x v="1499"/>
    <d v="2016-08-05T00:10:33"/>
  </r>
  <r>
    <x v="2"/>
    <s v="US"/>
    <s v="USD"/>
    <n v="1367444557"/>
    <n v="1364852557"/>
    <b v="0"/>
    <n v="15"/>
    <b v="0"/>
    <s v="publishing/fiction"/>
    <n v="-2099"/>
    <n v="46.733333333333334"/>
    <x v="3"/>
    <s v="fiction"/>
    <x v="1500"/>
    <d v="2013-05-01T21:42:37"/>
  </r>
  <r>
    <x v="0"/>
    <s v="CA"/>
    <s v="CAD"/>
    <n v="1436364023"/>
    <n v="1433772023"/>
    <b v="1"/>
    <n v="885"/>
    <b v="1"/>
    <s v="photography/photobooks"/>
    <n v="34492"/>
    <n v="97.731073446327684"/>
    <x v="8"/>
    <s v="photobooks"/>
    <x v="1501"/>
    <d v="2015-07-08T14:00:23"/>
  </r>
  <r>
    <x v="0"/>
    <s v="GB"/>
    <s v="GBP"/>
    <n v="1458943200"/>
    <n v="1456491680"/>
    <b v="1"/>
    <n v="329"/>
    <b v="1"/>
    <s v="photography/photobooks"/>
    <n v="318"/>
    <n v="67.835866261398181"/>
    <x v="8"/>
    <s v="photobooks"/>
    <x v="1502"/>
    <d v="2016-03-25T22:00:00"/>
  </r>
  <r>
    <x v="0"/>
    <s v="BE"/>
    <s v="EUR"/>
    <n v="1477210801"/>
    <n v="1472026801"/>
    <b v="1"/>
    <n v="71"/>
    <b v="1"/>
    <s v="photography/photobooks"/>
    <n v="295.92999999999984"/>
    <n v="56.98492957746479"/>
    <x v="8"/>
    <s v="photobooks"/>
    <x v="1503"/>
    <d v="2016-10-23T08:20:01"/>
  </r>
  <r>
    <x v="0"/>
    <s v="GB"/>
    <s v="GBP"/>
    <n v="1402389180"/>
    <n v="1399996024"/>
    <b v="1"/>
    <n v="269"/>
    <b v="1"/>
    <s v="photography/photobooks"/>
    <n v="11566"/>
    <n v="67.159851301115239"/>
    <x v="8"/>
    <s v="photobooks"/>
    <x v="1504"/>
    <d v="2014-06-10T08:33:00"/>
  </r>
  <r>
    <x v="0"/>
    <s v="DE"/>
    <s v="EUR"/>
    <n v="1458676860"/>
    <n v="1455446303"/>
    <b v="1"/>
    <n v="345"/>
    <b v="1"/>
    <s v="photography/photobooks"/>
    <n v="573"/>
    <n v="48.037681159420288"/>
    <x v="8"/>
    <s v="photobooks"/>
    <x v="1505"/>
    <d v="2016-03-22T20:01:00"/>
  </r>
  <r>
    <x v="0"/>
    <s v="GB"/>
    <s v="GBP"/>
    <n v="1406227904"/>
    <n v="1403635904"/>
    <b v="1"/>
    <n v="43"/>
    <b v="1"/>
    <s v="photography/photobooks"/>
    <n v="171"/>
    <n v="38.860465116279073"/>
    <x v="8"/>
    <s v="photobooks"/>
    <x v="1506"/>
    <d v="2014-07-24T18:51:44"/>
  </r>
  <r>
    <x v="0"/>
    <s v="US"/>
    <s v="USD"/>
    <n v="1273911000"/>
    <n v="1268822909"/>
    <b v="1"/>
    <n v="33"/>
    <b v="1"/>
    <s v="photography/photobooks"/>
    <n v="1380"/>
    <n v="78.181818181818187"/>
    <x v="8"/>
    <s v="photobooks"/>
    <x v="1507"/>
    <d v="2010-05-15T08:10:00"/>
  </r>
  <r>
    <x v="0"/>
    <s v="US"/>
    <s v="USD"/>
    <n v="1403880281"/>
    <n v="1401201881"/>
    <b v="1"/>
    <n v="211"/>
    <b v="1"/>
    <s v="photography/photobooks"/>
    <n v="1991"/>
    <n v="97.113744075829388"/>
    <x v="8"/>
    <s v="photobooks"/>
    <x v="1508"/>
    <d v="2014-06-27T14:44:41"/>
  </r>
  <r>
    <x v="0"/>
    <s v="DE"/>
    <s v="EUR"/>
    <n v="1487113140"/>
    <n v="1484570885"/>
    <b v="1"/>
    <n v="196"/>
    <b v="1"/>
    <s v="photography/photobooks"/>
    <n v="4137.2200000000012"/>
    <n v="110.39397959183674"/>
    <x v="8"/>
    <s v="photobooks"/>
    <x v="1509"/>
    <d v="2017-02-14T22:59:00"/>
  </r>
  <r>
    <x v="0"/>
    <s v="GB"/>
    <s v="GBP"/>
    <n v="1405761278"/>
    <n v="1403169278"/>
    <b v="1"/>
    <n v="405"/>
    <b v="1"/>
    <s v="photography/photobooks"/>
    <n v="165.60000000000036"/>
    <n v="39.91506172839506"/>
    <x v="8"/>
    <s v="photobooks"/>
    <x v="1510"/>
    <d v="2014-07-19T09:14:38"/>
  </r>
  <r>
    <x v="0"/>
    <s v="US"/>
    <s v="USD"/>
    <n v="1447858804"/>
    <n v="1445263204"/>
    <b v="1"/>
    <n v="206"/>
    <b v="1"/>
    <s v="photography/photobooks"/>
    <n v="1651"/>
    <n v="75.975728155339809"/>
    <x v="8"/>
    <s v="photobooks"/>
    <x v="1511"/>
    <d v="2015-11-18T15:00:04"/>
  </r>
  <r>
    <x v="0"/>
    <s v="US"/>
    <s v="USD"/>
    <n v="1486311939"/>
    <n v="1483719939"/>
    <b v="1"/>
    <n v="335"/>
    <b v="1"/>
    <s v="photography/photobooks"/>
    <n v="16057"/>
    <n v="58.379104477611939"/>
    <x v="8"/>
    <s v="photobooks"/>
    <x v="1512"/>
    <d v="2017-02-05T16:25:39"/>
  </r>
  <r>
    <x v="0"/>
    <s v="GB"/>
    <s v="GBP"/>
    <n v="1405523866"/>
    <n v="1402931866"/>
    <b v="1"/>
    <n v="215"/>
    <b v="1"/>
    <s v="photography/photobooks"/>
    <n v="4001.5"/>
    <n v="55.82093023255814"/>
    <x v="8"/>
    <s v="photobooks"/>
    <x v="1513"/>
    <d v="2014-07-16T15:17:46"/>
  </r>
  <r>
    <x v="0"/>
    <s v="US"/>
    <s v="USD"/>
    <n v="1443363640"/>
    <n v="1439907640"/>
    <b v="1"/>
    <n v="176"/>
    <b v="1"/>
    <s v="photography/photobooks"/>
    <n v="1619"/>
    <n v="151.24431818181819"/>
    <x v="8"/>
    <s v="photobooks"/>
    <x v="1514"/>
    <d v="2015-09-27T14:20:40"/>
  </r>
  <r>
    <x v="0"/>
    <s v="NO"/>
    <s v="NOK"/>
    <n v="1458104697"/>
    <n v="1455516297"/>
    <b v="1"/>
    <n v="555"/>
    <b v="1"/>
    <s v="photography/photobooks"/>
    <n v="171567"/>
    <n v="849.67027027027029"/>
    <x v="8"/>
    <s v="photobooks"/>
    <x v="1515"/>
    <d v="2016-03-16T05:04:57"/>
  </r>
  <r>
    <x v="0"/>
    <s v="US"/>
    <s v="USD"/>
    <n v="1475762400"/>
    <n v="1473160292"/>
    <b v="1"/>
    <n v="116"/>
    <b v="1"/>
    <s v="photography/photobooks"/>
    <n v="1472"/>
    <n v="159.24137931034483"/>
    <x v="8"/>
    <s v="photobooks"/>
    <x v="1516"/>
    <d v="2016-10-06T14:00:00"/>
  </r>
  <r>
    <x v="0"/>
    <s v="US"/>
    <s v="USD"/>
    <n v="1417845600"/>
    <n v="1415194553"/>
    <b v="1"/>
    <n v="615"/>
    <b v="1"/>
    <s v="photography/photobooks"/>
    <n v="9297"/>
    <n v="39.507317073170732"/>
    <x v="8"/>
    <s v="photobooks"/>
    <x v="1517"/>
    <d v="2014-12-06T06:00:00"/>
  </r>
  <r>
    <x v="0"/>
    <s v="US"/>
    <s v="USD"/>
    <n v="1401565252"/>
    <n v="1398973252"/>
    <b v="1"/>
    <n v="236"/>
    <b v="1"/>
    <s v="photography/photobooks"/>
    <n v="15805"/>
    <n v="130.52966101694915"/>
    <x v="8"/>
    <s v="photobooks"/>
    <x v="1518"/>
    <d v="2014-05-31T19:40:52"/>
  </r>
  <r>
    <x v="0"/>
    <s v="US"/>
    <s v="USD"/>
    <n v="1403301540"/>
    <n v="1400867283"/>
    <b v="1"/>
    <n v="145"/>
    <b v="1"/>
    <s v="photography/photobooks"/>
    <n v="302.75"/>
    <n v="64.156896551724131"/>
    <x v="8"/>
    <s v="photobooks"/>
    <x v="1519"/>
    <d v="2014-06-20T21:59:00"/>
  </r>
  <r>
    <x v="0"/>
    <s v="US"/>
    <s v="USD"/>
    <n v="1418961600"/>
    <n v="1415824513"/>
    <b v="1"/>
    <n v="167"/>
    <b v="1"/>
    <s v="photography/photobooks"/>
    <n v="625"/>
    <n v="111.52694610778443"/>
    <x v="8"/>
    <s v="photobooks"/>
    <x v="1520"/>
    <d v="2014-12-19T04:00:00"/>
  </r>
  <r>
    <x v="0"/>
    <s v="US"/>
    <s v="USD"/>
    <n v="1465272091"/>
    <n v="1462248091"/>
    <b v="1"/>
    <n v="235"/>
    <b v="1"/>
    <s v="photography/photobooks"/>
    <n v="2555"/>
    <n v="170.44680851063831"/>
    <x v="8"/>
    <s v="photobooks"/>
    <x v="1521"/>
    <d v="2016-06-07T04:01:31"/>
  </r>
  <r>
    <x v="0"/>
    <s v="US"/>
    <s v="USD"/>
    <n v="1413575739"/>
    <n v="1410983739"/>
    <b v="1"/>
    <n v="452"/>
    <b v="1"/>
    <s v="photography/photobooks"/>
    <n v="16950.099999999999"/>
    <n v="133.7391592920354"/>
    <x v="8"/>
    <s v="photobooks"/>
    <x v="1522"/>
    <d v="2014-10-17T19:55:39"/>
  </r>
  <r>
    <x v="0"/>
    <s v="US"/>
    <s v="USD"/>
    <n v="1419292800"/>
    <n v="1416592916"/>
    <b v="1"/>
    <n v="241"/>
    <b v="1"/>
    <s v="photography/photobooks"/>
    <n v="4596"/>
    <n v="95.834024896265561"/>
    <x v="8"/>
    <s v="photobooks"/>
    <x v="1523"/>
    <d v="2014-12-23T00:00:00"/>
  </r>
  <r>
    <x v="0"/>
    <s v="SE"/>
    <s v="SEK"/>
    <n v="1487592090"/>
    <n v="1485000090"/>
    <b v="1"/>
    <n v="28"/>
    <b v="1"/>
    <s v="photography/photobooks"/>
    <n v="3210"/>
    <n v="221.78571428571428"/>
    <x v="8"/>
    <s v="photobooks"/>
    <x v="1524"/>
    <d v="2017-02-20T12:01:30"/>
  </r>
  <r>
    <x v="0"/>
    <s v="US"/>
    <s v="USD"/>
    <n v="1471539138"/>
    <n v="1468947138"/>
    <b v="1"/>
    <n v="140"/>
    <b v="1"/>
    <s v="photography/photobooks"/>
    <n v="1924.1499999999996"/>
    <n v="32.315357142857138"/>
    <x v="8"/>
    <s v="photobooks"/>
    <x v="1525"/>
    <d v="2016-08-18T16:52:18"/>
  </r>
  <r>
    <x v="0"/>
    <s v="US"/>
    <s v="USD"/>
    <n v="1453185447"/>
    <n v="1448951847"/>
    <b v="1"/>
    <n v="280"/>
    <b v="1"/>
    <s v="photography/photobooks"/>
    <n v="4675"/>
    <n v="98.839285714285708"/>
    <x v="8"/>
    <s v="photobooks"/>
    <x v="1526"/>
    <d v="2016-01-19T06:37:27"/>
  </r>
  <r>
    <x v="0"/>
    <s v="US"/>
    <s v="USD"/>
    <n v="1489497886"/>
    <n v="1487082286"/>
    <b v="1"/>
    <n v="70"/>
    <b v="1"/>
    <s v="photography/photobooks"/>
    <n v="365.55000000000018"/>
    <n v="55.222142857142863"/>
    <x v="8"/>
    <s v="photobooks"/>
    <x v="1527"/>
    <d v="2017-03-14T13:24:46"/>
  </r>
  <r>
    <x v="0"/>
    <s v="US"/>
    <s v="USD"/>
    <n v="1485907200"/>
    <n v="1483292122"/>
    <b v="1"/>
    <n v="160"/>
    <b v="1"/>
    <s v="photography/photobooks"/>
    <n v="5447"/>
    <n v="52.793750000000003"/>
    <x v="8"/>
    <s v="photobooks"/>
    <x v="1528"/>
    <d v="2017-02-01T00:00:00"/>
  </r>
  <r>
    <x v="0"/>
    <s v="US"/>
    <s v="USD"/>
    <n v="1426773920"/>
    <n v="1424185520"/>
    <b v="1"/>
    <n v="141"/>
    <b v="1"/>
    <s v="photography/photobooks"/>
    <n v="129"/>
    <n v="135.66666666666666"/>
    <x v="8"/>
    <s v="photobooks"/>
    <x v="1529"/>
    <d v="2015-03-19T14:05:20"/>
  </r>
  <r>
    <x v="0"/>
    <s v="US"/>
    <s v="USD"/>
    <n v="1445624695"/>
    <n v="1443464695"/>
    <b v="1"/>
    <n v="874"/>
    <b v="1"/>
    <s v="photography/photobooks"/>
    <n v="12189"/>
    <n v="53.991990846681922"/>
    <x v="8"/>
    <s v="photobooks"/>
    <x v="1530"/>
    <d v="2015-10-23T18:24:55"/>
  </r>
  <r>
    <x v="0"/>
    <s v="US"/>
    <s v="USD"/>
    <n v="1417402800"/>
    <n v="1414610126"/>
    <b v="1"/>
    <n v="73"/>
    <b v="1"/>
    <s v="photography/photobooks"/>
    <n v="1785"/>
    <n v="56.643835616438359"/>
    <x v="8"/>
    <s v="photobooks"/>
    <x v="1531"/>
    <d v="2014-12-01T03:00:00"/>
  </r>
  <r>
    <x v="0"/>
    <s v="AU"/>
    <s v="AUD"/>
    <n v="1455548400"/>
    <n v="1453461865"/>
    <b v="1"/>
    <n v="294"/>
    <b v="1"/>
    <s v="photography/photobooks"/>
    <n v="19201"/>
    <n v="82.316326530612244"/>
    <x v="8"/>
    <s v="photobooks"/>
    <x v="1532"/>
    <d v="2016-02-15T15:00:00"/>
  </r>
  <r>
    <x v="0"/>
    <s v="US"/>
    <s v="USD"/>
    <n v="1462161540"/>
    <n v="1457913777"/>
    <b v="1"/>
    <n v="740"/>
    <b v="1"/>
    <s v="photography/photobooks"/>
    <n v="20313"/>
    <n v="88.26081081081081"/>
    <x v="8"/>
    <s v="photobooks"/>
    <x v="1533"/>
    <d v="2016-05-02T03:59:00"/>
  </r>
  <r>
    <x v="0"/>
    <s v="US"/>
    <s v="USD"/>
    <n v="1441383062"/>
    <n v="1438791062"/>
    <b v="1"/>
    <n v="369"/>
    <b v="1"/>
    <s v="photography/photobooks"/>
    <n v="23830"/>
    <n v="84.905149051490511"/>
    <x v="8"/>
    <s v="photobooks"/>
    <x v="1534"/>
    <d v="2015-09-04T16:11:02"/>
  </r>
  <r>
    <x v="0"/>
    <s v="US"/>
    <s v="USD"/>
    <n v="1464040800"/>
    <n v="1461527631"/>
    <b v="1"/>
    <n v="110"/>
    <b v="1"/>
    <s v="photography/photobooks"/>
    <n v="1297"/>
    <n v="48.154545454545456"/>
    <x v="8"/>
    <s v="photobooks"/>
    <x v="1535"/>
    <d v="2016-05-23T22:00:00"/>
  </r>
  <r>
    <x v="0"/>
    <s v="US"/>
    <s v="USD"/>
    <n v="1440702910"/>
    <n v="1438110910"/>
    <b v="1"/>
    <n v="455"/>
    <b v="1"/>
    <s v="photography/photobooks"/>
    <n v="18037.009999999998"/>
    <n v="66.015406593406595"/>
    <x v="8"/>
    <s v="photobooks"/>
    <x v="1536"/>
    <d v="2015-08-27T19:15:10"/>
  </r>
  <r>
    <x v="0"/>
    <s v="DE"/>
    <s v="EUR"/>
    <n v="1470506400"/>
    <n v="1467358427"/>
    <b v="1"/>
    <n v="224"/>
    <b v="1"/>
    <s v="photography/photobooks"/>
    <n v="9588"/>
    <n v="96.375"/>
    <x v="8"/>
    <s v="photobooks"/>
    <x v="1537"/>
    <d v="2016-08-06T18:00:00"/>
  </r>
  <r>
    <x v="0"/>
    <s v="US"/>
    <s v="USD"/>
    <n v="1421952370"/>
    <n v="1418064370"/>
    <b v="1"/>
    <n v="46"/>
    <b v="1"/>
    <s v="photography/photobooks"/>
    <n v="184"/>
    <n v="156.17391304347825"/>
    <x v="8"/>
    <s v="photobooks"/>
    <x v="1538"/>
    <d v="2015-01-22T18:46:10"/>
  </r>
  <r>
    <x v="0"/>
    <s v="US"/>
    <s v="USD"/>
    <n v="1483481019"/>
    <n v="1480629819"/>
    <b v="0"/>
    <n v="284"/>
    <b v="1"/>
    <s v="photography/photobooks"/>
    <n v="7197.2200000000012"/>
    <n v="95.764859154929582"/>
    <x v="8"/>
    <s v="photobooks"/>
    <x v="1539"/>
    <d v="2017-01-03T22:03:39"/>
  </r>
  <r>
    <x v="0"/>
    <s v="US"/>
    <s v="USD"/>
    <n v="1416964500"/>
    <n v="1414368616"/>
    <b v="1"/>
    <n v="98"/>
    <b v="1"/>
    <s v="photography/photobooks"/>
    <n v="2680"/>
    <n v="180.40816326530611"/>
    <x v="8"/>
    <s v="photobooks"/>
    <x v="1540"/>
    <d v="2014-11-26T01:15:00"/>
  </r>
  <r>
    <x v="2"/>
    <s v="US"/>
    <s v="USD"/>
    <n v="1420045538"/>
    <n v="1417453538"/>
    <b v="0"/>
    <n v="2"/>
    <b v="0"/>
    <s v="photography/nature"/>
    <n v="-17994"/>
    <n v="3"/>
    <x v="8"/>
    <s v="nature"/>
    <x v="1541"/>
    <d v="2014-12-31T17:05:38"/>
  </r>
  <r>
    <x v="2"/>
    <s v="CA"/>
    <s v="CAD"/>
    <n v="1435708500"/>
    <n v="1434412500"/>
    <b v="0"/>
    <n v="1"/>
    <b v="0"/>
    <s v="photography/nature"/>
    <n v="-480"/>
    <n v="20"/>
    <x v="8"/>
    <s v="nature"/>
    <x v="1542"/>
    <d v="2015-06-30T23:55:00"/>
  </r>
  <r>
    <x v="2"/>
    <s v="US"/>
    <s v="USD"/>
    <n v="1416662034"/>
    <n v="1414066434"/>
    <b v="0"/>
    <n v="1"/>
    <b v="0"/>
    <s v="photography/nature"/>
    <n v="-2240"/>
    <n v="10"/>
    <x v="8"/>
    <s v="nature"/>
    <x v="1543"/>
    <d v="2014-11-22T13:13:54"/>
  </r>
  <r>
    <x v="2"/>
    <s v="US"/>
    <s v="USD"/>
    <n v="1427847480"/>
    <n v="1424222024"/>
    <b v="0"/>
    <n v="0"/>
    <b v="0"/>
    <s v="photography/nature"/>
    <n v="-1000"/>
    <e v="#DIV/0!"/>
    <x v="8"/>
    <s v="nature"/>
    <x v="1544"/>
    <d v="2015-04-01T00:18:00"/>
  </r>
  <r>
    <x v="2"/>
    <s v="US"/>
    <s v="USD"/>
    <n v="1425330960"/>
    <n v="1422393234"/>
    <b v="0"/>
    <n v="1"/>
    <b v="0"/>
    <s v="photography/nature"/>
    <n v="-2999"/>
    <n v="1"/>
    <x v="8"/>
    <s v="nature"/>
    <x v="1545"/>
    <d v="2015-03-02T21:16:00"/>
  </r>
  <r>
    <x v="2"/>
    <s v="GB"/>
    <s v="GBP"/>
    <n v="1410930399"/>
    <n v="1405746399"/>
    <b v="0"/>
    <n v="11"/>
    <b v="0"/>
    <s v="photography/nature"/>
    <n v="-711"/>
    <n v="26.272727272727273"/>
    <x v="8"/>
    <s v="nature"/>
    <x v="1546"/>
    <d v="2014-09-17T05:06:39"/>
  </r>
  <r>
    <x v="2"/>
    <s v="US"/>
    <s v="USD"/>
    <n v="1487844882"/>
    <n v="1487240082"/>
    <b v="0"/>
    <n v="0"/>
    <b v="0"/>
    <s v="photography/nature"/>
    <n v="-20"/>
    <e v="#DIV/0!"/>
    <x v="8"/>
    <s v="nature"/>
    <x v="1547"/>
    <d v="2017-02-23T10:14:42"/>
  </r>
  <r>
    <x v="2"/>
    <s v="US"/>
    <s v="USD"/>
    <n v="1447020620"/>
    <n v="1444425020"/>
    <b v="0"/>
    <n v="1"/>
    <b v="0"/>
    <s v="photography/nature"/>
    <n v="-640"/>
    <n v="60"/>
    <x v="8"/>
    <s v="nature"/>
    <x v="1548"/>
    <d v="2015-11-08T22:10:20"/>
  </r>
  <r>
    <x v="2"/>
    <s v="US"/>
    <s v="USD"/>
    <n v="1446524159"/>
    <n v="1443928559"/>
    <b v="0"/>
    <n v="6"/>
    <b v="0"/>
    <s v="photography/nature"/>
    <n v="-330"/>
    <n v="28.333333333333332"/>
    <x v="8"/>
    <s v="nature"/>
    <x v="1549"/>
    <d v="2015-11-03T04:15:59"/>
  </r>
  <r>
    <x v="2"/>
    <s v="GB"/>
    <s v="GBP"/>
    <n v="1463050034"/>
    <n v="1460458034"/>
    <b v="0"/>
    <n v="7"/>
    <b v="0"/>
    <s v="photography/nature"/>
    <n v="-649"/>
    <n v="14.428571428571429"/>
    <x v="8"/>
    <s v="nature"/>
    <x v="1550"/>
    <d v="2016-05-12T10:47:14"/>
  </r>
  <r>
    <x v="2"/>
    <s v="US"/>
    <s v="USD"/>
    <n v="1432756039"/>
    <n v="1430164039"/>
    <b v="0"/>
    <n v="0"/>
    <b v="0"/>
    <s v="photography/nature"/>
    <n v="-3500"/>
    <e v="#DIV/0!"/>
    <x v="8"/>
    <s v="nature"/>
    <x v="1551"/>
    <d v="2015-05-27T19:47:19"/>
  </r>
  <r>
    <x v="2"/>
    <s v="US"/>
    <s v="USD"/>
    <n v="1412135940"/>
    <n v="1410366708"/>
    <b v="0"/>
    <n v="16"/>
    <b v="0"/>
    <s v="photography/nature"/>
    <n v="-2185"/>
    <n v="132.1875"/>
    <x v="8"/>
    <s v="nature"/>
    <x v="1552"/>
    <d v="2014-10-01T03:59:00"/>
  </r>
  <r>
    <x v="2"/>
    <s v="US"/>
    <s v="USD"/>
    <n v="1441176447"/>
    <n v="1438584447"/>
    <b v="0"/>
    <n v="0"/>
    <b v="0"/>
    <s v="photography/nature"/>
    <n v="-6000"/>
    <e v="#DIV/0!"/>
    <x v="8"/>
    <s v="nature"/>
    <x v="1553"/>
    <d v="2015-09-02T06:47:27"/>
  </r>
  <r>
    <x v="2"/>
    <s v="AU"/>
    <s v="AUD"/>
    <n v="1438495390"/>
    <n v="1435903390"/>
    <b v="0"/>
    <n v="0"/>
    <b v="0"/>
    <s v="photography/nature"/>
    <n v="-20000"/>
    <e v="#DIV/0!"/>
    <x v="8"/>
    <s v="nature"/>
    <x v="1554"/>
    <d v="2015-08-02T06:03:10"/>
  </r>
  <r>
    <x v="2"/>
    <s v="US"/>
    <s v="USD"/>
    <n v="1442509200"/>
    <n v="1440513832"/>
    <b v="0"/>
    <n v="0"/>
    <b v="0"/>
    <s v="photography/nature"/>
    <n v="-750"/>
    <e v="#DIV/0!"/>
    <x v="8"/>
    <s v="nature"/>
    <x v="1555"/>
    <d v="2015-09-17T17:00:00"/>
  </r>
  <r>
    <x v="2"/>
    <s v="CA"/>
    <s v="CAD"/>
    <n v="1467603624"/>
    <n v="1465011624"/>
    <b v="0"/>
    <n v="12"/>
    <b v="0"/>
    <s v="photography/nature"/>
    <n v="-823"/>
    <n v="56.416666666666664"/>
    <x v="8"/>
    <s v="nature"/>
    <x v="1556"/>
    <d v="2016-07-04T03:40:24"/>
  </r>
  <r>
    <x v="2"/>
    <s v="US"/>
    <s v="USD"/>
    <n v="1411227633"/>
    <n v="1408549233"/>
    <b v="0"/>
    <n v="1"/>
    <b v="0"/>
    <s v="photography/nature"/>
    <n v="-2400"/>
    <n v="100"/>
    <x v="8"/>
    <s v="nature"/>
    <x v="1557"/>
    <d v="2014-09-20T15:40:33"/>
  </r>
  <r>
    <x v="2"/>
    <s v="GB"/>
    <s v="GBP"/>
    <n v="1440763920"/>
    <n v="1435656759"/>
    <b v="0"/>
    <n v="3"/>
    <b v="0"/>
    <s v="photography/nature"/>
    <n v="-715"/>
    <n v="11.666666666666666"/>
    <x v="8"/>
    <s v="nature"/>
    <x v="1558"/>
    <d v="2015-08-28T12:12:00"/>
  </r>
  <r>
    <x v="2"/>
    <s v="US"/>
    <s v="USD"/>
    <n v="1430270199"/>
    <n v="1428974199"/>
    <b v="0"/>
    <n v="1"/>
    <b v="0"/>
    <s v="photography/nature"/>
    <n v="-14950"/>
    <n v="50"/>
    <x v="8"/>
    <s v="nature"/>
    <x v="1559"/>
    <d v="2015-04-29T01:16:39"/>
  </r>
  <r>
    <x v="2"/>
    <s v="US"/>
    <s v="USD"/>
    <n v="1415842193"/>
    <n v="1414110593"/>
    <b v="0"/>
    <n v="4"/>
    <b v="0"/>
    <s v="photography/nature"/>
    <n v="-2406"/>
    <n v="23.5"/>
    <x v="8"/>
    <s v="nature"/>
    <x v="1560"/>
    <d v="2014-11-13T01:29:53"/>
  </r>
  <r>
    <x v="1"/>
    <s v="US"/>
    <s v="USD"/>
    <n v="1383789603"/>
    <n v="1381194003"/>
    <b v="0"/>
    <n v="1"/>
    <b v="0"/>
    <s v="publishing/art books"/>
    <n v="-9933"/>
    <n v="67"/>
    <x v="3"/>
    <s v="art books"/>
    <x v="1561"/>
    <d v="2013-11-07T02:00:03"/>
  </r>
  <r>
    <x v="1"/>
    <s v="US"/>
    <s v="USD"/>
    <n v="1259715000"/>
    <n v="1253712916"/>
    <b v="0"/>
    <n v="0"/>
    <b v="0"/>
    <s v="publishing/art books"/>
    <n v="-4000"/>
    <e v="#DIV/0!"/>
    <x v="3"/>
    <s v="art books"/>
    <x v="1562"/>
    <d v="2009-12-02T00:50:00"/>
  </r>
  <r>
    <x v="1"/>
    <s v="GB"/>
    <s v="GBP"/>
    <n v="1394815751"/>
    <n v="1389635351"/>
    <b v="0"/>
    <n v="2"/>
    <b v="0"/>
    <s v="publishing/art books"/>
    <n v="-5915"/>
    <n v="42.5"/>
    <x v="3"/>
    <s v="art books"/>
    <x v="1563"/>
    <d v="2014-03-14T16:49:11"/>
  </r>
  <r>
    <x v="1"/>
    <s v="US"/>
    <s v="USD"/>
    <n v="1432843500"/>
    <n v="1430124509"/>
    <b v="0"/>
    <n v="1"/>
    <b v="0"/>
    <s v="publishing/art books"/>
    <n v="-9990"/>
    <n v="10"/>
    <x v="3"/>
    <s v="art books"/>
    <x v="1564"/>
    <d v="2015-05-28T20:05:00"/>
  </r>
  <r>
    <x v="1"/>
    <s v="US"/>
    <s v="USD"/>
    <n v="1307554261"/>
    <n v="1304962261"/>
    <b v="0"/>
    <n v="1"/>
    <b v="0"/>
    <s v="publishing/art books"/>
    <n v="-3900"/>
    <n v="100"/>
    <x v="3"/>
    <s v="art books"/>
    <x v="1565"/>
    <d v="2011-06-08T17:31:01"/>
  </r>
  <r>
    <x v="1"/>
    <s v="US"/>
    <s v="USD"/>
    <n v="1469656800"/>
    <n v="1467151204"/>
    <b v="0"/>
    <n v="59"/>
    <b v="0"/>
    <s v="publishing/art books"/>
    <n v="-23625"/>
    <n v="108.05084745762711"/>
    <x v="3"/>
    <s v="art books"/>
    <x v="1566"/>
    <d v="2016-07-27T22:00:00"/>
  </r>
  <r>
    <x v="1"/>
    <s v="US"/>
    <s v="USD"/>
    <n v="1392595200"/>
    <n v="1391293745"/>
    <b v="0"/>
    <n v="13"/>
    <b v="0"/>
    <s v="publishing/art books"/>
    <n v="-8150"/>
    <n v="26.923076923076923"/>
    <x v="3"/>
    <s v="art books"/>
    <x v="1567"/>
    <d v="2014-02-17T00:00:00"/>
  </r>
  <r>
    <x v="1"/>
    <s v="US"/>
    <s v="USD"/>
    <n v="1419384585"/>
    <n v="1416360585"/>
    <b v="0"/>
    <n v="22"/>
    <b v="0"/>
    <s v="publishing/art books"/>
    <n v="-21590"/>
    <n v="155"/>
    <x v="3"/>
    <s v="art books"/>
    <x v="1568"/>
    <d v="2014-12-24T01:29:45"/>
  </r>
  <r>
    <x v="1"/>
    <s v="US"/>
    <s v="USD"/>
    <n v="1369498714"/>
    <n v="1366906714"/>
    <b v="0"/>
    <n v="0"/>
    <b v="0"/>
    <s v="publishing/art books"/>
    <n v="-30000"/>
    <e v="#DIV/0!"/>
    <x v="3"/>
    <s v="art books"/>
    <x v="1569"/>
    <d v="2013-05-25T16:18:34"/>
  </r>
  <r>
    <x v="1"/>
    <s v="US"/>
    <s v="USD"/>
    <n v="1460140282"/>
    <n v="1457551882"/>
    <b v="0"/>
    <n v="52"/>
    <b v="0"/>
    <s v="publishing/art books"/>
    <n v="-3516"/>
    <n v="47.769230769230766"/>
    <x v="3"/>
    <s v="art books"/>
    <x v="1570"/>
    <d v="2016-04-08T18:31:22"/>
  </r>
  <r>
    <x v="1"/>
    <s v="GB"/>
    <s v="GBP"/>
    <n v="1434738483"/>
    <n v="1432146483"/>
    <b v="0"/>
    <n v="4"/>
    <b v="0"/>
    <s v="publishing/art books"/>
    <n v="-12020"/>
    <n v="20"/>
    <x v="3"/>
    <s v="art books"/>
    <x v="1571"/>
    <d v="2015-06-19T18:28:03"/>
  </r>
  <r>
    <x v="1"/>
    <s v="GB"/>
    <s v="GBP"/>
    <n v="1456703940"/>
    <n v="1454546859"/>
    <b v="0"/>
    <n v="3"/>
    <b v="0"/>
    <s v="publishing/art books"/>
    <n v="-2375"/>
    <n v="41.666666666666664"/>
    <x v="3"/>
    <s v="art books"/>
    <x v="1572"/>
    <d v="2016-02-28T23:59:00"/>
  </r>
  <r>
    <x v="1"/>
    <s v="CA"/>
    <s v="CAD"/>
    <n v="1491019140"/>
    <n v="1487548802"/>
    <b v="0"/>
    <n v="3"/>
    <b v="0"/>
    <s v="publishing/art books"/>
    <n v="-8777"/>
    <n v="74.333333333333329"/>
    <x v="3"/>
    <s v="art books"/>
    <x v="1573"/>
    <d v="2017-04-01T03:59:00"/>
  </r>
  <r>
    <x v="1"/>
    <s v="US"/>
    <s v="USD"/>
    <n v="1424211329"/>
    <n v="1421187329"/>
    <b v="0"/>
    <n v="6"/>
    <b v="0"/>
    <s v="publishing/art books"/>
    <n v="-9494"/>
    <n v="84.333333333333329"/>
    <x v="3"/>
    <s v="art books"/>
    <x v="1574"/>
    <d v="2015-02-17T22:15:29"/>
  </r>
  <r>
    <x v="1"/>
    <s v="US"/>
    <s v="USD"/>
    <n v="1404909296"/>
    <n v="1402317296"/>
    <b v="0"/>
    <n v="35"/>
    <b v="0"/>
    <s v="publishing/art books"/>
    <n v="-7709"/>
    <n v="65.457142857142856"/>
    <x v="3"/>
    <s v="art books"/>
    <x v="1575"/>
    <d v="2014-07-09T12:34:56"/>
  </r>
  <r>
    <x v="1"/>
    <s v="US"/>
    <s v="USD"/>
    <n v="1435698368"/>
    <n v="1431810368"/>
    <b v="0"/>
    <n v="10"/>
    <b v="0"/>
    <s v="publishing/art books"/>
    <n v="-4350"/>
    <n v="65"/>
    <x v="3"/>
    <s v="art books"/>
    <x v="1576"/>
    <d v="2015-06-30T21:06:08"/>
  </r>
  <r>
    <x v="1"/>
    <s v="US"/>
    <s v="USD"/>
    <n v="1343161248"/>
    <n v="1337977248"/>
    <b v="0"/>
    <n v="2"/>
    <b v="0"/>
    <s v="publishing/art books"/>
    <n v="-9945"/>
    <n v="27.5"/>
    <x v="3"/>
    <s v="art books"/>
    <x v="1577"/>
    <d v="2012-07-24T20:20:48"/>
  </r>
  <r>
    <x v="1"/>
    <s v="US"/>
    <s v="USD"/>
    <n v="1283392800"/>
    <n v="1281317691"/>
    <b v="0"/>
    <n v="4"/>
    <b v="0"/>
    <s v="publishing/art books"/>
    <n v="-1692"/>
    <n v="51.25"/>
    <x v="3"/>
    <s v="art books"/>
    <x v="1578"/>
    <d v="2010-09-02T02:00:00"/>
  </r>
  <r>
    <x v="1"/>
    <s v="US"/>
    <s v="USD"/>
    <n v="1377734091"/>
    <n v="1374882891"/>
    <b v="0"/>
    <n v="2"/>
    <b v="0"/>
    <s v="publishing/art books"/>
    <n v="-3305"/>
    <n v="14"/>
    <x v="3"/>
    <s v="art books"/>
    <x v="1579"/>
    <d v="2013-08-28T23:54:51"/>
  </r>
  <r>
    <x v="1"/>
    <s v="US"/>
    <s v="USD"/>
    <n v="1337562726"/>
    <n v="1332378726"/>
    <b v="0"/>
    <n v="0"/>
    <b v="0"/>
    <s v="publishing/art books"/>
    <n v="-1750"/>
    <e v="#DIV/0!"/>
    <x v="3"/>
    <s v="art books"/>
    <x v="1580"/>
    <d v="2012-05-21T01:12:06"/>
  </r>
  <r>
    <x v="2"/>
    <s v="GB"/>
    <s v="GBP"/>
    <n v="1450521990"/>
    <n v="1447757190"/>
    <b v="0"/>
    <n v="1"/>
    <b v="0"/>
    <s v="photography/places"/>
    <n v="-995"/>
    <n v="5"/>
    <x v="8"/>
    <s v="places"/>
    <x v="1581"/>
    <d v="2015-12-19T10:46:30"/>
  </r>
  <r>
    <x v="2"/>
    <s v="US"/>
    <s v="USD"/>
    <n v="1445894400"/>
    <n v="1440961053"/>
    <b v="0"/>
    <n v="3"/>
    <b v="0"/>
    <s v="photography/places"/>
    <n v="-907"/>
    <n v="31"/>
    <x v="8"/>
    <s v="places"/>
    <x v="1582"/>
    <d v="2015-10-26T21:20:00"/>
  </r>
  <r>
    <x v="2"/>
    <s v="GB"/>
    <s v="GBP"/>
    <n v="1411681391"/>
    <n v="1409089391"/>
    <b v="0"/>
    <n v="1"/>
    <b v="0"/>
    <s v="photography/places"/>
    <n v="-19985"/>
    <n v="15"/>
    <x v="8"/>
    <s v="places"/>
    <x v="1583"/>
    <d v="2014-09-25T21:43:11"/>
  </r>
  <r>
    <x v="2"/>
    <s v="US"/>
    <s v="USD"/>
    <n v="1401464101"/>
    <n v="1400600101"/>
    <b v="0"/>
    <n v="0"/>
    <b v="0"/>
    <s v="photography/places"/>
    <n v="-1200"/>
    <e v="#DIV/0!"/>
    <x v="8"/>
    <s v="places"/>
    <x v="1584"/>
    <d v="2014-05-30T15:35:01"/>
  </r>
  <r>
    <x v="2"/>
    <s v="CA"/>
    <s v="CAD"/>
    <n v="1482663600"/>
    <n v="1480800568"/>
    <b v="0"/>
    <n v="12"/>
    <b v="0"/>
    <s v="photography/places"/>
    <n v="-420"/>
    <n v="131.66666666666666"/>
    <x v="8"/>
    <s v="places"/>
    <x v="1585"/>
    <d v="2016-12-25T11:00:00"/>
  </r>
  <r>
    <x v="2"/>
    <s v="US"/>
    <s v="USD"/>
    <n v="1428197422"/>
    <n v="1425609022"/>
    <b v="0"/>
    <n v="0"/>
    <b v="0"/>
    <s v="photography/places"/>
    <n v="-1500"/>
    <e v="#DIV/0!"/>
    <x v="8"/>
    <s v="places"/>
    <x v="1586"/>
    <d v="2015-04-05T01:30:22"/>
  </r>
  <r>
    <x v="2"/>
    <s v="US"/>
    <s v="USD"/>
    <n v="1418510965"/>
    <n v="1415918965"/>
    <b v="0"/>
    <n v="1"/>
    <b v="0"/>
    <s v="photography/places"/>
    <n v="-7499"/>
    <n v="1"/>
    <x v="8"/>
    <s v="places"/>
    <x v="1587"/>
    <d v="2014-12-13T22:49:25"/>
  </r>
  <r>
    <x v="2"/>
    <s v="US"/>
    <s v="USD"/>
    <n v="1422735120"/>
    <n v="1420091999"/>
    <b v="0"/>
    <n v="0"/>
    <b v="0"/>
    <s v="photography/places"/>
    <n v="-516"/>
    <e v="#DIV/0!"/>
    <x v="8"/>
    <s v="places"/>
    <x v="1588"/>
    <d v="2015-01-31T20:12:00"/>
  </r>
  <r>
    <x v="2"/>
    <s v="US"/>
    <s v="USD"/>
    <n v="1444433886"/>
    <n v="1441841886"/>
    <b v="0"/>
    <n v="0"/>
    <b v="0"/>
    <s v="photography/places"/>
    <n v="-1200"/>
    <e v="#DIV/0!"/>
    <x v="8"/>
    <s v="places"/>
    <x v="1589"/>
    <d v="2015-10-09T23:38:06"/>
  </r>
  <r>
    <x v="2"/>
    <s v="IT"/>
    <s v="EUR"/>
    <n v="1443040464"/>
    <n v="1440448464"/>
    <b v="0"/>
    <n v="2"/>
    <b v="0"/>
    <s v="photography/places"/>
    <n v="-58980"/>
    <n v="510"/>
    <x v="8"/>
    <s v="places"/>
    <x v="1590"/>
    <d v="2015-09-23T20:34:24"/>
  </r>
  <r>
    <x v="2"/>
    <s v="GB"/>
    <s v="GBP"/>
    <n v="1459700741"/>
    <n v="1457112341"/>
    <b v="0"/>
    <n v="92"/>
    <b v="0"/>
    <s v="photography/places"/>
    <n v="-9908"/>
    <n v="44.478260869565219"/>
    <x v="8"/>
    <s v="places"/>
    <x v="1591"/>
    <d v="2016-04-03T16:25:41"/>
  </r>
  <r>
    <x v="2"/>
    <s v="US"/>
    <s v="USD"/>
    <n v="1427503485"/>
    <n v="1423619085"/>
    <b v="0"/>
    <n v="0"/>
    <b v="0"/>
    <s v="photography/places"/>
    <n v="-25"/>
    <e v="#DIV/0!"/>
    <x v="8"/>
    <s v="places"/>
    <x v="1592"/>
    <d v="2015-03-28T00:44:45"/>
  </r>
  <r>
    <x v="2"/>
    <s v="US"/>
    <s v="USD"/>
    <n v="1425154655"/>
    <n v="1422562655"/>
    <b v="0"/>
    <n v="3"/>
    <b v="0"/>
    <s v="photography/places"/>
    <n v="-21997"/>
    <n v="1"/>
    <x v="8"/>
    <s v="places"/>
    <x v="1593"/>
    <d v="2015-02-28T20:17:35"/>
  </r>
  <r>
    <x v="2"/>
    <s v="US"/>
    <s v="USD"/>
    <n v="1463329260"/>
    <n v="1458147982"/>
    <b v="0"/>
    <n v="10"/>
    <b v="0"/>
    <s v="photography/places"/>
    <n v="-795"/>
    <n v="20.5"/>
    <x v="8"/>
    <s v="places"/>
    <x v="1594"/>
    <d v="2016-05-15T16:21:00"/>
  </r>
  <r>
    <x v="2"/>
    <s v="US"/>
    <s v="USD"/>
    <n v="1403122380"/>
    <n v="1400634728"/>
    <b v="0"/>
    <n v="7"/>
    <b v="0"/>
    <s v="photography/places"/>
    <n v="-99720"/>
    <n v="40"/>
    <x v="8"/>
    <s v="places"/>
    <x v="1595"/>
    <d v="2014-06-18T20:13:00"/>
  </r>
  <r>
    <x v="2"/>
    <s v="GB"/>
    <s v="GBP"/>
    <n v="1418469569"/>
    <n v="1414577969"/>
    <b v="0"/>
    <n v="3"/>
    <b v="0"/>
    <s v="photography/places"/>
    <n v="-3175"/>
    <n v="25"/>
    <x v="8"/>
    <s v="places"/>
    <x v="1596"/>
    <d v="2014-12-13T11:19:29"/>
  </r>
  <r>
    <x v="2"/>
    <s v="US"/>
    <s v="USD"/>
    <n v="1474360197"/>
    <n v="1471768197"/>
    <b v="0"/>
    <n v="0"/>
    <b v="0"/>
    <s v="photography/places"/>
    <n v="-15000"/>
    <e v="#DIV/0!"/>
    <x v="8"/>
    <s v="places"/>
    <x v="1597"/>
    <d v="2016-09-20T08:29:57"/>
  </r>
  <r>
    <x v="2"/>
    <s v="US"/>
    <s v="USD"/>
    <n v="1437926458"/>
    <n v="1432742458"/>
    <b v="0"/>
    <n v="1"/>
    <b v="0"/>
    <s v="photography/places"/>
    <n v="-799"/>
    <n v="1"/>
    <x v="8"/>
    <s v="places"/>
    <x v="1598"/>
    <d v="2015-07-26T16:00:58"/>
  </r>
  <r>
    <x v="2"/>
    <s v="GB"/>
    <s v="GBP"/>
    <n v="1460116576"/>
    <n v="1457528176"/>
    <b v="0"/>
    <n v="0"/>
    <b v="0"/>
    <s v="photography/places"/>
    <n v="-500"/>
    <e v="#DIV/0!"/>
    <x v="8"/>
    <s v="places"/>
    <x v="1599"/>
    <d v="2016-04-08T11:56:16"/>
  </r>
  <r>
    <x v="2"/>
    <s v="US"/>
    <s v="USD"/>
    <n v="1405401060"/>
    <n v="1401585752"/>
    <b v="0"/>
    <n v="9"/>
    <b v="0"/>
    <s v="photography/places"/>
    <n v="-4633"/>
    <n v="40.777777777777779"/>
    <x v="8"/>
    <s v="places"/>
    <x v="1600"/>
    <d v="2014-07-15T05:11:00"/>
  </r>
  <r>
    <x v="0"/>
    <s v="US"/>
    <s v="USD"/>
    <n v="1304561633"/>
    <n v="1301969633"/>
    <b v="0"/>
    <n v="56"/>
    <b v="1"/>
    <s v="music/rock"/>
    <n v="206.23000000000002"/>
    <n v="48.325535714285714"/>
    <x v="4"/>
    <s v="rock"/>
    <x v="1601"/>
    <d v="2011-05-05T02:13:53"/>
  </r>
  <r>
    <x v="0"/>
    <s v="US"/>
    <s v="USD"/>
    <n v="1318633200"/>
    <n v="1314947317"/>
    <b v="0"/>
    <n v="32"/>
    <b v="1"/>
    <s v="music/rock"/>
    <n v="2.5"/>
    <n v="46.953125"/>
    <x v="4"/>
    <s v="rock"/>
    <x v="1602"/>
    <d v="2011-10-14T23:00:00"/>
  </r>
  <r>
    <x v="0"/>
    <s v="US"/>
    <s v="USD"/>
    <n v="1327723459"/>
    <n v="1322539459"/>
    <b v="0"/>
    <n v="30"/>
    <b v="1"/>
    <s v="music/rock"/>
    <n v="0.66000000000008185"/>
    <n v="66.688666666666663"/>
    <x v="4"/>
    <s v="rock"/>
    <x v="1603"/>
    <d v="2012-01-28T04:04:19"/>
  </r>
  <r>
    <x v="0"/>
    <s v="US"/>
    <s v="USD"/>
    <n v="1332011835"/>
    <n v="1328559435"/>
    <b v="0"/>
    <n v="70"/>
    <b v="1"/>
    <s v="music/rock"/>
    <n v="619"/>
    <n v="48.842857142857142"/>
    <x v="4"/>
    <s v="rock"/>
    <x v="1604"/>
    <d v="2012-03-17T19:17:15"/>
  </r>
  <r>
    <x v="0"/>
    <s v="US"/>
    <s v="USD"/>
    <n v="1312182000"/>
    <n v="1311380313"/>
    <b v="0"/>
    <n v="44"/>
    <b v="1"/>
    <s v="music/rock"/>
    <n v="41.600000000000364"/>
    <n v="137.30909090909091"/>
    <x v="4"/>
    <s v="rock"/>
    <x v="1605"/>
    <d v="2011-08-01T07:00:00"/>
  </r>
  <r>
    <x v="0"/>
    <s v="US"/>
    <s v="USD"/>
    <n v="1300930838"/>
    <n v="1293158438"/>
    <b v="0"/>
    <n v="92"/>
    <b v="1"/>
    <s v="music/rock"/>
    <n v="80.329999999999927"/>
    <n v="87.829673913043479"/>
    <x v="4"/>
    <s v="rock"/>
    <x v="1606"/>
    <d v="2011-03-24T01:40:38"/>
  </r>
  <r>
    <x v="0"/>
    <s v="US"/>
    <s v="USD"/>
    <n v="1339701851"/>
    <n v="1337887451"/>
    <b v="0"/>
    <n v="205"/>
    <b v="1"/>
    <s v="music/rock"/>
    <n v="4511"/>
    <n v="70.785365853658533"/>
    <x v="4"/>
    <s v="rock"/>
    <x v="1607"/>
    <d v="2012-06-14T19:24:11"/>
  </r>
  <r>
    <x v="0"/>
    <s v="US"/>
    <s v="USD"/>
    <n v="1388553960"/>
    <n v="1385754986"/>
    <b v="0"/>
    <n v="23"/>
    <b v="1"/>
    <s v="music/rock"/>
    <n v="15"/>
    <n v="52.826086956521742"/>
    <x v="4"/>
    <s v="rock"/>
    <x v="1608"/>
    <d v="2014-01-01T05:26:00"/>
  </r>
  <r>
    <x v="0"/>
    <s v="US"/>
    <s v="USD"/>
    <n v="1320220800"/>
    <n v="1315612909"/>
    <b v="0"/>
    <n v="4"/>
    <b v="1"/>
    <s v="music/rock"/>
    <n v="275"/>
    <n v="443.75"/>
    <x v="4"/>
    <s v="rock"/>
    <x v="1609"/>
    <d v="2011-11-02T08:00:00"/>
  </r>
  <r>
    <x v="0"/>
    <s v="US"/>
    <s v="USD"/>
    <n v="1355609510"/>
    <n v="1353017510"/>
    <b v="0"/>
    <n v="112"/>
    <b v="1"/>
    <s v="music/rock"/>
    <n v="3437"/>
    <n v="48.544642857142854"/>
    <x v="4"/>
    <s v="rock"/>
    <x v="1610"/>
    <d v="2012-12-15T22:11:50"/>
  </r>
  <r>
    <x v="0"/>
    <s v="US"/>
    <s v="USD"/>
    <n v="1370390432"/>
    <n v="1368576032"/>
    <b v="0"/>
    <n v="27"/>
    <b v="1"/>
    <s v="music/rock"/>
    <n v="201"/>
    <n v="37.074074074074076"/>
    <x v="4"/>
    <s v="rock"/>
    <x v="1611"/>
    <d v="2013-06-05T00:00:32"/>
  </r>
  <r>
    <x v="0"/>
    <s v="US"/>
    <s v="USD"/>
    <n v="1357160384"/>
    <n v="1354568384"/>
    <b v="0"/>
    <n v="11"/>
    <b v="1"/>
    <s v="music/rock"/>
    <n v="50"/>
    <n v="50"/>
    <x v="4"/>
    <s v="rock"/>
    <x v="1612"/>
    <d v="2013-01-02T20:59:44"/>
  </r>
  <r>
    <x v="0"/>
    <s v="US"/>
    <s v="USD"/>
    <n v="1342921202"/>
    <n v="1340329202"/>
    <b v="0"/>
    <n v="26"/>
    <b v="1"/>
    <s v="music/rock"/>
    <n v="15"/>
    <n v="39.03846153846154"/>
    <x v="4"/>
    <s v="rock"/>
    <x v="1613"/>
    <d v="2012-07-22T01:40:02"/>
  </r>
  <r>
    <x v="0"/>
    <s v="US"/>
    <s v="USD"/>
    <n v="1407085200"/>
    <n v="1401924769"/>
    <b v="0"/>
    <n v="77"/>
    <b v="1"/>
    <s v="music/rock"/>
    <n v="135"/>
    <n v="66.688311688311686"/>
    <x v="4"/>
    <s v="rock"/>
    <x v="1614"/>
    <d v="2014-08-03T17:00:00"/>
  </r>
  <r>
    <x v="0"/>
    <s v="US"/>
    <s v="USD"/>
    <n v="1323742396"/>
    <n v="1319850796"/>
    <b v="0"/>
    <n v="136"/>
    <b v="1"/>
    <s v="music/rock"/>
    <n v="1130"/>
    <n v="67.132352941176464"/>
    <x v="4"/>
    <s v="rock"/>
    <x v="1615"/>
    <d v="2011-12-13T02:13:16"/>
  </r>
  <r>
    <x v="0"/>
    <s v="US"/>
    <s v="USD"/>
    <n v="1353621600"/>
    <n v="1350061821"/>
    <b v="0"/>
    <n v="157"/>
    <b v="1"/>
    <s v="music/rock"/>
    <n v="420"/>
    <n v="66.369426751592357"/>
    <x v="4"/>
    <s v="rock"/>
    <x v="1616"/>
    <d v="2012-11-22T22:00:00"/>
  </r>
  <r>
    <x v="0"/>
    <s v="US"/>
    <s v="USD"/>
    <n v="1383332400"/>
    <n v="1380470188"/>
    <b v="0"/>
    <n v="158"/>
    <b v="1"/>
    <s v="music/rock"/>
    <n v="3210"/>
    <n v="64.620253164556956"/>
    <x v="4"/>
    <s v="rock"/>
    <x v="1617"/>
    <d v="2013-11-01T19:00:00"/>
  </r>
  <r>
    <x v="0"/>
    <s v="US"/>
    <s v="USD"/>
    <n v="1362757335"/>
    <n v="1359301335"/>
    <b v="0"/>
    <n v="27"/>
    <b v="1"/>
    <s v="music/rock"/>
    <n v="76"/>
    <n v="58.370370370370374"/>
    <x v="4"/>
    <s v="rock"/>
    <x v="1618"/>
    <d v="2013-03-08T15:42:15"/>
  </r>
  <r>
    <x v="0"/>
    <s v="US"/>
    <s v="USD"/>
    <n v="1410755286"/>
    <n v="1408940886"/>
    <b v="0"/>
    <n v="23"/>
    <b v="1"/>
    <s v="music/rock"/>
    <n v="500"/>
    <n v="86.956521739130437"/>
    <x v="4"/>
    <s v="rock"/>
    <x v="1619"/>
    <d v="2014-09-15T04:28:06"/>
  </r>
  <r>
    <x v="0"/>
    <s v="US"/>
    <s v="USD"/>
    <n v="1361606940"/>
    <n v="1361002140"/>
    <b v="0"/>
    <n v="17"/>
    <b v="1"/>
    <s v="music/rock"/>
    <n v="130"/>
    <n v="66.470588235294116"/>
    <x v="4"/>
    <s v="rock"/>
    <x v="1620"/>
    <d v="2013-02-23T08:09:00"/>
  </r>
  <r>
    <x v="0"/>
    <s v="US"/>
    <s v="USD"/>
    <n v="1338177540"/>
    <n v="1333550015"/>
    <b v="0"/>
    <n v="37"/>
    <b v="1"/>
    <s v="music/rock"/>
    <n v="1060"/>
    <n v="163.78378378378378"/>
    <x v="4"/>
    <s v="rock"/>
    <x v="1621"/>
    <d v="2012-05-28T03:59:00"/>
  </r>
  <r>
    <x v="0"/>
    <s v="US"/>
    <s v="USD"/>
    <n v="1418803140"/>
    <n v="1415343874"/>
    <b v="0"/>
    <n v="65"/>
    <b v="1"/>
    <s v="music/rock"/>
    <n v="119"/>
    <n v="107.98461538461538"/>
    <x v="4"/>
    <s v="rock"/>
    <x v="1622"/>
    <d v="2014-12-17T07:59:00"/>
  </r>
  <r>
    <x v="0"/>
    <s v="GB"/>
    <s v="GBP"/>
    <n v="1377621089"/>
    <n v="1372437089"/>
    <b v="0"/>
    <n v="18"/>
    <b v="1"/>
    <s v="music/rock"/>
    <n v="8"/>
    <n v="42.111111111111114"/>
    <x v="4"/>
    <s v="rock"/>
    <x v="1623"/>
    <d v="2013-08-27T16:31:29"/>
  </r>
  <r>
    <x v="0"/>
    <s v="US"/>
    <s v="USD"/>
    <n v="1357721335"/>
    <n v="1354265335"/>
    <b v="0"/>
    <n v="25"/>
    <b v="1"/>
    <s v="music/rock"/>
    <n v="180"/>
    <n v="47.2"/>
    <x v="4"/>
    <s v="rock"/>
    <x v="1624"/>
    <d v="2013-01-09T08:48:55"/>
  </r>
  <r>
    <x v="0"/>
    <s v="US"/>
    <s v="USD"/>
    <n v="1347382053"/>
    <n v="1344962853"/>
    <b v="0"/>
    <n v="104"/>
    <b v="1"/>
    <s v="music/rock"/>
    <n v="4150"/>
    <n v="112.01923076923077"/>
    <x v="4"/>
    <s v="rock"/>
    <x v="1625"/>
    <d v="2012-09-11T16:47:33"/>
  </r>
  <r>
    <x v="0"/>
    <s v="US"/>
    <s v="USD"/>
    <n v="1385932867"/>
    <n v="1383337267"/>
    <b v="0"/>
    <n v="108"/>
    <b v="1"/>
    <s v="music/rock"/>
    <n v="95"/>
    <n v="74.953703703703709"/>
    <x v="4"/>
    <s v="rock"/>
    <x v="1626"/>
    <d v="2013-12-01T21:21:07"/>
  </r>
  <r>
    <x v="0"/>
    <s v="US"/>
    <s v="USD"/>
    <n v="1353905940"/>
    <n v="1351011489"/>
    <b v="0"/>
    <n v="38"/>
    <b v="1"/>
    <s v="music/rock"/>
    <n v="340"/>
    <n v="61.578947368421055"/>
    <x v="4"/>
    <s v="rock"/>
    <x v="1627"/>
    <d v="2012-11-26T04:59:00"/>
  </r>
  <r>
    <x v="0"/>
    <s v="US"/>
    <s v="USD"/>
    <n v="1403026882"/>
    <n v="1400175682"/>
    <b v="0"/>
    <n v="88"/>
    <b v="1"/>
    <s v="music/rock"/>
    <n v="37"/>
    <n v="45.875"/>
    <x v="4"/>
    <s v="rock"/>
    <x v="1628"/>
    <d v="2014-06-17T17:41:22"/>
  </r>
  <r>
    <x v="0"/>
    <s v="US"/>
    <s v="USD"/>
    <n v="1392929333"/>
    <n v="1389041333"/>
    <b v="0"/>
    <n v="82"/>
    <b v="1"/>
    <s v="music/rock"/>
    <n v="220"/>
    <n v="75.853658536585371"/>
    <x v="4"/>
    <s v="rock"/>
    <x v="1629"/>
    <d v="2014-02-20T20:48:53"/>
  </r>
  <r>
    <x v="0"/>
    <s v="US"/>
    <s v="USD"/>
    <n v="1330671540"/>
    <n v="1328040375"/>
    <b v="0"/>
    <n v="126"/>
    <b v="1"/>
    <s v="music/rock"/>
    <n v="6610"/>
    <n v="84.206349206349202"/>
    <x v="4"/>
    <s v="rock"/>
    <x v="1630"/>
    <d v="2012-03-02T06:59:00"/>
  </r>
  <r>
    <x v="0"/>
    <s v="US"/>
    <s v="USD"/>
    <n v="1350074261"/>
    <n v="1347482261"/>
    <b v="0"/>
    <n v="133"/>
    <b v="1"/>
    <s v="music/rock"/>
    <n v="5591"/>
    <n v="117.22556390977444"/>
    <x v="4"/>
    <s v="rock"/>
    <x v="1631"/>
    <d v="2012-10-12T20:37:41"/>
  </r>
  <r>
    <x v="0"/>
    <s v="US"/>
    <s v="USD"/>
    <n v="1316851854"/>
    <n v="1311667854"/>
    <b v="0"/>
    <n v="47"/>
    <b v="1"/>
    <s v="music/rock"/>
    <n v="65"/>
    <n v="86.489361702127653"/>
    <x v="4"/>
    <s v="rock"/>
    <x v="1632"/>
    <d v="2011-09-24T08:10:54"/>
  </r>
  <r>
    <x v="0"/>
    <s v="US"/>
    <s v="USD"/>
    <n v="1326690000"/>
    <n v="1324329156"/>
    <b v="0"/>
    <n v="58"/>
    <b v="1"/>
    <s v="music/rock"/>
    <n v="0"/>
    <n v="172.41379310344828"/>
    <x v="4"/>
    <s v="rock"/>
    <x v="1633"/>
    <d v="2012-01-16T05:00:00"/>
  </r>
  <r>
    <x v="0"/>
    <s v="US"/>
    <s v="USD"/>
    <n v="1306994340"/>
    <n v="1303706001"/>
    <b v="0"/>
    <n v="32"/>
    <b v="1"/>
    <s v="music/rock"/>
    <n v="10"/>
    <n v="62.8125"/>
    <x v="4"/>
    <s v="rock"/>
    <x v="1634"/>
    <d v="2011-06-02T05:59:00"/>
  </r>
  <r>
    <x v="0"/>
    <s v="US"/>
    <s v="USD"/>
    <n v="1468270261"/>
    <n v="1463086261"/>
    <b v="0"/>
    <n v="37"/>
    <b v="1"/>
    <s v="music/rock"/>
    <n v="506"/>
    <n v="67.729729729729726"/>
    <x v="4"/>
    <s v="rock"/>
    <x v="1635"/>
    <d v="2016-07-11T20:51:01"/>
  </r>
  <r>
    <x v="0"/>
    <s v="US"/>
    <s v="USD"/>
    <n v="1307851200"/>
    <n v="1304129088"/>
    <b v="0"/>
    <n v="87"/>
    <b v="1"/>
    <s v="music/rock"/>
    <n v="160"/>
    <n v="53.5632183908046"/>
    <x v="4"/>
    <s v="rock"/>
    <x v="1636"/>
    <d v="2011-06-12T04:00:00"/>
  </r>
  <r>
    <x v="0"/>
    <s v="US"/>
    <s v="USD"/>
    <n v="1262302740"/>
    <n v="1257444140"/>
    <b v="0"/>
    <n v="15"/>
    <b v="1"/>
    <s v="music/rock"/>
    <n v="19"/>
    <n v="34.6"/>
    <x v="4"/>
    <s v="rock"/>
    <x v="1637"/>
    <d v="2009-12-31T23:39:00"/>
  </r>
  <r>
    <x v="0"/>
    <s v="US"/>
    <s v="USD"/>
    <n v="1362086700"/>
    <n v="1358180968"/>
    <b v="0"/>
    <n v="27"/>
    <b v="1"/>
    <s v="music/rock"/>
    <n v="50"/>
    <n v="38.888888888888886"/>
    <x v="4"/>
    <s v="rock"/>
    <x v="1638"/>
    <d v="2013-02-28T21:25:00"/>
  </r>
  <r>
    <x v="0"/>
    <s v="US"/>
    <s v="USD"/>
    <n v="1330789165"/>
    <n v="1328197165"/>
    <b v="0"/>
    <n v="19"/>
    <b v="1"/>
    <s v="music/rock"/>
    <n v="0"/>
    <n v="94.736842105263165"/>
    <x v="4"/>
    <s v="rock"/>
    <x v="1639"/>
    <d v="2012-03-03T15:39:25"/>
  </r>
  <r>
    <x v="0"/>
    <s v="US"/>
    <s v="USD"/>
    <n v="1280800740"/>
    <n v="1279603955"/>
    <b v="0"/>
    <n v="17"/>
    <b v="1"/>
    <s v="music/rock"/>
    <n v="279.44000000000005"/>
    <n v="39.967058823529413"/>
    <x v="4"/>
    <s v="rock"/>
    <x v="1640"/>
    <d v="2010-08-03T01:59:00"/>
  </r>
  <r>
    <x v="0"/>
    <s v="US"/>
    <s v="USD"/>
    <n v="1418998744"/>
    <n v="1416406744"/>
    <b v="0"/>
    <n v="26"/>
    <b v="1"/>
    <s v="music/pop"/>
    <n v="35"/>
    <n v="97.5"/>
    <x v="4"/>
    <s v="pop"/>
    <x v="1641"/>
    <d v="2014-12-19T14:19:04"/>
  </r>
  <r>
    <x v="0"/>
    <s v="US"/>
    <s v="USD"/>
    <n v="1308011727"/>
    <n v="1306283727"/>
    <b v="0"/>
    <n v="28"/>
    <b v="1"/>
    <s v="music/pop"/>
    <n v="0"/>
    <n v="42.857142857142854"/>
    <x v="4"/>
    <s v="pop"/>
    <x v="1642"/>
    <d v="2011-06-14T00:35:27"/>
  </r>
  <r>
    <x v="0"/>
    <s v="US"/>
    <s v="USD"/>
    <n v="1348516012"/>
    <n v="1345924012"/>
    <b v="0"/>
    <n v="37"/>
    <b v="1"/>
    <s v="music/pop"/>
    <n v="1235"/>
    <n v="168.51351351351352"/>
    <x v="4"/>
    <s v="pop"/>
    <x v="1643"/>
    <d v="2012-09-24T19:46:52"/>
  </r>
  <r>
    <x v="0"/>
    <s v="US"/>
    <s v="USD"/>
    <n v="1353551160"/>
    <n v="1348363560"/>
    <b v="0"/>
    <n v="128"/>
    <b v="1"/>
    <s v="music/pop"/>
    <n v="950"/>
    <n v="85.546875"/>
    <x v="4"/>
    <s v="pop"/>
    <x v="1644"/>
    <d v="2012-11-22T02:26:00"/>
  </r>
  <r>
    <x v="0"/>
    <s v="US"/>
    <s v="USD"/>
    <n v="1379515740"/>
    <n v="1378306140"/>
    <b v="0"/>
    <n v="10"/>
    <b v="1"/>
    <s v="music/pop"/>
    <n v="540"/>
    <n v="554"/>
    <x v="4"/>
    <s v="pop"/>
    <x v="1645"/>
    <d v="2013-09-18T14:49:00"/>
  </r>
  <r>
    <x v="0"/>
    <s v="GB"/>
    <s v="GBP"/>
    <n v="1408039860"/>
    <n v="1405248503"/>
    <b v="0"/>
    <n v="83"/>
    <b v="1"/>
    <s v="music/pop"/>
    <n v="204"/>
    <n v="26.554216867469879"/>
    <x v="4"/>
    <s v="pop"/>
    <x v="1646"/>
    <d v="2014-08-14T18:11:00"/>
  </r>
  <r>
    <x v="0"/>
    <s v="US"/>
    <s v="USD"/>
    <n v="1339235377"/>
    <n v="1336643377"/>
    <b v="0"/>
    <n v="46"/>
    <b v="1"/>
    <s v="music/pop"/>
    <n v="236"/>
    <n v="113.82608695652173"/>
    <x v="4"/>
    <s v="pop"/>
    <x v="1647"/>
    <d v="2012-06-09T09:49:37"/>
  </r>
  <r>
    <x v="0"/>
    <s v="US"/>
    <s v="USD"/>
    <n v="1300636482"/>
    <n v="1298048082"/>
    <b v="0"/>
    <n v="90"/>
    <b v="1"/>
    <s v="music/pop"/>
    <n v="581"/>
    <n v="32.011111111111113"/>
    <x v="4"/>
    <s v="pop"/>
    <x v="1648"/>
    <d v="2011-03-20T15:54:42"/>
  </r>
  <r>
    <x v="0"/>
    <s v="US"/>
    <s v="USD"/>
    <n v="1400862355"/>
    <n v="1396974355"/>
    <b v="0"/>
    <n v="81"/>
    <b v="1"/>
    <s v="music/pop"/>
    <n v="22.329999999999927"/>
    <n v="47.189259259259259"/>
    <x v="4"/>
    <s v="pop"/>
    <x v="1649"/>
    <d v="2014-05-23T16:25:55"/>
  </r>
  <r>
    <x v="0"/>
    <s v="US"/>
    <s v="USD"/>
    <n v="1381314437"/>
    <n v="1378722437"/>
    <b v="0"/>
    <n v="32"/>
    <b v="1"/>
    <s v="music/pop"/>
    <n v="831"/>
    <n v="88.46875"/>
    <x v="4"/>
    <s v="pop"/>
    <x v="1650"/>
    <d v="2013-10-09T10:27:17"/>
  </r>
  <r>
    <x v="0"/>
    <s v="US"/>
    <s v="USD"/>
    <n v="1303801140"/>
    <n v="1300916220"/>
    <b v="0"/>
    <n v="20"/>
    <b v="1"/>
    <s v="music/pop"/>
    <n v="15"/>
    <n v="100.75"/>
    <x v="4"/>
    <s v="pop"/>
    <x v="1651"/>
    <d v="2011-04-26T06:59:00"/>
  </r>
  <r>
    <x v="0"/>
    <s v="US"/>
    <s v="USD"/>
    <n v="1385297393"/>
    <n v="1382701793"/>
    <b v="0"/>
    <n v="70"/>
    <b v="1"/>
    <s v="music/pop"/>
    <n v="30"/>
    <n v="64.714285714285708"/>
    <x v="4"/>
    <s v="pop"/>
    <x v="1652"/>
    <d v="2013-11-24T12:49:53"/>
  </r>
  <r>
    <x v="0"/>
    <s v="US"/>
    <s v="USD"/>
    <n v="1303675296"/>
    <n v="1300996896"/>
    <b v="0"/>
    <n v="168"/>
    <b v="1"/>
    <s v="music/pop"/>
    <n v="3711.5200000000004"/>
    <n v="51.854285714285716"/>
    <x v="4"/>
    <s v="pop"/>
    <x v="1653"/>
    <d v="2011-04-24T20:01:36"/>
  </r>
  <r>
    <x v="0"/>
    <s v="US"/>
    <s v="USD"/>
    <n v="1334784160"/>
    <n v="1332192160"/>
    <b v="0"/>
    <n v="34"/>
    <b v="1"/>
    <s v="music/pop"/>
    <n v="219"/>
    <n v="38.794117647058826"/>
    <x v="4"/>
    <s v="pop"/>
    <x v="1654"/>
    <d v="2012-04-18T21:22:40"/>
  </r>
  <r>
    <x v="0"/>
    <s v="US"/>
    <s v="USD"/>
    <n v="1333648820"/>
    <n v="1331060420"/>
    <b v="0"/>
    <n v="48"/>
    <b v="1"/>
    <s v="music/pop"/>
    <n v="643"/>
    <n v="44.645833333333336"/>
    <x v="4"/>
    <s v="pop"/>
    <x v="1655"/>
    <d v="2012-04-05T18:00:20"/>
  </r>
  <r>
    <x v="0"/>
    <s v="US"/>
    <s v="USD"/>
    <n v="1355437052"/>
    <n v="1352845052"/>
    <b v="0"/>
    <n v="48"/>
    <b v="1"/>
    <s v="music/pop"/>
    <n v="25.119999999999891"/>
    <n v="156.77333333333334"/>
    <x v="4"/>
    <s v="pop"/>
    <x v="1656"/>
    <d v="2012-12-13T22:17:32"/>
  </r>
  <r>
    <x v="0"/>
    <s v="US"/>
    <s v="USD"/>
    <n v="1337885168"/>
    <n v="1335293168"/>
    <b v="0"/>
    <n v="221"/>
    <b v="1"/>
    <s v="music/pop"/>
    <n v="1233.4500000000007"/>
    <n v="118.70339366515837"/>
    <x v="4"/>
    <s v="pop"/>
    <x v="1657"/>
    <d v="2012-05-24T18:46:08"/>
  </r>
  <r>
    <x v="0"/>
    <s v="US"/>
    <s v="USD"/>
    <n v="1355840400"/>
    <n v="1352524767"/>
    <b v="0"/>
    <n v="107"/>
    <b v="1"/>
    <s v="music/pop"/>
    <n v="1934"/>
    <n v="74.149532710280369"/>
    <x v="4"/>
    <s v="pop"/>
    <x v="1658"/>
    <d v="2012-12-18T14:20:00"/>
  </r>
  <r>
    <x v="0"/>
    <s v="GB"/>
    <s v="GBP"/>
    <n v="1387281600"/>
    <n v="1384811721"/>
    <b v="0"/>
    <n v="45"/>
    <b v="1"/>
    <s v="music/pop"/>
    <n v="64"/>
    <n v="12.533333333333333"/>
    <x v="4"/>
    <s v="pop"/>
    <x v="1659"/>
    <d v="2013-12-17T12:00:00"/>
  </r>
  <r>
    <x v="0"/>
    <s v="IT"/>
    <s v="EUR"/>
    <n v="1462053540"/>
    <n v="1459355950"/>
    <b v="0"/>
    <n v="36"/>
    <b v="1"/>
    <s v="music/pop"/>
    <n v="923"/>
    <n v="27.861111111111111"/>
    <x v="4"/>
    <s v="pop"/>
    <x v="1660"/>
    <d v="2016-04-30T21:59:00"/>
  </r>
  <r>
    <x v="0"/>
    <s v="AT"/>
    <s v="EUR"/>
    <n v="1453064400"/>
    <n v="1449359831"/>
    <b v="0"/>
    <n v="101"/>
    <b v="1"/>
    <s v="music/pop"/>
    <n v="198"/>
    <n v="80.178217821782184"/>
    <x v="4"/>
    <s v="pop"/>
    <x v="1661"/>
    <d v="2016-01-17T21:00:00"/>
  </r>
  <r>
    <x v="0"/>
    <s v="US"/>
    <s v="USD"/>
    <n v="1325310336"/>
    <n v="1320122736"/>
    <b v="0"/>
    <n v="62"/>
    <b v="1"/>
    <s v="music/pop"/>
    <n v="211"/>
    <n v="132.43548387096774"/>
    <x v="4"/>
    <s v="pop"/>
    <x v="1662"/>
    <d v="2011-12-31T05:45:36"/>
  </r>
  <r>
    <x v="0"/>
    <s v="US"/>
    <s v="USD"/>
    <n v="1422750707"/>
    <n v="1420158707"/>
    <b v="0"/>
    <n v="32"/>
    <b v="1"/>
    <s v="music/pop"/>
    <n v="80"/>
    <n v="33.75"/>
    <x v="4"/>
    <s v="pop"/>
    <x v="1663"/>
    <d v="2015-02-01T00:31:47"/>
  </r>
  <r>
    <x v="0"/>
    <s v="US"/>
    <s v="USD"/>
    <n v="1331870340"/>
    <n v="1328033818"/>
    <b v="0"/>
    <n v="89"/>
    <b v="1"/>
    <s v="music/pop"/>
    <n v="560.2199999999998"/>
    <n v="34.384494382022467"/>
    <x v="4"/>
    <s v="pop"/>
    <x v="1664"/>
    <d v="2012-03-16T03:59:00"/>
  </r>
  <r>
    <x v="0"/>
    <s v="US"/>
    <s v="USD"/>
    <n v="1298343600"/>
    <n v="1295624113"/>
    <b v="0"/>
    <n v="93"/>
    <b v="1"/>
    <s v="music/pop"/>
    <n v="681"/>
    <n v="44.956989247311824"/>
    <x v="4"/>
    <s v="pop"/>
    <x v="1665"/>
    <d v="2011-02-22T03:00:00"/>
  </r>
  <r>
    <x v="0"/>
    <s v="US"/>
    <s v="USD"/>
    <n v="1364447073"/>
    <n v="1361858673"/>
    <b v="0"/>
    <n v="98"/>
    <b v="1"/>
    <s v="music/pop"/>
    <n v="1522"/>
    <n v="41.04081632653061"/>
    <x v="4"/>
    <s v="pop"/>
    <x v="1666"/>
    <d v="2013-03-28T05:04:33"/>
  </r>
  <r>
    <x v="0"/>
    <s v="US"/>
    <s v="USD"/>
    <n v="1394521140"/>
    <n v="1392169298"/>
    <b v="0"/>
    <n v="82"/>
    <b v="1"/>
    <s v="music/pop"/>
    <n v="913"/>
    <n v="52.597560975609753"/>
    <x v="4"/>
    <s v="pop"/>
    <x v="1667"/>
    <d v="2014-03-11T06:59:00"/>
  </r>
  <r>
    <x v="0"/>
    <s v="US"/>
    <s v="USD"/>
    <n v="1322454939"/>
    <n v="1319859339"/>
    <b v="0"/>
    <n v="116"/>
    <b v="1"/>
    <s v="music/pop"/>
    <n v="211"/>
    <n v="70.784482758620683"/>
    <x v="4"/>
    <s v="pop"/>
    <x v="1668"/>
    <d v="2011-11-28T04:35:39"/>
  </r>
  <r>
    <x v="0"/>
    <s v="US"/>
    <s v="USD"/>
    <n v="1464729276"/>
    <n v="1459545276"/>
    <b v="0"/>
    <n v="52"/>
    <b v="1"/>
    <s v="music/pop"/>
    <n v="795"/>
    <n v="53.75"/>
    <x v="4"/>
    <s v="pop"/>
    <x v="1669"/>
    <d v="2016-05-31T21:14:36"/>
  </r>
  <r>
    <x v="0"/>
    <s v="US"/>
    <s v="USD"/>
    <n v="1278302400"/>
    <n v="1273961999"/>
    <b v="0"/>
    <n v="23"/>
    <b v="1"/>
    <s v="music/pop"/>
    <n v="26"/>
    <n v="44.608695652173914"/>
    <x v="4"/>
    <s v="pop"/>
    <x v="1670"/>
    <d v="2010-07-05T04:00:00"/>
  </r>
  <r>
    <x v="0"/>
    <s v="US"/>
    <s v="USD"/>
    <n v="1470056614"/>
    <n v="1467464614"/>
    <b v="0"/>
    <n v="77"/>
    <b v="1"/>
    <s v="music/pop"/>
    <n v="13.470000000000027"/>
    <n v="26.148961038961041"/>
    <x v="4"/>
    <s v="pop"/>
    <x v="1671"/>
    <d v="2016-08-01T13:03:34"/>
  </r>
  <r>
    <x v="0"/>
    <s v="US"/>
    <s v="USD"/>
    <n v="1338824730"/>
    <n v="1336232730"/>
    <b v="0"/>
    <n v="49"/>
    <b v="1"/>
    <s v="music/pop"/>
    <n v="220"/>
    <n v="39.183673469387756"/>
    <x v="4"/>
    <s v="pop"/>
    <x v="1672"/>
    <d v="2012-06-04T15:45:30"/>
  </r>
  <r>
    <x v="0"/>
    <s v="US"/>
    <s v="USD"/>
    <n v="1425675892"/>
    <n v="1423083892"/>
    <b v="0"/>
    <n v="59"/>
    <b v="1"/>
    <s v="music/pop"/>
    <n v="590"/>
    <n v="45.593220338983052"/>
    <x v="4"/>
    <s v="pop"/>
    <x v="1673"/>
    <d v="2015-03-06T21:04:52"/>
  </r>
  <r>
    <x v="0"/>
    <s v="US"/>
    <s v="USD"/>
    <n v="1471503540"/>
    <n v="1468852306"/>
    <b v="0"/>
    <n v="113"/>
    <b v="1"/>
    <s v="music/pop"/>
    <n v="5085"/>
    <n v="89.247787610619469"/>
    <x v="4"/>
    <s v="pop"/>
    <x v="1674"/>
    <d v="2016-08-18T06:59:00"/>
  </r>
  <r>
    <x v="0"/>
    <s v="US"/>
    <s v="USD"/>
    <n v="1318802580"/>
    <n v="1316194540"/>
    <b v="0"/>
    <n v="34"/>
    <b v="1"/>
    <s v="music/pop"/>
    <n v="374.16000000000008"/>
    <n v="40.416470588235299"/>
    <x v="4"/>
    <s v="pop"/>
    <x v="1675"/>
    <d v="2011-10-16T22:03:00"/>
  </r>
  <r>
    <x v="0"/>
    <s v="US"/>
    <s v="USD"/>
    <n v="1334980740"/>
    <n v="1330968347"/>
    <b v="0"/>
    <n v="42"/>
    <b v="1"/>
    <s v="music/pop"/>
    <n v="460"/>
    <n v="82.38095238095238"/>
    <x v="4"/>
    <s v="pop"/>
    <x v="1676"/>
    <d v="2012-04-21T03:59:00"/>
  </r>
  <r>
    <x v="0"/>
    <s v="ES"/>
    <s v="EUR"/>
    <n v="1460786340"/>
    <n v="1455615976"/>
    <b v="0"/>
    <n v="42"/>
    <b v="1"/>
    <s v="music/pop"/>
    <n v="700"/>
    <n v="159.52380952380952"/>
    <x v="4"/>
    <s v="pop"/>
    <x v="1677"/>
    <d v="2016-04-16T05:59:00"/>
  </r>
  <r>
    <x v="0"/>
    <s v="US"/>
    <s v="USD"/>
    <n v="1391718671"/>
    <n v="1390509071"/>
    <b v="0"/>
    <n v="49"/>
    <b v="1"/>
    <s v="music/pop"/>
    <n v="276"/>
    <n v="36.244897959183675"/>
    <x v="4"/>
    <s v="pop"/>
    <x v="1678"/>
    <d v="2014-02-06T20:31:11"/>
  </r>
  <r>
    <x v="0"/>
    <s v="US"/>
    <s v="USD"/>
    <n v="1311298745"/>
    <n v="1309311545"/>
    <b v="0"/>
    <n v="56"/>
    <b v="1"/>
    <s v="music/pop"/>
    <n v="1500"/>
    <n v="62.5"/>
    <x v="4"/>
    <s v="pop"/>
    <x v="1679"/>
    <d v="2011-07-22T01:39:05"/>
  </r>
  <r>
    <x v="0"/>
    <s v="US"/>
    <s v="USD"/>
    <n v="1405188667"/>
    <n v="1402596667"/>
    <b v="0"/>
    <n v="25"/>
    <b v="1"/>
    <s v="music/pop"/>
    <n v="175"/>
    <n v="47"/>
    <x v="4"/>
    <s v="pop"/>
    <x v="1680"/>
    <d v="2014-07-12T18:11:07"/>
  </r>
  <r>
    <x v="3"/>
    <s v="US"/>
    <s v="USD"/>
    <n v="1490752800"/>
    <n v="1486522484"/>
    <b v="0"/>
    <n v="884"/>
    <b v="0"/>
    <s v="music/faith"/>
    <n v="924.38000000000466"/>
    <n v="74.575090497737563"/>
    <x v="4"/>
    <s v="faith"/>
    <x v="1681"/>
    <d v="2017-03-29T02:00:00"/>
  </r>
  <r>
    <x v="3"/>
    <s v="US"/>
    <s v="USD"/>
    <n v="1492142860"/>
    <n v="1486962460"/>
    <b v="0"/>
    <n v="0"/>
    <b v="0"/>
    <s v="music/faith"/>
    <n v="-6000"/>
    <e v="#DIV/0!"/>
    <x v="4"/>
    <s v="faith"/>
    <x v="1682"/>
    <d v="2017-04-14T04:07:40"/>
  </r>
  <r>
    <x v="3"/>
    <s v="FR"/>
    <s v="EUR"/>
    <n v="1491590738"/>
    <n v="1489517138"/>
    <b v="0"/>
    <n v="10"/>
    <b v="0"/>
    <s v="music/faith"/>
    <n v="-2740"/>
    <n v="76"/>
    <x v="4"/>
    <s v="faith"/>
    <x v="1683"/>
    <d v="2017-04-07T18:45:38"/>
  </r>
  <r>
    <x v="3"/>
    <s v="US"/>
    <s v="USD"/>
    <n v="1489775641"/>
    <n v="1487360041"/>
    <b v="0"/>
    <n v="101"/>
    <b v="0"/>
    <s v="music/faith"/>
    <n v="730"/>
    <n v="86.43564356435644"/>
    <x v="4"/>
    <s v="faith"/>
    <x v="1684"/>
    <d v="2017-03-17T18:34:01"/>
  </r>
  <r>
    <x v="3"/>
    <s v="US"/>
    <s v="USD"/>
    <n v="1490331623"/>
    <n v="1487743223"/>
    <b v="0"/>
    <n v="15"/>
    <b v="0"/>
    <s v="music/faith"/>
    <n v="10"/>
    <n v="24"/>
    <x v="4"/>
    <s v="faith"/>
    <x v="1685"/>
    <d v="2017-03-24T05:00:23"/>
  </r>
  <r>
    <x v="3"/>
    <s v="CA"/>
    <s v="CAD"/>
    <n v="1493320519"/>
    <n v="1488140119"/>
    <b v="0"/>
    <n v="1"/>
    <b v="0"/>
    <s v="music/faith"/>
    <n v="-4982"/>
    <n v="18"/>
    <x v="4"/>
    <s v="faith"/>
    <x v="1686"/>
    <d v="2017-04-27T19:15:19"/>
  </r>
  <r>
    <x v="3"/>
    <s v="US"/>
    <s v="USD"/>
    <n v="1491855300"/>
    <n v="1488935245"/>
    <b v="0"/>
    <n v="39"/>
    <b v="0"/>
    <s v="music/faith"/>
    <n v="-6875"/>
    <n v="80.128205128205124"/>
    <x v="4"/>
    <s v="faith"/>
    <x v="1687"/>
    <d v="2017-04-10T20:15:00"/>
  </r>
  <r>
    <x v="3"/>
    <s v="US"/>
    <s v="USD"/>
    <n v="1491738594"/>
    <n v="1489150194"/>
    <b v="0"/>
    <n v="7"/>
    <b v="0"/>
    <s v="music/faith"/>
    <n v="-2228"/>
    <n v="253.14285714285714"/>
    <x v="4"/>
    <s v="faith"/>
    <x v="1688"/>
    <d v="2017-04-09T11:49:54"/>
  </r>
  <r>
    <x v="3"/>
    <s v="US"/>
    <s v="USD"/>
    <n v="1489700230"/>
    <n v="1487111830"/>
    <b v="0"/>
    <n v="14"/>
    <b v="0"/>
    <s v="music/faith"/>
    <n v="0"/>
    <n v="171.42857142857142"/>
    <x v="4"/>
    <s v="faith"/>
    <x v="1689"/>
    <d v="2017-03-16T21:37:10"/>
  </r>
  <r>
    <x v="3"/>
    <s v="US"/>
    <s v="USD"/>
    <n v="1491470442"/>
    <n v="1488882042"/>
    <b v="0"/>
    <n v="11"/>
    <b v="0"/>
    <s v="music/faith"/>
    <n v="-1865"/>
    <n v="57.727272727272727"/>
    <x v="4"/>
    <s v="faith"/>
    <x v="1690"/>
    <d v="2017-04-06T09:20:42"/>
  </r>
  <r>
    <x v="3"/>
    <s v="US"/>
    <s v="USD"/>
    <n v="1491181200"/>
    <n v="1488387008"/>
    <b v="0"/>
    <n v="38"/>
    <b v="0"/>
    <s v="music/faith"/>
    <n v="-19958"/>
    <n v="264.26315789473682"/>
    <x v="4"/>
    <s v="faith"/>
    <x v="1691"/>
    <d v="2017-04-03T01:00:00"/>
  </r>
  <r>
    <x v="3"/>
    <s v="US"/>
    <s v="USD"/>
    <n v="1490572740"/>
    <n v="1487734667"/>
    <b v="0"/>
    <n v="15"/>
    <b v="0"/>
    <s v="music/faith"/>
    <n v="-2610"/>
    <n v="159.33333333333334"/>
    <x v="4"/>
    <s v="faith"/>
    <x v="1692"/>
    <d v="2017-03-26T23:59:00"/>
  </r>
  <r>
    <x v="3"/>
    <s v="GB"/>
    <s v="GBP"/>
    <n v="1491768000"/>
    <n v="1489097112"/>
    <b v="0"/>
    <n v="8"/>
    <b v="0"/>
    <s v="music/faith"/>
    <n v="-2720"/>
    <n v="35"/>
    <x v="4"/>
    <s v="faith"/>
    <x v="1693"/>
    <d v="2017-04-09T20:00:00"/>
  </r>
  <r>
    <x v="3"/>
    <s v="US"/>
    <s v="USD"/>
    <n v="1490589360"/>
    <n v="1488038674"/>
    <b v="0"/>
    <n v="1"/>
    <b v="0"/>
    <s v="music/faith"/>
    <n v="-9995"/>
    <n v="5"/>
    <x v="4"/>
    <s v="faith"/>
    <x v="1694"/>
    <d v="2017-03-27T04:36:00"/>
  </r>
  <r>
    <x v="3"/>
    <s v="US"/>
    <s v="USD"/>
    <n v="1491786000"/>
    <n v="1488847514"/>
    <b v="0"/>
    <n v="23"/>
    <b v="0"/>
    <s v="music/faith"/>
    <n v="-10595"/>
    <n v="61.086956521739133"/>
    <x v="4"/>
    <s v="faith"/>
    <x v="1695"/>
    <d v="2017-04-10T01:00:00"/>
  </r>
  <r>
    <x v="3"/>
    <s v="US"/>
    <s v="USD"/>
    <n v="1491007211"/>
    <n v="1488418811"/>
    <b v="0"/>
    <n v="0"/>
    <b v="0"/>
    <s v="music/faith"/>
    <n v="-300000"/>
    <e v="#DIV/0!"/>
    <x v="4"/>
    <s v="faith"/>
    <x v="1696"/>
    <d v="2017-04-01T00:40:11"/>
  </r>
  <r>
    <x v="3"/>
    <s v="US"/>
    <s v="USD"/>
    <n v="1491781648"/>
    <n v="1489193248"/>
    <b v="0"/>
    <n v="22"/>
    <b v="0"/>
    <s v="music/faith"/>
    <n v="-9974"/>
    <n v="114.81818181818181"/>
    <x v="4"/>
    <s v="faith"/>
    <x v="1697"/>
    <d v="2017-04-09T23:47:28"/>
  </r>
  <r>
    <x v="3"/>
    <s v="US"/>
    <s v="USD"/>
    <n v="1490499180"/>
    <n v="1488430760"/>
    <b v="0"/>
    <n v="0"/>
    <b v="0"/>
    <s v="music/faith"/>
    <n v="-125000"/>
    <e v="#DIV/0!"/>
    <x v="4"/>
    <s v="faith"/>
    <x v="1698"/>
    <d v="2017-03-26T03:33:00"/>
  </r>
  <r>
    <x v="3"/>
    <s v="US"/>
    <s v="USD"/>
    <n v="1491943445"/>
    <n v="1489351445"/>
    <b v="0"/>
    <n v="4"/>
    <b v="0"/>
    <s v="music/faith"/>
    <n v="-4889"/>
    <n v="54"/>
    <x v="4"/>
    <s v="faith"/>
    <x v="1699"/>
    <d v="2017-04-11T20:44:05"/>
  </r>
  <r>
    <x v="3"/>
    <s v="US"/>
    <s v="USD"/>
    <n v="1491019200"/>
    <n v="1488418990"/>
    <b v="0"/>
    <n v="79"/>
    <b v="0"/>
    <s v="music/faith"/>
    <n v="-14788"/>
    <n v="65.974683544303801"/>
    <x v="4"/>
    <s v="faith"/>
    <x v="1700"/>
    <d v="2017-04-01T04:00:00"/>
  </r>
  <r>
    <x v="2"/>
    <s v="US"/>
    <s v="USD"/>
    <n v="1421337405"/>
    <n v="1418745405"/>
    <b v="0"/>
    <n v="2"/>
    <b v="0"/>
    <s v="music/faith"/>
    <n v="-5040"/>
    <n v="5"/>
    <x v="4"/>
    <s v="faith"/>
    <x v="1701"/>
    <d v="2015-01-15T15:56:45"/>
  </r>
  <r>
    <x v="2"/>
    <s v="US"/>
    <s v="USD"/>
    <n v="1427745150"/>
    <n v="1425156750"/>
    <b v="0"/>
    <n v="1"/>
    <b v="0"/>
    <s v="music/faith"/>
    <n v="-16499"/>
    <n v="1"/>
    <x v="4"/>
    <s v="faith"/>
    <x v="1702"/>
    <d v="2015-03-30T19:52:30"/>
  </r>
  <r>
    <x v="2"/>
    <s v="US"/>
    <s v="USD"/>
    <n v="1441003537"/>
    <n v="1435819537"/>
    <b v="0"/>
    <n v="2"/>
    <b v="0"/>
    <s v="music/faith"/>
    <n v="-4949"/>
    <n v="25.5"/>
    <x v="4"/>
    <s v="faith"/>
    <x v="1703"/>
    <d v="2015-08-31T06:45:37"/>
  </r>
  <r>
    <x v="2"/>
    <s v="US"/>
    <s v="USD"/>
    <n v="1424056873"/>
    <n v="1421464873"/>
    <b v="0"/>
    <n v="11"/>
    <b v="0"/>
    <s v="music/faith"/>
    <n v="-698"/>
    <n v="118.36363636363636"/>
    <x v="4"/>
    <s v="faith"/>
    <x v="1704"/>
    <d v="2015-02-16T03:21:13"/>
  </r>
  <r>
    <x v="2"/>
    <s v="US"/>
    <s v="USD"/>
    <n v="1441814400"/>
    <n v="1440807846"/>
    <b v="0"/>
    <n v="0"/>
    <b v="0"/>
    <s v="music/faith"/>
    <n v="-2000"/>
    <e v="#DIV/0!"/>
    <x v="4"/>
    <s v="faith"/>
    <x v="1705"/>
    <d v="2015-09-09T16:00:00"/>
  </r>
  <r>
    <x v="2"/>
    <s v="DE"/>
    <s v="EUR"/>
    <n v="1440314472"/>
    <n v="1435130472"/>
    <b v="0"/>
    <n v="0"/>
    <b v="0"/>
    <s v="music/faith"/>
    <n v="-5500"/>
    <e v="#DIV/0!"/>
    <x v="4"/>
    <s v="faith"/>
    <x v="1706"/>
    <d v="2015-08-23T07:21:12"/>
  </r>
  <r>
    <x v="2"/>
    <s v="US"/>
    <s v="USD"/>
    <n v="1459181895"/>
    <n v="1456593495"/>
    <b v="0"/>
    <n v="9"/>
    <b v="0"/>
    <s v="music/faith"/>
    <n v="-4513"/>
    <n v="54.111111111111114"/>
    <x v="4"/>
    <s v="faith"/>
    <x v="1707"/>
    <d v="2016-03-28T16:18:15"/>
  </r>
  <r>
    <x v="2"/>
    <s v="US"/>
    <s v="USD"/>
    <n v="1462135706"/>
    <n v="1458679706"/>
    <b v="0"/>
    <n v="0"/>
    <b v="0"/>
    <s v="music/faith"/>
    <n v="-7000"/>
    <e v="#DIV/0!"/>
    <x v="4"/>
    <s v="faith"/>
    <x v="1708"/>
    <d v="2016-05-01T20:48:26"/>
  </r>
  <r>
    <x v="2"/>
    <s v="US"/>
    <s v="USD"/>
    <n v="1409513940"/>
    <n v="1405949514"/>
    <b v="0"/>
    <n v="4"/>
    <b v="0"/>
    <s v="music/faith"/>
    <n v="-1665"/>
    <n v="21.25"/>
    <x v="4"/>
    <s v="faith"/>
    <x v="1709"/>
    <d v="2014-08-31T19:39:00"/>
  </r>
  <r>
    <x v="2"/>
    <s v="DE"/>
    <s v="EUR"/>
    <n v="1453122000"/>
    <n v="1449151888"/>
    <b v="0"/>
    <n v="1"/>
    <b v="0"/>
    <s v="music/faith"/>
    <n v="-4966"/>
    <n v="34"/>
    <x v="4"/>
    <s v="faith"/>
    <x v="1710"/>
    <d v="2016-01-18T13:00:00"/>
  </r>
  <r>
    <x v="2"/>
    <s v="US"/>
    <s v="USD"/>
    <n v="1409585434"/>
    <n v="1406907034"/>
    <b v="0"/>
    <n v="2"/>
    <b v="0"/>
    <s v="music/faith"/>
    <n v="-8950"/>
    <n v="525"/>
    <x v="4"/>
    <s v="faith"/>
    <x v="1711"/>
    <d v="2014-09-01T15:30:34"/>
  </r>
  <r>
    <x v="2"/>
    <s v="US"/>
    <s v="USD"/>
    <n v="1435701353"/>
    <n v="1430517353"/>
    <b v="0"/>
    <n v="0"/>
    <b v="0"/>
    <s v="music/faith"/>
    <n v="-5000"/>
    <e v="#DIV/0!"/>
    <x v="4"/>
    <s v="faith"/>
    <x v="1712"/>
    <d v="2015-06-30T21:55:53"/>
  </r>
  <r>
    <x v="2"/>
    <s v="US"/>
    <s v="USD"/>
    <n v="1412536412"/>
    <n v="1409944412"/>
    <b v="0"/>
    <n v="1"/>
    <b v="0"/>
    <s v="music/faith"/>
    <n v="-2950"/>
    <n v="50"/>
    <x v="4"/>
    <s v="faith"/>
    <x v="1713"/>
    <d v="2014-10-05T19:13:32"/>
  </r>
  <r>
    <x v="2"/>
    <s v="US"/>
    <s v="USD"/>
    <n v="1430517761"/>
    <n v="1427925761"/>
    <b v="0"/>
    <n v="17"/>
    <b v="0"/>
    <s v="music/faith"/>
    <n v="-23033"/>
    <n v="115.70588235294117"/>
    <x v="4"/>
    <s v="faith"/>
    <x v="1714"/>
    <d v="2015-05-01T22:02:41"/>
  </r>
  <r>
    <x v="2"/>
    <s v="US"/>
    <s v="USD"/>
    <n v="1427772120"/>
    <n v="1425186785"/>
    <b v="0"/>
    <n v="2"/>
    <b v="0"/>
    <s v="music/faith"/>
    <n v="-4989"/>
    <n v="5.5"/>
    <x v="4"/>
    <s v="faith"/>
    <x v="1715"/>
    <d v="2015-03-31T03:22:00"/>
  </r>
  <r>
    <x v="2"/>
    <s v="US"/>
    <s v="USD"/>
    <n v="1481295099"/>
    <n v="1477835499"/>
    <b v="0"/>
    <n v="3"/>
    <b v="0"/>
    <s v="music/faith"/>
    <n v="-1850"/>
    <n v="50"/>
    <x v="4"/>
    <s v="faith"/>
    <x v="1716"/>
    <d v="2016-12-09T14:51:39"/>
  </r>
  <r>
    <x v="2"/>
    <s v="US"/>
    <s v="USD"/>
    <n v="1461211200"/>
    <n v="1459467238"/>
    <b v="0"/>
    <n v="41"/>
    <b v="0"/>
    <s v="music/faith"/>
    <n v="-1870"/>
    <n v="34.024390243902438"/>
    <x v="4"/>
    <s v="faith"/>
    <x v="1717"/>
    <d v="2016-04-21T04:00:00"/>
  </r>
  <r>
    <x v="2"/>
    <s v="US"/>
    <s v="USD"/>
    <n v="1463201940"/>
    <n v="1459435149"/>
    <b v="0"/>
    <n v="2"/>
    <b v="0"/>
    <s v="music/faith"/>
    <n v="-34925"/>
    <n v="37.5"/>
    <x v="4"/>
    <s v="faith"/>
    <x v="1718"/>
    <d v="2016-05-14T04:59:00"/>
  </r>
  <r>
    <x v="2"/>
    <s v="US"/>
    <s v="USD"/>
    <n v="1410958191"/>
    <n v="1408366191"/>
    <b v="0"/>
    <n v="3"/>
    <b v="0"/>
    <s v="music/faith"/>
    <n v="-3965"/>
    <n v="11.666666666666666"/>
    <x v="4"/>
    <s v="faith"/>
    <x v="1719"/>
    <d v="2014-09-17T12:49:51"/>
  </r>
  <r>
    <x v="2"/>
    <s v="US"/>
    <s v="USD"/>
    <n v="1415562471"/>
    <n v="1412966871"/>
    <b v="0"/>
    <n v="8"/>
    <b v="0"/>
    <s v="music/faith"/>
    <n v="-3775"/>
    <n v="28.125"/>
    <x v="4"/>
    <s v="faith"/>
    <x v="1720"/>
    <d v="2014-11-09T19:47:51"/>
  </r>
  <r>
    <x v="2"/>
    <s v="US"/>
    <s v="USD"/>
    <n v="1449831863"/>
    <n v="1447239863"/>
    <b v="0"/>
    <n v="0"/>
    <b v="0"/>
    <s v="music/faith"/>
    <n v="-5000"/>
    <e v="#DIV/0!"/>
    <x v="4"/>
    <s v="faith"/>
    <x v="1721"/>
    <d v="2015-12-11T11:04:23"/>
  </r>
  <r>
    <x v="2"/>
    <s v="US"/>
    <s v="USD"/>
    <n v="1459642200"/>
    <n v="1456441429"/>
    <b v="0"/>
    <n v="1"/>
    <b v="0"/>
    <s v="music/faith"/>
    <n v="-2879"/>
    <n v="1"/>
    <x v="4"/>
    <s v="faith"/>
    <x v="1722"/>
    <d v="2016-04-03T00:10:00"/>
  </r>
  <r>
    <x v="2"/>
    <s v="US"/>
    <s v="USD"/>
    <n v="1435730400"/>
    <n v="1430855315"/>
    <b v="0"/>
    <n v="3"/>
    <b v="0"/>
    <s v="music/faith"/>
    <n v="-9350"/>
    <n v="216.66666666666666"/>
    <x v="4"/>
    <s v="faith"/>
    <x v="1723"/>
    <d v="2015-07-01T06:00:00"/>
  </r>
  <r>
    <x v="2"/>
    <s v="US"/>
    <s v="USD"/>
    <n v="1414707762"/>
    <n v="1412115762"/>
    <b v="0"/>
    <n v="4"/>
    <b v="0"/>
    <s v="music/faith"/>
    <n v="-5965"/>
    <n v="8.75"/>
    <x v="4"/>
    <s v="faith"/>
    <x v="1724"/>
    <d v="2014-10-30T22:22:42"/>
  </r>
  <r>
    <x v="2"/>
    <s v="US"/>
    <s v="USD"/>
    <n v="1408922049"/>
    <n v="1406330049"/>
    <b v="0"/>
    <n v="9"/>
    <b v="0"/>
    <s v="music/faith"/>
    <n v="-4940"/>
    <n v="62.222222222222221"/>
    <x v="4"/>
    <s v="faith"/>
    <x v="1725"/>
    <d v="2014-08-24T23:14:09"/>
  </r>
  <r>
    <x v="2"/>
    <s v="US"/>
    <s v="USD"/>
    <n v="1403906664"/>
    <n v="1401401064"/>
    <b v="0"/>
    <n v="16"/>
    <b v="0"/>
    <s v="music/faith"/>
    <n v="-4304"/>
    <n v="137.25"/>
    <x v="4"/>
    <s v="faith"/>
    <x v="1726"/>
    <d v="2014-06-27T22:04:24"/>
  </r>
  <r>
    <x v="2"/>
    <s v="GB"/>
    <s v="GBP"/>
    <n v="1428231600"/>
    <n v="1423520177"/>
    <b v="0"/>
    <n v="1"/>
    <b v="0"/>
    <s v="music/faith"/>
    <n v="-2999"/>
    <n v="1"/>
    <x v="4"/>
    <s v="faith"/>
    <x v="1727"/>
    <d v="2015-04-05T11:00:00"/>
  </r>
  <r>
    <x v="2"/>
    <s v="US"/>
    <s v="USD"/>
    <n v="1445439674"/>
    <n v="1442847674"/>
    <b v="0"/>
    <n v="7"/>
    <b v="0"/>
    <s v="music/faith"/>
    <n v="-395"/>
    <n v="122.14285714285714"/>
    <x v="4"/>
    <s v="faith"/>
    <x v="1728"/>
    <d v="2015-10-21T15:01:14"/>
  </r>
  <r>
    <x v="2"/>
    <s v="US"/>
    <s v="USD"/>
    <n v="1465521306"/>
    <n v="1460337306"/>
    <b v="0"/>
    <n v="0"/>
    <b v="0"/>
    <s v="music/faith"/>
    <n v="-10000"/>
    <e v="#DIV/0!"/>
    <x v="4"/>
    <s v="faith"/>
    <x v="1729"/>
    <d v="2016-06-10T01:15:06"/>
  </r>
  <r>
    <x v="2"/>
    <s v="US"/>
    <s v="USD"/>
    <n v="1445738783"/>
    <n v="1443146783"/>
    <b v="0"/>
    <n v="0"/>
    <b v="0"/>
    <s v="music/faith"/>
    <n v="-3000"/>
    <e v="#DIV/0!"/>
    <x v="4"/>
    <s v="faith"/>
    <x v="1730"/>
    <d v="2015-10-25T02:06:23"/>
  </r>
  <r>
    <x v="2"/>
    <s v="US"/>
    <s v="USD"/>
    <n v="1434034800"/>
    <n v="1432849552"/>
    <b v="0"/>
    <n v="0"/>
    <b v="0"/>
    <s v="music/faith"/>
    <n v="-1000"/>
    <e v="#DIV/0!"/>
    <x v="4"/>
    <s v="faith"/>
    <x v="1731"/>
    <d v="2015-06-11T15:00:00"/>
  </r>
  <r>
    <x v="2"/>
    <s v="US"/>
    <s v="USD"/>
    <n v="1452920400"/>
    <n v="1447777481"/>
    <b v="0"/>
    <n v="0"/>
    <b v="0"/>
    <s v="music/faith"/>
    <n v="-4000"/>
    <e v="#DIV/0!"/>
    <x v="4"/>
    <s v="faith"/>
    <x v="1732"/>
    <d v="2016-01-16T05:00:00"/>
  </r>
  <r>
    <x v="2"/>
    <s v="US"/>
    <s v="USD"/>
    <n v="1473802200"/>
    <n v="1472746374"/>
    <b v="0"/>
    <n v="0"/>
    <b v="0"/>
    <s v="music/faith"/>
    <n v="-10000"/>
    <e v="#DIV/0!"/>
    <x v="4"/>
    <s v="faith"/>
    <x v="1733"/>
    <d v="2016-09-13T21:30:00"/>
  </r>
  <r>
    <x v="2"/>
    <s v="US"/>
    <s v="USD"/>
    <n v="1431046356"/>
    <n v="1428454356"/>
    <b v="0"/>
    <n v="1"/>
    <b v="0"/>
    <s v="music/faith"/>
    <n v="-4499"/>
    <n v="1"/>
    <x v="4"/>
    <s v="faith"/>
    <x v="1734"/>
    <d v="2015-05-08T00:52:36"/>
  </r>
  <r>
    <x v="2"/>
    <s v="US"/>
    <s v="USD"/>
    <n v="1470598345"/>
    <n v="1468006345"/>
    <b v="0"/>
    <n v="2"/>
    <b v="0"/>
    <s v="music/faith"/>
    <n v="-890"/>
    <n v="55"/>
    <x v="4"/>
    <s v="faith"/>
    <x v="1735"/>
    <d v="2016-08-07T19:32:25"/>
  </r>
  <r>
    <x v="2"/>
    <s v="US"/>
    <s v="USD"/>
    <n v="1447018833"/>
    <n v="1444423233"/>
    <b v="0"/>
    <n v="1"/>
    <b v="0"/>
    <s v="music/faith"/>
    <n v="-2978"/>
    <n v="22"/>
    <x v="4"/>
    <s v="faith"/>
    <x v="1736"/>
    <d v="2015-11-08T21:40:33"/>
  </r>
  <r>
    <x v="2"/>
    <s v="US"/>
    <s v="USD"/>
    <n v="1437432392"/>
    <n v="1434840392"/>
    <b v="0"/>
    <n v="15"/>
    <b v="0"/>
    <s v="music/faith"/>
    <n v="-3150"/>
    <n v="56.666666666666664"/>
    <x v="4"/>
    <s v="faith"/>
    <x v="1737"/>
    <d v="2015-07-20T22:46:32"/>
  </r>
  <r>
    <x v="2"/>
    <s v="US"/>
    <s v="USD"/>
    <n v="1412283542"/>
    <n v="1409691542"/>
    <b v="0"/>
    <n v="1"/>
    <b v="0"/>
    <s v="music/faith"/>
    <n v="-4980"/>
    <n v="20"/>
    <x v="4"/>
    <s v="faith"/>
    <x v="1738"/>
    <d v="2014-10-02T20:59:02"/>
  </r>
  <r>
    <x v="2"/>
    <s v="US"/>
    <s v="USD"/>
    <n v="1462391932"/>
    <n v="1457297932"/>
    <b v="0"/>
    <n v="1"/>
    <b v="0"/>
    <s v="music/faith"/>
    <n v="-999"/>
    <n v="1"/>
    <x v="4"/>
    <s v="faith"/>
    <x v="1739"/>
    <d v="2016-05-04T19:58:52"/>
  </r>
  <r>
    <x v="2"/>
    <s v="US"/>
    <s v="USD"/>
    <n v="1437075422"/>
    <n v="1434483422"/>
    <b v="0"/>
    <n v="0"/>
    <b v="0"/>
    <s v="music/faith"/>
    <n v="-3000"/>
    <e v="#DIV/0!"/>
    <x v="4"/>
    <s v="faith"/>
    <x v="1740"/>
    <d v="2015-07-16T19:37:02"/>
  </r>
  <r>
    <x v="0"/>
    <s v="GB"/>
    <s v="GBP"/>
    <n v="1433948671"/>
    <n v="1430060671"/>
    <b v="0"/>
    <n v="52"/>
    <b v="1"/>
    <s v="photography/photobooks"/>
    <n v="130"/>
    <n v="25.576923076923077"/>
    <x v="8"/>
    <s v="photobooks"/>
    <x v="1741"/>
    <d v="2015-06-10T15:04:31"/>
  </r>
  <r>
    <x v="0"/>
    <s v="US"/>
    <s v="USD"/>
    <n v="1483822800"/>
    <n v="1481058170"/>
    <b v="0"/>
    <n v="34"/>
    <b v="1"/>
    <s v="photography/photobooks"/>
    <n v="175"/>
    <n v="63.970588235294116"/>
    <x v="8"/>
    <s v="photobooks"/>
    <x v="1742"/>
    <d v="2017-01-07T21:00:00"/>
  </r>
  <r>
    <x v="0"/>
    <s v="US"/>
    <s v="USD"/>
    <n v="1472270340"/>
    <n v="1470348775"/>
    <b v="0"/>
    <n v="67"/>
    <b v="1"/>
    <s v="photography/photobooks"/>
    <n v="25"/>
    <n v="89.925373134328353"/>
    <x v="8"/>
    <s v="photobooks"/>
    <x v="1743"/>
    <d v="2016-08-27T03:59:00"/>
  </r>
  <r>
    <x v="0"/>
    <s v="GB"/>
    <s v="GBP"/>
    <n v="1425821477"/>
    <n v="1421937077"/>
    <b v="0"/>
    <n v="70"/>
    <b v="1"/>
    <s v="photography/photobooks"/>
    <n v="1015"/>
    <n v="93.071428571428569"/>
    <x v="8"/>
    <s v="photobooks"/>
    <x v="1744"/>
    <d v="2015-03-08T13:31:17"/>
  </r>
  <r>
    <x v="0"/>
    <s v="US"/>
    <s v="USD"/>
    <n v="1482372000"/>
    <n v="1479276838"/>
    <b v="0"/>
    <n v="89"/>
    <b v="1"/>
    <s v="photography/photobooks"/>
    <n v="981"/>
    <n v="89.674157303370791"/>
    <x v="8"/>
    <s v="photobooks"/>
    <x v="1745"/>
    <d v="2016-12-22T02:00:00"/>
  </r>
  <r>
    <x v="0"/>
    <s v="US"/>
    <s v="USD"/>
    <n v="1479952800"/>
    <n v="1477368867"/>
    <b v="0"/>
    <n v="107"/>
    <b v="1"/>
    <s v="photography/photobooks"/>
    <n v="7215"/>
    <n v="207.61682242990653"/>
    <x v="8"/>
    <s v="photobooks"/>
    <x v="1746"/>
    <d v="2016-11-24T02:00:00"/>
  </r>
  <r>
    <x v="0"/>
    <s v="GB"/>
    <s v="GBP"/>
    <n v="1447426800"/>
    <n v="1444904830"/>
    <b v="0"/>
    <n v="159"/>
    <b v="1"/>
    <s v="photography/photobooks"/>
    <n v="446"/>
    <n v="59.408805031446541"/>
    <x v="8"/>
    <s v="photobooks"/>
    <x v="1747"/>
    <d v="2015-11-13T15:00:00"/>
  </r>
  <r>
    <x v="0"/>
    <s v="CA"/>
    <s v="CAD"/>
    <n v="1441234143"/>
    <n v="1438642143"/>
    <b v="0"/>
    <n v="181"/>
    <b v="1"/>
    <s v="photography/photobooks"/>
    <n v="14974"/>
    <n v="358.97237569060775"/>
    <x v="8"/>
    <s v="photobooks"/>
    <x v="1748"/>
    <d v="2015-09-02T22:49:03"/>
  </r>
  <r>
    <x v="0"/>
    <s v="LU"/>
    <s v="EUR"/>
    <n v="1488394800"/>
    <n v="1485213921"/>
    <b v="0"/>
    <n v="131"/>
    <b v="1"/>
    <s v="photography/photobooks"/>
    <n v="2360.5"/>
    <n v="94.736641221374043"/>
    <x v="8"/>
    <s v="photobooks"/>
    <x v="1749"/>
    <d v="2017-03-01T19:00:00"/>
  </r>
  <r>
    <x v="0"/>
    <s v="US"/>
    <s v="USD"/>
    <n v="1461096304"/>
    <n v="1458936304"/>
    <b v="0"/>
    <n v="125"/>
    <b v="1"/>
    <s v="photography/photobooks"/>
    <n v="5081"/>
    <n v="80.647999999999996"/>
    <x v="8"/>
    <s v="photobooks"/>
    <x v="1750"/>
    <d v="2016-04-19T20:05:04"/>
  </r>
  <r>
    <x v="0"/>
    <s v="US"/>
    <s v="USD"/>
    <n v="1426787123"/>
    <n v="1424198723"/>
    <b v="0"/>
    <n v="61"/>
    <b v="1"/>
    <s v="photography/photobooks"/>
    <n v="290"/>
    <n v="168.68852459016392"/>
    <x v="8"/>
    <s v="photobooks"/>
    <x v="1751"/>
    <d v="2015-03-19T17:45:23"/>
  </r>
  <r>
    <x v="0"/>
    <s v="GB"/>
    <s v="GBP"/>
    <n v="1476425082"/>
    <n v="1473833082"/>
    <b v="0"/>
    <n v="90"/>
    <b v="1"/>
    <s v="photography/photobooks"/>
    <n v="1922"/>
    <n v="34.68888888888889"/>
    <x v="8"/>
    <s v="photobooks"/>
    <x v="1752"/>
    <d v="2016-10-14T06:04:42"/>
  </r>
  <r>
    <x v="0"/>
    <s v="DK"/>
    <s v="DKK"/>
    <n v="1458579568"/>
    <n v="1455991168"/>
    <b v="0"/>
    <n v="35"/>
    <b v="1"/>
    <s v="photography/photobooks"/>
    <n v="1200"/>
    <n v="462.85714285714283"/>
    <x v="8"/>
    <s v="photobooks"/>
    <x v="1753"/>
    <d v="2016-03-21T16:59:28"/>
  </r>
  <r>
    <x v="0"/>
    <s v="CA"/>
    <s v="CAD"/>
    <n v="1428091353"/>
    <n v="1425502953"/>
    <b v="0"/>
    <n v="90"/>
    <b v="1"/>
    <s v="photography/photobooks"/>
    <n v="895"/>
    <n v="104.38888888888889"/>
    <x v="8"/>
    <s v="photobooks"/>
    <x v="1754"/>
    <d v="2015-04-03T20:02:33"/>
  </r>
  <r>
    <x v="0"/>
    <s v="US"/>
    <s v="USD"/>
    <n v="1444071361"/>
    <n v="1441479361"/>
    <b v="0"/>
    <n v="4"/>
    <b v="1"/>
    <s v="photography/photobooks"/>
    <n v="5"/>
    <n v="7.5"/>
    <x v="8"/>
    <s v="photobooks"/>
    <x v="1755"/>
    <d v="2015-10-05T18:56:01"/>
  </r>
  <r>
    <x v="0"/>
    <s v="US"/>
    <s v="USD"/>
    <n v="1472443269"/>
    <n v="1468987269"/>
    <b v="0"/>
    <n v="120"/>
    <b v="1"/>
    <s v="photography/photobooks"/>
    <n v="155.60000000000036"/>
    <n v="47.13"/>
    <x v="8"/>
    <s v="photobooks"/>
    <x v="1756"/>
    <d v="2016-08-29T04:01:09"/>
  </r>
  <r>
    <x v="0"/>
    <s v="US"/>
    <s v="USD"/>
    <n v="1485631740"/>
    <n v="1483041083"/>
    <b v="0"/>
    <n v="14"/>
    <b v="1"/>
    <s v="photography/photobooks"/>
    <n v="800"/>
    <n v="414.28571428571428"/>
    <x v="8"/>
    <s v="photobooks"/>
    <x v="1757"/>
    <d v="2017-01-28T19:29:00"/>
  </r>
  <r>
    <x v="0"/>
    <s v="US"/>
    <s v="USD"/>
    <n v="1468536992"/>
    <n v="1463352992"/>
    <b v="0"/>
    <n v="27"/>
    <b v="1"/>
    <s v="photography/photobooks"/>
    <n v="147"/>
    <n v="42.481481481481481"/>
    <x v="8"/>
    <s v="photobooks"/>
    <x v="1758"/>
    <d v="2016-07-14T22:56:32"/>
  </r>
  <r>
    <x v="0"/>
    <s v="US"/>
    <s v="USD"/>
    <n v="1427309629"/>
    <n v="1425585229"/>
    <b v="0"/>
    <n v="49"/>
    <b v="1"/>
    <s v="photography/photobooks"/>
    <n v="330"/>
    <n v="108.77551020408163"/>
    <x v="8"/>
    <s v="photobooks"/>
    <x v="1759"/>
    <d v="2015-03-25T18:53:49"/>
  </r>
  <r>
    <x v="0"/>
    <s v="US"/>
    <s v="USD"/>
    <n v="1456416513"/>
    <n v="1454688513"/>
    <b v="0"/>
    <n v="102"/>
    <b v="1"/>
    <s v="photography/photobooks"/>
    <n v="3272"/>
    <n v="81.098039215686271"/>
    <x v="8"/>
    <s v="photobooks"/>
    <x v="1760"/>
    <d v="2016-02-25T16:08:33"/>
  </r>
  <r>
    <x v="0"/>
    <s v="GB"/>
    <s v="GBP"/>
    <n v="1442065060"/>
    <n v="1437745060"/>
    <b v="0"/>
    <n v="3"/>
    <b v="1"/>
    <s v="photography/photobooks"/>
    <n v="55"/>
    <n v="51.666666666666664"/>
    <x v="8"/>
    <s v="photobooks"/>
    <x v="1761"/>
    <d v="2015-09-12T13:37:40"/>
  </r>
  <r>
    <x v="0"/>
    <s v="US"/>
    <s v="USD"/>
    <n v="1457739245"/>
    <n v="1455147245"/>
    <b v="0"/>
    <n v="25"/>
    <b v="1"/>
    <s v="photography/photobooks"/>
    <n v="785"/>
    <n v="35.4"/>
    <x v="8"/>
    <s v="photobooks"/>
    <x v="1762"/>
    <d v="2016-03-11T23:34:05"/>
  </r>
  <r>
    <x v="0"/>
    <s v="US"/>
    <s v="USD"/>
    <n v="1477255840"/>
    <n v="1474663840"/>
    <b v="0"/>
    <n v="118"/>
    <b v="1"/>
    <s v="photography/photobooks"/>
    <n v="229"/>
    <n v="103.63559322033899"/>
    <x v="8"/>
    <s v="photobooks"/>
    <x v="1763"/>
    <d v="2016-10-23T20:50:40"/>
  </r>
  <r>
    <x v="2"/>
    <s v="GB"/>
    <s v="GBP"/>
    <n v="1407065979"/>
    <n v="1404560379"/>
    <b v="1"/>
    <n v="39"/>
    <b v="0"/>
    <s v="photography/photobooks"/>
    <n v="-8844"/>
    <n v="55.282051282051285"/>
    <x v="8"/>
    <s v="photobooks"/>
    <x v="1764"/>
    <d v="2014-08-03T11:39:39"/>
  </r>
  <r>
    <x v="2"/>
    <s v="US"/>
    <s v="USD"/>
    <n v="1407972712"/>
    <n v="1405380712"/>
    <b v="1"/>
    <n v="103"/>
    <b v="0"/>
    <s v="photography/photobooks"/>
    <n v="-5066.5200000000004"/>
    <n v="72.16970873786407"/>
    <x v="8"/>
    <s v="photobooks"/>
    <x v="1765"/>
    <d v="2014-08-13T23:31:52"/>
  </r>
  <r>
    <x v="2"/>
    <s v="AU"/>
    <s v="AUD"/>
    <n v="1408999088"/>
    <n v="1407184688"/>
    <b v="1"/>
    <n v="0"/>
    <b v="0"/>
    <s v="photography/photobooks"/>
    <n v="-1500"/>
    <e v="#DIV/0!"/>
    <x v="8"/>
    <s v="photobooks"/>
    <x v="1766"/>
    <d v="2014-08-25T20:38:08"/>
  </r>
  <r>
    <x v="2"/>
    <s v="US"/>
    <s v="USD"/>
    <n v="1407080884"/>
    <n v="1404488884"/>
    <b v="1"/>
    <n v="39"/>
    <b v="0"/>
    <s v="photography/photobooks"/>
    <n v="-2714"/>
    <n v="58.615384615384613"/>
    <x v="8"/>
    <s v="photobooks"/>
    <x v="1767"/>
    <d v="2014-08-03T15:48:04"/>
  </r>
  <r>
    <x v="2"/>
    <s v="US"/>
    <s v="USD"/>
    <n v="1411824444"/>
    <n v="1406640444"/>
    <b v="1"/>
    <n v="15"/>
    <b v="0"/>
    <s v="photography/photobooks"/>
    <n v="-4813"/>
    <n v="12.466666666666667"/>
    <x v="8"/>
    <s v="photobooks"/>
    <x v="1768"/>
    <d v="2014-09-27T13:27:24"/>
  </r>
  <r>
    <x v="2"/>
    <s v="US"/>
    <s v="USD"/>
    <n v="1421177959"/>
    <n v="1418585959"/>
    <b v="1"/>
    <n v="22"/>
    <b v="0"/>
    <s v="photography/photobooks"/>
    <n v="-38919"/>
    <n v="49.136363636363633"/>
    <x v="8"/>
    <s v="photobooks"/>
    <x v="1769"/>
    <d v="2015-01-13T19:39:19"/>
  </r>
  <r>
    <x v="2"/>
    <s v="US"/>
    <s v="USD"/>
    <n v="1413312194"/>
    <n v="1410288194"/>
    <b v="1"/>
    <n v="92"/>
    <b v="0"/>
    <s v="photography/photobooks"/>
    <n v="-10654"/>
    <n v="150.5"/>
    <x v="8"/>
    <s v="photobooks"/>
    <x v="1770"/>
    <d v="2014-10-14T18:43:14"/>
  </r>
  <r>
    <x v="2"/>
    <s v="GB"/>
    <s v="GBP"/>
    <n v="1414107040"/>
    <n v="1411515040"/>
    <b v="1"/>
    <n v="25"/>
    <b v="0"/>
    <s v="photography/photobooks"/>
    <n v="-3305"/>
    <n v="35.799999999999997"/>
    <x v="8"/>
    <s v="photobooks"/>
    <x v="1771"/>
    <d v="2014-10-23T23:30:40"/>
  </r>
  <r>
    <x v="2"/>
    <s v="GB"/>
    <s v="GBP"/>
    <n v="1404666836"/>
    <n v="1399482836"/>
    <b v="1"/>
    <n v="19"/>
    <b v="0"/>
    <s v="photography/photobooks"/>
    <n v="-4642"/>
    <n v="45.157894736842103"/>
    <x v="8"/>
    <s v="photobooks"/>
    <x v="1772"/>
    <d v="2014-07-06T17:13:56"/>
  </r>
  <r>
    <x v="2"/>
    <s v="US"/>
    <s v="USD"/>
    <n v="1421691298"/>
    <n v="1417803298"/>
    <b v="1"/>
    <n v="19"/>
    <b v="0"/>
    <s v="photography/photobooks"/>
    <n v="-28123"/>
    <n v="98.78947368421052"/>
    <x v="8"/>
    <s v="photobooks"/>
    <x v="1773"/>
    <d v="2015-01-19T18:14:58"/>
  </r>
  <r>
    <x v="2"/>
    <s v="US"/>
    <s v="USD"/>
    <n v="1417273140"/>
    <n v="1413609292"/>
    <b v="1"/>
    <n v="13"/>
    <b v="0"/>
    <s v="photography/photobooks"/>
    <n v="-1352"/>
    <n v="88.307692307692307"/>
    <x v="8"/>
    <s v="photobooks"/>
    <x v="1774"/>
    <d v="2014-11-29T14:59:00"/>
  </r>
  <r>
    <x v="2"/>
    <s v="US"/>
    <s v="USD"/>
    <n v="1414193160"/>
    <n v="1410305160"/>
    <b v="1"/>
    <n v="124"/>
    <b v="0"/>
    <s v="photography/photobooks"/>
    <n v="-11342"/>
    <n v="170.62903225806451"/>
    <x v="8"/>
    <s v="photobooks"/>
    <x v="1775"/>
    <d v="2014-10-24T23:26:00"/>
  </r>
  <r>
    <x v="2"/>
    <s v="GB"/>
    <s v="GBP"/>
    <n v="1414623471"/>
    <n v="1411513071"/>
    <b v="1"/>
    <n v="4"/>
    <b v="0"/>
    <s v="photography/photobooks"/>
    <n v="-4665"/>
    <n v="83.75"/>
    <x v="8"/>
    <s v="photobooks"/>
    <x v="1776"/>
    <d v="2014-10-29T22:57:51"/>
  </r>
  <r>
    <x v="2"/>
    <s v="NL"/>
    <s v="EUR"/>
    <n v="1424421253"/>
    <n v="1421829253"/>
    <b v="1"/>
    <n v="10"/>
    <b v="0"/>
    <s v="photography/photobooks"/>
    <n v="-4149"/>
    <n v="65.099999999999994"/>
    <x v="8"/>
    <s v="photobooks"/>
    <x v="1777"/>
    <d v="2015-02-20T08:34:13"/>
  </r>
  <r>
    <x v="2"/>
    <s v="US"/>
    <s v="USD"/>
    <n v="1427485395"/>
    <n v="1423600995"/>
    <b v="1"/>
    <n v="15"/>
    <b v="0"/>
    <s v="photography/photobooks"/>
    <n v="-49005"/>
    <n v="66.333333333333329"/>
    <x v="8"/>
    <s v="photobooks"/>
    <x v="1778"/>
    <d v="2015-03-27T19:43:15"/>
  </r>
  <r>
    <x v="2"/>
    <s v="US"/>
    <s v="USD"/>
    <n v="1472834180"/>
    <n v="1470242180"/>
    <b v="1"/>
    <n v="38"/>
    <b v="0"/>
    <s v="photography/photobooks"/>
    <n v="-7014"/>
    <n v="104.89473684210526"/>
    <x v="8"/>
    <s v="photobooks"/>
    <x v="1779"/>
    <d v="2016-09-02T16:36:20"/>
  </r>
  <r>
    <x v="2"/>
    <s v="US"/>
    <s v="USD"/>
    <n v="1467469510"/>
    <n v="1462285510"/>
    <b v="1"/>
    <n v="152"/>
    <b v="0"/>
    <s v="photography/photobooks"/>
    <n v="-18077"/>
    <n v="78.440789473684205"/>
    <x v="8"/>
    <s v="photobooks"/>
    <x v="1780"/>
    <d v="2016-07-02T14:25:10"/>
  </r>
  <r>
    <x v="2"/>
    <s v="US"/>
    <s v="USD"/>
    <n v="1473950945"/>
    <n v="1471272545"/>
    <b v="1"/>
    <n v="24"/>
    <b v="0"/>
    <s v="photography/photobooks"/>
    <n v="-4083"/>
    <n v="59.041666666666664"/>
    <x v="8"/>
    <s v="photobooks"/>
    <x v="1781"/>
    <d v="2016-09-15T14:49:05"/>
  </r>
  <r>
    <x v="2"/>
    <s v="US"/>
    <s v="USD"/>
    <n v="1456062489"/>
    <n v="1453211289"/>
    <b v="1"/>
    <n v="76"/>
    <b v="0"/>
    <s v="photography/photobooks"/>
    <n v="-29578"/>
    <n v="71.34210526315789"/>
    <x v="8"/>
    <s v="photobooks"/>
    <x v="1782"/>
    <d v="2016-02-21T13:48:09"/>
  </r>
  <r>
    <x v="2"/>
    <s v="US"/>
    <s v="USD"/>
    <n v="1432248478"/>
    <n v="1429656478"/>
    <b v="1"/>
    <n v="185"/>
    <b v="0"/>
    <s v="photography/photobooks"/>
    <n v="-30523"/>
    <n v="51.227027027027027"/>
    <x v="8"/>
    <s v="photobooks"/>
    <x v="1783"/>
    <d v="2015-05-21T22:47:58"/>
  </r>
  <r>
    <x v="2"/>
    <s v="US"/>
    <s v="USD"/>
    <n v="1422674700"/>
    <n v="1419954240"/>
    <b v="1"/>
    <n v="33"/>
    <b v="0"/>
    <s v="photography/photobooks"/>
    <n v="-3012"/>
    <n v="60.242424242424242"/>
    <x v="8"/>
    <s v="photobooks"/>
    <x v="1784"/>
    <d v="2015-01-31T03:25:00"/>
  </r>
  <r>
    <x v="2"/>
    <s v="US"/>
    <s v="USD"/>
    <n v="1413417600"/>
    <n v="1410750855"/>
    <b v="1"/>
    <n v="108"/>
    <b v="0"/>
    <s v="photography/photobooks"/>
    <n v="-19147"/>
    <n v="44.935185185185183"/>
    <x v="8"/>
    <s v="photobooks"/>
    <x v="1785"/>
    <d v="2014-10-16T00:00:00"/>
  </r>
  <r>
    <x v="2"/>
    <s v="NL"/>
    <s v="EUR"/>
    <n v="1418649177"/>
    <n v="1416057177"/>
    <b v="1"/>
    <n v="29"/>
    <b v="0"/>
    <s v="photography/photobooks"/>
    <n v="-995"/>
    <n v="31.206896551724139"/>
    <x v="8"/>
    <s v="photobooks"/>
    <x v="1786"/>
    <d v="2014-12-15T13:12:57"/>
  </r>
  <r>
    <x v="2"/>
    <s v="US"/>
    <s v="USD"/>
    <n v="1428158637"/>
    <n v="1425570237"/>
    <b v="1"/>
    <n v="24"/>
    <b v="0"/>
    <s v="photography/photobooks"/>
    <n v="-8467"/>
    <n v="63.875"/>
    <x v="8"/>
    <s v="photobooks"/>
    <x v="1787"/>
    <d v="2015-04-04T14:43:57"/>
  </r>
  <r>
    <x v="2"/>
    <s v="GB"/>
    <s v="GBP"/>
    <n v="1414795542"/>
    <n v="1412203542"/>
    <b v="1"/>
    <n v="4"/>
    <b v="0"/>
    <s v="photography/photobooks"/>
    <n v="-5424"/>
    <n v="19"/>
    <x v="8"/>
    <s v="photobooks"/>
    <x v="1788"/>
    <d v="2014-10-31T22:45:42"/>
  </r>
  <r>
    <x v="2"/>
    <s v="US"/>
    <s v="USD"/>
    <n v="1421042403"/>
    <n v="1415858403"/>
    <b v="1"/>
    <n v="4"/>
    <b v="0"/>
    <s v="photography/photobooks"/>
    <n v="-7960"/>
    <n v="10"/>
    <x v="8"/>
    <s v="photobooks"/>
    <x v="1789"/>
    <d v="2015-01-12T06:00:03"/>
  </r>
  <r>
    <x v="2"/>
    <s v="US"/>
    <s v="USD"/>
    <n v="1423152678"/>
    <n v="1420560678"/>
    <b v="1"/>
    <n v="15"/>
    <b v="0"/>
    <s v="photography/photobooks"/>
    <n v="-31364"/>
    <n v="109.06666666666666"/>
    <x v="8"/>
    <s v="photobooks"/>
    <x v="1790"/>
    <d v="2015-02-05T16:11:18"/>
  </r>
  <r>
    <x v="2"/>
    <s v="GB"/>
    <s v="GBP"/>
    <n v="1422553565"/>
    <n v="1417369565"/>
    <b v="1"/>
    <n v="4"/>
    <b v="0"/>
    <s v="photography/photobooks"/>
    <n v="-2893"/>
    <n v="26.75"/>
    <x v="8"/>
    <s v="photobooks"/>
    <x v="1791"/>
    <d v="2015-01-29T17:46:05"/>
  </r>
  <r>
    <x v="2"/>
    <s v="US"/>
    <s v="USD"/>
    <n v="1439189940"/>
    <n v="1435970682"/>
    <b v="1"/>
    <n v="139"/>
    <b v="0"/>
    <s v="photography/photobooks"/>
    <n v="-9719"/>
    <n v="109.93525179856115"/>
    <x v="8"/>
    <s v="photobooks"/>
    <x v="1792"/>
    <d v="2015-08-10T06:59:00"/>
  </r>
  <r>
    <x v="2"/>
    <s v="AU"/>
    <s v="AUD"/>
    <n v="1417127040"/>
    <n v="1414531440"/>
    <b v="1"/>
    <n v="2"/>
    <b v="0"/>
    <s v="photography/photobooks"/>
    <n v="-2960"/>
    <n v="20"/>
    <x v="8"/>
    <s v="photobooks"/>
    <x v="1793"/>
    <d v="2014-11-27T22:24:00"/>
  </r>
  <r>
    <x v="2"/>
    <s v="US"/>
    <s v="USD"/>
    <n v="1423660422"/>
    <n v="1420636422"/>
    <b v="1"/>
    <n v="18"/>
    <b v="0"/>
    <s v="photography/photobooks"/>
    <n v="-8003"/>
    <n v="55.388888888888886"/>
    <x v="8"/>
    <s v="photobooks"/>
    <x v="1794"/>
    <d v="2015-02-11T13:13:42"/>
  </r>
  <r>
    <x v="2"/>
    <s v="DE"/>
    <s v="EUR"/>
    <n v="1476460800"/>
    <n v="1473922541"/>
    <b v="1"/>
    <n v="81"/>
    <b v="0"/>
    <s v="photography/photobooks"/>
    <n v="-17154"/>
    <n v="133.90123456790124"/>
    <x v="8"/>
    <s v="photobooks"/>
    <x v="1795"/>
    <d v="2016-10-14T16:00:00"/>
  </r>
  <r>
    <x v="2"/>
    <s v="GB"/>
    <s v="GBP"/>
    <n v="1469356366"/>
    <n v="1464172366"/>
    <b v="1"/>
    <n v="86"/>
    <b v="0"/>
    <s v="photography/photobooks"/>
    <n v="-14810"/>
    <n v="48.720930232558139"/>
    <x v="8"/>
    <s v="photobooks"/>
    <x v="1796"/>
    <d v="2016-07-24T10:32:46"/>
  </r>
  <r>
    <x v="2"/>
    <s v="US"/>
    <s v="USD"/>
    <n v="1481809189"/>
    <n v="1479217189"/>
    <b v="1"/>
    <n v="140"/>
    <b v="0"/>
    <s v="photography/photobooks"/>
    <n v="-3245"/>
    <n v="48.25"/>
    <x v="8"/>
    <s v="photobooks"/>
    <x v="1797"/>
    <d v="2016-12-15T13:39:49"/>
  </r>
  <r>
    <x v="2"/>
    <s v="US"/>
    <s v="USD"/>
    <n v="1454572233"/>
    <n v="1449388233"/>
    <b v="1"/>
    <n v="37"/>
    <b v="0"/>
    <s v="photography/photobooks"/>
    <n v="-13818"/>
    <n v="58.972972972972975"/>
    <x v="8"/>
    <s v="photobooks"/>
    <x v="1798"/>
    <d v="2016-02-04T07:50:33"/>
  </r>
  <r>
    <x v="2"/>
    <s v="GB"/>
    <s v="GBP"/>
    <n v="1415740408"/>
    <n v="1414008808"/>
    <b v="1"/>
    <n v="6"/>
    <b v="0"/>
    <s v="photography/photobooks"/>
    <n v="-3930.17"/>
    <n v="11.638333333333334"/>
    <x v="8"/>
    <s v="photobooks"/>
    <x v="1799"/>
    <d v="2014-11-11T21:13:28"/>
  </r>
  <r>
    <x v="2"/>
    <s v="GB"/>
    <s v="GBP"/>
    <n v="1476109970"/>
    <n v="1473517970"/>
    <b v="1"/>
    <n v="113"/>
    <b v="0"/>
    <s v="photography/photobooks"/>
    <n v="-36800"/>
    <n v="83.716814159292042"/>
    <x v="8"/>
    <s v="photobooks"/>
    <x v="1800"/>
    <d v="2016-10-10T14:32:50"/>
  </r>
  <r>
    <x v="2"/>
    <s v="GB"/>
    <s v="GBP"/>
    <n v="1450181400"/>
    <n v="1447429868"/>
    <b v="1"/>
    <n v="37"/>
    <b v="0"/>
    <s v="photography/photobooks"/>
    <n v="-14645"/>
    <n v="63.648648648648646"/>
    <x v="8"/>
    <s v="photobooks"/>
    <x v="1801"/>
    <d v="2015-12-15T12:10:00"/>
  </r>
  <r>
    <x v="2"/>
    <s v="DE"/>
    <s v="EUR"/>
    <n v="1435442340"/>
    <n v="1433416830"/>
    <b v="1"/>
    <n v="18"/>
    <b v="0"/>
    <s v="photography/photobooks"/>
    <n v="-1803"/>
    <n v="94.277777777777771"/>
    <x v="8"/>
    <s v="photobooks"/>
    <x v="1802"/>
    <d v="2015-06-27T21:59:00"/>
  </r>
  <r>
    <x v="2"/>
    <s v="US"/>
    <s v="USD"/>
    <n v="1423878182"/>
    <n v="1421199782"/>
    <b v="1"/>
    <n v="75"/>
    <b v="0"/>
    <s v="photography/photobooks"/>
    <n v="-12110"/>
    <n v="71.86666666666666"/>
    <x v="8"/>
    <s v="photobooks"/>
    <x v="1803"/>
    <d v="2015-02-14T01:43:02"/>
  </r>
  <r>
    <x v="2"/>
    <s v="US"/>
    <s v="USD"/>
    <n v="1447521404"/>
    <n v="1444061804"/>
    <b v="1"/>
    <n v="52"/>
    <b v="0"/>
    <s v="photography/photobooks"/>
    <n v="-10048"/>
    <n v="104.84615384615384"/>
    <x v="8"/>
    <s v="photobooks"/>
    <x v="1804"/>
    <d v="2015-11-14T17:16:44"/>
  </r>
  <r>
    <x v="2"/>
    <s v="DE"/>
    <s v="EUR"/>
    <n v="1443808800"/>
    <n v="1441048658"/>
    <b v="1"/>
    <n v="122"/>
    <b v="0"/>
    <s v="photography/photobooks"/>
    <n v="-14309"/>
    <n v="67.139344262295083"/>
    <x v="8"/>
    <s v="photobooks"/>
    <x v="1805"/>
    <d v="2015-10-02T18:00:00"/>
  </r>
  <r>
    <x v="2"/>
    <s v="GB"/>
    <s v="GBP"/>
    <n v="1412090349"/>
    <n v="1409066349"/>
    <b v="1"/>
    <n v="8"/>
    <b v="0"/>
    <s v="photography/photobooks"/>
    <n v="-19409"/>
    <n v="73.875"/>
    <x v="8"/>
    <s v="photobooks"/>
    <x v="1806"/>
    <d v="2014-09-30T15:19:09"/>
  </r>
  <r>
    <x v="2"/>
    <s v="US"/>
    <s v="USD"/>
    <n v="1411868313"/>
    <n v="1409276313"/>
    <b v="1"/>
    <n v="8"/>
    <b v="0"/>
    <s v="photography/photobooks"/>
    <n v="-4447"/>
    <n v="69.125"/>
    <x v="8"/>
    <s v="photobooks"/>
    <x v="1807"/>
    <d v="2014-09-28T01:38:33"/>
  </r>
  <r>
    <x v="2"/>
    <s v="US"/>
    <s v="USD"/>
    <n v="1486830030"/>
    <n v="1483806030"/>
    <b v="1"/>
    <n v="96"/>
    <b v="0"/>
    <s v="photography/photobooks"/>
    <n v="-16406"/>
    <n v="120.77083333333333"/>
    <x v="8"/>
    <s v="photobooks"/>
    <x v="1808"/>
    <d v="2017-02-11T16:20:30"/>
  </r>
  <r>
    <x v="2"/>
    <s v="CA"/>
    <s v="CAD"/>
    <n v="1425246439"/>
    <n v="1422222439"/>
    <b v="1"/>
    <n v="9"/>
    <b v="0"/>
    <s v="photography/photobooks"/>
    <n v="-3120"/>
    <n v="42.222222222222221"/>
    <x v="8"/>
    <s v="photobooks"/>
    <x v="1809"/>
    <d v="2015-03-01T21:47:19"/>
  </r>
  <r>
    <x v="2"/>
    <s v="US"/>
    <s v="USD"/>
    <n v="1408657826"/>
    <n v="1407621026"/>
    <b v="0"/>
    <n v="2"/>
    <b v="0"/>
    <s v="photography/photobooks"/>
    <n v="-435"/>
    <n v="7.5"/>
    <x v="8"/>
    <s v="photobooks"/>
    <x v="1810"/>
    <d v="2014-08-21T21:50:26"/>
  </r>
  <r>
    <x v="2"/>
    <s v="US"/>
    <s v="USD"/>
    <n v="1414123200"/>
    <n v="1408962270"/>
    <b v="0"/>
    <n v="26"/>
    <b v="0"/>
    <s v="photography/photobooks"/>
    <n v="-53960"/>
    <n v="1.5384615384615385"/>
    <x v="8"/>
    <s v="photobooks"/>
    <x v="1811"/>
    <d v="2014-10-24T04:00:00"/>
  </r>
  <r>
    <x v="2"/>
    <s v="GB"/>
    <s v="GBP"/>
    <n v="1467531536"/>
    <n v="1464939536"/>
    <b v="0"/>
    <n v="23"/>
    <b v="0"/>
    <s v="photography/photobooks"/>
    <n v="-5635"/>
    <n v="37.608695652173914"/>
    <x v="8"/>
    <s v="photobooks"/>
    <x v="1812"/>
    <d v="2016-07-03T07:38:56"/>
  </r>
  <r>
    <x v="2"/>
    <s v="GB"/>
    <s v="GBP"/>
    <n v="1407532812"/>
    <n v="1404940812"/>
    <b v="0"/>
    <n v="0"/>
    <b v="0"/>
    <s v="photography/photobooks"/>
    <n v="-8750"/>
    <e v="#DIV/0!"/>
    <x v="8"/>
    <s v="photobooks"/>
    <x v="1813"/>
    <d v="2014-08-08T21:20:12"/>
  </r>
  <r>
    <x v="2"/>
    <s v="GB"/>
    <s v="GBP"/>
    <n v="1425108736"/>
    <n v="1422516736"/>
    <b v="0"/>
    <n v="140"/>
    <b v="0"/>
    <s v="photography/photobooks"/>
    <n v="-6098"/>
    <n v="42.157142857142858"/>
    <x v="8"/>
    <s v="photobooks"/>
    <x v="1814"/>
    <d v="2015-02-28T07:32:16"/>
  </r>
  <r>
    <x v="2"/>
    <s v="US"/>
    <s v="USD"/>
    <n v="1435787137"/>
    <n v="1434577537"/>
    <b v="0"/>
    <n v="0"/>
    <b v="0"/>
    <s v="photography/photobooks"/>
    <n v="-3000"/>
    <e v="#DIV/0!"/>
    <x v="8"/>
    <s v="photobooks"/>
    <x v="1815"/>
    <d v="2015-07-01T21:45:37"/>
  </r>
  <r>
    <x v="2"/>
    <s v="CH"/>
    <s v="CHF"/>
    <n v="1469473200"/>
    <n v="1467061303"/>
    <b v="0"/>
    <n v="6"/>
    <b v="0"/>
    <s v="photography/photobooks"/>
    <n v="-24491"/>
    <n v="84.833333333333329"/>
    <x v="8"/>
    <s v="photobooks"/>
    <x v="1816"/>
    <d v="2016-07-25T19:00:00"/>
  </r>
  <r>
    <x v="2"/>
    <s v="US"/>
    <s v="USD"/>
    <n v="1485759540"/>
    <n v="1480607607"/>
    <b v="0"/>
    <n v="100"/>
    <b v="0"/>
    <s v="photography/photobooks"/>
    <n v="-8581"/>
    <n v="94.19"/>
    <x v="8"/>
    <s v="photobooks"/>
    <x v="1817"/>
    <d v="2017-01-30T06:59:00"/>
  </r>
  <r>
    <x v="2"/>
    <s v="US"/>
    <s v="USD"/>
    <n v="1428035850"/>
    <n v="1425447450"/>
    <b v="0"/>
    <n v="0"/>
    <b v="0"/>
    <s v="photography/photobooks"/>
    <n v="-15000"/>
    <e v="#DIV/0!"/>
    <x v="8"/>
    <s v="photobooks"/>
    <x v="1818"/>
    <d v="2015-04-03T04:37:30"/>
  </r>
  <r>
    <x v="2"/>
    <s v="US"/>
    <s v="USD"/>
    <n v="1406743396"/>
    <n v="1404151396"/>
    <b v="0"/>
    <n v="4"/>
    <b v="0"/>
    <s v="photography/photobooks"/>
    <n v="-1175"/>
    <n v="6.25"/>
    <x v="8"/>
    <s v="photobooks"/>
    <x v="1819"/>
    <d v="2014-07-30T18:03:16"/>
  </r>
  <r>
    <x v="2"/>
    <s v="US"/>
    <s v="USD"/>
    <n v="1427850090"/>
    <n v="1425261690"/>
    <b v="0"/>
    <n v="8"/>
    <b v="0"/>
    <s v="photography/photobooks"/>
    <n v="-24293"/>
    <n v="213.375"/>
    <x v="8"/>
    <s v="photobooks"/>
    <x v="1820"/>
    <d v="2015-04-01T01:01:30"/>
  </r>
  <r>
    <x v="0"/>
    <s v="US"/>
    <s v="USD"/>
    <n v="1330760367"/>
    <n v="1326872367"/>
    <b v="0"/>
    <n v="57"/>
    <b v="1"/>
    <s v="music/rock"/>
    <n v="872.25"/>
    <n v="59.162280701754383"/>
    <x v="4"/>
    <s v="rock"/>
    <x v="1821"/>
    <d v="2012-03-03T07:39:27"/>
  </r>
  <r>
    <x v="0"/>
    <s v="CA"/>
    <s v="CAD"/>
    <n v="1391194860"/>
    <n v="1388084862"/>
    <b v="0"/>
    <n v="11"/>
    <b v="1"/>
    <s v="music/rock"/>
    <n v="0"/>
    <n v="27.272727272727273"/>
    <x v="4"/>
    <s v="rock"/>
    <x v="1822"/>
    <d v="2014-01-31T19:01:00"/>
  </r>
  <r>
    <x v="0"/>
    <s v="US"/>
    <s v="USD"/>
    <n v="1351095976"/>
    <n v="1348503976"/>
    <b v="0"/>
    <n v="33"/>
    <b v="1"/>
    <s v="music/rock"/>
    <n v="111"/>
    <n v="24.575757575757574"/>
    <x v="4"/>
    <s v="rock"/>
    <x v="1823"/>
    <d v="2012-10-24T16:26:16"/>
  </r>
  <r>
    <x v="0"/>
    <s v="US"/>
    <s v="USD"/>
    <n v="1389146880"/>
    <n v="1387403967"/>
    <b v="0"/>
    <n v="40"/>
    <b v="1"/>
    <s v="music/rock"/>
    <n v="2"/>
    <n v="75.05"/>
    <x v="4"/>
    <s v="rock"/>
    <x v="1824"/>
    <d v="2014-01-08T02:08:00"/>
  </r>
  <r>
    <x v="0"/>
    <s v="US"/>
    <s v="USD"/>
    <n v="1373572903"/>
    <n v="1371585703"/>
    <b v="0"/>
    <n v="50"/>
    <b v="1"/>
    <s v="music/rock"/>
    <n v="101"/>
    <n v="42.02"/>
    <x v="4"/>
    <s v="rock"/>
    <x v="1825"/>
    <d v="2013-07-11T20:01:43"/>
  </r>
  <r>
    <x v="0"/>
    <s v="US"/>
    <s v="USD"/>
    <n v="1392675017"/>
    <n v="1390083017"/>
    <b v="0"/>
    <n v="38"/>
    <b v="1"/>
    <s v="music/rock"/>
    <n v="20"/>
    <n v="53.157894736842103"/>
    <x v="4"/>
    <s v="rock"/>
    <x v="1826"/>
    <d v="2014-02-17T22:10:17"/>
  </r>
  <r>
    <x v="0"/>
    <s v="US"/>
    <s v="USD"/>
    <n v="1299138561"/>
    <n v="1294818561"/>
    <b v="0"/>
    <n v="96"/>
    <b v="1"/>
    <s v="music/rock"/>
    <n v="53"/>
    <n v="83.885416666666671"/>
    <x v="4"/>
    <s v="rock"/>
    <x v="1827"/>
    <d v="2011-03-03T07:49:21"/>
  </r>
  <r>
    <x v="0"/>
    <s v="US"/>
    <s v="USD"/>
    <n v="1399672800"/>
    <n v="1396906530"/>
    <b v="0"/>
    <n v="48"/>
    <b v="1"/>
    <s v="music/rock"/>
    <n v="32"/>
    <n v="417.33333333333331"/>
    <x v="4"/>
    <s v="rock"/>
    <x v="1828"/>
    <d v="2014-05-09T22:00:00"/>
  </r>
  <r>
    <x v="0"/>
    <s v="US"/>
    <s v="USD"/>
    <n v="1295647200"/>
    <n v="1291428371"/>
    <b v="0"/>
    <n v="33"/>
    <b v="1"/>
    <s v="music/rock"/>
    <n v="1000.25"/>
    <n v="75.765151515151516"/>
    <x v="4"/>
    <s v="rock"/>
    <x v="1829"/>
    <d v="2011-01-21T22:00:00"/>
  </r>
  <r>
    <x v="0"/>
    <s v="US"/>
    <s v="USD"/>
    <n v="1393259107"/>
    <n v="1390667107"/>
    <b v="0"/>
    <n v="226"/>
    <b v="1"/>
    <s v="music/rock"/>
    <n v="230"/>
    <n v="67.389380530973455"/>
    <x v="4"/>
    <s v="rock"/>
    <x v="1830"/>
    <d v="2014-02-24T16:25:07"/>
  </r>
  <r>
    <x v="0"/>
    <s v="US"/>
    <s v="USD"/>
    <n v="1336866863"/>
    <n v="1335570863"/>
    <b v="0"/>
    <n v="14"/>
    <b v="1"/>
    <s v="music/rock"/>
    <n v="30"/>
    <n v="73.571428571428569"/>
    <x v="4"/>
    <s v="rock"/>
    <x v="1831"/>
    <d v="2012-05-12T23:54:23"/>
  </r>
  <r>
    <x v="0"/>
    <s v="US"/>
    <s v="USD"/>
    <n v="1299243427"/>
    <n v="1296651427"/>
    <b v="0"/>
    <n v="20"/>
    <b v="1"/>
    <s v="music/rock"/>
    <n v="150"/>
    <n v="25"/>
    <x v="4"/>
    <s v="rock"/>
    <x v="1832"/>
    <d v="2011-03-04T12:57:07"/>
  </r>
  <r>
    <x v="0"/>
    <s v="US"/>
    <s v="USD"/>
    <n v="1362211140"/>
    <n v="1359421403"/>
    <b v="0"/>
    <n v="25"/>
    <b v="1"/>
    <s v="music/rock"/>
    <n v="650"/>
    <n v="42"/>
    <x v="4"/>
    <s v="rock"/>
    <x v="1833"/>
    <d v="2013-03-02T07:59:00"/>
  </r>
  <r>
    <x v="0"/>
    <s v="US"/>
    <s v="USD"/>
    <n v="1422140895"/>
    <n v="1418684895"/>
    <b v="0"/>
    <n v="90"/>
    <b v="1"/>
    <s v="music/rock"/>
    <n v="1805"/>
    <n v="131.16666666666666"/>
    <x v="4"/>
    <s v="rock"/>
    <x v="1834"/>
    <d v="2015-01-24T23:08:15"/>
  </r>
  <r>
    <x v="0"/>
    <s v="GB"/>
    <s v="GBP"/>
    <n v="1459439471"/>
    <n v="1456851071"/>
    <b v="0"/>
    <n v="11"/>
    <b v="1"/>
    <s v="music/rock"/>
    <n v="20"/>
    <n v="47.272727272727273"/>
    <x v="4"/>
    <s v="rock"/>
    <x v="1835"/>
    <d v="2016-03-31T15:51:11"/>
  </r>
  <r>
    <x v="0"/>
    <s v="US"/>
    <s v="USD"/>
    <n v="1361129129"/>
    <n v="1359660329"/>
    <b v="0"/>
    <n v="55"/>
    <b v="1"/>
    <s v="music/rock"/>
    <n v="5017"/>
    <n v="182.12727272727273"/>
    <x v="4"/>
    <s v="rock"/>
    <x v="1836"/>
    <d v="2013-02-17T19:25:29"/>
  </r>
  <r>
    <x v="0"/>
    <s v="US"/>
    <s v="USD"/>
    <n v="1332029335"/>
    <n v="1326848935"/>
    <b v="0"/>
    <n v="30"/>
    <b v="1"/>
    <s v="music/rock"/>
    <n v="1241"/>
    <n v="61.366666666666667"/>
    <x v="4"/>
    <s v="rock"/>
    <x v="1837"/>
    <d v="2012-03-18T00:08:55"/>
  </r>
  <r>
    <x v="0"/>
    <s v="US"/>
    <s v="USD"/>
    <n v="1317438000"/>
    <n v="1314989557"/>
    <b v="0"/>
    <n v="28"/>
    <b v="1"/>
    <s v="music/rock"/>
    <n v="1.4900000000000091"/>
    <n v="35.767499999999998"/>
    <x v="4"/>
    <s v="rock"/>
    <x v="1838"/>
    <d v="2011-10-01T03:00:00"/>
  </r>
  <r>
    <x v="0"/>
    <s v="US"/>
    <s v="USD"/>
    <n v="1475342382"/>
    <n v="1472750382"/>
    <b v="0"/>
    <n v="45"/>
    <b v="1"/>
    <s v="music/rock"/>
    <n v="1053"/>
    <n v="45.62222222222222"/>
    <x v="4"/>
    <s v="rock"/>
    <x v="1839"/>
    <d v="2016-10-01T17:19:42"/>
  </r>
  <r>
    <x v="0"/>
    <s v="US"/>
    <s v="USD"/>
    <n v="1367902740"/>
    <n v="1366251510"/>
    <b v="0"/>
    <n v="13"/>
    <b v="1"/>
    <s v="music/rock"/>
    <n v="80"/>
    <n v="75.384615384615387"/>
    <x v="4"/>
    <s v="rock"/>
    <x v="1840"/>
    <d v="2013-05-07T04:59:00"/>
  </r>
  <r>
    <x v="0"/>
    <s v="US"/>
    <s v="USD"/>
    <n v="1400561940"/>
    <n v="1397679445"/>
    <b v="0"/>
    <n v="40"/>
    <b v="1"/>
    <s v="music/rock"/>
    <n v="35"/>
    <n v="50.875"/>
    <x v="4"/>
    <s v="rock"/>
    <x v="1841"/>
    <d v="2014-05-20T04:59:00"/>
  </r>
  <r>
    <x v="0"/>
    <s v="US"/>
    <s v="USD"/>
    <n v="1425275940"/>
    <n v="1422371381"/>
    <b v="0"/>
    <n v="21"/>
    <b v="1"/>
    <s v="music/rock"/>
    <n v="505"/>
    <n v="119.28571428571429"/>
    <x v="4"/>
    <s v="rock"/>
    <x v="1842"/>
    <d v="2015-03-02T05:59:00"/>
  </r>
  <r>
    <x v="0"/>
    <s v="US"/>
    <s v="USD"/>
    <n v="1298245954"/>
    <n v="1295653954"/>
    <b v="0"/>
    <n v="134"/>
    <b v="1"/>
    <s v="music/rock"/>
    <n v="2400.6100000000006"/>
    <n v="92.541865671641801"/>
    <x v="4"/>
    <s v="rock"/>
    <x v="1843"/>
    <d v="2011-02-20T23:52:34"/>
  </r>
  <r>
    <x v="0"/>
    <s v="US"/>
    <s v="USD"/>
    <n v="1307761200"/>
    <n v="1304464914"/>
    <b v="0"/>
    <n v="20"/>
    <b v="1"/>
    <s v="music/rock"/>
    <n v="21"/>
    <n v="76.05"/>
    <x v="4"/>
    <s v="rock"/>
    <x v="1844"/>
    <d v="2011-06-11T03:00:00"/>
  </r>
  <r>
    <x v="0"/>
    <s v="US"/>
    <s v="USD"/>
    <n v="1466139300"/>
    <n v="1464854398"/>
    <b v="0"/>
    <n v="19"/>
    <b v="1"/>
    <s v="music/rock"/>
    <n v="0"/>
    <n v="52.631578947368418"/>
    <x v="4"/>
    <s v="rock"/>
    <x v="1845"/>
    <d v="2016-06-17T04:55:00"/>
  </r>
  <r>
    <x v="0"/>
    <s v="US"/>
    <s v="USD"/>
    <n v="1355585777"/>
    <n v="1352993777"/>
    <b v="0"/>
    <n v="209"/>
    <b v="1"/>
    <s v="music/rock"/>
    <n v="5689"/>
    <n v="98.990430622009569"/>
    <x v="4"/>
    <s v="rock"/>
    <x v="1846"/>
    <d v="2012-12-15T15:36:17"/>
  </r>
  <r>
    <x v="0"/>
    <s v="US"/>
    <s v="USD"/>
    <n v="1429594832"/>
    <n v="1427780432"/>
    <b v="0"/>
    <n v="38"/>
    <b v="1"/>
    <s v="music/rock"/>
    <n v="522"/>
    <n v="79.526315789473685"/>
    <x v="4"/>
    <s v="rock"/>
    <x v="1847"/>
    <d v="2015-04-21T05:40:32"/>
  </r>
  <r>
    <x v="0"/>
    <s v="US"/>
    <s v="USD"/>
    <n v="1312095540"/>
    <n v="1306608888"/>
    <b v="0"/>
    <n v="24"/>
    <b v="1"/>
    <s v="music/rock"/>
    <n v="221"/>
    <n v="134.20833333333334"/>
    <x v="4"/>
    <s v="rock"/>
    <x v="1848"/>
    <d v="2011-07-31T06:59:00"/>
  </r>
  <r>
    <x v="0"/>
    <s v="US"/>
    <s v="USD"/>
    <n v="1350505059"/>
    <n v="1347913059"/>
    <b v="0"/>
    <n v="8"/>
    <b v="1"/>
    <s v="music/rock"/>
    <n v="1"/>
    <n v="37.625"/>
    <x v="4"/>
    <s v="rock"/>
    <x v="1849"/>
    <d v="2012-10-17T20:17:39"/>
  </r>
  <r>
    <x v="0"/>
    <s v="US"/>
    <s v="USD"/>
    <n v="1405033300"/>
    <n v="1402441300"/>
    <b v="0"/>
    <n v="179"/>
    <b v="1"/>
    <s v="music/rock"/>
    <n v="137"/>
    <n v="51.044692737430168"/>
    <x v="4"/>
    <s v="rock"/>
    <x v="1850"/>
    <d v="2014-07-10T23:01:40"/>
  </r>
  <r>
    <x v="0"/>
    <s v="US"/>
    <s v="USD"/>
    <n v="1406509200"/>
    <n v="1404769538"/>
    <b v="0"/>
    <n v="26"/>
    <b v="1"/>
    <s v="music/rock"/>
    <n v="1"/>
    <n v="50.03846153846154"/>
    <x v="4"/>
    <s v="rock"/>
    <x v="1851"/>
    <d v="2014-07-28T01:00:00"/>
  </r>
  <r>
    <x v="0"/>
    <s v="US"/>
    <s v="USD"/>
    <n v="1429920000"/>
    <n v="1426703452"/>
    <b v="0"/>
    <n v="131"/>
    <b v="1"/>
    <s v="music/rock"/>
    <n v="2545"/>
    <n v="133.93129770992365"/>
    <x v="4"/>
    <s v="rock"/>
    <x v="1852"/>
    <d v="2015-04-25T00:00:00"/>
  </r>
  <r>
    <x v="0"/>
    <s v="US"/>
    <s v="USD"/>
    <n v="1352860017"/>
    <n v="1348536417"/>
    <b v="0"/>
    <n v="14"/>
    <b v="1"/>
    <s v="music/rock"/>
    <n v="15"/>
    <n v="58.214285714285715"/>
    <x v="4"/>
    <s v="rock"/>
    <x v="1853"/>
    <d v="2012-11-14T02:26:57"/>
  </r>
  <r>
    <x v="0"/>
    <s v="US"/>
    <s v="USD"/>
    <n v="1369355437"/>
    <n v="1366763437"/>
    <b v="0"/>
    <n v="174"/>
    <b v="1"/>
    <s v="music/rock"/>
    <n v="318.54999999999927"/>
    <n v="88.037643678160919"/>
    <x v="4"/>
    <s v="rock"/>
    <x v="1854"/>
    <d v="2013-05-24T00:30:37"/>
  </r>
  <r>
    <x v="0"/>
    <s v="CA"/>
    <s v="CAD"/>
    <n v="1389012940"/>
    <n v="1385124940"/>
    <b v="0"/>
    <n v="191"/>
    <b v="1"/>
    <s v="music/rock"/>
    <n v="4730.16"/>
    <n v="70.576753926701571"/>
    <x v="4"/>
    <s v="rock"/>
    <x v="1855"/>
    <d v="2014-01-06T12:55:40"/>
  </r>
  <r>
    <x v="0"/>
    <s v="US"/>
    <s v="USD"/>
    <n v="1405715472"/>
    <n v="1403901072"/>
    <b v="0"/>
    <n v="38"/>
    <b v="1"/>
    <s v="music/rock"/>
    <n v="25"/>
    <n v="53.289473684210527"/>
    <x v="4"/>
    <s v="rock"/>
    <x v="1856"/>
    <d v="2014-07-18T20:31:12"/>
  </r>
  <r>
    <x v="0"/>
    <s v="US"/>
    <s v="USD"/>
    <n v="1410546413"/>
    <n v="1407954413"/>
    <b v="0"/>
    <n v="22"/>
    <b v="1"/>
    <s v="music/rock"/>
    <n v="0"/>
    <n v="136.36363636363637"/>
    <x v="4"/>
    <s v="rock"/>
    <x v="1857"/>
    <d v="2014-09-12T18:26:53"/>
  </r>
  <r>
    <x v="0"/>
    <s v="US"/>
    <s v="USD"/>
    <n v="1324014521"/>
    <n v="1318826921"/>
    <b v="0"/>
    <n v="149"/>
    <b v="1"/>
    <s v="music/rock"/>
    <n v="486"/>
    <n v="40.547315436241611"/>
    <x v="4"/>
    <s v="rock"/>
    <x v="1858"/>
    <d v="2011-12-16T05:48:41"/>
  </r>
  <r>
    <x v="0"/>
    <s v="US"/>
    <s v="USD"/>
    <n v="1316716129"/>
    <n v="1314124129"/>
    <b v="0"/>
    <n v="56"/>
    <b v="1"/>
    <s v="music/rock"/>
    <n v="955"/>
    <n v="70.625"/>
    <x v="4"/>
    <s v="rock"/>
    <x v="1859"/>
    <d v="2011-09-22T18:28:49"/>
  </r>
  <r>
    <x v="0"/>
    <s v="US"/>
    <s v="USD"/>
    <n v="1391706084"/>
    <n v="1389891684"/>
    <b v="0"/>
    <n v="19"/>
    <b v="1"/>
    <s v="music/rock"/>
    <n v="251"/>
    <n v="52.684210526315788"/>
    <x v="4"/>
    <s v="rock"/>
    <x v="1860"/>
    <d v="2014-02-06T17:01:24"/>
  </r>
  <r>
    <x v="2"/>
    <s v="GB"/>
    <s v="GBP"/>
    <n v="1422256341"/>
    <n v="1419664341"/>
    <b v="0"/>
    <n v="0"/>
    <b v="0"/>
    <s v="games/mobile games"/>
    <n v="-250000"/>
    <e v="#DIV/0!"/>
    <x v="6"/>
    <s v="mobile games"/>
    <x v="1861"/>
    <d v="2015-01-26T07:12:21"/>
  </r>
  <r>
    <x v="2"/>
    <s v="US"/>
    <s v="USD"/>
    <n v="1488958200"/>
    <n v="1484912974"/>
    <b v="0"/>
    <n v="16"/>
    <b v="0"/>
    <s v="games/mobile games"/>
    <n v="-16545"/>
    <n v="90.9375"/>
    <x v="6"/>
    <s v="mobile games"/>
    <x v="1862"/>
    <d v="2017-03-08T07:30:00"/>
  </r>
  <r>
    <x v="2"/>
    <s v="US"/>
    <s v="USD"/>
    <n v="1402600085"/>
    <n v="1400008085"/>
    <b v="0"/>
    <n v="2"/>
    <b v="0"/>
    <s v="games/mobile games"/>
    <n v="-2490"/>
    <n v="5"/>
    <x v="6"/>
    <s v="mobile games"/>
    <x v="1863"/>
    <d v="2014-06-12T19:08:05"/>
  </r>
  <r>
    <x v="2"/>
    <s v="US"/>
    <s v="USD"/>
    <n v="1399223500"/>
    <n v="1396631500"/>
    <b v="0"/>
    <n v="48"/>
    <b v="0"/>
    <s v="games/mobile games"/>
    <n v="-3712"/>
    <n v="58.083333333333336"/>
    <x v="6"/>
    <s v="mobile games"/>
    <x v="1864"/>
    <d v="2014-05-04T17:11:40"/>
  </r>
  <r>
    <x v="2"/>
    <s v="GB"/>
    <s v="GBP"/>
    <n v="1478425747"/>
    <n v="1475398147"/>
    <b v="0"/>
    <n v="2"/>
    <b v="0"/>
    <s v="games/mobile games"/>
    <n v="-109996"/>
    <n v="2"/>
    <x v="6"/>
    <s v="mobile games"/>
    <x v="1865"/>
    <d v="2016-11-06T09:49:07"/>
  </r>
  <r>
    <x v="2"/>
    <s v="US"/>
    <s v="USD"/>
    <n v="1488340800"/>
    <n v="1483768497"/>
    <b v="0"/>
    <n v="2"/>
    <b v="0"/>
    <s v="games/mobile games"/>
    <n v="-24875"/>
    <n v="62.5"/>
    <x v="6"/>
    <s v="mobile games"/>
    <x v="1866"/>
    <d v="2017-03-01T04:00:00"/>
  </r>
  <r>
    <x v="2"/>
    <s v="US"/>
    <s v="USD"/>
    <n v="1478383912"/>
    <n v="1475791912"/>
    <b v="0"/>
    <n v="1"/>
    <b v="0"/>
    <s v="games/mobile games"/>
    <n v="-19990"/>
    <n v="10"/>
    <x v="6"/>
    <s v="mobile games"/>
    <x v="1867"/>
    <d v="2016-11-05T22:11:52"/>
  </r>
  <r>
    <x v="2"/>
    <s v="US"/>
    <s v="USD"/>
    <n v="1450166340"/>
    <n v="1448044925"/>
    <b v="0"/>
    <n v="17"/>
    <b v="0"/>
    <s v="games/mobile games"/>
    <n v="-23783"/>
    <n v="71.588235294117652"/>
    <x v="6"/>
    <s v="mobile games"/>
    <x v="1868"/>
    <d v="2015-12-15T07:59:00"/>
  </r>
  <r>
    <x v="2"/>
    <s v="US"/>
    <s v="USD"/>
    <n v="1483488249"/>
    <n v="1480896249"/>
    <b v="0"/>
    <n v="0"/>
    <b v="0"/>
    <s v="games/mobile games"/>
    <n v="-10000"/>
    <e v="#DIV/0!"/>
    <x v="6"/>
    <s v="mobile games"/>
    <x v="1869"/>
    <d v="2017-01-04T00:04:09"/>
  </r>
  <r>
    <x v="2"/>
    <s v="US"/>
    <s v="USD"/>
    <n v="1454213820"/>
    <n v="1451723535"/>
    <b v="0"/>
    <n v="11"/>
    <b v="0"/>
    <s v="games/mobile games"/>
    <n v="-3139"/>
    <n v="32.81818181818182"/>
    <x v="6"/>
    <s v="mobile games"/>
    <x v="1870"/>
    <d v="2016-01-31T04:17:00"/>
  </r>
  <r>
    <x v="2"/>
    <s v="US"/>
    <s v="USD"/>
    <n v="1416512901"/>
    <n v="1413053301"/>
    <b v="0"/>
    <n v="95"/>
    <b v="0"/>
    <s v="games/mobile games"/>
    <n v="-1834"/>
    <n v="49.11578947368421"/>
    <x v="6"/>
    <s v="mobile games"/>
    <x v="1871"/>
    <d v="2014-11-20T19:48:21"/>
  </r>
  <r>
    <x v="2"/>
    <s v="US"/>
    <s v="USD"/>
    <n v="1435633602"/>
    <n v="1433041602"/>
    <b v="0"/>
    <n v="13"/>
    <b v="0"/>
    <s v="games/mobile games"/>
    <n v="-19788"/>
    <n v="16.307692307692307"/>
    <x v="6"/>
    <s v="mobile games"/>
    <x v="1872"/>
    <d v="2015-06-30T03:06:42"/>
  </r>
  <r>
    <x v="2"/>
    <s v="CA"/>
    <s v="CAD"/>
    <n v="1436373900"/>
    <n v="1433861210"/>
    <b v="0"/>
    <n v="2"/>
    <b v="0"/>
    <s v="games/mobile games"/>
    <n v="-7964"/>
    <n v="18"/>
    <x v="6"/>
    <s v="mobile games"/>
    <x v="1873"/>
    <d v="2015-07-08T16:45:00"/>
  </r>
  <r>
    <x v="2"/>
    <s v="US"/>
    <s v="USD"/>
    <n v="1467155733"/>
    <n v="1465427733"/>
    <b v="0"/>
    <n v="2"/>
    <b v="0"/>
    <s v="games/mobile games"/>
    <n v="-159974"/>
    <n v="13"/>
    <x v="6"/>
    <s v="mobile games"/>
    <x v="1874"/>
    <d v="2016-06-28T23:15:33"/>
  </r>
  <r>
    <x v="2"/>
    <s v="US"/>
    <s v="USD"/>
    <n v="1470519308"/>
    <n v="1465335308"/>
    <b v="0"/>
    <n v="3"/>
    <b v="0"/>
    <s v="games/mobile games"/>
    <n v="-9949"/>
    <n v="17"/>
    <x v="6"/>
    <s v="mobile games"/>
    <x v="1875"/>
    <d v="2016-08-06T21:35:08"/>
  </r>
  <r>
    <x v="2"/>
    <s v="AU"/>
    <s v="AUD"/>
    <n v="1402901405"/>
    <n v="1400309405"/>
    <b v="0"/>
    <n v="0"/>
    <b v="0"/>
    <s v="games/mobile games"/>
    <n v="-280"/>
    <e v="#DIV/0!"/>
    <x v="6"/>
    <s v="mobile games"/>
    <x v="1876"/>
    <d v="2014-06-16T06:50:05"/>
  </r>
  <r>
    <x v="2"/>
    <s v="US"/>
    <s v="USD"/>
    <n v="1425170525"/>
    <n v="1422664925"/>
    <b v="0"/>
    <n v="0"/>
    <b v="0"/>
    <s v="games/mobile games"/>
    <n v="-60"/>
    <e v="#DIV/0!"/>
    <x v="6"/>
    <s v="mobile games"/>
    <x v="1877"/>
    <d v="2015-03-01T00:42:05"/>
  </r>
  <r>
    <x v="2"/>
    <s v="AU"/>
    <s v="AUD"/>
    <n v="1402618355"/>
    <n v="1400026355"/>
    <b v="0"/>
    <n v="0"/>
    <b v="0"/>
    <s v="games/mobile games"/>
    <n v="-8000"/>
    <e v="#DIV/0!"/>
    <x v="6"/>
    <s v="mobile games"/>
    <x v="1878"/>
    <d v="2014-06-13T00:12:35"/>
  </r>
  <r>
    <x v="2"/>
    <s v="ES"/>
    <s v="EUR"/>
    <n v="1457966129"/>
    <n v="1455377729"/>
    <b v="0"/>
    <n v="2"/>
    <b v="0"/>
    <s v="games/mobile games"/>
    <n v="-4994"/>
    <n v="3"/>
    <x v="6"/>
    <s v="mobile games"/>
    <x v="1879"/>
    <d v="2016-03-14T14:35:29"/>
  </r>
  <r>
    <x v="2"/>
    <s v="GB"/>
    <s v="GBP"/>
    <n v="1459341380"/>
    <n v="1456839380"/>
    <b v="0"/>
    <n v="24"/>
    <b v="0"/>
    <s v="games/mobile games"/>
    <n v="-3996"/>
    <n v="41.833333333333336"/>
    <x v="6"/>
    <s v="mobile games"/>
    <x v="1880"/>
    <d v="2016-03-30T12:36:20"/>
  </r>
  <r>
    <x v="0"/>
    <s v="US"/>
    <s v="USD"/>
    <n v="1425955189"/>
    <n v="1423366789"/>
    <b v="0"/>
    <n v="70"/>
    <b v="1"/>
    <s v="music/indie rock"/>
    <n v="1453.69"/>
    <n v="49.338428571428572"/>
    <x v="4"/>
    <s v="indie rock"/>
    <x v="1881"/>
    <d v="2015-03-10T02:39:49"/>
  </r>
  <r>
    <x v="0"/>
    <s v="US"/>
    <s v="USD"/>
    <n v="1341964080"/>
    <n v="1339109212"/>
    <b v="0"/>
    <n v="81"/>
    <b v="1"/>
    <s v="music/indie rock"/>
    <n v="30"/>
    <n v="41.728395061728392"/>
    <x v="4"/>
    <s v="indie rock"/>
    <x v="1882"/>
    <d v="2012-07-10T23:48:00"/>
  </r>
  <r>
    <x v="0"/>
    <s v="US"/>
    <s v="USD"/>
    <n v="1333921508"/>
    <n v="1331333108"/>
    <b v="0"/>
    <n v="32"/>
    <b v="1"/>
    <s v="music/indie rock"/>
    <n v="48"/>
    <n v="32.71875"/>
    <x v="4"/>
    <s v="indie rock"/>
    <x v="1883"/>
    <d v="2012-04-08T21:45:08"/>
  </r>
  <r>
    <x v="0"/>
    <s v="US"/>
    <s v="USD"/>
    <n v="1354017600"/>
    <n v="1350967535"/>
    <b v="0"/>
    <n v="26"/>
    <b v="1"/>
    <s v="music/indie rock"/>
    <n v="351"/>
    <n v="51.96153846153846"/>
    <x v="4"/>
    <s v="indie rock"/>
    <x v="1884"/>
    <d v="2012-11-27T12:00:00"/>
  </r>
  <r>
    <x v="0"/>
    <s v="US"/>
    <s v="USD"/>
    <n v="1344636000"/>
    <n v="1341800110"/>
    <b v="0"/>
    <n v="105"/>
    <b v="1"/>
    <s v="music/indie rock"/>
    <n v="747"/>
    <n v="50.685714285714283"/>
    <x v="4"/>
    <s v="indie rock"/>
    <x v="1885"/>
    <d v="2012-08-10T22:00:00"/>
  </r>
  <r>
    <x v="0"/>
    <s v="US"/>
    <s v="USD"/>
    <n v="1415832338"/>
    <n v="1413236738"/>
    <b v="0"/>
    <n v="29"/>
    <b v="1"/>
    <s v="music/indie rock"/>
    <n v="25"/>
    <n v="42.241379310344826"/>
    <x v="4"/>
    <s v="indie rock"/>
    <x v="1886"/>
    <d v="2014-11-12T22:45:38"/>
  </r>
  <r>
    <x v="0"/>
    <s v="ES"/>
    <s v="EUR"/>
    <n v="1449178200"/>
    <n v="1447614732"/>
    <b v="0"/>
    <n v="8"/>
    <b v="1"/>
    <s v="music/indie rock"/>
    <n v="335"/>
    <n v="416.875"/>
    <x v="4"/>
    <s v="indie rock"/>
    <x v="1887"/>
    <d v="2015-12-03T21:30:00"/>
  </r>
  <r>
    <x v="0"/>
    <s v="US"/>
    <s v="USD"/>
    <n v="1275368340"/>
    <n v="1272692732"/>
    <b v="0"/>
    <n v="89"/>
    <b v="1"/>
    <s v="music/indie rock"/>
    <n v="1652"/>
    <n v="46.651685393258425"/>
    <x v="4"/>
    <s v="indie rock"/>
    <x v="1888"/>
    <d v="2010-06-01T04:59:00"/>
  </r>
  <r>
    <x v="0"/>
    <s v="US"/>
    <s v="USD"/>
    <n v="1363024946"/>
    <n v="1359140546"/>
    <b v="0"/>
    <n v="44"/>
    <b v="1"/>
    <s v="music/indie rock"/>
    <n v="132"/>
    <n v="48.454545454545453"/>
    <x v="4"/>
    <s v="indie rock"/>
    <x v="1889"/>
    <d v="2013-03-11T18:02:26"/>
  </r>
  <r>
    <x v="0"/>
    <s v="US"/>
    <s v="USD"/>
    <n v="1355597528"/>
    <n v="1353005528"/>
    <b v="0"/>
    <n v="246"/>
    <b v="1"/>
    <s v="music/indie rock"/>
    <n v="5350.130000000001"/>
    <n v="70.5289837398374"/>
    <x v="4"/>
    <s v="indie rock"/>
    <x v="1890"/>
    <d v="2012-12-15T18:52:08"/>
  </r>
  <r>
    <x v="0"/>
    <s v="US"/>
    <s v="USD"/>
    <n v="1279778400"/>
    <n v="1275851354"/>
    <b v="0"/>
    <n v="120"/>
    <b v="1"/>
    <s v="music/indie rock"/>
    <n v="555"/>
    <n v="87.958333333333329"/>
    <x v="4"/>
    <s v="indie rock"/>
    <x v="1891"/>
    <d v="2010-07-22T06:00:00"/>
  </r>
  <r>
    <x v="0"/>
    <s v="US"/>
    <s v="USD"/>
    <n v="1307459881"/>
    <n v="1304867881"/>
    <b v="0"/>
    <n v="26"/>
    <b v="1"/>
    <s v="music/indie rock"/>
    <n v="183"/>
    <n v="26.26923076923077"/>
    <x v="4"/>
    <s v="indie rock"/>
    <x v="1892"/>
    <d v="2011-06-07T15:18:01"/>
  </r>
  <r>
    <x v="0"/>
    <s v="US"/>
    <s v="USD"/>
    <n v="1302926340"/>
    <n v="1301524585"/>
    <b v="0"/>
    <n v="45"/>
    <b v="1"/>
    <s v="music/indie rock"/>
    <n v="100"/>
    <n v="57.777777777777779"/>
    <x v="4"/>
    <s v="indie rock"/>
    <x v="1893"/>
    <d v="2011-04-16T03:59:00"/>
  </r>
  <r>
    <x v="0"/>
    <s v="US"/>
    <s v="USD"/>
    <n v="1329082983"/>
    <n v="1326404583"/>
    <b v="0"/>
    <n v="20"/>
    <b v="1"/>
    <s v="music/indie rock"/>
    <n v="145"/>
    <n v="57.25"/>
    <x v="4"/>
    <s v="indie rock"/>
    <x v="1894"/>
    <d v="2012-02-12T21:43:03"/>
  </r>
  <r>
    <x v="0"/>
    <s v="US"/>
    <s v="USD"/>
    <n v="1445363722"/>
    <n v="1442771722"/>
    <b v="0"/>
    <n v="47"/>
    <b v="1"/>
    <s v="music/indie rock"/>
    <n v="156"/>
    <n v="196.34042553191489"/>
    <x v="4"/>
    <s v="indie rock"/>
    <x v="1895"/>
    <d v="2015-10-20T17:55:22"/>
  </r>
  <r>
    <x v="0"/>
    <s v="US"/>
    <s v="USD"/>
    <n v="1334250165"/>
    <n v="1331658165"/>
    <b v="0"/>
    <n v="13"/>
    <b v="1"/>
    <s v="music/indie rock"/>
    <n v="108"/>
    <n v="43"/>
    <x v="4"/>
    <s v="indie rock"/>
    <x v="1896"/>
    <d v="2012-04-12T17:02:45"/>
  </r>
  <r>
    <x v="0"/>
    <s v="US"/>
    <s v="USD"/>
    <n v="1393966800"/>
    <n v="1392040806"/>
    <b v="0"/>
    <n v="183"/>
    <b v="1"/>
    <s v="music/indie rock"/>
    <n v="156"/>
    <n v="35.551912568306008"/>
    <x v="4"/>
    <s v="indie rock"/>
    <x v="1897"/>
    <d v="2014-03-04T21:00:00"/>
  </r>
  <r>
    <x v="0"/>
    <s v="US"/>
    <s v="USD"/>
    <n v="1454349600"/>
    <n v="1451277473"/>
    <b v="0"/>
    <n v="21"/>
    <b v="1"/>
    <s v="music/indie rock"/>
    <n v="445"/>
    <n v="68.80952380952381"/>
    <x v="4"/>
    <s v="indie rock"/>
    <x v="1898"/>
    <d v="2016-02-01T18:00:00"/>
  </r>
  <r>
    <x v="0"/>
    <s v="US"/>
    <s v="USD"/>
    <n v="1427319366"/>
    <n v="1424730966"/>
    <b v="0"/>
    <n v="42"/>
    <b v="1"/>
    <s v="music/indie rock"/>
    <n v="300"/>
    <n v="28.571428571428573"/>
    <x v="4"/>
    <s v="indie rock"/>
    <x v="1899"/>
    <d v="2015-03-25T21:36:06"/>
  </r>
  <r>
    <x v="0"/>
    <s v="US"/>
    <s v="USD"/>
    <n v="1349517540"/>
    <n v="1347137731"/>
    <b v="0"/>
    <n v="54"/>
    <b v="1"/>
    <s v="music/indie rock"/>
    <n v="234.11000000000013"/>
    <n v="50.631666666666668"/>
    <x v="4"/>
    <s v="indie rock"/>
    <x v="1900"/>
    <d v="2012-10-06T09:59:00"/>
  </r>
  <r>
    <x v="2"/>
    <s v="GB"/>
    <s v="GBP"/>
    <n v="1432299600"/>
    <n v="1429707729"/>
    <b v="0"/>
    <n v="25"/>
    <b v="0"/>
    <s v="technology/gadgets"/>
    <n v="-96330"/>
    <n v="106.8"/>
    <x v="2"/>
    <s v="gadgets"/>
    <x v="1901"/>
    <d v="2015-05-22T13:00:00"/>
  </r>
  <r>
    <x v="2"/>
    <s v="NL"/>
    <s v="EUR"/>
    <n v="1425495447"/>
    <n v="1422903447"/>
    <b v="0"/>
    <n v="3"/>
    <b v="0"/>
    <s v="technology/gadgets"/>
    <n v="-988"/>
    <n v="4"/>
    <x v="2"/>
    <s v="gadgets"/>
    <x v="1902"/>
    <d v="2015-03-04T18:57:27"/>
  </r>
  <r>
    <x v="2"/>
    <s v="US"/>
    <s v="USD"/>
    <n v="1485541791"/>
    <n v="1480357791"/>
    <b v="0"/>
    <n v="41"/>
    <b v="0"/>
    <s v="technology/gadgets"/>
    <n v="-1602"/>
    <n v="34.097560975609753"/>
    <x v="2"/>
    <s v="gadgets"/>
    <x v="1903"/>
    <d v="2017-01-27T18:29:51"/>
  </r>
  <r>
    <x v="2"/>
    <s v="US"/>
    <s v="USD"/>
    <n v="1451752021"/>
    <n v="1447864021"/>
    <b v="0"/>
    <n v="2"/>
    <b v="0"/>
    <s v="technology/gadgets"/>
    <n v="-49950"/>
    <n v="25"/>
    <x v="2"/>
    <s v="gadgets"/>
    <x v="1904"/>
    <d v="2016-01-02T16:27:01"/>
  </r>
  <r>
    <x v="2"/>
    <s v="US"/>
    <s v="USD"/>
    <n v="1410127994"/>
    <n v="1407535994"/>
    <b v="0"/>
    <n v="4"/>
    <b v="0"/>
    <s v="technology/gadgets"/>
    <n v="-24958"/>
    <n v="10.5"/>
    <x v="2"/>
    <s v="gadgets"/>
    <x v="1905"/>
    <d v="2014-09-07T22:13:14"/>
  </r>
  <r>
    <x v="2"/>
    <s v="US"/>
    <s v="USD"/>
    <n v="1466697983"/>
    <n v="1464105983"/>
    <b v="0"/>
    <n v="99"/>
    <b v="0"/>
    <s v="technology/gadgets"/>
    <n v="-28620"/>
    <n v="215.95959595959596"/>
    <x v="2"/>
    <s v="gadgets"/>
    <x v="1906"/>
    <d v="2016-06-23T16:06:23"/>
  </r>
  <r>
    <x v="2"/>
    <s v="US"/>
    <s v="USD"/>
    <n v="1400853925"/>
    <n v="1399557925"/>
    <b v="0"/>
    <n v="4"/>
    <b v="0"/>
    <s v="technology/gadgets"/>
    <n v="-29915"/>
    <n v="21.25"/>
    <x v="2"/>
    <s v="gadgets"/>
    <x v="1907"/>
    <d v="2014-05-23T14:05:25"/>
  </r>
  <r>
    <x v="2"/>
    <s v="US"/>
    <s v="USD"/>
    <n v="1483048900"/>
    <n v="1480456900"/>
    <b v="0"/>
    <n v="4"/>
    <b v="0"/>
    <s v="technology/gadgets"/>
    <n v="-24567"/>
    <n v="108.25"/>
    <x v="2"/>
    <s v="gadgets"/>
    <x v="1908"/>
    <d v="2016-12-29T22:01:40"/>
  </r>
  <r>
    <x v="2"/>
    <s v="US"/>
    <s v="USD"/>
    <n v="1414059479"/>
    <n v="1411467479"/>
    <b v="0"/>
    <n v="38"/>
    <b v="0"/>
    <s v="technology/gadgets"/>
    <n v="-30061"/>
    <n v="129.97368421052633"/>
    <x v="2"/>
    <s v="gadgets"/>
    <x v="1909"/>
    <d v="2014-10-23T10:17:59"/>
  </r>
  <r>
    <x v="2"/>
    <s v="NL"/>
    <s v="EUR"/>
    <n v="1446331500"/>
    <n v="1442531217"/>
    <b v="0"/>
    <n v="285"/>
    <b v="0"/>
    <s v="technology/gadgets"/>
    <n v="-51514"/>
    <n v="117.49473684210527"/>
    <x v="2"/>
    <s v="gadgets"/>
    <x v="1910"/>
    <d v="2015-10-31T22:45:00"/>
  </r>
  <r>
    <x v="2"/>
    <s v="NZ"/>
    <s v="NZD"/>
    <n v="1407545334"/>
    <n v="1404953334"/>
    <b v="0"/>
    <n v="1"/>
    <b v="0"/>
    <s v="technology/gadgets"/>
    <n v="-42490"/>
    <n v="10"/>
    <x v="2"/>
    <s v="gadgets"/>
    <x v="1911"/>
    <d v="2014-08-09T00:48:54"/>
  </r>
  <r>
    <x v="2"/>
    <s v="US"/>
    <s v="USD"/>
    <n v="1433395560"/>
    <n v="1430803560"/>
    <b v="0"/>
    <n v="42"/>
    <b v="0"/>
    <s v="technology/gadgets"/>
    <n v="-2035"/>
    <n v="70.595238095238102"/>
    <x v="2"/>
    <s v="gadgets"/>
    <x v="1912"/>
    <d v="2015-06-04T05:26:00"/>
  </r>
  <r>
    <x v="2"/>
    <s v="GB"/>
    <s v="GBP"/>
    <n v="1412770578"/>
    <n v="1410178578"/>
    <b v="0"/>
    <n v="26"/>
    <b v="0"/>
    <s v="technology/gadgets"/>
    <n v="-47363"/>
    <n v="24.5"/>
    <x v="2"/>
    <s v="gadgets"/>
    <x v="1913"/>
    <d v="2014-10-08T12:16:18"/>
  </r>
  <r>
    <x v="2"/>
    <s v="US"/>
    <s v="USD"/>
    <n v="1414814340"/>
    <n v="1413519073"/>
    <b v="0"/>
    <n v="2"/>
    <b v="0"/>
    <s v="technology/gadgets"/>
    <n v="-606"/>
    <n v="30"/>
    <x v="2"/>
    <s v="gadgets"/>
    <x v="1914"/>
    <d v="2014-11-01T03:59:00"/>
  </r>
  <r>
    <x v="2"/>
    <s v="US"/>
    <s v="USD"/>
    <n v="1409620222"/>
    <n v="1407892222"/>
    <b v="0"/>
    <n v="4"/>
    <b v="0"/>
    <s v="technology/gadgets"/>
    <n v="-492"/>
    <n v="2"/>
    <x v="2"/>
    <s v="gadgets"/>
    <x v="1915"/>
    <d v="2014-09-02T01:10:22"/>
  </r>
  <r>
    <x v="2"/>
    <s v="US"/>
    <s v="USD"/>
    <n v="1478542375"/>
    <n v="1476378775"/>
    <b v="0"/>
    <n v="6"/>
    <b v="0"/>
    <s v="technology/gadgets"/>
    <n v="-19898"/>
    <n v="17"/>
    <x v="2"/>
    <s v="gadgets"/>
    <x v="1916"/>
    <d v="2016-11-07T18:12:55"/>
  </r>
  <r>
    <x v="2"/>
    <s v="HK"/>
    <s v="HKD"/>
    <n v="1486708133"/>
    <n v="1484116133"/>
    <b v="0"/>
    <n v="70"/>
    <b v="0"/>
    <s v="technology/gadgets"/>
    <n v="-184975"/>
    <n v="2928.9285714285716"/>
    <x v="2"/>
    <s v="gadgets"/>
    <x v="1917"/>
    <d v="2017-02-10T06:28:53"/>
  </r>
  <r>
    <x v="2"/>
    <s v="US"/>
    <s v="USD"/>
    <n v="1407869851"/>
    <n v="1404845851"/>
    <b v="0"/>
    <n v="9"/>
    <b v="0"/>
    <s v="technology/gadgets"/>
    <n v="-24740"/>
    <n v="28.888888888888889"/>
    <x v="2"/>
    <s v="gadgets"/>
    <x v="1918"/>
    <d v="2014-08-12T18:57:31"/>
  </r>
  <r>
    <x v="2"/>
    <s v="US"/>
    <s v="USD"/>
    <n v="1432069249"/>
    <n v="1429477249"/>
    <b v="0"/>
    <n v="8"/>
    <b v="0"/>
    <s v="technology/gadgets"/>
    <n v="-263"/>
    <n v="29.625"/>
    <x v="2"/>
    <s v="gadgets"/>
    <x v="1919"/>
    <d v="2015-05-19T21:00:49"/>
  </r>
  <r>
    <x v="2"/>
    <s v="GB"/>
    <s v="GBP"/>
    <n v="1445468400"/>
    <n v="1443042061"/>
    <b v="0"/>
    <n v="105"/>
    <b v="0"/>
    <s v="technology/gadgets"/>
    <n v="-5697"/>
    <n v="40.980952380952381"/>
    <x v="2"/>
    <s v="gadgets"/>
    <x v="1920"/>
    <d v="2015-10-21T23:00:00"/>
  </r>
  <r>
    <x v="0"/>
    <s v="US"/>
    <s v="USD"/>
    <n v="1342243143"/>
    <n v="1339651143"/>
    <b v="0"/>
    <n v="38"/>
    <b v="1"/>
    <s v="music/indie rock"/>
    <n v="552"/>
    <n v="54"/>
    <x v="4"/>
    <s v="indie rock"/>
    <x v="1921"/>
    <d v="2012-07-14T05:19:03"/>
  </r>
  <r>
    <x v="0"/>
    <s v="US"/>
    <s v="USD"/>
    <n v="1386828507"/>
    <n v="1384236507"/>
    <b v="0"/>
    <n v="64"/>
    <b v="1"/>
    <s v="music/indie rock"/>
    <n v="311"/>
    <n v="36.109375"/>
    <x v="4"/>
    <s v="indie rock"/>
    <x v="1922"/>
    <d v="2013-12-12T06:08:27"/>
  </r>
  <r>
    <x v="0"/>
    <s v="US"/>
    <s v="USD"/>
    <n v="1317099540"/>
    <n v="1313612532"/>
    <b v="0"/>
    <n v="13"/>
    <b v="1"/>
    <s v="music/indie rock"/>
    <n v="176"/>
    <n v="23.153846153846153"/>
    <x v="4"/>
    <s v="indie rock"/>
    <x v="1923"/>
    <d v="2011-09-27T04:59:00"/>
  </r>
  <r>
    <x v="0"/>
    <s v="US"/>
    <s v="USD"/>
    <n v="1389814380"/>
    <n v="1387390555"/>
    <b v="0"/>
    <n v="33"/>
    <b v="1"/>
    <s v="music/indie rock"/>
    <n v="432"/>
    <n v="104"/>
    <x v="4"/>
    <s v="indie rock"/>
    <x v="1924"/>
    <d v="2014-01-15T19:33:00"/>
  </r>
  <r>
    <x v="0"/>
    <s v="US"/>
    <s v="USD"/>
    <n v="1381449600"/>
    <n v="1379540288"/>
    <b v="0"/>
    <n v="52"/>
    <b v="1"/>
    <s v="music/indie rock"/>
    <n v="155"/>
    <n v="31.826923076923077"/>
    <x v="4"/>
    <s v="indie rock"/>
    <x v="1925"/>
    <d v="2013-10-11T00:00:00"/>
  </r>
  <r>
    <x v="0"/>
    <s v="US"/>
    <s v="USD"/>
    <n v="1288657560"/>
    <n v="1286319256"/>
    <b v="0"/>
    <n v="107"/>
    <b v="1"/>
    <s v="music/indie rock"/>
    <n v="1430.69"/>
    <n v="27.3896261682243"/>
    <x v="4"/>
    <s v="indie rock"/>
    <x v="1926"/>
    <d v="2010-11-02T00:26:00"/>
  </r>
  <r>
    <x v="0"/>
    <s v="US"/>
    <s v="USD"/>
    <n v="1331182740"/>
    <n v="1329856839"/>
    <b v="0"/>
    <n v="11"/>
    <b v="1"/>
    <s v="music/indie rock"/>
    <n v="20"/>
    <n v="56.363636363636367"/>
    <x v="4"/>
    <s v="indie rock"/>
    <x v="1927"/>
    <d v="2012-03-08T04:59:00"/>
  </r>
  <r>
    <x v="0"/>
    <s v="US"/>
    <s v="USD"/>
    <n v="1367940794"/>
    <n v="1365348794"/>
    <b v="0"/>
    <n v="34"/>
    <b v="1"/>
    <s v="music/indie rock"/>
    <n v="80"/>
    <n v="77.352941176470594"/>
    <x v="4"/>
    <s v="indie rock"/>
    <x v="1928"/>
    <d v="2013-05-07T15:33:14"/>
  </r>
  <r>
    <x v="0"/>
    <s v="US"/>
    <s v="USD"/>
    <n v="1309825866"/>
    <n v="1306197066"/>
    <b v="0"/>
    <n v="75"/>
    <b v="1"/>
    <s v="music/indie rock"/>
    <n v="10"/>
    <n v="42.8"/>
    <x v="4"/>
    <s v="indie rock"/>
    <x v="1929"/>
    <d v="2011-07-05T00:31:06"/>
  </r>
  <r>
    <x v="0"/>
    <s v="US"/>
    <s v="USD"/>
    <n v="1373203482"/>
    <n v="1368019482"/>
    <b v="0"/>
    <n v="26"/>
    <b v="1"/>
    <s v="music/indie rock"/>
    <n v="270"/>
    <n v="48.846153846153847"/>
    <x v="4"/>
    <s v="indie rock"/>
    <x v="1930"/>
    <d v="2013-07-07T13:24:42"/>
  </r>
  <r>
    <x v="0"/>
    <s v="US"/>
    <s v="USD"/>
    <n v="1337657400"/>
    <n v="1336512309"/>
    <b v="0"/>
    <n v="50"/>
    <b v="1"/>
    <s v="music/indie rock"/>
    <n v="412.02"/>
    <n v="48.240400000000001"/>
    <x v="4"/>
    <s v="indie rock"/>
    <x v="1931"/>
    <d v="2012-05-22T03:30:00"/>
  </r>
  <r>
    <x v="0"/>
    <s v="US"/>
    <s v="USD"/>
    <n v="1327433173"/>
    <n v="1325618773"/>
    <b v="0"/>
    <n v="80"/>
    <b v="1"/>
    <s v="music/indie rock"/>
    <n v="367"/>
    <n v="70.212500000000006"/>
    <x v="4"/>
    <s v="indie rock"/>
    <x v="1932"/>
    <d v="2012-01-24T19:26:13"/>
  </r>
  <r>
    <x v="0"/>
    <s v="US"/>
    <s v="USD"/>
    <n v="1411787307"/>
    <n v="1409195307"/>
    <b v="0"/>
    <n v="110"/>
    <b v="1"/>
    <s v="music/indie rock"/>
    <n v="4346"/>
    <n v="94.054545454545448"/>
    <x v="4"/>
    <s v="indie rock"/>
    <x v="1933"/>
    <d v="2014-09-27T03:08:27"/>
  </r>
  <r>
    <x v="0"/>
    <s v="US"/>
    <s v="USD"/>
    <n v="1324789200"/>
    <n v="1321649321"/>
    <b v="0"/>
    <n v="77"/>
    <b v="1"/>
    <s v="music/indie rock"/>
    <n v="1181"/>
    <n v="80.272727272727266"/>
    <x v="4"/>
    <s v="indie rock"/>
    <x v="1934"/>
    <d v="2011-12-25T05:00:00"/>
  </r>
  <r>
    <x v="0"/>
    <s v="US"/>
    <s v="USD"/>
    <n v="1403326740"/>
    <n v="1400106171"/>
    <b v="0"/>
    <n v="50"/>
    <b v="1"/>
    <s v="music/indie rock"/>
    <n v="210"/>
    <n v="54.2"/>
    <x v="4"/>
    <s v="indie rock"/>
    <x v="1935"/>
    <d v="2014-06-21T04:59:00"/>
  </r>
  <r>
    <x v="0"/>
    <s v="US"/>
    <s v="USD"/>
    <n v="1323151140"/>
    <n v="1320528070"/>
    <b v="0"/>
    <n v="145"/>
    <b v="1"/>
    <s v="music/indie rock"/>
    <n v="1239.0100000000002"/>
    <n v="60.26903448275862"/>
    <x v="4"/>
    <s v="indie rock"/>
    <x v="1936"/>
    <d v="2011-12-06T05:59:00"/>
  </r>
  <r>
    <x v="0"/>
    <s v="US"/>
    <s v="USD"/>
    <n v="1339732740"/>
    <n v="1338346281"/>
    <b v="0"/>
    <n v="29"/>
    <b v="1"/>
    <s v="music/indie rock"/>
    <n v="523.47"/>
    <n v="38.740344827586206"/>
    <x v="4"/>
    <s v="indie rock"/>
    <x v="1937"/>
    <d v="2012-06-15T03:59:00"/>
  </r>
  <r>
    <x v="0"/>
    <s v="US"/>
    <s v="USD"/>
    <n v="1372741200"/>
    <n v="1370067231"/>
    <b v="0"/>
    <n v="114"/>
    <b v="1"/>
    <s v="music/indie rock"/>
    <n v="2390"/>
    <n v="152.54385964912279"/>
    <x v="4"/>
    <s v="indie rock"/>
    <x v="1938"/>
    <d v="2013-07-02T05:00:00"/>
  </r>
  <r>
    <x v="0"/>
    <s v="US"/>
    <s v="USD"/>
    <n v="1362955108"/>
    <n v="1360366708"/>
    <b v="0"/>
    <n v="96"/>
    <b v="1"/>
    <s v="music/indie rock"/>
    <n v="1070"/>
    <n v="115.3125"/>
    <x v="4"/>
    <s v="indie rock"/>
    <x v="1939"/>
    <d v="2013-03-10T22:38:28"/>
  </r>
  <r>
    <x v="0"/>
    <s v="US"/>
    <s v="USD"/>
    <n v="1308110340"/>
    <n v="1304770233"/>
    <b v="0"/>
    <n v="31"/>
    <b v="1"/>
    <s v="music/indie rock"/>
    <n v="461"/>
    <n v="35.838709677419352"/>
    <x v="4"/>
    <s v="indie rock"/>
    <x v="1940"/>
    <d v="2011-06-15T03:59:00"/>
  </r>
  <r>
    <x v="0"/>
    <s v="US"/>
    <s v="USD"/>
    <n v="1400137131"/>
    <n v="1397545131"/>
    <b v="1"/>
    <n v="4883"/>
    <b v="1"/>
    <s v="technology/hardware"/>
    <n v="65295.890000000014"/>
    <n v="64.570118779438872"/>
    <x v="2"/>
    <s v="hardware"/>
    <x v="1941"/>
    <d v="2014-05-15T06:58:51"/>
  </r>
  <r>
    <x v="0"/>
    <s v="US"/>
    <s v="USD"/>
    <n v="1309809140"/>
    <n v="1302033140"/>
    <b v="1"/>
    <n v="95"/>
    <b v="1"/>
    <s v="technology/hardware"/>
    <n v="2306.42"/>
    <n v="87.436000000000007"/>
    <x v="2"/>
    <s v="hardware"/>
    <x v="1942"/>
    <d v="2011-07-04T19:52:20"/>
  </r>
  <r>
    <x v="0"/>
    <s v="US"/>
    <s v="USD"/>
    <n v="1470896916"/>
    <n v="1467008916"/>
    <b v="1"/>
    <n v="2478"/>
    <b v="1"/>
    <s v="technology/hardware"/>
    <n v="160525"/>
    <n v="68.815577078288939"/>
    <x v="2"/>
    <s v="hardware"/>
    <x v="1943"/>
    <d v="2016-08-11T06:28:36"/>
  </r>
  <r>
    <x v="0"/>
    <s v="US"/>
    <s v="USD"/>
    <n v="1398952890"/>
    <n v="1396360890"/>
    <b v="1"/>
    <n v="1789"/>
    <b v="1"/>
    <s v="technology/hardware"/>
    <n v="275222.2"/>
    <n v="176.200223588597"/>
    <x v="2"/>
    <s v="hardware"/>
    <x v="1944"/>
    <d v="2014-05-01T14:01:30"/>
  </r>
  <r>
    <x v="0"/>
    <s v="ES"/>
    <s v="EUR"/>
    <n v="1436680958"/>
    <n v="1433224958"/>
    <b v="1"/>
    <n v="680"/>
    <b v="1"/>
    <s v="technology/hardware"/>
    <n v="248018"/>
    <n v="511.79117647058825"/>
    <x v="2"/>
    <s v="hardware"/>
    <x v="1945"/>
    <d v="2015-07-12T06:02:38"/>
  </r>
  <r>
    <x v="0"/>
    <s v="US"/>
    <s v="USD"/>
    <n v="1397961361"/>
    <n v="1392780961"/>
    <b v="1"/>
    <n v="70"/>
    <b v="1"/>
    <s v="technology/hardware"/>
    <n v="3731"/>
    <n v="160.44285714285715"/>
    <x v="2"/>
    <s v="hardware"/>
    <x v="1946"/>
    <d v="2014-04-20T02:36:01"/>
  </r>
  <r>
    <x v="0"/>
    <s v="US"/>
    <s v="USD"/>
    <n v="1258955940"/>
    <n v="1255730520"/>
    <b v="1"/>
    <n v="23"/>
    <b v="1"/>
    <s v="technology/hardware"/>
    <n v="5.07000000000005"/>
    <n v="35.003043478260871"/>
    <x v="2"/>
    <s v="hardware"/>
    <x v="1947"/>
    <d v="2009-11-23T05:59:00"/>
  </r>
  <r>
    <x v="0"/>
    <s v="US"/>
    <s v="USD"/>
    <n v="1465232520"/>
    <n v="1460557809"/>
    <b v="1"/>
    <n v="4245"/>
    <b v="1"/>
    <s v="technology/hardware"/>
    <n v="700211"/>
    <n v="188.50671378091872"/>
    <x v="2"/>
    <s v="hardware"/>
    <x v="1948"/>
    <d v="2016-06-06T17:02:00"/>
  </r>
  <r>
    <x v="0"/>
    <s v="GB"/>
    <s v="GBP"/>
    <n v="1404986951"/>
    <n v="1402394951"/>
    <b v="1"/>
    <n v="943"/>
    <b v="1"/>
    <s v="technology/hardware"/>
    <n v="3001.3000000000029"/>
    <n v="56.204984093319197"/>
    <x v="2"/>
    <s v="hardware"/>
    <x v="1949"/>
    <d v="2014-07-10T10:09:11"/>
  </r>
  <r>
    <x v="0"/>
    <s v="US"/>
    <s v="USD"/>
    <n v="1303446073"/>
    <n v="1300767673"/>
    <b v="1"/>
    <n v="1876"/>
    <b v="1"/>
    <s v="technology/hardware"/>
    <n v="48248.960000000006"/>
    <n v="51.3054157782516"/>
    <x v="2"/>
    <s v="hardware"/>
    <x v="1950"/>
    <d v="2011-04-22T04:21:13"/>
  </r>
  <r>
    <x v="0"/>
    <s v="US"/>
    <s v="USD"/>
    <n v="1478516737"/>
    <n v="1475921137"/>
    <b v="1"/>
    <n v="834"/>
    <b v="1"/>
    <s v="technology/hardware"/>
    <n v="56222"/>
    <n v="127.36450839328538"/>
    <x v="2"/>
    <s v="hardware"/>
    <x v="1951"/>
    <d v="2016-11-07T11:05:37"/>
  </r>
  <r>
    <x v="0"/>
    <s v="CA"/>
    <s v="CAD"/>
    <n v="1381934015"/>
    <n v="1378737215"/>
    <b v="1"/>
    <n v="682"/>
    <b v="1"/>
    <s v="technology/hardware"/>
    <n v="34465.33"/>
    <n v="101.85532258064516"/>
    <x v="2"/>
    <s v="hardware"/>
    <x v="1952"/>
    <d v="2013-10-16T14:33:35"/>
  </r>
  <r>
    <x v="0"/>
    <s v="US"/>
    <s v="USD"/>
    <n v="1330657200"/>
    <n v="1328158065"/>
    <b v="1"/>
    <n v="147"/>
    <b v="1"/>
    <s v="technology/hardware"/>
    <n v="18892"/>
    <n v="230.55782312925169"/>
    <x v="2"/>
    <s v="hardware"/>
    <x v="1953"/>
    <d v="2012-03-02T03:00:00"/>
  </r>
  <r>
    <x v="0"/>
    <s v="US"/>
    <s v="USD"/>
    <n v="1457758800"/>
    <n v="1453730176"/>
    <b v="1"/>
    <n v="415"/>
    <b v="1"/>
    <s v="technology/hardware"/>
    <n v="299474"/>
    <n v="842.10602409638557"/>
    <x v="2"/>
    <s v="hardware"/>
    <x v="1954"/>
    <d v="2016-03-12T05:00:00"/>
  </r>
  <r>
    <x v="0"/>
    <s v="US"/>
    <s v="USD"/>
    <n v="1337799600"/>
    <n v="1334989881"/>
    <b v="1"/>
    <n v="290"/>
    <b v="1"/>
    <s v="technology/hardware"/>
    <n v="125410.01999999999"/>
    <n v="577.27593103448271"/>
    <x v="2"/>
    <s v="hardware"/>
    <x v="1955"/>
    <d v="2012-05-23T19:00:00"/>
  </r>
  <r>
    <x v="0"/>
    <s v="US"/>
    <s v="USD"/>
    <n v="1429391405"/>
    <n v="1425507005"/>
    <b v="1"/>
    <n v="365"/>
    <b v="1"/>
    <s v="technology/hardware"/>
    <n v="116420"/>
    <n v="483.34246575342468"/>
    <x v="2"/>
    <s v="hardware"/>
    <x v="1956"/>
    <d v="2015-04-18T21:10:05"/>
  </r>
  <r>
    <x v="0"/>
    <s v="US"/>
    <s v="USD"/>
    <n v="1351304513"/>
    <n v="1348712513"/>
    <b v="1"/>
    <n v="660"/>
    <b v="1"/>
    <s v="technology/hardware"/>
    <n v="20251.410000000003"/>
    <n v="76.138500000000008"/>
    <x v="2"/>
    <s v="hardware"/>
    <x v="1957"/>
    <d v="2012-10-27T02:21:53"/>
  </r>
  <r>
    <x v="0"/>
    <s v="US"/>
    <s v="USD"/>
    <n v="1364078561"/>
    <n v="1361490161"/>
    <b v="1"/>
    <n v="1356"/>
    <b v="1"/>
    <s v="technology/hardware"/>
    <n v="93490.02"/>
    <n v="74.107684365781708"/>
    <x v="2"/>
    <s v="hardware"/>
    <x v="1958"/>
    <d v="2013-03-23T22:42:41"/>
  </r>
  <r>
    <x v="0"/>
    <s v="US"/>
    <s v="USD"/>
    <n v="1412121600"/>
    <n v="1408565860"/>
    <b v="1"/>
    <n v="424"/>
    <b v="1"/>
    <s v="technology/hardware"/>
    <n v="5673.4400000000005"/>
    <n v="36.965660377358489"/>
    <x v="2"/>
    <s v="hardware"/>
    <x v="1959"/>
    <d v="2014-10-01T00:00:00"/>
  </r>
  <r>
    <x v="0"/>
    <s v="SE"/>
    <s v="SEK"/>
    <n v="1419151341"/>
    <n v="1416559341"/>
    <b v="1"/>
    <n v="33"/>
    <b v="1"/>
    <s v="technology/hardware"/>
    <n v="12532"/>
    <n v="2500.969696969697"/>
    <x v="2"/>
    <s v="hardware"/>
    <x v="1960"/>
    <d v="2014-12-21T08:42:21"/>
  </r>
  <r>
    <x v="0"/>
    <s v="US"/>
    <s v="USD"/>
    <n v="1349495940"/>
    <n v="1346042417"/>
    <b v="1"/>
    <n v="1633"/>
    <b v="1"/>
    <s v="technology/hardware"/>
    <n v="100538.12"/>
    <n v="67.690214329454989"/>
    <x v="2"/>
    <s v="hardware"/>
    <x v="1961"/>
    <d v="2012-10-06T03:59:00"/>
  </r>
  <r>
    <x v="0"/>
    <s v="US"/>
    <s v="USD"/>
    <n v="1400006636"/>
    <n v="1397414636"/>
    <b v="1"/>
    <n v="306"/>
    <b v="1"/>
    <s v="technology/hardware"/>
    <n v="9292.5"/>
    <n v="63.04738562091503"/>
    <x v="2"/>
    <s v="hardware"/>
    <x v="1962"/>
    <d v="2014-05-13T18:43:56"/>
  </r>
  <r>
    <x v="0"/>
    <s v="GB"/>
    <s v="GBP"/>
    <n v="1410862734"/>
    <n v="1407838734"/>
    <b v="1"/>
    <n v="205"/>
    <b v="1"/>
    <s v="technology/hardware"/>
    <n v="5108"/>
    <n v="117.6"/>
    <x v="2"/>
    <s v="hardware"/>
    <x v="1963"/>
    <d v="2014-09-16T10:18:54"/>
  </r>
  <r>
    <x v="0"/>
    <s v="IT"/>
    <s v="EUR"/>
    <n v="1461306772"/>
    <n v="1458714772"/>
    <b v="1"/>
    <n v="1281"/>
    <b v="1"/>
    <s v="technology/hardware"/>
    <n v="142343.12"/>
    <n v="180.75185011709601"/>
    <x v="2"/>
    <s v="hardware"/>
    <x v="1964"/>
    <d v="2016-04-22T06:32:52"/>
  </r>
  <r>
    <x v="0"/>
    <s v="US"/>
    <s v="USD"/>
    <n v="1326330000"/>
    <n v="1324433310"/>
    <b v="1"/>
    <n v="103"/>
    <b v="1"/>
    <s v="technology/hardware"/>
    <n v="8114"/>
    <n v="127.32038834951456"/>
    <x v="2"/>
    <s v="hardware"/>
    <x v="1965"/>
    <d v="2012-01-12T01:00:00"/>
  </r>
  <r>
    <x v="0"/>
    <s v="US"/>
    <s v="USD"/>
    <n v="1408021098"/>
    <n v="1405429098"/>
    <b v="1"/>
    <n v="1513"/>
    <b v="1"/>
    <s v="technology/hardware"/>
    <n v="106743.09"/>
    <n v="136.6444745538665"/>
    <x v="2"/>
    <s v="hardware"/>
    <x v="1966"/>
    <d v="2014-08-14T12:58:18"/>
  </r>
  <r>
    <x v="0"/>
    <s v="US"/>
    <s v="USD"/>
    <n v="1398959729"/>
    <n v="1396367729"/>
    <b v="1"/>
    <n v="405"/>
    <b v="1"/>
    <s v="technology/hardware"/>
    <n v="54026"/>
    <n v="182.78024691358024"/>
    <x v="2"/>
    <s v="hardware"/>
    <x v="1967"/>
    <d v="2014-05-01T15:55:29"/>
  </r>
  <r>
    <x v="0"/>
    <s v="US"/>
    <s v="USD"/>
    <n v="1480777515"/>
    <n v="1478095515"/>
    <b v="1"/>
    <n v="510"/>
    <b v="1"/>
    <s v="technology/hardware"/>
    <n v="92483"/>
    <n v="279.37843137254902"/>
    <x v="2"/>
    <s v="hardware"/>
    <x v="1968"/>
    <d v="2016-12-03T15:05:15"/>
  </r>
  <r>
    <x v="0"/>
    <s v="GB"/>
    <s v="GBP"/>
    <n v="1470423668"/>
    <n v="1467831668"/>
    <b v="1"/>
    <n v="1887"/>
    <b v="1"/>
    <s v="technology/hardware"/>
    <n v="95816"/>
    <n v="61.375728669846318"/>
    <x v="2"/>
    <s v="hardware"/>
    <x v="1969"/>
    <d v="2016-08-05T19:01:08"/>
  </r>
  <r>
    <x v="0"/>
    <s v="US"/>
    <s v="USD"/>
    <n v="1366429101"/>
    <n v="1361248701"/>
    <b v="1"/>
    <n v="701"/>
    <b v="1"/>
    <s v="technology/hardware"/>
    <n v="51590"/>
    <n v="80.727532097004286"/>
    <x v="2"/>
    <s v="hardware"/>
    <x v="1970"/>
    <d v="2013-04-20T03:38:21"/>
  </r>
  <r>
    <x v="0"/>
    <s v="US"/>
    <s v="USD"/>
    <n v="1384488000"/>
    <n v="1381752061"/>
    <b v="1"/>
    <n v="3863"/>
    <b v="1"/>
    <s v="technology/hardware"/>
    <n v="652110.87000000011"/>
    <n v="272.35590732591254"/>
    <x v="2"/>
    <s v="hardware"/>
    <x v="1971"/>
    <d v="2013-11-15T04:00:00"/>
  </r>
  <r>
    <x v="0"/>
    <s v="US"/>
    <s v="USD"/>
    <n v="1353201444"/>
    <n v="1350605844"/>
    <b v="1"/>
    <n v="238"/>
    <b v="1"/>
    <s v="technology/hardware"/>
    <n v="14362"/>
    <n v="70.848739495798313"/>
    <x v="2"/>
    <s v="hardware"/>
    <x v="1972"/>
    <d v="2012-11-18T01:17:24"/>
  </r>
  <r>
    <x v="0"/>
    <s v="US"/>
    <s v="USD"/>
    <n v="1470466800"/>
    <n v="1467134464"/>
    <b v="1"/>
    <n v="2051"/>
    <b v="1"/>
    <s v="technology/hardware"/>
    <n v="310525.01"/>
    <n v="247.94003412969283"/>
    <x v="2"/>
    <s v="hardware"/>
    <x v="1973"/>
    <d v="2016-08-06T07:00:00"/>
  </r>
  <r>
    <x v="0"/>
    <s v="GB"/>
    <s v="GBP"/>
    <n v="1376899269"/>
    <n v="1371715269"/>
    <b v="1"/>
    <n v="402"/>
    <b v="1"/>
    <s v="technology/hardware"/>
    <n v="55099.199999999997"/>
    <n v="186.81393034825871"/>
    <x v="2"/>
    <s v="hardware"/>
    <x v="1974"/>
    <d v="2013-08-19T08:01:09"/>
  </r>
  <r>
    <x v="0"/>
    <s v="US"/>
    <s v="USD"/>
    <n v="1362938851"/>
    <n v="1360346851"/>
    <b v="1"/>
    <n v="253"/>
    <b v="1"/>
    <s v="technology/hardware"/>
    <n v="17393.339999999997"/>
    <n v="131.98948616600788"/>
    <x v="2"/>
    <s v="hardware"/>
    <x v="1975"/>
    <d v="2013-03-10T18:07:31"/>
  </r>
  <r>
    <x v="0"/>
    <s v="GB"/>
    <s v="GBP"/>
    <n v="1373751325"/>
    <n v="1371159325"/>
    <b v="1"/>
    <n v="473"/>
    <b v="1"/>
    <s v="technology/hardware"/>
    <n v="9864"/>
    <n v="29.310782241014799"/>
    <x v="2"/>
    <s v="hardware"/>
    <x v="1976"/>
    <d v="2013-07-13T21:35:25"/>
  </r>
  <r>
    <x v="0"/>
    <s v="US"/>
    <s v="USD"/>
    <n v="1450511940"/>
    <n v="1446527540"/>
    <b v="1"/>
    <n v="821"/>
    <b v="1"/>
    <s v="technology/hardware"/>
    <n v="151165"/>
    <n v="245.02436053593178"/>
    <x v="2"/>
    <s v="hardware"/>
    <x v="1977"/>
    <d v="2015-12-19T07:59:00"/>
  </r>
  <r>
    <x v="0"/>
    <s v="US"/>
    <s v="USD"/>
    <n v="1339484400"/>
    <n v="1336627492"/>
    <b v="1"/>
    <n v="388"/>
    <b v="1"/>
    <s v="technology/hardware"/>
    <n v="463422.57"/>
    <n v="1323.2540463917526"/>
    <x v="2"/>
    <s v="hardware"/>
    <x v="1978"/>
    <d v="2012-06-12T07:00:00"/>
  </r>
  <r>
    <x v="0"/>
    <s v="US"/>
    <s v="USD"/>
    <n v="1447909140"/>
    <n v="1444734146"/>
    <b v="1"/>
    <n v="813"/>
    <b v="1"/>
    <s v="technology/hardware"/>
    <n v="29802.309999999998"/>
    <n v="282.65966789667897"/>
    <x v="2"/>
    <s v="hardware"/>
    <x v="1979"/>
    <d v="2015-11-19T04:59:00"/>
  </r>
  <r>
    <x v="0"/>
    <s v="DE"/>
    <s v="EUR"/>
    <n v="1459684862"/>
    <n v="1456232462"/>
    <b v="1"/>
    <n v="1945"/>
    <b v="1"/>
    <s v="technology/hardware"/>
    <n v="127412.01000000001"/>
    <n v="91.214401028277635"/>
    <x v="2"/>
    <s v="hardware"/>
    <x v="1980"/>
    <d v="2016-04-03T12:01:02"/>
  </r>
  <r>
    <x v="2"/>
    <s v="CA"/>
    <s v="CAD"/>
    <n v="1404926665"/>
    <n v="1402334665"/>
    <b v="0"/>
    <n v="12"/>
    <b v="0"/>
    <s v="photography/people"/>
    <n v="-7119"/>
    <n v="31.75"/>
    <x v="8"/>
    <s v="people"/>
    <x v="1981"/>
    <d v="2014-07-09T17:24:25"/>
  </r>
  <r>
    <x v="2"/>
    <s v="HK"/>
    <s v="HKD"/>
    <n v="1480863887"/>
    <n v="1478268287"/>
    <b v="0"/>
    <n v="0"/>
    <b v="0"/>
    <s v="photography/people"/>
    <n v="-180000"/>
    <e v="#DIV/0!"/>
    <x v="8"/>
    <s v="people"/>
    <x v="1982"/>
    <d v="2016-12-04T15:04:47"/>
  </r>
  <r>
    <x v="2"/>
    <s v="US"/>
    <s v="USD"/>
    <n v="1472799600"/>
    <n v="1470874618"/>
    <b v="0"/>
    <n v="16"/>
    <b v="0"/>
    <s v="photography/people"/>
    <n v="-31581"/>
    <n v="88.6875"/>
    <x v="8"/>
    <s v="people"/>
    <x v="1983"/>
    <d v="2016-09-02T07:00:00"/>
  </r>
  <r>
    <x v="2"/>
    <s v="US"/>
    <s v="USD"/>
    <n v="1417377481"/>
    <n v="1412189881"/>
    <b v="0"/>
    <n v="7"/>
    <b v="0"/>
    <s v="photography/people"/>
    <n v="-11828"/>
    <n v="453.14285714285717"/>
    <x v="8"/>
    <s v="people"/>
    <x v="1984"/>
    <d v="2014-11-30T19:58:01"/>
  </r>
  <r>
    <x v="2"/>
    <s v="GB"/>
    <s v="GBP"/>
    <n v="1470178800"/>
    <n v="1467650771"/>
    <b v="0"/>
    <n v="4"/>
    <b v="0"/>
    <s v="photography/people"/>
    <n v="-1549"/>
    <n v="12.75"/>
    <x v="8"/>
    <s v="people"/>
    <x v="1985"/>
    <d v="2016-08-02T23:00:00"/>
  </r>
  <r>
    <x v="2"/>
    <s v="GB"/>
    <s v="GBP"/>
    <n v="1457947483"/>
    <n v="1455359083"/>
    <b v="0"/>
    <n v="1"/>
    <b v="0"/>
    <s v="photography/people"/>
    <n v="-1999"/>
    <n v="1"/>
    <x v="8"/>
    <s v="people"/>
    <x v="1986"/>
    <d v="2016-03-14T09:24:43"/>
  </r>
  <r>
    <x v="2"/>
    <s v="GB"/>
    <s v="GBP"/>
    <n v="1425223276"/>
    <n v="1422631276"/>
    <b v="0"/>
    <n v="28"/>
    <b v="0"/>
    <s v="photography/people"/>
    <n v="-3164"/>
    <n v="83.428571428571431"/>
    <x v="8"/>
    <s v="people"/>
    <x v="1987"/>
    <d v="2015-03-01T15:21:16"/>
  </r>
  <r>
    <x v="2"/>
    <s v="US"/>
    <s v="USD"/>
    <n v="1440094742"/>
    <n v="1437502742"/>
    <b v="0"/>
    <n v="1"/>
    <b v="0"/>
    <s v="photography/people"/>
    <n v="-5975"/>
    <n v="25"/>
    <x v="8"/>
    <s v="people"/>
    <x v="1988"/>
    <d v="2015-08-20T18:19:02"/>
  </r>
  <r>
    <x v="2"/>
    <s v="US"/>
    <s v="USD"/>
    <n v="1481473208"/>
    <n v="1478881208"/>
    <b v="0"/>
    <n v="1"/>
    <b v="0"/>
    <s v="photography/people"/>
    <n v="-4950"/>
    <n v="50"/>
    <x v="8"/>
    <s v="people"/>
    <x v="1989"/>
    <d v="2016-12-11T16:20:08"/>
  </r>
  <r>
    <x v="2"/>
    <s v="US"/>
    <s v="USD"/>
    <n v="1455338532"/>
    <n v="1454042532"/>
    <b v="0"/>
    <n v="5"/>
    <b v="0"/>
    <s v="photography/people"/>
    <n v="-2491"/>
    <n v="101.8"/>
    <x v="8"/>
    <s v="people"/>
    <x v="1990"/>
    <d v="2016-02-13T04:42:12"/>
  </r>
  <r>
    <x v="2"/>
    <s v="US"/>
    <s v="USD"/>
    <n v="1435958786"/>
    <n v="1434144386"/>
    <b v="0"/>
    <n v="3"/>
    <b v="0"/>
    <s v="photography/people"/>
    <n v="-1860"/>
    <n v="46.666666666666664"/>
    <x v="8"/>
    <s v="people"/>
    <x v="1991"/>
    <d v="2015-07-03T21:26:26"/>
  </r>
  <r>
    <x v="2"/>
    <s v="US"/>
    <s v="USD"/>
    <n v="1424229991"/>
    <n v="1421637991"/>
    <b v="0"/>
    <n v="2"/>
    <b v="0"/>
    <s v="photography/people"/>
    <n v="-1498"/>
    <n v="1"/>
    <x v="8"/>
    <s v="people"/>
    <x v="1992"/>
    <d v="2015-02-18T03:26:31"/>
  </r>
  <r>
    <x v="2"/>
    <s v="GB"/>
    <s v="GBP"/>
    <n v="1450706837"/>
    <n v="1448114837"/>
    <b v="0"/>
    <n v="0"/>
    <b v="0"/>
    <s v="photography/people"/>
    <n v="-2000"/>
    <e v="#DIV/0!"/>
    <x v="8"/>
    <s v="people"/>
    <x v="1993"/>
    <d v="2015-12-21T14:07:17"/>
  </r>
  <r>
    <x v="2"/>
    <s v="US"/>
    <s v="USD"/>
    <n v="1481072942"/>
    <n v="1475885342"/>
    <b v="0"/>
    <n v="0"/>
    <b v="0"/>
    <s v="photography/people"/>
    <n v="-3200"/>
    <e v="#DIV/0!"/>
    <x v="8"/>
    <s v="people"/>
    <x v="1994"/>
    <d v="2016-12-07T01:09:02"/>
  </r>
  <r>
    <x v="2"/>
    <s v="CA"/>
    <s v="CAD"/>
    <n v="1437082736"/>
    <n v="1435354736"/>
    <b v="0"/>
    <n v="3"/>
    <b v="0"/>
    <s v="photography/people"/>
    <n v="-922"/>
    <n v="26"/>
    <x v="8"/>
    <s v="people"/>
    <x v="1995"/>
    <d v="2015-07-16T21:38:56"/>
  </r>
  <r>
    <x v="2"/>
    <s v="US"/>
    <s v="USD"/>
    <n v="1405021211"/>
    <n v="1402429211"/>
    <b v="0"/>
    <n v="0"/>
    <b v="0"/>
    <s v="photography/people"/>
    <n v="-133800"/>
    <e v="#DIV/0!"/>
    <x v="8"/>
    <s v="people"/>
    <x v="1996"/>
    <d v="2014-07-10T19:40:11"/>
  </r>
  <r>
    <x v="2"/>
    <s v="US"/>
    <s v="USD"/>
    <n v="1409091612"/>
    <n v="1406499612"/>
    <b v="0"/>
    <n v="0"/>
    <b v="0"/>
    <s v="photography/people"/>
    <n v="-6500"/>
    <e v="#DIV/0!"/>
    <x v="8"/>
    <s v="people"/>
    <x v="1997"/>
    <d v="2014-08-26T22:20:12"/>
  </r>
  <r>
    <x v="2"/>
    <s v="US"/>
    <s v="USD"/>
    <n v="1406861438"/>
    <n v="1402973438"/>
    <b v="0"/>
    <n v="3"/>
    <b v="0"/>
    <s v="photography/people"/>
    <n v="-1845"/>
    <n v="218.33333333333334"/>
    <x v="8"/>
    <s v="people"/>
    <x v="1998"/>
    <d v="2014-08-01T02:50:38"/>
  </r>
  <r>
    <x v="2"/>
    <s v="GB"/>
    <s v="GBP"/>
    <n v="1415882108"/>
    <n v="1413286508"/>
    <b v="0"/>
    <n v="7"/>
    <b v="0"/>
    <s v="photography/people"/>
    <n v="-30764"/>
    <n v="33.714285714285715"/>
    <x v="8"/>
    <s v="people"/>
    <x v="1999"/>
    <d v="2014-11-13T12:35:08"/>
  </r>
  <r>
    <x v="2"/>
    <s v="CA"/>
    <s v="CAD"/>
    <n v="1452120613"/>
    <n v="1449528613"/>
    <b v="0"/>
    <n v="25"/>
    <b v="0"/>
    <s v="photography/people"/>
    <n v="-4375"/>
    <n v="25"/>
    <x v="8"/>
    <s v="people"/>
    <x v="2000"/>
    <d v="2016-01-06T22:50:13"/>
  </r>
  <r>
    <x v="0"/>
    <s v="DE"/>
    <s v="EUR"/>
    <n v="1434139200"/>
    <n v="1431406916"/>
    <b v="1"/>
    <n v="1637"/>
    <b v="1"/>
    <s v="technology/hardware"/>
    <n v="155171"/>
    <n v="128.38790470372632"/>
    <x v="2"/>
    <s v="hardware"/>
    <x v="2001"/>
    <d v="2015-06-12T20:00:00"/>
  </r>
  <r>
    <x v="0"/>
    <s v="US"/>
    <s v="USD"/>
    <n v="1485191143"/>
    <n v="1482599143"/>
    <b v="1"/>
    <n v="1375"/>
    <b v="1"/>
    <s v="technology/hardware"/>
    <n v="58397.11"/>
    <n v="78.834261818181815"/>
    <x v="2"/>
    <s v="hardware"/>
    <x v="2002"/>
    <d v="2017-01-23T17:05:43"/>
  </r>
  <r>
    <x v="0"/>
    <s v="US"/>
    <s v="USD"/>
    <n v="1278111600"/>
    <n v="1276830052"/>
    <b v="1"/>
    <n v="17"/>
    <b v="1"/>
    <s v="technology/hardware"/>
    <n v="1060"/>
    <n v="91.764705882352942"/>
    <x v="2"/>
    <s v="hardware"/>
    <x v="2003"/>
    <d v="2010-07-02T23:00:00"/>
  </r>
  <r>
    <x v="0"/>
    <s v="US"/>
    <s v="USD"/>
    <n v="1405002663"/>
    <n v="1402410663"/>
    <b v="1"/>
    <n v="354"/>
    <b v="1"/>
    <s v="technology/hardware"/>
    <n v="67210.240000000005"/>
    <n v="331.10237288135596"/>
    <x v="2"/>
    <s v="hardware"/>
    <x v="2004"/>
    <d v="2014-07-10T14:31:03"/>
  </r>
  <r>
    <x v="0"/>
    <s v="US"/>
    <s v="USD"/>
    <n v="1381895940"/>
    <n v="1379532618"/>
    <b v="1"/>
    <n v="191"/>
    <b v="1"/>
    <s v="technology/hardware"/>
    <n v="7104.0299999999988"/>
    <n v="194.26193717277485"/>
    <x v="2"/>
    <s v="hardware"/>
    <x v="2005"/>
    <d v="2013-10-16T03:59:00"/>
  </r>
  <r>
    <x v="0"/>
    <s v="US"/>
    <s v="USD"/>
    <n v="1417611645"/>
    <n v="1414584045"/>
    <b v="1"/>
    <n v="303"/>
    <b v="1"/>
    <s v="technology/hardware"/>
    <n v="73920"/>
    <n v="408.97689768976898"/>
    <x v="2"/>
    <s v="hardware"/>
    <x v="2006"/>
    <d v="2014-12-03T13:00:45"/>
  </r>
  <r>
    <x v="0"/>
    <s v="US"/>
    <s v="USD"/>
    <n v="1282622400"/>
    <n v="1276891586"/>
    <b v="1"/>
    <n v="137"/>
    <b v="1"/>
    <s v="technology/hardware"/>
    <n v="1570.92"/>
    <n v="84.459270072992695"/>
    <x v="2"/>
    <s v="hardware"/>
    <x v="2007"/>
    <d v="2010-08-24T04:00:00"/>
  </r>
  <r>
    <x v="0"/>
    <s v="US"/>
    <s v="USD"/>
    <n v="1316442622"/>
    <n v="1312641022"/>
    <b v="1"/>
    <n v="41"/>
    <b v="1"/>
    <s v="technology/hardware"/>
    <n v="268.21000000000004"/>
    <n v="44.853658536585364"/>
    <x v="2"/>
    <s v="hardware"/>
    <x v="2008"/>
    <d v="2011-09-19T14:30:22"/>
  </r>
  <r>
    <x v="0"/>
    <s v="DE"/>
    <s v="EUR"/>
    <n v="1479890743"/>
    <n v="1476776743"/>
    <b v="1"/>
    <n v="398"/>
    <b v="1"/>
    <s v="technology/hardware"/>
    <n v="102579"/>
    <n v="383.3643216080402"/>
    <x v="2"/>
    <s v="hardware"/>
    <x v="2009"/>
    <d v="2016-11-23T08:45:43"/>
  </r>
  <r>
    <x v="0"/>
    <s v="US"/>
    <s v="USD"/>
    <n v="1471564491"/>
    <n v="1468972491"/>
    <b v="1"/>
    <n v="1737"/>
    <b v="1"/>
    <s v="technology/hardware"/>
    <n v="66015.899999999994"/>
    <n v="55.276856649395505"/>
    <x v="2"/>
    <s v="hardware"/>
    <x v="2010"/>
    <d v="2016-08-18T23:54:51"/>
  </r>
  <r>
    <x v="0"/>
    <s v="AT"/>
    <s v="EUR"/>
    <n v="1452553200"/>
    <n v="1449650173"/>
    <b v="1"/>
    <n v="971"/>
    <b v="1"/>
    <s v="technology/hardware"/>
    <n v="359782"/>
    <n v="422.02059732234807"/>
    <x v="2"/>
    <s v="hardware"/>
    <x v="2011"/>
    <d v="2016-01-11T23:00:00"/>
  </r>
  <r>
    <x v="0"/>
    <s v="US"/>
    <s v="USD"/>
    <n v="1423165441"/>
    <n v="1420573441"/>
    <b v="1"/>
    <n v="183"/>
    <b v="1"/>
    <s v="technology/hardware"/>
    <n v="6745"/>
    <n v="64.180327868852459"/>
    <x v="2"/>
    <s v="hardware"/>
    <x v="2012"/>
    <d v="2015-02-05T19:44:01"/>
  </r>
  <r>
    <x v="0"/>
    <s v="US"/>
    <s v="USD"/>
    <n v="1468019014"/>
    <n v="1462835014"/>
    <b v="1"/>
    <n v="4562"/>
    <b v="1"/>
    <s v="technology/hardware"/>
    <n v="631862"/>
    <n v="173.57781674704077"/>
    <x v="2"/>
    <s v="hardware"/>
    <x v="2013"/>
    <d v="2016-07-08T23:03:34"/>
  </r>
  <r>
    <x v="0"/>
    <s v="US"/>
    <s v="USD"/>
    <n v="1364184539"/>
    <n v="1361250539"/>
    <b v="1"/>
    <n v="26457"/>
    <b v="1"/>
    <s v="technology/hardware"/>
    <n v="2314134.67"/>
    <n v="88.601680840609291"/>
    <x v="2"/>
    <s v="hardware"/>
    <x v="2014"/>
    <d v="2013-03-25T04:08:59"/>
  </r>
  <r>
    <x v="0"/>
    <s v="US"/>
    <s v="USD"/>
    <n v="1315602163"/>
    <n v="1313010163"/>
    <b v="1"/>
    <n v="162"/>
    <b v="1"/>
    <s v="technology/hardware"/>
    <n v="936.01000000000022"/>
    <n v="50.222283950617282"/>
    <x v="2"/>
    <s v="hardware"/>
    <x v="2015"/>
    <d v="2011-09-09T21:02:43"/>
  </r>
  <r>
    <x v="0"/>
    <s v="US"/>
    <s v="USD"/>
    <n v="1362863299"/>
    <n v="1360271299"/>
    <b v="1"/>
    <n v="479"/>
    <b v="1"/>
    <s v="technology/hardware"/>
    <n v="82154.22"/>
    <n v="192.38876826722338"/>
    <x v="2"/>
    <s v="hardware"/>
    <x v="2016"/>
    <d v="2013-03-09T21:08:19"/>
  </r>
  <r>
    <x v="0"/>
    <s v="US"/>
    <s v="USD"/>
    <n v="1332561600"/>
    <n v="1329873755"/>
    <b v="1"/>
    <n v="426"/>
    <b v="1"/>
    <s v="technology/hardware"/>
    <n v="6275.5999999999985"/>
    <n v="73.416901408450698"/>
    <x v="2"/>
    <s v="hardware"/>
    <x v="2017"/>
    <d v="2012-03-24T04:00:00"/>
  </r>
  <r>
    <x v="0"/>
    <s v="IE"/>
    <s v="EUR"/>
    <n v="1439455609"/>
    <n v="1436863609"/>
    <b v="1"/>
    <n v="450"/>
    <b v="1"/>
    <s v="technology/hardware"/>
    <n v="1458.2299999999959"/>
    <n v="147.68495555555555"/>
    <x v="2"/>
    <s v="hardware"/>
    <x v="2018"/>
    <d v="2015-08-13T08:46:49"/>
  </r>
  <r>
    <x v="0"/>
    <s v="US"/>
    <s v="USD"/>
    <n v="1474563621"/>
    <n v="1471971621"/>
    <b v="1"/>
    <n v="1780"/>
    <b v="1"/>
    <s v="technology/hardware"/>
    <n v="153963.9"/>
    <n v="108.96848314606741"/>
    <x v="2"/>
    <s v="hardware"/>
    <x v="2019"/>
    <d v="2016-09-22T17:00:21"/>
  </r>
  <r>
    <x v="0"/>
    <s v="US"/>
    <s v="USD"/>
    <n v="1400108640"/>
    <n v="1396923624"/>
    <b v="1"/>
    <n v="122"/>
    <b v="1"/>
    <s v="technology/hardware"/>
    <n v="1385"/>
    <n v="23.647540983606557"/>
    <x v="2"/>
    <s v="hardware"/>
    <x v="2020"/>
    <d v="2014-05-14T23:04:00"/>
  </r>
  <r>
    <x v="0"/>
    <s v="US"/>
    <s v="USD"/>
    <n v="1411522897"/>
    <n v="1407634897"/>
    <b v="1"/>
    <n v="95"/>
    <b v="1"/>
    <s v="technology/hardware"/>
    <n v="9055"/>
    <n v="147.94736842105263"/>
    <x v="2"/>
    <s v="hardware"/>
    <x v="2021"/>
    <d v="2014-09-24T01:41:37"/>
  </r>
  <r>
    <x v="0"/>
    <s v="US"/>
    <s v="USD"/>
    <n v="1465652372"/>
    <n v="1463060372"/>
    <b v="1"/>
    <n v="325"/>
    <b v="1"/>
    <s v="technology/hardware"/>
    <n v="25137"/>
    <n v="385.03692307692307"/>
    <x v="2"/>
    <s v="hardware"/>
    <x v="2022"/>
    <d v="2016-06-11T13:39:32"/>
  </r>
  <r>
    <x v="0"/>
    <s v="US"/>
    <s v="USD"/>
    <n v="1434017153"/>
    <n v="1431425153"/>
    <b v="1"/>
    <n v="353"/>
    <b v="1"/>
    <s v="technology/hardware"/>
    <n v="61459"/>
    <n v="457.39093484419266"/>
    <x v="2"/>
    <s v="hardware"/>
    <x v="2023"/>
    <d v="2015-06-11T10:05:53"/>
  </r>
  <r>
    <x v="0"/>
    <s v="US"/>
    <s v="USD"/>
    <n v="1344826800"/>
    <n v="1341875544"/>
    <b v="1"/>
    <n v="105"/>
    <b v="1"/>
    <s v="technology/hardware"/>
    <n v="19414"/>
    <n v="222.99047619047619"/>
    <x v="2"/>
    <s v="hardware"/>
    <x v="2024"/>
    <d v="2012-08-13T03:00:00"/>
  </r>
  <r>
    <x v="0"/>
    <s v="DE"/>
    <s v="EUR"/>
    <n v="1433996746"/>
    <n v="1431404746"/>
    <b v="1"/>
    <n v="729"/>
    <b v="1"/>
    <s v="technology/hardware"/>
    <n v="80920"/>
    <n v="220.74074074074073"/>
    <x v="2"/>
    <s v="hardware"/>
    <x v="2025"/>
    <d v="2015-06-11T04:25:46"/>
  </r>
  <r>
    <x v="0"/>
    <s v="US"/>
    <s v="USD"/>
    <n v="1398052740"/>
    <n v="1394127585"/>
    <b v="1"/>
    <n v="454"/>
    <b v="1"/>
    <s v="technology/hardware"/>
    <n v="8370.7699999999968"/>
    <n v="73.503898678414089"/>
    <x v="2"/>
    <s v="hardware"/>
    <x v="2026"/>
    <d v="2014-04-21T03:59:00"/>
  </r>
  <r>
    <x v="0"/>
    <s v="US"/>
    <s v="USD"/>
    <n v="1427740319"/>
    <n v="1423855919"/>
    <b v="1"/>
    <n v="539"/>
    <b v="1"/>
    <s v="technology/hardware"/>
    <n v="20249"/>
    <n v="223.09647495361781"/>
    <x v="2"/>
    <s v="hardware"/>
    <x v="2027"/>
    <d v="2015-03-30T18:31:59"/>
  </r>
  <r>
    <x v="0"/>
    <s v="US"/>
    <s v="USD"/>
    <n v="1268690100"/>
    <n v="1265493806"/>
    <b v="1"/>
    <n v="79"/>
    <b v="1"/>
    <s v="technology/hardware"/>
    <n v="785"/>
    <n v="47.911392405063289"/>
    <x v="2"/>
    <s v="hardware"/>
    <x v="2028"/>
    <d v="2010-03-15T21:55:00"/>
  </r>
  <r>
    <x v="0"/>
    <s v="US"/>
    <s v="USD"/>
    <n v="1409099481"/>
    <n v="1406507481"/>
    <b v="1"/>
    <n v="94"/>
    <b v="1"/>
    <s v="technology/hardware"/>
    <n v="6530"/>
    <n v="96.063829787234042"/>
    <x v="2"/>
    <s v="hardware"/>
    <x v="2029"/>
    <d v="2014-08-27T00:31:21"/>
  </r>
  <r>
    <x v="0"/>
    <s v="GB"/>
    <s v="GBP"/>
    <n v="1354233296"/>
    <n v="1351641296"/>
    <b v="1"/>
    <n v="625"/>
    <b v="1"/>
    <s v="technology/hardware"/>
    <n v="41366"/>
    <n v="118.6144"/>
    <x v="2"/>
    <s v="hardware"/>
    <x v="2030"/>
    <d v="2012-11-29T23:54:56"/>
  </r>
  <r>
    <x v="0"/>
    <s v="NL"/>
    <s v="EUR"/>
    <n v="1420765200"/>
    <n v="1417506853"/>
    <b v="1"/>
    <n v="508"/>
    <b v="1"/>
    <s v="technology/hardware"/>
    <n v="10175"/>
    <n v="118.45472440944881"/>
    <x v="2"/>
    <s v="hardware"/>
    <x v="2031"/>
    <d v="2015-01-09T01:00:00"/>
  </r>
  <r>
    <x v="0"/>
    <s v="US"/>
    <s v="USD"/>
    <n v="1481778000"/>
    <n v="1479216874"/>
    <b v="1"/>
    <n v="531"/>
    <b v="1"/>
    <s v="technology/hardware"/>
    <n v="51047"/>
    <n v="143.21468926553672"/>
    <x v="2"/>
    <s v="hardware"/>
    <x v="2032"/>
    <d v="2016-12-15T05:00:00"/>
  </r>
  <r>
    <x v="0"/>
    <s v="US"/>
    <s v="USD"/>
    <n v="1398477518"/>
    <n v="1395885518"/>
    <b v="1"/>
    <n v="158"/>
    <b v="1"/>
    <s v="technology/hardware"/>
    <n v="19669"/>
    <n v="282.71518987341773"/>
    <x v="2"/>
    <s v="hardware"/>
    <x v="2033"/>
    <d v="2014-04-26T01:58:38"/>
  </r>
  <r>
    <x v="0"/>
    <s v="US"/>
    <s v="USD"/>
    <n v="1430981880"/>
    <n v="1426216033"/>
    <b v="1"/>
    <n v="508"/>
    <b v="1"/>
    <s v="technology/hardware"/>
    <n v="223719.59000000003"/>
    <n v="593.93620078740162"/>
    <x v="2"/>
    <s v="hardware"/>
    <x v="2034"/>
    <d v="2015-05-07T06:58:00"/>
  </r>
  <r>
    <x v="0"/>
    <s v="US"/>
    <s v="USD"/>
    <n v="1450486800"/>
    <n v="1446562807"/>
    <b v="1"/>
    <n v="644"/>
    <b v="1"/>
    <s v="technology/hardware"/>
    <n v="88829.140000000014"/>
    <n v="262.15704968944101"/>
    <x v="2"/>
    <s v="hardware"/>
    <x v="2035"/>
    <d v="2015-12-19T01:00:00"/>
  </r>
  <r>
    <x v="0"/>
    <s v="US"/>
    <s v="USD"/>
    <n v="1399668319"/>
    <n v="1397076319"/>
    <b v="1"/>
    <n v="848"/>
    <b v="1"/>
    <s v="technology/hardware"/>
    <n v="9500.5"/>
    <n v="46.580778301886795"/>
    <x v="2"/>
    <s v="hardware"/>
    <x v="2036"/>
    <d v="2014-05-09T20:45:19"/>
  </r>
  <r>
    <x v="0"/>
    <s v="US"/>
    <s v="USD"/>
    <n v="1388383353"/>
    <n v="1383195753"/>
    <b v="1"/>
    <n v="429"/>
    <b v="1"/>
    <s v="technology/hardware"/>
    <n v="20047.64"/>
    <n v="70.041118881118877"/>
    <x v="2"/>
    <s v="hardware"/>
    <x v="2037"/>
    <d v="2013-12-30T06:02:33"/>
  </r>
  <r>
    <x v="0"/>
    <s v="GB"/>
    <s v="GBP"/>
    <n v="1372701600"/>
    <n v="1369895421"/>
    <b v="1"/>
    <n v="204"/>
    <b v="1"/>
    <s v="technology/hardware"/>
    <n v="25641"/>
    <n v="164.90686274509804"/>
    <x v="2"/>
    <s v="hardware"/>
    <x v="2038"/>
    <d v="2013-07-01T18:00:00"/>
  </r>
  <r>
    <x v="0"/>
    <s v="US"/>
    <s v="USD"/>
    <n v="1480568340"/>
    <n v="1477996325"/>
    <b v="1"/>
    <n v="379"/>
    <b v="1"/>
    <s v="technology/hardware"/>
    <n v="45271"/>
    <n v="449.26385224274406"/>
    <x v="2"/>
    <s v="hardware"/>
    <x v="2039"/>
    <d v="2016-12-01T04:59:00"/>
  </r>
  <r>
    <x v="0"/>
    <s v="US"/>
    <s v="USD"/>
    <n v="1384557303"/>
    <n v="1383257703"/>
    <b v="1"/>
    <n v="271"/>
    <b v="1"/>
    <s v="technology/hardware"/>
    <n v="4445.1400000000003"/>
    <n v="27.472841328413285"/>
    <x v="2"/>
    <s v="hardware"/>
    <x v="2040"/>
    <d v="2013-11-15T23:15:03"/>
  </r>
  <r>
    <x v="0"/>
    <s v="US"/>
    <s v="USD"/>
    <n v="1478785027"/>
    <n v="1476189427"/>
    <b v="0"/>
    <n v="120"/>
    <b v="1"/>
    <s v="technology/hardware"/>
    <n v="7777"/>
    <n v="143.97499999999999"/>
    <x v="2"/>
    <s v="hardware"/>
    <x v="2041"/>
    <d v="2016-11-10T13:37:07"/>
  </r>
  <r>
    <x v="0"/>
    <s v="US"/>
    <s v="USD"/>
    <n v="1453481974"/>
    <n v="1448297974"/>
    <b v="0"/>
    <n v="140"/>
    <b v="1"/>
    <s v="technology/hardware"/>
    <n v="2353"/>
    <n v="88.23571428571428"/>
    <x v="2"/>
    <s v="hardware"/>
    <x v="2042"/>
    <d v="2016-01-22T16:59:34"/>
  </r>
  <r>
    <x v="0"/>
    <s v="US"/>
    <s v="USD"/>
    <n v="1481432340"/>
    <n v="1476764077"/>
    <b v="0"/>
    <n v="193"/>
    <b v="1"/>
    <s v="technology/hardware"/>
    <n v="5626"/>
    <n v="36.326424870466319"/>
    <x v="2"/>
    <s v="hardware"/>
    <x v="2043"/>
    <d v="2016-12-11T04:59:00"/>
  </r>
  <r>
    <x v="0"/>
    <s v="US"/>
    <s v="USD"/>
    <n v="1434212714"/>
    <n v="1431620714"/>
    <b v="0"/>
    <n v="180"/>
    <b v="1"/>
    <s v="technology/hardware"/>
    <n v="1232"/>
    <n v="90.177777777777777"/>
    <x v="2"/>
    <s v="hardware"/>
    <x v="2044"/>
    <d v="2015-06-13T16:25:14"/>
  </r>
  <r>
    <x v="0"/>
    <s v="US"/>
    <s v="USD"/>
    <n v="1341799647"/>
    <n v="1339207647"/>
    <b v="0"/>
    <n v="263"/>
    <b v="1"/>
    <s v="technology/hardware"/>
    <n v="35240.01"/>
    <n v="152.62361216730039"/>
    <x v="2"/>
    <s v="hardware"/>
    <x v="2045"/>
    <d v="2012-07-09T02:07:27"/>
  </r>
  <r>
    <x v="0"/>
    <s v="US"/>
    <s v="USD"/>
    <n v="1369282044"/>
    <n v="1366690044"/>
    <b v="0"/>
    <n v="217"/>
    <b v="1"/>
    <s v="technology/hardware"/>
    <n v="2110"/>
    <n v="55.806451612903224"/>
    <x v="2"/>
    <s v="hardware"/>
    <x v="2046"/>
    <d v="2013-05-23T04:07:24"/>
  </r>
  <r>
    <x v="0"/>
    <s v="AU"/>
    <s v="AUD"/>
    <n v="1429228800"/>
    <n v="1426714870"/>
    <b v="0"/>
    <n v="443"/>
    <b v="1"/>
    <s v="technology/hardware"/>
    <n v="2939"/>
    <n v="227.85327313769753"/>
    <x v="2"/>
    <s v="hardware"/>
    <x v="2047"/>
    <d v="2015-04-17T00:00:00"/>
  </r>
  <r>
    <x v="0"/>
    <s v="US"/>
    <s v="USD"/>
    <n v="1369323491"/>
    <n v="1366731491"/>
    <b v="0"/>
    <n v="1373"/>
    <b v="1"/>
    <s v="technology/hardware"/>
    <n v="41082.449999999997"/>
    <n v="91.82989803350327"/>
    <x v="2"/>
    <s v="hardware"/>
    <x v="2048"/>
    <d v="2013-05-23T15:38:11"/>
  </r>
  <r>
    <x v="0"/>
    <s v="GB"/>
    <s v="GBP"/>
    <n v="1386025140"/>
    <n v="1382963963"/>
    <b v="0"/>
    <n v="742"/>
    <b v="1"/>
    <s v="technology/hardware"/>
    <n v="10095.349999999999"/>
    <n v="80.991037735849048"/>
    <x v="2"/>
    <s v="hardware"/>
    <x v="2049"/>
    <d v="2013-12-02T22:59:00"/>
  </r>
  <r>
    <x v="0"/>
    <s v="US"/>
    <s v="USD"/>
    <n v="1433036578"/>
    <n v="1429580578"/>
    <b v="0"/>
    <n v="170"/>
    <b v="1"/>
    <s v="technology/hardware"/>
    <n v="37327"/>
    <n v="278.39411764705881"/>
    <x v="2"/>
    <s v="hardware"/>
    <x v="2050"/>
    <d v="2015-05-31T01:42:58"/>
  </r>
  <r>
    <x v="0"/>
    <s v="US"/>
    <s v="USD"/>
    <n v="1388017937"/>
    <n v="1385425937"/>
    <b v="0"/>
    <n v="242"/>
    <b v="1"/>
    <s v="technology/hardware"/>
    <n v="2429"/>
    <n v="43.095041322314053"/>
    <x v="2"/>
    <s v="hardware"/>
    <x v="2051"/>
    <d v="2013-12-26T00:32:17"/>
  </r>
  <r>
    <x v="0"/>
    <s v="US"/>
    <s v="USD"/>
    <n v="1455933653"/>
    <n v="1452045653"/>
    <b v="0"/>
    <n v="541"/>
    <b v="1"/>
    <s v="technology/hardware"/>
    <n v="126524"/>
    <n v="326.29205175600737"/>
    <x v="2"/>
    <s v="hardware"/>
    <x v="2052"/>
    <d v="2016-02-20T02:00:53"/>
  </r>
  <r>
    <x v="0"/>
    <s v="US"/>
    <s v="USD"/>
    <n v="1448466551"/>
    <n v="1445870951"/>
    <b v="0"/>
    <n v="121"/>
    <b v="1"/>
    <s v="technology/hardware"/>
    <n v="51"/>
    <n v="41.743801652892564"/>
    <x v="2"/>
    <s v="hardware"/>
    <x v="2053"/>
    <d v="2015-11-25T15:49:11"/>
  </r>
  <r>
    <x v="0"/>
    <s v="GB"/>
    <s v="GBP"/>
    <n v="1399033810"/>
    <n v="1396441810"/>
    <b v="0"/>
    <n v="621"/>
    <b v="1"/>
    <s v="technology/hardware"/>
    <n v="4757"/>
    <n v="64.020933977455712"/>
    <x v="2"/>
    <s v="hardware"/>
    <x v="2054"/>
    <d v="2014-05-02T12:30:10"/>
  </r>
  <r>
    <x v="0"/>
    <s v="US"/>
    <s v="USD"/>
    <n v="1417579200"/>
    <n v="1415031043"/>
    <b v="0"/>
    <n v="101"/>
    <b v="1"/>
    <s v="technology/hardware"/>
    <n v="4045"/>
    <n v="99.455445544554451"/>
    <x v="2"/>
    <s v="hardware"/>
    <x v="2055"/>
    <d v="2014-12-03T04:00:00"/>
  </r>
  <r>
    <x v="0"/>
    <s v="US"/>
    <s v="USD"/>
    <n v="1366222542"/>
    <n v="1363630542"/>
    <b v="0"/>
    <n v="554"/>
    <b v="1"/>
    <s v="technology/hardware"/>
    <n v="26726"/>
    <n v="138.49458483754512"/>
    <x v="2"/>
    <s v="hardware"/>
    <x v="2056"/>
    <d v="2013-04-17T18:15:42"/>
  </r>
  <r>
    <x v="0"/>
    <s v="GB"/>
    <s v="GBP"/>
    <n v="1456487532"/>
    <n v="1453895532"/>
    <b v="0"/>
    <n v="666"/>
    <b v="1"/>
    <s v="technology/hardware"/>
    <n v="15334.830000000002"/>
    <n v="45.547792792792798"/>
    <x v="2"/>
    <s v="hardware"/>
    <x v="2057"/>
    <d v="2016-02-26T11:52:12"/>
  </r>
  <r>
    <x v="0"/>
    <s v="GB"/>
    <s v="GBP"/>
    <n v="1425326400"/>
    <n v="1421916830"/>
    <b v="0"/>
    <n v="410"/>
    <b v="1"/>
    <s v="technology/hardware"/>
    <n v="1748"/>
    <n v="10.507317073170732"/>
    <x v="2"/>
    <s v="hardware"/>
    <x v="2058"/>
    <d v="2015-03-02T20:00:00"/>
  </r>
  <r>
    <x v="0"/>
    <s v="US"/>
    <s v="USD"/>
    <n v="1454277540"/>
    <n v="1450880854"/>
    <b v="0"/>
    <n v="375"/>
    <b v="1"/>
    <s v="technology/hardware"/>
    <n v="13037"/>
    <n v="114.76533333333333"/>
    <x v="2"/>
    <s v="hardware"/>
    <x v="2059"/>
    <d v="2016-01-31T21:59:00"/>
  </r>
  <r>
    <x v="0"/>
    <s v="US"/>
    <s v="USD"/>
    <n v="1406129150"/>
    <n v="1400945150"/>
    <b v="0"/>
    <n v="1364"/>
    <b v="1"/>
    <s v="technology/hardware"/>
    <n v="24100"/>
    <n v="35.997067448680355"/>
    <x v="2"/>
    <s v="hardware"/>
    <x v="2060"/>
    <d v="2014-07-23T15:25:50"/>
  </r>
  <r>
    <x v="0"/>
    <s v="US"/>
    <s v="USD"/>
    <n v="1483208454"/>
    <n v="1480616454"/>
    <b v="0"/>
    <n v="35"/>
    <b v="1"/>
    <s v="technology/hardware"/>
    <n v="396"/>
    <n v="154.17142857142858"/>
    <x v="2"/>
    <s v="hardware"/>
    <x v="2061"/>
    <d v="2016-12-31T18:20:54"/>
  </r>
  <r>
    <x v="0"/>
    <s v="DK"/>
    <s v="DKK"/>
    <n v="1458807098"/>
    <n v="1456218698"/>
    <b v="0"/>
    <n v="203"/>
    <b v="1"/>
    <s v="technology/hardware"/>
    <n v="14977"/>
    <n v="566.38916256157631"/>
    <x v="2"/>
    <s v="hardware"/>
    <x v="2062"/>
    <d v="2016-03-24T08:11:38"/>
  </r>
  <r>
    <x v="0"/>
    <s v="DE"/>
    <s v="EUR"/>
    <n v="1463333701"/>
    <n v="1460482501"/>
    <b v="0"/>
    <n v="49"/>
    <b v="1"/>
    <s v="technology/hardware"/>
    <n v="1922"/>
    <n v="120.85714285714286"/>
    <x v="2"/>
    <s v="hardware"/>
    <x v="2063"/>
    <d v="2016-05-15T17:35:01"/>
  </r>
  <r>
    <x v="0"/>
    <s v="US"/>
    <s v="USD"/>
    <n v="1370001600"/>
    <n v="1366879523"/>
    <b v="0"/>
    <n v="5812"/>
    <b v="1"/>
    <s v="technology/hardware"/>
    <n v="238822.27000000002"/>
    <n v="86.163845492085343"/>
    <x v="2"/>
    <s v="hardware"/>
    <x v="2064"/>
    <d v="2013-05-31T12:00:00"/>
  </r>
  <r>
    <x v="0"/>
    <s v="GB"/>
    <s v="GBP"/>
    <n v="1387958429"/>
    <n v="1385366429"/>
    <b v="0"/>
    <n v="1556"/>
    <b v="1"/>
    <s v="technology/hardware"/>
    <n v="39686.050000000003"/>
    <n v="51.212114395886893"/>
    <x v="2"/>
    <s v="hardware"/>
    <x v="2065"/>
    <d v="2013-12-25T08:00:29"/>
  </r>
  <r>
    <x v="0"/>
    <s v="US"/>
    <s v="USD"/>
    <n v="1408818683"/>
    <n v="1406226683"/>
    <b v="0"/>
    <n v="65"/>
    <b v="1"/>
    <s v="technology/hardware"/>
    <n v="2372"/>
    <n v="67.261538461538464"/>
    <x v="2"/>
    <s v="hardware"/>
    <x v="2066"/>
    <d v="2014-08-23T18:31:23"/>
  </r>
  <r>
    <x v="0"/>
    <s v="GB"/>
    <s v="GBP"/>
    <n v="1432499376"/>
    <n v="1429648176"/>
    <b v="0"/>
    <n v="10"/>
    <b v="1"/>
    <s v="technology/hardware"/>
    <n v="133"/>
    <n v="62.8"/>
    <x v="2"/>
    <s v="hardware"/>
    <x v="2067"/>
    <d v="2015-05-24T20:29:36"/>
  </r>
  <r>
    <x v="0"/>
    <s v="US"/>
    <s v="USD"/>
    <n v="1476994315"/>
    <n v="1474402315"/>
    <b v="0"/>
    <n v="76"/>
    <b v="1"/>
    <s v="technology/hardware"/>
    <n v="1305.9700000000012"/>
    <n v="346.13118421052633"/>
    <x v="2"/>
    <s v="hardware"/>
    <x v="2068"/>
    <d v="2016-10-20T20:11:55"/>
  </r>
  <r>
    <x v="0"/>
    <s v="US"/>
    <s v="USD"/>
    <n v="1451776791"/>
    <n v="1449098391"/>
    <b v="0"/>
    <n v="263"/>
    <b v="1"/>
    <s v="technology/hardware"/>
    <n v="14203.330000000002"/>
    <n v="244.11912547528519"/>
    <x v="2"/>
    <s v="hardware"/>
    <x v="2069"/>
    <d v="2016-01-02T23:19:51"/>
  </r>
  <r>
    <x v="0"/>
    <s v="DE"/>
    <s v="EUR"/>
    <n v="1467128723"/>
    <n v="1464536723"/>
    <b v="0"/>
    <n v="1530"/>
    <b v="1"/>
    <s v="technology/hardware"/>
    <n v="271659"/>
    <n v="259.25424836601309"/>
    <x v="2"/>
    <s v="hardware"/>
    <x v="2070"/>
    <d v="2016-06-28T15:45:23"/>
  </r>
  <r>
    <x v="0"/>
    <s v="US"/>
    <s v="USD"/>
    <n v="1475390484"/>
    <n v="1471502484"/>
    <b v="0"/>
    <n v="278"/>
    <b v="1"/>
    <s v="technology/hardware"/>
    <n v="36146"/>
    <n v="201.96402877697841"/>
    <x v="2"/>
    <s v="hardware"/>
    <x v="2071"/>
    <d v="2016-10-02T06:41:24"/>
  </r>
  <r>
    <x v="0"/>
    <s v="US"/>
    <s v="USD"/>
    <n v="1462629432"/>
    <n v="1460037432"/>
    <b v="0"/>
    <n v="350"/>
    <b v="1"/>
    <s v="technology/hardware"/>
    <n v="7673"/>
    <n v="226.20857142857142"/>
    <x v="2"/>
    <s v="hardware"/>
    <x v="2072"/>
    <d v="2016-05-07T13:57:12"/>
  </r>
  <r>
    <x v="0"/>
    <s v="US"/>
    <s v="USD"/>
    <n v="1431100918"/>
    <n v="1427212918"/>
    <b v="0"/>
    <n v="470"/>
    <b v="1"/>
    <s v="technology/hardware"/>
    <n v="52604.299999999988"/>
    <n v="324.69"/>
    <x v="2"/>
    <s v="hardware"/>
    <x v="2073"/>
    <d v="2015-05-08T16:01:58"/>
  </r>
  <r>
    <x v="0"/>
    <s v="US"/>
    <s v="USD"/>
    <n v="1462564182"/>
    <n v="1459972182"/>
    <b v="0"/>
    <n v="3"/>
    <b v="1"/>
    <s v="technology/hardware"/>
    <n v="15"/>
    <n v="205"/>
    <x v="2"/>
    <s v="hardware"/>
    <x v="2074"/>
    <d v="2016-05-06T19:49:42"/>
  </r>
  <r>
    <x v="0"/>
    <s v="US"/>
    <s v="USD"/>
    <n v="1374769288"/>
    <n v="1372177288"/>
    <b v="0"/>
    <n v="8200"/>
    <b v="1"/>
    <s v="technology/hardware"/>
    <n v="157821.6"/>
    <n v="20.465926829268295"/>
    <x v="2"/>
    <s v="hardware"/>
    <x v="2075"/>
    <d v="2013-07-25T16:21:28"/>
  </r>
  <r>
    <x v="0"/>
    <s v="GB"/>
    <s v="GBP"/>
    <n v="1406149689"/>
    <n v="1402693689"/>
    <b v="0"/>
    <n v="8359"/>
    <b v="1"/>
    <s v="technology/hardware"/>
    <n v="793594.99"/>
    <n v="116.35303146309367"/>
    <x v="2"/>
    <s v="hardware"/>
    <x v="2076"/>
    <d v="2014-07-23T21:08:09"/>
  </r>
  <r>
    <x v="0"/>
    <s v="US"/>
    <s v="USD"/>
    <n v="1433538000"/>
    <n v="1428541276"/>
    <b v="0"/>
    <n v="188"/>
    <b v="1"/>
    <s v="technology/hardware"/>
    <n v="7754"/>
    <n v="307.20212765957444"/>
    <x v="2"/>
    <s v="hardware"/>
    <x v="2077"/>
    <d v="2015-06-05T21:00:00"/>
  </r>
  <r>
    <x v="0"/>
    <s v="ES"/>
    <s v="EUR"/>
    <n v="1482085857"/>
    <n v="1479493857"/>
    <b v="0"/>
    <n v="48"/>
    <b v="1"/>
    <s v="technology/hardware"/>
    <n v="6241"/>
    <n v="546.6875"/>
    <x v="2"/>
    <s v="hardware"/>
    <x v="2078"/>
    <d v="2016-12-18T18:30:57"/>
  </r>
  <r>
    <x v="0"/>
    <s v="GB"/>
    <s v="GBP"/>
    <n v="1435258800"/>
    <n v="1432659793"/>
    <b v="0"/>
    <n v="607"/>
    <b v="1"/>
    <s v="technology/hardware"/>
    <n v="18817"/>
    <n v="47.474464579901152"/>
    <x v="2"/>
    <s v="hardware"/>
    <x v="2079"/>
    <d v="2015-06-25T19:00:00"/>
  </r>
  <r>
    <x v="0"/>
    <s v="US"/>
    <s v="USD"/>
    <n v="1447286300"/>
    <n v="1444690700"/>
    <b v="0"/>
    <n v="50"/>
    <b v="1"/>
    <s v="technology/hardware"/>
    <n v="4078"/>
    <n v="101.56"/>
    <x v="2"/>
    <s v="hardware"/>
    <x v="2080"/>
    <d v="2015-11-11T23:58:20"/>
  </r>
  <r>
    <x v="0"/>
    <s v="US"/>
    <s v="USD"/>
    <n v="1337144340"/>
    <n v="1333597555"/>
    <b v="0"/>
    <n v="55"/>
    <b v="1"/>
    <s v="music/indie rock"/>
    <n v="510"/>
    <n v="72.909090909090907"/>
    <x v="4"/>
    <s v="indie rock"/>
    <x v="2081"/>
    <d v="2012-05-16T04:59:00"/>
  </r>
  <r>
    <x v="0"/>
    <s v="US"/>
    <s v="USD"/>
    <n v="1322106796"/>
    <n v="1316919196"/>
    <b v="0"/>
    <n v="38"/>
    <b v="1"/>
    <s v="music/indie rock"/>
    <n v="161"/>
    <n v="43.710526315789473"/>
    <x v="4"/>
    <s v="indie rock"/>
    <x v="2082"/>
    <d v="2011-11-24T03:53:16"/>
  </r>
  <r>
    <x v="0"/>
    <s v="US"/>
    <s v="USD"/>
    <n v="1338830395"/>
    <n v="1336238395"/>
    <b v="0"/>
    <n v="25"/>
    <b v="1"/>
    <s v="music/indie rock"/>
    <n v="100"/>
    <n v="34"/>
    <x v="4"/>
    <s v="indie rock"/>
    <x v="2083"/>
    <d v="2012-06-04T17:19:55"/>
  </r>
  <r>
    <x v="0"/>
    <s v="US"/>
    <s v="USD"/>
    <n v="1399186740"/>
    <n v="1396468782"/>
    <b v="0"/>
    <n v="46"/>
    <b v="1"/>
    <s v="music/indie rock"/>
    <n v="250"/>
    <n v="70.652173913043484"/>
    <x v="4"/>
    <s v="indie rock"/>
    <x v="2084"/>
    <d v="2014-05-04T06:59:00"/>
  </r>
  <r>
    <x v="0"/>
    <s v="US"/>
    <s v="USD"/>
    <n v="1342382587"/>
    <n v="1339790587"/>
    <b v="0"/>
    <n v="83"/>
    <b v="1"/>
    <s v="music/indie rock"/>
    <n v="1412"/>
    <n v="89.301204819277103"/>
    <x v="4"/>
    <s v="indie rock"/>
    <x v="2085"/>
    <d v="2012-07-15T20:03:07"/>
  </r>
  <r>
    <x v="0"/>
    <s v="US"/>
    <s v="USD"/>
    <n v="1323838740"/>
    <n v="1321200332"/>
    <b v="0"/>
    <n v="35"/>
    <b v="1"/>
    <s v="music/indie rock"/>
    <n v="28"/>
    <n v="115.08571428571429"/>
    <x v="4"/>
    <s v="indie rock"/>
    <x v="2086"/>
    <d v="2011-12-14T04:59:00"/>
  </r>
  <r>
    <x v="0"/>
    <s v="US"/>
    <s v="USD"/>
    <n v="1315457658"/>
    <n v="1312865658"/>
    <b v="0"/>
    <n v="25"/>
    <b v="1"/>
    <s v="music/indie rock"/>
    <n v="53"/>
    <n v="62.12"/>
    <x v="4"/>
    <s v="indie rock"/>
    <x v="2087"/>
    <d v="2011-09-08T04:54:18"/>
  </r>
  <r>
    <x v="0"/>
    <s v="US"/>
    <s v="USD"/>
    <n v="1284177540"/>
    <n v="1281028152"/>
    <b v="0"/>
    <n v="75"/>
    <b v="1"/>
    <s v="music/indie rock"/>
    <n v="465.32000000000016"/>
    <n v="46.204266666666669"/>
    <x v="4"/>
    <s v="indie rock"/>
    <x v="2088"/>
    <d v="2010-09-11T03:59:00"/>
  </r>
  <r>
    <x v="0"/>
    <s v="US"/>
    <s v="USD"/>
    <n v="1375408194"/>
    <n v="1372384194"/>
    <b v="0"/>
    <n v="62"/>
    <b v="1"/>
    <s v="music/indie rock"/>
    <n v="510.01000000000022"/>
    <n v="48.54854838709678"/>
    <x v="4"/>
    <s v="indie rock"/>
    <x v="2089"/>
    <d v="2013-08-02T01:49:54"/>
  </r>
  <r>
    <x v="0"/>
    <s v="US"/>
    <s v="USD"/>
    <n v="1361696955"/>
    <n v="1359104955"/>
    <b v="0"/>
    <n v="160"/>
    <b v="1"/>
    <s v="music/indie rock"/>
    <n v="1203.2299999999996"/>
    <n v="57.520187499999999"/>
    <x v="4"/>
    <s v="indie rock"/>
    <x v="2090"/>
    <d v="2013-02-24T09:09:15"/>
  </r>
  <r>
    <x v="0"/>
    <s v="US"/>
    <s v="USD"/>
    <n v="1299009600"/>
    <n v="1294818278"/>
    <b v="0"/>
    <n v="246"/>
    <b v="1"/>
    <s v="music/indie rock"/>
    <n v="3684.2000000000007"/>
    <n v="88.147154471544724"/>
    <x v="4"/>
    <s v="indie rock"/>
    <x v="2091"/>
    <d v="2011-03-01T20:00:00"/>
  </r>
  <r>
    <x v="0"/>
    <s v="US"/>
    <s v="USD"/>
    <n v="1318006732"/>
    <n v="1312822732"/>
    <b v="0"/>
    <n v="55"/>
    <b v="1"/>
    <s v="music/indie rock"/>
    <n v="77"/>
    <n v="110.49090909090908"/>
    <x v="4"/>
    <s v="indie rock"/>
    <x v="2092"/>
    <d v="2011-10-07T16:58:52"/>
  </r>
  <r>
    <x v="0"/>
    <s v="US"/>
    <s v="USD"/>
    <n v="1356211832"/>
    <n v="1351024232"/>
    <b v="0"/>
    <n v="23"/>
    <b v="1"/>
    <s v="music/indie rock"/>
    <n v="37"/>
    <n v="66.826086956521735"/>
    <x v="4"/>
    <s v="indie rock"/>
    <x v="2093"/>
    <d v="2012-12-22T21:30:32"/>
  </r>
  <r>
    <x v="0"/>
    <s v="US"/>
    <s v="USD"/>
    <n v="1330916400"/>
    <n v="1327969730"/>
    <b v="0"/>
    <n v="72"/>
    <b v="1"/>
    <s v="music/indie rock"/>
    <n v="719"/>
    <n v="58.597222222222221"/>
    <x v="4"/>
    <s v="indie rock"/>
    <x v="2094"/>
    <d v="2012-03-05T03:00:00"/>
  </r>
  <r>
    <x v="0"/>
    <s v="US"/>
    <s v="USD"/>
    <n v="1317576973"/>
    <n v="1312392973"/>
    <b v="0"/>
    <n v="22"/>
    <b v="1"/>
    <s v="music/indie rock"/>
    <n v="0"/>
    <n v="113.63636363636364"/>
    <x v="4"/>
    <s v="indie rock"/>
    <x v="2095"/>
    <d v="2011-10-02T17:36:13"/>
  </r>
  <r>
    <x v="0"/>
    <s v="US"/>
    <s v="USD"/>
    <n v="1351223940"/>
    <n v="1349892735"/>
    <b v="0"/>
    <n v="14"/>
    <b v="1"/>
    <s v="music/indie rock"/>
    <n v="10"/>
    <n v="43.571428571428569"/>
    <x v="4"/>
    <s v="indie rock"/>
    <x v="2096"/>
    <d v="2012-10-26T03:59:00"/>
  </r>
  <r>
    <x v="0"/>
    <s v="US"/>
    <s v="USD"/>
    <n v="1322751735"/>
    <n v="1317564135"/>
    <b v="0"/>
    <n v="38"/>
    <b v="1"/>
    <s v="music/indie rock"/>
    <n v="0"/>
    <n v="78.94736842105263"/>
    <x v="4"/>
    <s v="indie rock"/>
    <x v="2097"/>
    <d v="2011-12-01T15:02:15"/>
  </r>
  <r>
    <x v="0"/>
    <s v="US"/>
    <s v="USD"/>
    <n v="1331174635"/>
    <n v="1328582635"/>
    <b v="0"/>
    <n v="32"/>
    <b v="1"/>
    <s v="music/indie rock"/>
    <n v="20"/>
    <n v="188.125"/>
    <x v="4"/>
    <s v="indie rock"/>
    <x v="2098"/>
    <d v="2012-03-08T02:43:55"/>
  </r>
  <r>
    <x v="0"/>
    <s v="US"/>
    <s v="USD"/>
    <n v="1435808400"/>
    <n v="1434650084"/>
    <b v="0"/>
    <n v="63"/>
    <b v="1"/>
    <s v="music/indie rock"/>
    <n v="971"/>
    <n v="63.031746031746032"/>
    <x v="4"/>
    <s v="indie rock"/>
    <x v="2099"/>
    <d v="2015-07-02T03:40:00"/>
  </r>
  <r>
    <x v="0"/>
    <s v="US"/>
    <s v="USD"/>
    <n v="1341028740"/>
    <n v="1339704141"/>
    <b v="0"/>
    <n v="27"/>
    <b v="1"/>
    <s v="music/indie rock"/>
    <n v="220"/>
    <n v="30.37037037037037"/>
    <x v="4"/>
    <s v="indie rock"/>
    <x v="2100"/>
    <d v="2012-06-30T03:59:00"/>
  </r>
  <r>
    <x v="0"/>
    <s v="US"/>
    <s v="USD"/>
    <n v="1329104114"/>
    <n v="1323920114"/>
    <b v="0"/>
    <n v="44"/>
    <b v="1"/>
    <s v="music/indie rock"/>
    <n v="265"/>
    <n v="51.477272727272727"/>
    <x v="4"/>
    <s v="indie rock"/>
    <x v="2101"/>
    <d v="2012-02-13T03:35:14"/>
  </r>
  <r>
    <x v="0"/>
    <s v="US"/>
    <s v="USD"/>
    <n v="1304628648"/>
    <n v="1302036648"/>
    <b v="0"/>
    <n v="38"/>
    <b v="1"/>
    <s v="music/indie rock"/>
    <n v="360"/>
    <n v="35.789473684210527"/>
    <x v="4"/>
    <s v="indie rock"/>
    <x v="2102"/>
    <d v="2011-05-05T20:50:48"/>
  </r>
  <r>
    <x v="0"/>
    <s v="US"/>
    <s v="USD"/>
    <n v="1352488027"/>
    <n v="1349892427"/>
    <b v="0"/>
    <n v="115"/>
    <b v="1"/>
    <s v="music/indie rock"/>
    <n v="3587"/>
    <n v="98.817391304347822"/>
    <x v="4"/>
    <s v="indie rock"/>
    <x v="2103"/>
    <d v="2012-11-09T19:07:07"/>
  </r>
  <r>
    <x v="0"/>
    <s v="US"/>
    <s v="USD"/>
    <n v="1369958400"/>
    <n v="1367286434"/>
    <b v="0"/>
    <n v="37"/>
    <b v="1"/>
    <s v="music/indie rock"/>
    <n v="236"/>
    <n v="28"/>
    <x v="4"/>
    <s v="indie rock"/>
    <x v="2104"/>
    <d v="2013-05-31T00:00:00"/>
  </r>
  <r>
    <x v="0"/>
    <s v="US"/>
    <s v="USD"/>
    <n v="1416542400"/>
    <n v="1415472953"/>
    <b v="0"/>
    <n v="99"/>
    <b v="1"/>
    <s v="music/indie rock"/>
    <n v="3080"/>
    <n v="51.313131313131315"/>
    <x v="4"/>
    <s v="indie rock"/>
    <x v="2105"/>
    <d v="2014-11-21T04:00:00"/>
  </r>
  <r>
    <x v="0"/>
    <s v="US"/>
    <s v="USD"/>
    <n v="1359176974"/>
    <n v="1356584974"/>
    <b v="0"/>
    <n v="44"/>
    <b v="1"/>
    <s v="music/indie rock"/>
    <n v="155"/>
    <n v="53.522727272727273"/>
    <x v="4"/>
    <s v="indie rock"/>
    <x v="2106"/>
    <d v="2013-01-26T05:09:34"/>
  </r>
  <r>
    <x v="0"/>
    <s v="US"/>
    <s v="USD"/>
    <n v="1415815393"/>
    <n v="1413997393"/>
    <b v="0"/>
    <n v="58"/>
    <b v="1"/>
    <s v="music/indie rock"/>
    <n v="154.65999999999985"/>
    <n v="37.149310344827583"/>
    <x v="4"/>
    <s v="indie rock"/>
    <x v="2107"/>
    <d v="2014-11-12T18:03:13"/>
  </r>
  <r>
    <x v="0"/>
    <s v="US"/>
    <s v="USD"/>
    <n v="1347249300"/>
    <n v="1344917580"/>
    <b v="0"/>
    <n v="191"/>
    <b v="1"/>
    <s v="music/indie rock"/>
    <n v="1170"/>
    <n v="89.895287958115176"/>
    <x v="4"/>
    <s v="indie rock"/>
    <x v="2108"/>
    <d v="2012-09-10T03:55:00"/>
  </r>
  <r>
    <x v="0"/>
    <s v="US"/>
    <s v="USD"/>
    <n v="1436115617"/>
    <n v="1433523617"/>
    <b v="0"/>
    <n v="40"/>
    <b v="1"/>
    <s v="music/indie rock"/>
    <n v="261"/>
    <n v="106.52500000000001"/>
    <x v="4"/>
    <s v="indie rock"/>
    <x v="2109"/>
    <d v="2015-07-05T17:00:17"/>
  </r>
  <r>
    <x v="0"/>
    <s v="US"/>
    <s v="USD"/>
    <n v="1401253140"/>
    <n v="1398873969"/>
    <b v="0"/>
    <n v="38"/>
    <b v="1"/>
    <s v="music/indie rock"/>
    <n v="7"/>
    <n v="52.815789473684212"/>
    <x v="4"/>
    <s v="indie rock"/>
    <x v="2110"/>
    <d v="2014-05-28T04:59:00"/>
  </r>
  <r>
    <x v="0"/>
    <s v="US"/>
    <s v="USD"/>
    <n v="1313370000"/>
    <n v="1307594625"/>
    <b v="0"/>
    <n v="39"/>
    <b v="1"/>
    <s v="music/indie rock"/>
    <n v="130"/>
    <n v="54.615384615384613"/>
    <x v="4"/>
    <s v="indie rock"/>
    <x v="2111"/>
    <d v="2011-08-15T01:00:00"/>
  </r>
  <r>
    <x v="0"/>
    <s v="US"/>
    <s v="USD"/>
    <n v="1366064193"/>
    <n v="1364854593"/>
    <b v="0"/>
    <n v="11"/>
    <b v="1"/>
    <s v="music/indie rock"/>
    <n v="0"/>
    <n v="27.272727272727273"/>
    <x v="4"/>
    <s v="indie rock"/>
    <x v="2112"/>
    <d v="2013-04-15T22:16:33"/>
  </r>
  <r>
    <x v="0"/>
    <s v="US"/>
    <s v="USD"/>
    <n v="1411505176"/>
    <n v="1408481176"/>
    <b v="0"/>
    <n v="107"/>
    <b v="1"/>
    <s v="music/indie rock"/>
    <n v="340"/>
    <n v="68.598130841121488"/>
    <x v="4"/>
    <s v="indie rock"/>
    <x v="2113"/>
    <d v="2014-09-23T20:46:16"/>
  </r>
  <r>
    <x v="0"/>
    <s v="US"/>
    <s v="USD"/>
    <n v="1291870740"/>
    <n v="1286480070"/>
    <b v="0"/>
    <n v="147"/>
    <b v="1"/>
    <s v="music/indie rock"/>
    <n v="235"/>
    <n v="35.612244897959187"/>
    <x v="4"/>
    <s v="indie rock"/>
    <x v="2114"/>
    <d v="2010-12-09T04:59:00"/>
  </r>
  <r>
    <x v="0"/>
    <s v="US"/>
    <s v="USD"/>
    <n v="1298167001"/>
    <n v="1295575001"/>
    <b v="0"/>
    <n v="36"/>
    <b v="1"/>
    <s v="music/indie rock"/>
    <n v="1885"/>
    <n v="94.027777777777771"/>
    <x v="4"/>
    <s v="indie rock"/>
    <x v="2115"/>
    <d v="2011-02-20T01:56:41"/>
  </r>
  <r>
    <x v="0"/>
    <s v="US"/>
    <s v="USD"/>
    <n v="1349203203"/>
    <n v="1345056003"/>
    <b v="0"/>
    <n v="92"/>
    <b v="1"/>
    <s v="music/indie rock"/>
    <n v="434"/>
    <n v="526.45652173913038"/>
    <x v="4"/>
    <s v="indie rock"/>
    <x v="2116"/>
    <d v="2012-10-02T18:40:03"/>
  </r>
  <r>
    <x v="0"/>
    <s v="US"/>
    <s v="USD"/>
    <n v="1445921940"/>
    <n v="1444699549"/>
    <b v="0"/>
    <n v="35"/>
    <b v="1"/>
    <s v="music/indie rock"/>
    <n v="573"/>
    <n v="50.657142857142858"/>
    <x v="4"/>
    <s v="indie rock"/>
    <x v="2117"/>
    <d v="2015-10-27T04:59:00"/>
  </r>
  <r>
    <x v="0"/>
    <s v="US"/>
    <s v="USD"/>
    <n v="1311538136"/>
    <n v="1308946136"/>
    <b v="0"/>
    <n v="17"/>
    <b v="1"/>
    <s v="music/indie rock"/>
    <n v="346.1099999999999"/>
    <n v="79.182941176470578"/>
    <x v="4"/>
    <s v="indie rock"/>
    <x v="2118"/>
    <d v="2011-07-24T20:08:56"/>
  </r>
  <r>
    <x v="0"/>
    <s v="US"/>
    <s v="USD"/>
    <n v="1345086445"/>
    <n v="1342494445"/>
    <b v="0"/>
    <n v="22"/>
    <b v="1"/>
    <s v="music/indie rock"/>
    <n v="15"/>
    <n v="91.590909090909093"/>
    <x v="4"/>
    <s v="indie rock"/>
    <x v="2119"/>
    <d v="2012-08-16T03:07:25"/>
  </r>
  <r>
    <x v="0"/>
    <s v="US"/>
    <s v="USD"/>
    <n v="1388617736"/>
    <n v="1384384136"/>
    <b v="0"/>
    <n v="69"/>
    <b v="1"/>
    <s v="music/indie rock"/>
    <n v="70.430000000000291"/>
    <n v="116.96275362318841"/>
    <x v="4"/>
    <s v="indie rock"/>
    <x v="2120"/>
    <d v="2014-01-01T23:08:56"/>
  </r>
  <r>
    <x v="2"/>
    <s v="CH"/>
    <s v="CHF"/>
    <n v="1484156948"/>
    <n v="1481564948"/>
    <b v="0"/>
    <n v="10"/>
    <b v="0"/>
    <s v="games/video games"/>
    <n v="-49716"/>
    <n v="28.4"/>
    <x v="6"/>
    <s v="video games"/>
    <x v="2121"/>
    <d v="2017-01-11T17:49:08"/>
  </r>
  <r>
    <x v="2"/>
    <s v="MX"/>
    <s v="MXN"/>
    <n v="1483773169"/>
    <n v="1481181169"/>
    <b v="0"/>
    <n v="3"/>
    <b v="0"/>
    <s v="games/video games"/>
    <n v="-79690"/>
    <n v="103.33333333333333"/>
    <x v="6"/>
    <s v="video games"/>
    <x v="2122"/>
    <d v="2017-01-07T07:12:49"/>
  </r>
  <r>
    <x v="2"/>
    <s v="US"/>
    <s v="USD"/>
    <n v="1268636340"/>
    <n v="1263982307"/>
    <b v="0"/>
    <n v="5"/>
    <b v="0"/>
    <s v="games/video games"/>
    <n v="-450"/>
    <n v="10"/>
    <x v="6"/>
    <s v="video games"/>
    <x v="2123"/>
    <d v="2010-03-15T06:59:00"/>
  </r>
  <r>
    <x v="2"/>
    <s v="US"/>
    <s v="USD"/>
    <n v="1291093200"/>
    <n v="1286930435"/>
    <b v="0"/>
    <n v="5"/>
    <b v="0"/>
    <s v="games/video games"/>
    <n v="-985"/>
    <n v="23"/>
    <x v="6"/>
    <s v="video games"/>
    <x v="2124"/>
    <d v="2010-11-30T05:00:00"/>
  </r>
  <r>
    <x v="2"/>
    <s v="US"/>
    <s v="USD"/>
    <n v="1438734833"/>
    <n v="1436142833"/>
    <b v="0"/>
    <n v="27"/>
    <b v="0"/>
    <s v="games/video games"/>
    <n v="-59148"/>
    <n v="31.555555555555557"/>
    <x v="6"/>
    <s v="video games"/>
    <x v="2125"/>
    <d v="2015-08-05T00:33:53"/>
  </r>
  <r>
    <x v="2"/>
    <s v="US"/>
    <s v="USD"/>
    <n v="1418080887"/>
    <n v="1415488887"/>
    <b v="0"/>
    <n v="2"/>
    <b v="0"/>
    <s v="games/video games"/>
    <n v="-19990"/>
    <n v="5"/>
    <x v="6"/>
    <s v="video games"/>
    <x v="2126"/>
    <d v="2014-12-08T23:21:27"/>
  </r>
  <r>
    <x v="2"/>
    <s v="GB"/>
    <s v="GBP"/>
    <n v="1426158463"/>
    <n v="1423570063"/>
    <b v="0"/>
    <n v="236"/>
    <b v="0"/>
    <s v="games/video games"/>
    <n v="-19924"/>
    <n v="34.220338983050844"/>
    <x v="6"/>
    <s v="video games"/>
    <x v="2127"/>
    <d v="2015-03-12T11:07:43"/>
  </r>
  <r>
    <x v="2"/>
    <s v="CA"/>
    <s v="CAD"/>
    <n v="1411324369"/>
    <n v="1406140369"/>
    <b v="0"/>
    <n v="1"/>
    <b v="0"/>
    <s v="games/video games"/>
    <n v="-14975"/>
    <n v="25"/>
    <x v="6"/>
    <s v="video games"/>
    <x v="2128"/>
    <d v="2014-09-21T18:32:49"/>
  </r>
  <r>
    <x v="2"/>
    <s v="US"/>
    <s v="USD"/>
    <n v="1457570100"/>
    <n v="1454978100"/>
    <b v="0"/>
    <n v="12"/>
    <b v="0"/>
    <s v="games/video games"/>
    <n v="-1764"/>
    <n v="19.666666666666668"/>
    <x v="6"/>
    <s v="video games"/>
    <x v="2129"/>
    <d v="2016-03-10T00:35:00"/>
  </r>
  <r>
    <x v="2"/>
    <s v="US"/>
    <s v="USD"/>
    <n v="1408154663"/>
    <n v="1405130663"/>
    <b v="0"/>
    <n v="4"/>
    <b v="0"/>
    <s v="games/video games"/>
    <n v="-41915"/>
    <n v="21.25"/>
    <x v="6"/>
    <s v="video games"/>
    <x v="2130"/>
    <d v="2014-08-16T02:04:23"/>
  </r>
  <r>
    <x v="2"/>
    <s v="US"/>
    <s v="USD"/>
    <n v="1436677091"/>
    <n v="1434085091"/>
    <b v="0"/>
    <n v="3"/>
    <b v="0"/>
    <s v="games/video games"/>
    <n v="-475"/>
    <n v="8.3333333333333339"/>
    <x v="6"/>
    <s v="video games"/>
    <x v="2131"/>
    <d v="2015-07-12T04:58:11"/>
  </r>
  <r>
    <x v="2"/>
    <s v="US"/>
    <s v="USD"/>
    <n v="1391427692"/>
    <n v="1388835692"/>
    <b v="0"/>
    <n v="99"/>
    <b v="0"/>
    <s v="games/video games"/>
    <n v="-97887.01"/>
    <n v="21.34333333333333"/>
    <x v="6"/>
    <s v="video games"/>
    <x v="2132"/>
    <d v="2014-02-03T11:41:32"/>
  </r>
  <r>
    <x v="2"/>
    <s v="US"/>
    <s v="USD"/>
    <n v="1303628340"/>
    <n v="1300328399"/>
    <b v="0"/>
    <n v="3"/>
    <b v="0"/>
    <s v="games/video games"/>
    <n v="-984"/>
    <n v="5.333333333333333"/>
    <x v="6"/>
    <s v="video games"/>
    <x v="2133"/>
    <d v="2011-04-24T06:59:00"/>
  </r>
  <r>
    <x v="2"/>
    <s v="US"/>
    <s v="USD"/>
    <n v="1367097391"/>
    <n v="1364505391"/>
    <b v="0"/>
    <n v="3"/>
    <b v="0"/>
    <s v="games/video games"/>
    <n v="-5896"/>
    <n v="34.666666666666664"/>
    <x v="6"/>
    <s v="video games"/>
    <x v="2134"/>
    <d v="2013-04-27T21:16:31"/>
  </r>
  <r>
    <x v="2"/>
    <s v="US"/>
    <s v="USD"/>
    <n v="1349392033"/>
    <n v="1346800033"/>
    <b v="0"/>
    <n v="22"/>
    <b v="0"/>
    <s v="games/video games"/>
    <n v="-4522"/>
    <n v="21.727272727272727"/>
    <x v="6"/>
    <s v="video games"/>
    <x v="2135"/>
    <d v="2012-10-04T23:07:13"/>
  </r>
  <r>
    <x v="2"/>
    <s v="US"/>
    <s v="USD"/>
    <n v="1382184786"/>
    <n v="1379592786"/>
    <b v="0"/>
    <n v="4"/>
    <b v="0"/>
    <s v="games/video games"/>
    <n v="-79952.31"/>
    <n v="11.922499999999999"/>
    <x v="6"/>
    <s v="video games"/>
    <x v="2136"/>
    <d v="2013-10-19T12:13:06"/>
  </r>
  <r>
    <x v="2"/>
    <s v="CA"/>
    <s v="CAD"/>
    <n v="1417804229"/>
    <n v="1415212229"/>
    <b v="0"/>
    <n v="534"/>
    <b v="0"/>
    <s v="games/video games"/>
    <n v="-35797"/>
    <n v="26.59737827715356"/>
    <x v="6"/>
    <s v="video games"/>
    <x v="2137"/>
    <d v="2014-12-05T18:30:29"/>
  </r>
  <r>
    <x v="2"/>
    <s v="GB"/>
    <s v="GBP"/>
    <n v="1383959939"/>
    <n v="1381364339"/>
    <b v="0"/>
    <n v="12"/>
    <b v="0"/>
    <s v="games/video games"/>
    <n v="-872"/>
    <n v="10.666666666666666"/>
    <x v="6"/>
    <s v="video games"/>
    <x v="2138"/>
    <d v="2013-11-09T01:18:59"/>
  </r>
  <r>
    <x v="2"/>
    <s v="US"/>
    <s v="USD"/>
    <n v="1478196008"/>
    <n v="1475604008"/>
    <b v="0"/>
    <n v="56"/>
    <b v="0"/>
    <s v="games/video games"/>
    <n v="-28374"/>
    <n v="29.035714285714285"/>
    <x v="6"/>
    <s v="video games"/>
    <x v="2139"/>
    <d v="2016-11-03T18:00:08"/>
  </r>
  <r>
    <x v="2"/>
    <s v="US"/>
    <s v="USD"/>
    <n v="1357934424"/>
    <n v="1355342424"/>
    <b v="0"/>
    <n v="11"/>
    <b v="0"/>
    <s v="games/video games"/>
    <n v="-499440"/>
    <n v="50.909090909090907"/>
    <x v="6"/>
    <s v="video games"/>
    <x v="2140"/>
    <d v="2013-01-11T20:00:24"/>
  </r>
  <r>
    <x v="2"/>
    <s v="US"/>
    <s v="USD"/>
    <n v="1415947159"/>
    <n v="1413351559"/>
    <b v="0"/>
    <n v="0"/>
    <b v="0"/>
    <s v="games/video games"/>
    <n v="-15000"/>
    <e v="#DIV/0!"/>
    <x v="6"/>
    <s v="video games"/>
    <x v="2141"/>
    <d v="2014-11-14T06:39:19"/>
  </r>
  <r>
    <x v="2"/>
    <s v="DE"/>
    <s v="EUR"/>
    <n v="1451494210"/>
    <n v="1449075010"/>
    <b v="0"/>
    <n v="12"/>
    <b v="0"/>
    <s v="games/video games"/>
    <n v="-9899"/>
    <n v="50.083333333333336"/>
    <x v="6"/>
    <s v="video games"/>
    <x v="2142"/>
    <d v="2015-12-30T16:50:10"/>
  </r>
  <r>
    <x v="2"/>
    <s v="US"/>
    <s v="USD"/>
    <n v="1279738800"/>
    <n v="1275599812"/>
    <b v="0"/>
    <n v="5"/>
    <b v="0"/>
    <s v="games/video games"/>
    <n v="-1775"/>
    <n v="45"/>
    <x v="6"/>
    <s v="video games"/>
    <x v="2143"/>
    <d v="2010-07-21T19:00:00"/>
  </r>
  <r>
    <x v="2"/>
    <s v="US"/>
    <s v="USD"/>
    <n v="1379164040"/>
    <n v="1376399240"/>
    <b v="0"/>
    <n v="24"/>
    <b v="0"/>
    <s v="games/video games"/>
    <n v="-34893"/>
    <n v="25.291666666666668"/>
    <x v="6"/>
    <s v="video games"/>
    <x v="2144"/>
    <d v="2013-09-14T13:07:20"/>
  </r>
  <r>
    <x v="2"/>
    <s v="US"/>
    <s v="USD"/>
    <n v="1385534514"/>
    <n v="1382938914"/>
    <b v="0"/>
    <n v="89"/>
    <b v="0"/>
    <s v="games/video games"/>
    <n v="-10435"/>
    <n v="51.292134831460672"/>
    <x v="6"/>
    <s v="video games"/>
    <x v="2145"/>
    <d v="2013-11-27T06:41:54"/>
  </r>
  <r>
    <x v="2"/>
    <s v="US"/>
    <s v="USD"/>
    <n v="1455207510"/>
    <n v="1453997910"/>
    <b v="0"/>
    <n v="1"/>
    <b v="0"/>
    <s v="games/video games"/>
    <n v="-4999"/>
    <n v="1"/>
    <x v="6"/>
    <s v="video games"/>
    <x v="2146"/>
    <d v="2016-02-11T16:18:30"/>
  </r>
  <r>
    <x v="2"/>
    <s v="US"/>
    <s v="USD"/>
    <n v="1416125148"/>
    <n v="1413356748"/>
    <b v="0"/>
    <n v="55"/>
    <b v="0"/>
    <s v="games/video games"/>
    <n v="-387284"/>
    <n v="49.381818181818183"/>
    <x v="6"/>
    <s v="video games"/>
    <x v="2147"/>
    <d v="2014-11-16T08:05:48"/>
  </r>
  <r>
    <x v="2"/>
    <s v="GB"/>
    <s v="GBP"/>
    <n v="1427992582"/>
    <n v="1425404182"/>
    <b v="0"/>
    <n v="2"/>
    <b v="0"/>
    <s v="games/video games"/>
    <n v="-98"/>
    <n v="1"/>
    <x v="6"/>
    <s v="video games"/>
    <x v="2148"/>
    <d v="2015-04-02T16:36:22"/>
  </r>
  <r>
    <x v="2"/>
    <s v="US"/>
    <s v="USD"/>
    <n v="1280534400"/>
    <n v="1277512556"/>
    <b v="0"/>
    <n v="0"/>
    <b v="0"/>
    <s v="games/video games"/>
    <n v="-2000"/>
    <e v="#DIV/0!"/>
    <x v="6"/>
    <s v="video games"/>
    <x v="2149"/>
    <d v="2010-07-31T00:00:00"/>
  </r>
  <r>
    <x v="2"/>
    <s v="NO"/>
    <s v="NOK"/>
    <n v="1468392599"/>
    <n v="1465800599"/>
    <b v="0"/>
    <n v="4"/>
    <b v="0"/>
    <s v="games/video games"/>
    <n v="-49595"/>
    <n v="101.25"/>
    <x v="6"/>
    <s v="video games"/>
    <x v="2150"/>
    <d v="2016-07-13T06:49:59"/>
  </r>
  <r>
    <x v="2"/>
    <s v="US"/>
    <s v="USD"/>
    <n v="1467231614"/>
    <n v="1464639614"/>
    <b v="0"/>
    <n v="6"/>
    <b v="0"/>
    <s v="games/video games"/>
    <n v="-44882"/>
    <n v="19.666666666666668"/>
    <x v="6"/>
    <s v="video games"/>
    <x v="2151"/>
    <d v="2016-06-29T20:20:14"/>
  </r>
  <r>
    <x v="2"/>
    <s v="US"/>
    <s v="USD"/>
    <n v="1394909909"/>
    <n v="1392321509"/>
    <b v="0"/>
    <n v="4"/>
    <b v="0"/>
    <s v="games/video games"/>
    <n v="-29950"/>
    <n v="12.5"/>
    <x v="6"/>
    <s v="video games"/>
    <x v="2152"/>
    <d v="2014-03-15T18:58:29"/>
  </r>
  <r>
    <x v="2"/>
    <s v="US"/>
    <s v="USD"/>
    <n v="1420876740"/>
    <n v="1417470718"/>
    <b v="0"/>
    <n v="4"/>
    <b v="0"/>
    <s v="games/video games"/>
    <n v="-372591"/>
    <n v="8.5"/>
    <x v="6"/>
    <s v="video games"/>
    <x v="2153"/>
    <d v="2015-01-10T07:59:00"/>
  </r>
  <r>
    <x v="2"/>
    <s v="US"/>
    <s v="USD"/>
    <n v="1390921827"/>
    <n v="1389193827"/>
    <b v="0"/>
    <n v="2"/>
    <b v="0"/>
    <s v="games/video games"/>
    <n v="-248"/>
    <n v="1"/>
    <x v="6"/>
    <s v="video games"/>
    <x v="2154"/>
    <d v="2014-01-28T15:10:27"/>
  </r>
  <r>
    <x v="2"/>
    <s v="GB"/>
    <s v="GBP"/>
    <n v="1459443385"/>
    <n v="1456854985"/>
    <b v="0"/>
    <n v="5"/>
    <b v="0"/>
    <s v="games/video games"/>
    <n v="-4885"/>
    <n v="23"/>
    <x v="6"/>
    <s v="video games"/>
    <x v="2155"/>
    <d v="2016-03-31T16:56:25"/>
  </r>
  <r>
    <x v="2"/>
    <s v="US"/>
    <s v="USD"/>
    <n v="1379363406"/>
    <n v="1375475406"/>
    <b v="0"/>
    <n v="83"/>
    <b v="0"/>
    <s v="games/video games"/>
    <n v="-54507"/>
    <n v="17.987951807228917"/>
    <x v="6"/>
    <s v="video games"/>
    <x v="2156"/>
    <d v="2013-09-16T20:30:06"/>
  </r>
  <r>
    <x v="2"/>
    <s v="US"/>
    <s v="USD"/>
    <n v="1482479940"/>
    <n v="1479684783"/>
    <b v="0"/>
    <n v="57"/>
    <b v="0"/>
    <s v="games/video games"/>
    <n v="-53856"/>
    <n v="370.94736842105266"/>
    <x v="6"/>
    <s v="video games"/>
    <x v="2157"/>
    <d v="2016-12-23T07:59:00"/>
  </r>
  <r>
    <x v="2"/>
    <s v="US"/>
    <s v="USD"/>
    <n v="1360009774"/>
    <n v="1356121774"/>
    <b v="0"/>
    <n v="311"/>
    <b v="0"/>
    <s v="games/video games"/>
    <n v="-280229.89"/>
    <n v="63.569485530546629"/>
    <x v="6"/>
    <s v="video games"/>
    <x v="2158"/>
    <d v="2013-02-04T20:29:34"/>
  </r>
  <r>
    <x v="2"/>
    <s v="US"/>
    <s v="USD"/>
    <n v="1310837574"/>
    <n v="1308245574"/>
    <b v="0"/>
    <n v="2"/>
    <b v="0"/>
    <s v="games/video games"/>
    <n v="-3574"/>
    <n v="13"/>
    <x v="6"/>
    <s v="video games"/>
    <x v="2159"/>
    <d v="2011-07-16T17:32:54"/>
  </r>
  <r>
    <x v="2"/>
    <s v="US"/>
    <s v="USD"/>
    <n v="1337447105"/>
    <n v="1334855105"/>
    <b v="0"/>
    <n v="16"/>
    <b v="0"/>
    <s v="games/video games"/>
    <n v="-9915"/>
    <n v="5.3125"/>
    <x v="6"/>
    <s v="video games"/>
    <x v="2160"/>
    <d v="2012-05-19T17:05:05"/>
  </r>
  <r>
    <x v="0"/>
    <s v="US"/>
    <s v="USD"/>
    <n v="1443040059"/>
    <n v="1440448059"/>
    <b v="0"/>
    <n v="13"/>
    <b v="1"/>
    <s v="music/rock"/>
    <n v="63"/>
    <n v="35.615384615384613"/>
    <x v="4"/>
    <s v="rock"/>
    <x v="2161"/>
    <d v="2015-09-23T20:27:39"/>
  </r>
  <r>
    <x v="0"/>
    <s v="US"/>
    <s v="USD"/>
    <n v="1406226191"/>
    <n v="1403547791"/>
    <b v="0"/>
    <n v="58"/>
    <b v="1"/>
    <s v="music/rock"/>
    <n v="552"/>
    <n v="87.103448275862064"/>
    <x v="4"/>
    <s v="rock"/>
    <x v="2162"/>
    <d v="2014-07-24T18:23:11"/>
  </r>
  <r>
    <x v="0"/>
    <s v="US"/>
    <s v="USD"/>
    <n v="1433735400"/>
    <n v="1429306520"/>
    <b v="0"/>
    <n v="44"/>
    <b v="1"/>
    <s v="music/rock"/>
    <n v="805"/>
    <n v="75.11363636363636"/>
    <x v="4"/>
    <s v="rock"/>
    <x v="2163"/>
    <d v="2015-06-08T03:50:00"/>
  </r>
  <r>
    <x v="0"/>
    <s v="US"/>
    <s v="USD"/>
    <n v="1466827140"/>
    <n v="1464196414"/>
    <b v="0"/>
    <n v="83"/>
    <b v="1"/>
    <s v="music/rock"/>
    <n v="145"/>
    <n v="68.01204819277109"/>
    <x v="4"/>
    <s v="rock"/>
    <x v="2164"/>
    <d v="2016-06-25T03:59:00"/>
  </r>
  <r>
    <x v="0"/>
    <s v="FR"/>
    <s v="EUR"/>
    <n v="1460127635"/>
    <n v="1457539235"/>
    <b v="0"/>
    <n v="117"/>
    <b v="1"/>
    <s v="music/rock"/>
    <n v="966"/>
    <n v="29.623931623931625"/>
    <x v="4"/>
    <s v="rock"/>
    <x v="2165"/>
    <d v="2016-04-08T15:00:35"/>
  </r>
  <r>
    <x v="0"/>
    <s v="US"/>
    <s v="USD"/>
    <n v="1417813618"/>
    <n v="1413922018"/>
    <b v="0"/>
    <n v="32"/>
    <b v="1"/>
    <s v="music/rock"/>
    <n v="932"/>
    <n v="91.625"/>
    <x v="4"/>
    <s v="rock"/>
    <x v="2166"/>
    <d v="2014-12-05T21:06:58"/>
  </r>
  <r>
    <x v="0"/>
    <s v="US"/>
    <s v="USD"/>
    <n v="1347672937"/>
    <n v="1346463337"/>
    <b v="0"/>
    <n v="8"/>
    <b v="1"/>
    <s v="music/rock"/>
    <n v="30"/>
    <n v="22.5"/>
    <x v="4"/>
    <s v="rock"/>
    <x v="2167"/>
    <d v="2012-09-15T01:35:37"/>
  </r>
  <r>
    <x v="0"/>
    <s v="US"/>
    <s v="USD"/>
    <n v="1486702800"/>
    <n v="1484058261"/>
    <b v="0"/>
    <n v="340"/>
    <b v="1"/>
    <s v="music/rock"/>
    <n v="3884.6899999999987"/>
    <n v="64.366735294117646"/>
    <x v="4"/>
    <s v="rock"/>
    <x v="2168"/>
    <d v="2017-02-10T05:00:00"/>
  </r>
  <r>
    <x v="0"/>
    <s v="US"/>
    <s v="USD"/>
    <n v="1488473351"/>
    <n v="1488214151"/>
    <b v="0"/>
    <n v="7"/>
    <b v="1"/>
    <s v="music/rock"/>
    <n v="0"/>
    <n v="21.857142857142858"/>
    <x v="4"/>
    <s v="rock"/>
    <x v="2169"/>
    <d v="2017-03-02T16:49:11"/>
  </r>
  <r>
    <x v="0"/>
    <s v="US"/>
    <s v="USD"/>
    <n v="1440266422"/>
    <n v="1436810422"/>
    <b v="0"/>
    <n v="19"/>
    <b v="1"/>
    <s v="music/rock"/>
    <n v="283"/>
    <n v="33.315789473684212"/>
    <x v="4"/>
    <s v="rock"/>
    <x v="2170"/>
    <d v="2015-08-22T18:00:22"/>
  </r>
  <r>
    <x v="0"/>
    <s v="US"/>
    <s v="USD"/>
    <n v="1434949200"/>
    <n v="1431903495"/>
    <b v="0"/>
    <n v="47"/>
    <b v="1"/>
    <s v="music/rock"/>
    <n v="243"/>
    <n v="90.276595744680847"/>
    <x v="4"/>
    <s v="rock"/>
    <x v="2171"/>
    <d v="2015-06-22T05:00:00"/>
  </r>
  <r>
    <x v="0"/>
    <s v="US"/>
    <s v="USD"/>
    <n v="1429365320"/>
    <n v="1426773320"/>
    <b v="0"/>
    <n v="13"/>
    <b v="1"/>
    <s v="music/rock"/>
    <n v="0"/>
    <n v="76.92307692307692"/>
    <x v="4"/>
    <s v="rock"/>
    <x v="2172"/>
    <d v="2015-04-18T13:55:20"/>
  </r>
  <r>
    <x v="0"/>
    <s v="US"/>
    <s v="USD"/>
    <n v="1378785540"/>
    <n v="1376066243"/>
    <b v="0"/>
    <n v="90"/>
    <b v="1"/>
    <s v="music/rock"/>
    <n v="1131"/>
    <n v="59.233333333333334"/>
    <x v="4"/>
    <s v="rock"/>
    <x v="2173"/>
    <d v="2013-09-10T03:59:00"/>
  </r>
  <r>
    <x v="0"/>
    <s v="GB"/>
    <s v="GBP"/>
    <n v="1462453307"/>
    <n v="1459861307"/>
    <b v="0"/>
    <n v="63"/>
    <b v="1"/>
    <s v="music/rock"/>
    <n v="119"/>
    <n v="65.38095238095238"/>
    <x v="4"/>
    <s v="rock"/>
    <x v="2174"/>
    <d v="2016-05-05T13:01:47"/>
  </r>
  <r>
    <x v="0"/>
    <s v="US"/>
    <s v="USD"/>
    <n v="1469059986"/>
    <n v="1468455186"/>
    <b v="0"/>
    <n v="26"/>
    <b v="1"/>
    <s v="music/rock"/>
    <n v="1050"/>
    <n v="67.307692307692307"/>
    <x v="4"/>
    <s v="rock"/>
    <x v="2175"/>
    <d v="2016-07-21T00:13:06"/>
  </r>
  <r>
    <x v="0"/>
    <s v="US"/>
    <s v="USD"/>
    <n v="1430579509"/>
    <n v="1427987509"/>
    <b v="0"/>
    <n v="71"/>
    <b v="1"/>
    <s v="music/rock"/>
    <n v="1301"/>
    <n v="88.74647887323944"/>
    <x v="4"/>
    <s v="rock"/>
    <x v="2176"/>
    <d v="2015-05-02T15:11:49"/>
  </r>
  <r>
    <x v="0"/>
    <s v="US"/>
    <s v="USD"/>
    <n v="1465192867"/>
    <n v="1463032867"/>
    <b v="0"/>
    <n v="38"/>
    <b v="1"/>
    <s v="music/rock"/>
    <n v="3"/>
    <n v="65.868421052631575"/>
    <x v="4"/>
    <s v="rock"/>
    <x v="2177"/>
    <d v="2016-06-06T06:01:07"/>
  </r>
  <r>
    <x v="0"/>
    <s v="US"/>
    <s v="USD"/>
    <n v="1484752597"/>
    <n v="1482160597"/>
    <b v="0"/>
    <n v="859"/>
    <b v="1"/>
    <s v="music/rock"/>
    <n v="9660"/>
    <n v="40.349243306169967"/>
    <x v="4"/>
    <s v="rock"/>
    <x v="2178"/>
    <d v="2017-01-18T15:16:37"/>
  </r>
  <r>
    <x v="0"/>
    <s v="US"/>
    <s v="USD"/>
    <n v="1428725192"/>
    <n v="1426133192"/>
    <b v="0"/>
    <n v="21"/>
    <b v="1"/>
    <s v="music/rock"/>
    <n v="614"/>
    <n v="76.857142857142861"/>
    <x v="4"/>
    <s v="rock"/>
    <x v="2179"/>
    <d v="2015-04-11T04:06:32"/>
  </r>
  <r>
    <x v="0"/>
    <s v="US"/>
    <s v="USD"/>
    <n v="1447434268"/>
    <n v="1443801868"/>
    <b v="0"/>
    <n v="78"/>
    <b v="1"/>
    <s v="music/rock"/>
    <n v="359.21000000000004"/>
    <n v="68.707820512820518"/>
    <x v="4"/>
    <s v="rock"/>
    <x v="2180"/>
    <d v="2015-11-13T17:04:28"/>
  </r>
  <r>
    <x v="0"/>
    <s v="US"/>
    <s v="USD"/>
    <n v="1487635653"/>
    <n v="1486426053"/>
    <b v="0"/>
    <n v="53"/>
    <b v="1"/>
    <s v="games/tabletop games"/>
    <n v="1062"/>
    <n v="57.773584905660378"/>
    <x v="6"/>
    <s v="tabletop games"/>
    <x v="2181"/>
    <d v="2017-02-21T00:07:33"/>
  </r>
  <r>
    <x v="0"/>
    <s v="CA"/>
    <s v="CAD"/>
    <n v="1412285825"/>
    <n v="1409261825"/>
    <b v="0"/>
    <n v="356"/>
    <b v="1"/>
    <s v="games/tabletop games"/>
    <n v="12725"/>
    <n v="44.171348314606739"/>
    <x v="6"/>
    <s v="tabletop games"/>
    <x v="2182"/>
    <d v="2014-10-02T21:37:05"/>
  </r>
  <r>
    <x v="0"/>
    <s v="US"/>
    <s v="USD"/>
    <n v="1486616400"/>
    <n v="1484037977"/>
    <b v="0"/>
    <n v="279"/>
    <b v="1"/>
    <s v="games/tabletop games"/>
    <n v="7007"/>
    <n v="31.566308243727597"/>
    <x v="6"/>
    <s v="tabletop games"/>
    <x v="2183"/>
    <d v="2017-02-09T05:00:00"/>
  </r>
  <r>
    <x v="0"/>
    <s v="US"/>
    <s v="USD"/>
    <n v="1453737600"/>
    <n v="1452530041"/>
    <b v="1"/>
    <n v="266"/>
    <b v="1"/>
    <s v="games/tabletop games"/>
    <n v="18474"/>
    <n v="107.04511278195488"/>
    <x v="6"/>
    <s v="tabletop games"/>
    <x v="2184"/>
    <d v="2016-01-25T16:00:00"/>
  </r>
  <r>
    <x v="0"/>
    <s v="GB"/>
    <s v="GBP"/>
    <n v="1364286239"/>
    <n v="1360830239"/>
    <b v="0"/>
    <n v="623"/>
    <b v="1"/>
    <s v="games/tabletop games"/>
    <n v="87848.5"/>
    <n v="149.03451043338683"/>
    <x v="6"/>
    <s v="tabletop games"/>
    <x v="2185"/>
    <d v="2013-03-26T08:23:59"/>
  </r>
  <r>
    <x v="0"/>
    <s v="US"/>
    <s v="USD"/>
    <n v="1473213600"/>
    <n v="1470062743"/>
    <b v="0"/>
    <n v="392"/>
    <b v="1"/>
    <s v="games/tabletop games"/>
    <n v="1935"/>
    <n v="55.956632653061227"/>
    <x v="6"/>
    <s v="tabletop games"/>
    <x v="2186"/>
    <d v="2016-09-07T02:00:00"/>
  </r>
  <r>
    <x v="0"/>
    <s v="US"/>
    <s v="USD"/>
    <n v="1428033540"/>
    <n v="1425531666"/>
    <b v="1"/>
    <n v="3562"/>
    <b v="1"/>
    <s v="games/tabletop games"/>
    <n v="182928.5"/>
    <n v="56.970381807973048"/>
    <x v="6"/>
    <s v="tabletop games"/>
    <x v="2187"/>
    <d v="2015-04-03T03:59:00"/>
  </r>
  <r>
    <x v="0"/>
    <s v="AU"/>
    <s v="AUD"/>
    <n v="1477414800"/>
    <n v="1474380241"/>
    <b v="0"/>
    <n v="514"/>
    <b v="1"/>
    <s v="games/tabletop games"/>
    <n v="17151"/>
    <n v="44.056420233463037"/>
    <x v="6"/>
    <s v="tabletop games"/>
    <x v="2188"/>
    <d v="2016-10-25T17:00:00"/>
  </r>
  <r>
    <x v="0"/>
    <s v="GB"/>
    <s v="GBP"/>
    <n v="1461276000"/>
    <n v="1460055300"/>
    <b v="0"/>
    <n v="88"/>
    <b v="1"/>
    <s v="games/tabletop games"/>
    <n v="4839"/>
    <n v="68.625"/>
    <x v="6"/>
    <s v="tabletop games"/>
    <x v="2189"/>
    <d v="2016-04-21T22:00:00"/>
  </r>
  <r>
    <x v="0"/>
    <s v="US"/>
    <s v="USD"/>
    <n v="1458716340"/>
    <n v="1455721204"/>
    <b v="0"/>
    <n v="537"/>
    <b v="1"/>
    <s v="games/tabletop games"/>
    <n v="16076"/>
    <n v="65.318435754189949"/>
    <x v="6"/>
    <s v="tabletop games"/>
    <x v="2190"/>
    <d v="2016-03-23T06:59:00"/>
  </r>
  <r>
    <x v="0"/>
    <s v="GB"/>
    <s v="GBP"/>
    <n v="1487102427"/>
    <n v="1486065627"/>
    <b v="0"/>
    <n v="25"/>
    <b v="1"/>
    <s v="games/tabletop games"/>
    <n v="148"/>
    <n v="35.92"/>
    <x v="6"/>
    <s v="tabletop games"/>
    <x v="2191"/>
    <d v="2017-02-14T20:00:27"/>
  </r>
  <r>
    <x v="0"/>
    <s v="GB"/>
    <s v="GBP"/>
    <n v="1481842800"/>
    <n v="1479414344"/>
    <b v="0"/>
    <n v="3238"/>
    <b v="1"/>
    <s v="games/tabletop games"/>
    <n v="117748.82"/>
    <n v="40.070667078443485"/>
    <x v="6"/>
    <s v="tabletop games"/>
    <x v="2192"/>
    <d v="2016-12-15T23:00:00"/>
  </r>
  <r>
    <x v="0"/>
    <s v="US"/>
    <s v="USD"/>
    <n v="1479704340"/>
    <n v="1477043072"/>
    <b v="0"/>
    <n v="897"/>
    <b v="1"/>
    <s v="games/tabletop games"/>
    <n v="52856"/>
    <n v="75.647714604236342"/>
    <x v="6"/>
    <s v="tabletop games"/>
    <x v="2193"/>
    <d v="2016-11-21T04:59:00"/>
  </r>
  <r>
    <x v="0"/>
    <s v="US"/>
    <s v="USD"/>
    <n v="1459012290"/>
    <n v="1456423890"/>
    <b v="0"/>
    <n v="878"/>
    <b v="1"/>
    <s v="games/tabletop games"/>
    <n v="43737"/>
    <n v="61.203872437357631"/>
    <x v="6"/>
    <s v="tabletop games"/>
    <x v="2194"/>
    <d v="2016-03-26T17:11:30"/>
  </r>
  <r>
    <x v="0"/>
    <s v="US"/>
    <s v="USD"/>
    <n v="1439317900"/>
    <n v="1436725900"/>
    <b v="0"/>
    <n v="115"/>
    <b v="1"/>
    <s v="games/tabletop games"/>
    <n v="935"/>
    <n v="48.130434782608695"/>
    <x v="6"/>
    <s v="tabletop games"/>
    <x v="2195"/>
    <d v="2015-08-11T18:31:40"/>
  </r>
  <r>
    <x v="0"/>
    <s v="US"/>
    <s v="USD"/>
    <n v="1480662000"/>
    <n v="1478000502"/>
    <b v="0"/>
    <n v="234"/>
    <b v="1"/>
    <s v="games/tabletop games"/>
    <n v="1937"/>
    <n v="68.106837606837601"/>
    <x v="6"/>
    <s v="tabletop games"/>
    <x v="2196"/>
    <d v="2016-12-02T07:00:00"/>
  </r>
  <r>
    <x v="0"/>
    <s v="US"/>
    <s v="USD"/>
    <n v="1425132059"/>
    <n v="1422540059"/>
    <b v="0"/>
    <n v="4330"/>
    <b v="1"/>
    <s v="games/tabletop games"/>
    <n v="255309.33000000002"/>
    <n v="65.891300230946882"/>
    <x v="6"/>
    <s v="tabletop games"/>
    <x v="2197"/>
    <d v="2015-02-28T14:00:59"/>
  </r>
  <r>
    <x v="0"/>
    <s v="US"/>
    <s v="USD"/>
    <n v="1447507200"/>
    <n v="1444911600"/>
    <b v="0"/>
    <n v="651"/>
    <b v="1"/>
    <s v="games/tabletop games"/>
    <n v="13157"/>
    <n v="81.654377880184327"/>
    <x v="6"/>
    <s v="tabletop games"/>
    <x v="2198"/>
    <d v="2015-11-14T13:20:00"/>
  </r>
  <r>
    <x v="0"/>
    <s v="IE"/>
    <s v="EUR"/>
    <n v="1444903198"/>
    <n v="1442311198"/>
    <b v="1"/>
    <n v="251"/>
    <b v="1"/>
    <s v="games/tabletop games"/>
    <n v="4228"/>
    <n v="52.701195219123505"/>
    <x v="6"/>
    <s v="tabletop games"/>
    <x v="2199"/>
    <d v="2015-10-15T09:59:58"/>
  </r>
  <r>
    <x v="0"/>
    <s v="GB"/>
    <s v="GBP"/>
    <n v="1436151600"/>
    <n v="1433775668"/>
    <b v="0"/>
    <n v="263"/>
    <b v="1"/>
    <s v="games/tabletop games"/>
    <n v="8843"/>
    <n v="41.228136882129277"/>
    <x v="6"/>
    <s v="tabletop games"/>
    <x v="2200"/>
    <d v="2015-07-06T03:00:00"/>
  </r>
  <r>
    <x v="0"/>
    <s v="GB"/>
    <s v="GBP"/>
    <n v="1358367565"/>
    <n v="1357157965"/>
    <b v="0"/>
    <n v="28"/>
    <b v="1"/>
    <s v="music/electronic music"/>
    <n v="310.99"/>
    <n v="15.035357142857142"/>
    <x v="4"/>
    <s v="electronic music"/>
    <x v="2201"/>
    <d v="2013-01-16T20:19:25"/>
  </r>
  <r>
    <x v="0"/>
    <s v="US"/>
    <s v="USD"/>
    <n v="1351801368"/>
    <n v="1349209368"/>
    <b v="0"/>
    <n v="721"/>
    <b v="1"/>
    <s v="music/electronic music"/>
    <n v="24167.25"/>
    <n v="39.066920943134534"/>
    <x v="4"/>
    <s v="electronic music"/>
    <x v="2202"/>
    <d v="2012-11-01T20:22:48"/>
  </r>
  <r>
    <x v="0"/>
    <s v="CA"/>
    <s v="CAD"/>
    <n v="1443127082"/>
    <n v="1440535082"/>
    <b v="0"/>
    <n v="50"/>
    <b v="1"/>
    <s v="music/electronic music"/>
    <n v="191"/>
    <n v="43.82"/>
    <x v="4"/>
    <s v="electronic music"/>
    <x v="2203"/>
    <d v="2015-09-24T20:38:02"/>
  </r>
  <r>
    <x v="0"/>
    <s v="US"/>
    <s v="USD"/>
    <n v="1362814119"/>
    <n v="1360222119"/>
    <b v="0"/>
    <n v="73"/>
    <b v="1"/>
    <s v="music/electronic music"/>
    <n v="493"/>
    <n v="27.301369863013697"/>
    <x v="4"/>
    <s v="electronic music"/>
    <x v="2204"/>
    <d v="2013-03-09T07:28:39"/>
  </r>
  <r>
    <x v="0"/>
    <s v="US"/>
    <s v="USD"/>
    <n v="1338579789"/>
    <n v="1335987789"/>
    <b v="0"/>
    <n v="27"/>
    <b v="1"/>
    <s v="music/electronic music"/>
    <n v="390"/>
    <n v="42.222222222222221"/>
    <x v="4"/>
    <s v="electronic music"/>
    <x v="2205"/>
    <d v="2012-06-01T19:43:09"/>
  </r>
  <r>
    <x v="0"/>
    <s v="US"/>
    <s v="USD"/>
    <n v="1334556624"/>
    <n v="1333001424"/>
    <b v="0"/>
    <n v="34"/>
    <b v="1"/>
    <s v="music/electronic music"/>
    <n v="30"/>
    <n v="33.235294117647058"/>
    <x v="4"/>
    <s v="electronic music"/>
    <x v="2206"/>
    <d v="2012-04-16T06:10:24"/>
  </r>
  <r>
    <x v="0"/>
    <s v="US"/>
    <s v="USD"/>
    <n v="1384580373"/>
    <n v="1381984773"/>
    <b v="0"/>
    <n v="7"/>
    <b v="1"/>
    <s v="music/electronic music"/>
    <n v="0"/>
    <n v="285.71428571428572"/>
    <x v="4"/>
    <s v="electronic music"/>
    <x v="2207"/>
    <d v="2013-11-16T05:39:33"/>
  </r>
  <r>
    <x v="0"/>
    <s v="US"/>
    <s v="USD"/>
    <n v="1333771200"/>
    <n v="1328649026"/>
    <b v="0"/>
    <n v="24"/>
    <b v="1"/>
    <s v="music/electronic music"/>
    <n v="16"/>
    <n v="42.333333333333336"/>
    <x v="4"/>
    <s v="electronic music"/>
    <x v="2208"/>
    <d v="2012-04-07T04:00:00"/>
  </r>
  <r>
    <x v="0"/>
    <s v="GB"/>
    <s v="GBP"/>
    <n v="1397516400"/>
    <n v="1396524644"/>
    <b v="0"/>
    <n v="15"/>
    <b v="1"/>
    <s v="music/electronic music"/>
    <n v="254"/>
    <n v="50.266666666666666"/>
    <x v="4"/>
    <s v="electronic music"/>
    <x v="2209"/>
    <d v="2014-04-14T23:00:00"/>
  </r>
  <r>
    <x v="0"/>
    <s v="US"/>
    <s v="USD"/>
    <n v="1334424960"/>
    <n v="1329442510"/>
    <b v="0"/>
    <n v="72"/>
    <b v="1"/>
    <s v="music/electronic music"/>
    <n v="457"/>
    <n v="61.902777777777779"/>
    <x v="4"/>
    <s v="electronic music"/>
    <x v="2210"/>
    <d v="2012-04-14T17:36:00"/>
  </r>
  <r>
    <x v="0"/>
    <s v="US"/>
    <s v="USD"/>
    <n v="1397113140"/>
    <n v="1395168625"/>
    <b v="0"/>
    <n v="120"/>
    <b v="1"/>
    <s v="music/electronic music"/>
    <n v="2390"/>
    <n v="40.75"/>
    <x v="4"/>
    <s v="electronic music"/>
    <x v="2211"/>
    <d v="2014-04-10T06:59:00"/>
  </r>
  <r>
    <x v="0"/>
    <s v="US"/>
    <s v="USD"/>
    <n v="1383526800"/>
    <n v="1380650177"/>
    <b v="0"/>
    <n v="123"/>
    <b v="1"/>
    <s v="music/electronic music"/>
    <n v="863"/>
    <n v="55.796747967479675"/>
    <x v="4"/>
    <s v="electronic music"/>
    <x v="2212"/>
    <d v="2013-11-04T01:00:00"/>
  </r>
  <r>
    <x v="0"/>
    <s v="US"/>
    <s v="USD"/>
    <n v="1431719379"/>
    <n v="1429127379"/>
    <b v="0"/>
    <n v="1"/>
    <b v="1"/>
    <s v="music/electronic music"/>
    <n v="5"/>
    <n v="10"/>
    <x v="4"/>
    <s v="electronic music"/>
    <x v="2213"/>
    <d v="2015-05-15T19:49:39"/>
  </r>
  <r>
    <x v="0"/>
    <s v="US"/>
    <s v="USD"/>
    <n v="1391713248"/>
    <n v="1389121248"/>
    <b v="0"/>
    <n v="24"/>
    <b v="1"/>
    <s v="music/electronic music"/>
    <n v="1155.01"/>
    <n v="73.125416666666666"/>
    <x v="4"/>
    <s v="electronic music"/>
    <x v="2214"/>
    <d v="2014-02-06T19:00:48"/>
  </r>
  <r>
    <x v="0"/>
    <s v="US"/>
    <s v="USD"/>
    <n v="1331621940"/>
    <n v="1329671572"/>
    <b v="0"/>
    <n v="33"/>
    <b v="1"/>
    <s v="music/electronic music"/>
    <n v="310"/>
    <n v="26.060606060606062"/>
    <x v="4"/>
    <s v="electronic music"/>
    <x v="2215"/>
    <d v="2012-03-13T06:59:00"/>
  </r>
  <r>
    <x v="0"/>
    <s v="US"/>
    <s v="USD"/>
    <n v="1437674545"/>
    <n v="1436464945"/>
    <b v="0"/>
    <n v="14"/>
    <b v="1"/>
    <s v="music/electronic music"/>
    <n v="17"/>
    <n v="22.642857142857142"/>
    <x v="4"/>
    <s v="electronic music"/>
    <x v="2216"/>
    <d v="2015-07-23T18:02:25"/>
  </r>
  <r>
    <x v="0"/>
    <s v="US"/>
    <s v="USD"/>
    <n v="1446451200"/>
    <n v="1445539113"/>
    <b v="0"/>
    <n v="9"/>
    <b v="1"/>
    <s v="music/electronic music"/>
    <n v="5"/>
    <n v="47.222222222222221"/>
    <x v="4"/>
    <s v="electronic music"/>
    <x v="2217"/>
    <d v="2015-11-02T08:00:00"/>
  </r>
  <r>
    <x v="0"/>
    <s v="US"/>
    <s v="USD"/>
    <n v="1346198400"/>
    <n v="1344281383"/>
    <b v="0"/>
    <n v="76"/>
    <b v="1"/>
    <s v="music/electronic music"/>
    <n v="456.65999999999985"/>
    <n v="32.324473684210524"/>
    <x v="4"/>
    <s v="electronic music"/>
    <x v="2218"/>
    <d v="2012-08-29T00:00:00"/>
  </r>
  <r>
    <x v="0"/>
    <s v="US"/>
    <s v="USD"/>
    <n v="1440004512"/>
    <n v="1437412512"/>
    <b v="0"/>
    <n v="19"/>
    <b v="1"/>
    <s v="music/electronic music"/>
    <n v="15"/>
    <n v="53.421052631578945"/>
    <x v="4"/>
    <s v="electronic music"/>
    <x v="2219"/>
    <d v="2015-08-19T17:15:12"/>
  </r>
  <r>
    <x v="0"/>
    <s v="US"/>
    <s v="USD"/>
    <n v="1374888436"/>
    <n v="1372296436"/>
    <b v="0"/>
    <n v="69"/>
    <b v="1"/>
    <s v="music/electronic music"/>
    <n v="40"/>
    <n v="51.304347826086953"/>
    <x v="4"/>
    <s v="electronic music"/>
    <x v="2220"/>
    <d v="2013-07-27T01:27:16"/>
  </r>
  <r>
    <x v="0"/>
    <s v="US"/>
    <s v="USD"/>
    <n v="1461369600"/>
    <n v="1458748809"/>
    <b v="0"/>
    <n v="218"/>
    <b v="1"/>
    <s v="games/tabletop games"/>
    <n v="609"/>
    <n v="37.197247706422019"/>
    <x v="6"/>
    <s v="tabletop games"/>
    <x v="2221"/>
    <d v="2016-04-23T00:00:00"/>
  </r>
  <r>
    <x v="0"/>
    <s v="US"/>
    <s v="USD"/>
    <n v="1327776847"/>
    <n v="1325184847"/>
    <b v="0"/>
    <n v="30"/>
    <b v="1"/>
    <s v="games/tabletop games"/>
    <n v="313"/>
    <n v="27.1"/>
    <x v="6"/>
    <s v="tabletop games"/>
    <x v="2222"/>
    <d v="2012-01-28T18:54:07"/>
  </r>
  <r>
    <x v="0"/>
    <s v="CA"/>
    <s v="CAD"/>
    <n v="1435418568"/>
    <n v="1432826568"/>
    <b v="0"/>
    <n v="100"/>
    <b v="1"/>
    <s v="games/tabletop games"/>
    <n v="1131"/>
    <n v="206.31"/>
    <x v="6"/>
    <s v="tabletop games"/>
    <x v="2223"/>
    <d v="2015-06-27T15:22:48"/>
  </r>
  <r>
    <x v="0"/>
    <s v="US"/>
    <s v="USD"/>
    <n v="1477767600"/>
    <n v="1475337675"/>
    <b v="0"/>
    <n v="296"/>
    <b v="1"/>
    <s v="games/tabletop games"/>
    <n v="14315"/>
    <n v="82.145270270270274"/>
    <x v="6"/>
    <s v="tabletop games"/>
    <x v="2224"/>
    <d v="2016-10-29T19:00:00"/>
  </r>
  <r>
    <x v="0"/>
    <s v="GB"/>
    <s v="GBP"/>
    <n v="1411326015"/>
    <n v="1408734015"/>
    <b v="0"/>
    <n v="1204"/>
    <b v="1"/>
    <s v="games/tabletop games"/>
    <n v="177415.01"/>
    <n v="164.79651993355483"/>
    <x v="6"/>
    <s v="tabletop games"/>
    <x v="2225"/>
    <d v="2014-09-21T19:00:15"/>
  </r>
  <r>
    <x v="0"/>
    <s v="US"/>
    <s v="USD"/>
    <n v="1455253140"/>
    <n v="1452625822"/>
    <b v="0"/>
    <n v="321"/>
    <b v="1"/>
    <s v="games/tabletop games"/>
    <n v="1523.3100000000013"/>
    <n v="60.820280373831778"/>
    <x v="6"/>
    <s v="tabletop games"/>
    <x v="2226"/>
    <d v="2016-02-12T04:59:00"/>
  </r>
  <r>
    <x v="0"/>
    <s v="GB"/>
    <s v="GBP"/>
    <n v="1384374155"/>
    <n v="1381778555"/>
    <b v="0"/>
    <n v="301"/>
    <b v="1"/>
    <s v="games/tabletop games"/>
    <n v="7459"/>
    <n v="67.970099667774093"/>
    <x v="6"/>
    <s v="tabletop games"/>
    <x v="2227"/>
    <d v="2013-11-13T20:22:35"/>
  </r>
  <r>
    <x v="0"/>
    <s v="DE"/>
    <s v="EUR"/>
    <n v="1439707236"/>
    <n v="1437115236"/>
    <b v="0"/>
    <n v="144"/>
    <b v="1"/>
    <s v="games/tabletop games"/>
    <n v="10744.9"/>
    <n v="81.561805555555551"/>
    <x v="6"/>
    <s v="tabletop games"/>
    <x v="2228"/>
    <d v="2015-08-16T06:40:36"/>
  </r>
  <r>
    <x v="0"/>
    <s v="US"/>
    <s v="USD"/>
    <n v="1378180800"/>
    <n v="1375113391"/>
    <b v="0"/>
    <n v="539"/>
    <b v="1"/>
    <s v="games/tabletop games"/>
    <n v="5692.33"/>
    <n v="25.42547309833024"/>
    <x v="6"/>
    <s v="tabletop games"/>
    <x v="2229"/>
    <d v="2013-09-03T04:00:00"/>
  </r>
  <r>
    <x v="0"/>
    <s v="US"/>
    <s v="USD"/>
    <n v="1398460127"/>
    <n v="1395868127"/>
    <b v="0"/>
    <n v="498"/>
    <b v="1"/>
    <s v="games/tabletop games"/>
    <n v="2206"/>
    <n v="21.497991967871485"/>
    <x v="6"/>
    <s v="tabletop games"/>
    <x v="2230"/>
    <d v="2014-04-25T21:08:47"/>
  </r>
  <r>
    <x v="0"/>
    <s v="US"/>
    <s v="USD"/>
    <n v="1372136400"/>
    <n v="1369864301"/>
    <b v="0"/>
    <n v="1113"/>
    <b v="1"/>
    <s v="games/tabletop games"/>
    <n v="27803.24"/>
    <n v="27.226630727762803"/>
    <x v="6"/>
    <s v="tabletop games"/>
    <x v="2231"/>
    <d v="2013-06-25T05:00:00"/>
  </r>
  <r>
    <x v="0"/>
    <s v="US"/>
    <s v="USD"/>
    <n v="1405738800"/>
    <n v="1402945408"/>
    <b v="0"/>
    <n v="988"/>
    <b v="1"/>
    <s v="games/tabletop games"/>
    <n v="19790"/>
    <n v="25.091093117408906"/>
    <x v="6"/>
    <s v="tabletop games"/>
    <x v="2232"/>
    <d v="2014-07-19T03:00:00"/>
  </r>
  <r>
    <x v="0"/>
    <s v="GB"/>
    <s v="GBP"/>
    <n v="1450051200"/>
    <n v="1448269539"/>
    <b v="0"/>
    <n v="391"/>
    <b v="1"/>
    <s v="games/tabletop games"/>
    <n v="5801"/>
    <n v="21.230179028132991"/>
    <x v="6"/>
    <s v="tabletop games"/>
    <x v="2233"/>
    <d v="2015-12-14T00:00:00"/>
  </r>
  <r>
    <x v="0"/>
    <s v="US"/>
    <s v="USD"/>
    <n v="1483645647"/>
    <n v="1481053647"/>
    <b v="0"/>
    <n v="28"/>
    <b v="1"/>
    <s v="games/tabletop games"/>
    <n v="1065"/>
    <n v="41.607142857142854"/>
    <x v="6"/>
    <s v="tabletop games"/>
    <x v="2234"/>
    <d v="2017-01-05T19:47:27"/>
  </r>
  <r>
    <x v="0"/>
    <s v="CA"/>
    <s v="CAD"/>
    <n v="1427585511"/>
    <n v="1424997111"/>
    <b v="0"/>
    <n v="147"/>
    <b v="1"/>
    <s v="games/tabletop games"/>
    <n v="6931"/>
    <n v="135.58503401360545"/>
    <x v="6"/>
    <s v="tabletop games"/>
    <x v="2235"/>
    <d v="2015-03-28T23:31:51"/>
  </r>
  <r>
    <x v="0"/>
    <s v="US"/>
    <s v="USD"/>
    <n v="1454338123"/>
    <n v="1451746123"/>
    <b v="0"/>
    <n v="680"/>
    <b v="1"/>
    <s v="games/tabletop games"/>
    <n v="12239"/>
    <n v="22.116176470588236"/>
    <x v="6"/>
    <s v="tabletop games"/>
    <x v="2236"/>
    <d v="2016-02-01T14:48:43"/>
  </r>
  <r>
    <x v="0"/>
    <s v="US"/>
    <s v="USD"/>
    <n v="1415779140"/>
    <n v="1412294683"/>
    <b v="0"/>
    <n v="983"/>
    <b v="1"/>
    <s v="games/tabletop games"/>
    <n v="45527"/>
    <n v="64.625635808748726"/>
    <x v="6"/>
    <s v="tabletop games"/>
    <x v="2237"/>
    <d v="2014-11-12T07:59:00"/>
  </r>
  <r>
    <x v="0"/>
    <s v="DE"/>
    <s v="EUR"/>
    <n v="1489157716"/>
    <n v="1486565716"/>
    <b v="0"/>
    <n v="79"/>
    <b v="1"/>
    <s v="games/tabletop games"/>
    <n v="1496"/>
    <n v="69.569620253164558"/>
    <x v="6"/>
    <s v="tabletop games"/>
    <x v="2238"/>
    <d v="2017-03-10T14:55:16"/>
  </r>
  <r>
    <x v="0"/>
    <s v="US"/>
    <s v="USD"/>
    <n v="1385870520"/>
    <n v="1382742014"/>
    <b v="0"/>
    <n v="426"/>
    <b v="1"/>
    <s v="games/tabletop games"/>
    <n v="7006.6699999999983"/>
    <n v="75.133028169014082"/>
    <x v="6"/>
    <s v="tabletop games"/>
    <x v="2239"/>
    <d v="2013-12-01T04:02:00"/>
  </r>
  <r>
    <x v="0"/>
    <s v="US"/>
    <s v="USD"/>
    <n v="1461354544"/>
    <n v="1458762544"/>
    <b v="0"/>
    <n v="96"/>
    <b v="1"/>
    <s v="games/tabletop games"/>
    <n v="8534"/>
    <n v="140.97916666666666"/>
    <x v="6"/>
    <s v="tabletop games"/>
    <x v="2240"/>
    <d v="2016-04-22T19:49:04"/>
  </r>
  <r>
    <x v="0"/>
    <s v="GB"/>
    <s v="GBP"/>
    <n v="1488484300"/>
    <n v="1485892300"/>
    <b v="0"/>
    <n v="163"/>
    <b v="1"/>
    <s v="games/tabletop games"/>
    <n v="7064"/>
    <n v="49.472392638036808"/>
    <x v="6"/>
    <s v="tabletop games"/>
    <x v="2241"/>
    <d v="2017-03-02T19:51:40"/>
  </r>
  <r>
    <x v="0"/>
    <s v="US"/>
    <s v="USD"/>
    <n v="1385521320"/>
    <n v="1382449733"/>
    <b v="0"/>
    <n v="2525"/>
    <b v="1"/>
    <s v="games/tabletop games"/>
    <n v="126009.76000000001"/>
    <n v="53.865251485148519"/>
    <x v="6"/>
    <s v="tabletop games"/>
    <x v="2242"/>
    <d v="2013-11-27T03:02:00"/>
  </r>
  <r>
    <x v="0"/>
    <s v="US"/>
    <s v="USD"/>
    <n v="1489374000"/>
    <n v="1488823290"/>
    <b v="0"/>
    <n v="2035"/>
    <b v="1"/>
    <s v="games/tabletop games"/>
    <n v="9301.5"/>
    <n v="4.5712530712530715"/>
    <x v="6"/>
    <s v="tabletop games"/>
    <x v="2243"/>
    <d v="2017-03-13T03:00:00"/>
  </r>
  <r>
    <x v="0"/>
    <s v="US"/>
    <s v="USD"/>
    <n v="1476649800"/>
    <n v="1475609946"/>
    <b v="0"/>
    <n v="290"/>
    <b v="1"/>
    <s v="games/tabletop games"/>
    <n v="13851"/>
    <n v="65.00344827586207"/>
    <x v="6"/>
    <s v="tabletop games"/>
    <x v="2244"/>
    <d v="2016-10-16T20:30:00"/>
  </r>
  <r>
    <x v="0"/>
    <s v="US"/>
    <s v="USD"/>
    <n v="1393005600"/>
    <n v="1390323617"/>
    <b v="0"/>
    <n v="1980"/>
    <b v="1"/>
    <s v="games/tabletop games"/>
    <n v="101881"/>
    <n v="53.475252525252522"/>
    <x v="6"/>
    <s v="tabletop games"/>
    <x v="2245"/>
    <d v="2014-02-21T18:00:00"/>
  </r>
  <r>
    <x v="0"/>
    <s v="GB"/>
    <s v="GBP"/>
    <n v="1441393210"/>
    <n v="1438801210"/>
    <b v="0"/>
    <n v="57"/>
    <b v="1"/>
    <s v="games/tabletop games"/>
    <n v="3"/>
    <n v="43.912280701754383"/>
    <x v="6"/>
    <s v="tabletop games"/>
    <x v="2246"/>
    <d v="2015-09-04T19:00:10"/>
  </r>
  <r>
    <x v="0"/>
    <s v="US"/>
    <s v="USD"/>
    <n v="1438185565"/>
    <n v="1436975965"/>
    <b v="0"/>
    <n v="380"/>
    <b v="1"/>
    <s v="games/tabletop games"/>
    <n v="824"/>
    <n v="50.852631578947367"/>
    <x v="6"/>
    <s v="tabletop games"/>
    <x v="2247"/>
    <d v="2015-07-29T15:59:25"/>
  </r>
  <r>
    <x v="0"/>
    <s v="GB"/>
    <s v="GBP"/>
    <n v="1481749278"/>
    <n v="1479157278"/>
    <b v="0"/>
    <n v="128"/>
    <b v="1"/>
    <s v="games/tabletop games"/>
    <n v="505"/>
    <n v="58.6328125"/>
    <x v="6"/>
    <s v="tabletop games"/>
    <x v="2248"/>
    <d v="2016-12-14T21:01:18"/>
  </r>
  <r>
    <x v="0"/>
    <s v="US"/>
    <s v="USD"/>
    <n v="1364917965"/>
    <n v="1362329565"/>
    <b v="0"/>
    <n v="180"/>
    <b v="1"/>
    <s v="games/tabletop games"/>
    <n v="2407"/>
    <n v="32.81666666666667"/>
    <x v="6"/>
    <s v="tabletop games"/>
    <x v="2249"/>
    <d v="2013-04-02T15:52:45"/>
  </r>
  <r>
    <x v="0"/>
    <s v="US"/>
    <s v="USD"/>
    <n v="1480727273"/>
    <n v="1478131673"/>
    <b v="0"/>
    <n v="571"/>
    <b v="1"/>
    <s v="games/tabletop games"/>
    <n v="218778"/>
    <n v="426.93169877408059"/>
    <x v="6"/>
    <s v="tabletop games"/>
    <x v="2250"/>
    <d v="2016-12-03T01:07:53"/>
  </r>
  <r>
    <x v="0"/>
    <s v="US"/>
    <s v="USD"/>
    <n v="1408177077"/>
    <n v="1406362677"/>
    <b v="0"/>
    <n v="480"/>
    <b v="1"/>
    <s v="games/tabletop games"/>
    <n v="2928.1900000000005"/>
    <n v="23.808729166666669"/>
    <x v="6"/>
    <s v="tabletop games"/>
    <x v="2251"/>
    <d v="2014-08-16T08:17:57"/>
  </r>
  <r>
    <x v="0"/>
    <s v="ES"/>
    <s v="EUR"/>
    <n v="1470469938"/>
    <n v="1469173938"/>
    <b v="0"/>
    <n v="249"/>
    <b v="1"/>
    <s v="games/tabletop games"/>
    <n v="15505"/>
    <n v="98.413654618473899"/>
    <x v="6"/>
    <s v="tabletop games"/>
    <x v="2252"/>
    <d v="2016-08-06T07:52:18"/>
  </r>
  <r>
    <x v="0"/>
    <s v="US"/>
    <s v="USD"/>
    <n v="1447862947"/>
    <n v="1445267347"/>
    <b v="0"/>
    <n v="84"/>
    <b v="1"/>
    <s v="games/tabletop games"/>
    <n v="1015"/>
    <n v="107.32142857142857"/>
    <x v="6"/>
    <s v="tabletop games"/>
    <x v="2253"/>
    <d v="2015-11-18T16:09:07"/>
  </r>
  <r>
    <x v="0"/>
    <s v="US"/>
    <s v="USD"/>
    <n v="1485271968"/>
    <n v="1484667168"/>
    <b v="0"/>
    <n v="197"/>
    <b v="1"/>
    <s v="games/tabletop games"/>
    <n v="1799"/>
    <n v="11.67005076142132"/>
    <x v="6"/>
    <s v="tabletop games"/>
    <x v="2254"/>
    <d v="2017-01-24T15:32:48"/>
  </r>
  <r>
    <x v="0"/>
    <s v="US"/>
    <s v="USD"/>
    <n v="1462661451"/>
    <n v="1460069451"/>
    <b v="0"/>
    <n v="271"/>
    <b v="1"/>
    <s v="games/tabletop games"/>
    <n v="7373"/>
    <n v="41.782287822878232"/>
    <x v="6"/>
    <s v="tabletop games"/>
    <x v="2255"/>
    <d v="2016-05-07T22:50:51"/>
  </r>
  <r>
    <x v="0"/>
    <s v="GB"/>
    <s v="GBP"/>
    <n v="1479811846"/>
    <n v="1478602246"/>
    <b v="0"/>
    <n v="50"/>
    <b v="1"/>
    <s v="games/tabletop games"/>
    <n v="589"/>
    <n v="21.38"/>
    <x v="6"/>
    <s v="tabletop games"/>
    <x v="2256"/>
    <d v="2016-11-22T10:50:46"/>
  </r>
  <r>
    <x v="0"/>
    <s v="GB"/>
    <s v="GBP"/>
    <n v="1466377200"/>
    <n v="1463351329"/>
    <b v="0"/>
    <n v="169"/>
    <b v="1"/>
    <s v="games/tabletop games"/>
    <n v="13403.5"/>
    <n v="94.103550295857985"/>
    <x v="6"/>
    <s v="tabletop games"/>
    <x v="2257"/>
    <d v="2016-06-19T23:00:00"/>
  </r>
  <r>
    <x v="0"/>
    <s v="US"/>
    <s v="USD"/>
    <n v="1434045687"/>
    <n v="1431453687"/>
    <b v="0"/>
    <n v="205"/>
    <b v="1"/>
    <s v="games/tabletop games"/>
    <n v="1023"/>
    <n v="15.721951219512196"/>
    <x v="6"/>
    <s v="tabletop games"/>
    <x v="2258"/>
    <d v="2015-06-11T18:01:27"/>
  </r>
  <r>
    <x v="0"/>
    <s v="GB"/>
    <s v="GBP"/>
    <n v="1481224736"/>
    <n v="1480360736"/>
    <b v="0"/>
    <n v="206"/>
    <b v="1"/>
    <s v="games/tabletop games"/>
    <n v="17671"/>
    <n v="90.635922330097088"/>
    <x v="6"/>
    <s v="tabletop games"/>
    <x v="2259"/>
    <d v="2016-12-08T19:18:56"/>
  </r>
  <r>
    <x v="0"/>
    <s v="US"/>
    <s v="USD"/>
    <n v="1395876250"/>
    <n v="1393287850"/>
    <b v="0"/>
    <n v="84"/>
    <b v="1"/>
    <s v="games/tabletop games"/>
    <n v="5673"/>
    <n v="97.297619047619051"/>
    <x v="6"/>
    <s v="tabletop games"/>
    <x v="2260"/>
    <d v="2014-03-26T23:24:10"/>
  </r>
  <r>
    <x v="0"/>
    <s v="AU"/>
    <s v="AUD"/>
    <n v="1487093020"/>
    <n v="1485278620"/>
    <b v="0"/>
    <n v="210"/>
    <b v="1"/>
    <s v="games/tabletop games"/>
    <n v="6795"/>
    <n v="37.11904761904762"/>
    <x v="6"/>
    <s v="tabletop games"/>
    <x v="2261"/>
    <d v="2017-02-14T17:23:40"/>
  </r>
  <r>
    <x v="0"/>
    <s v="US"/>
    <s v="USD"/>
    <n v="1416268800"/>
    <n v="1413295358"/>
    <b v="0"/>
    <n v="181"/>
    <b v="1"/>
    <s v="games/tabletop games"/>
    <n v="1787"/>
    <n v="28.104972375690608"/>
    <x v="6"/>
    <s v="tabletop games"/>
    <x v="2262"/>
    <d v="2014-11-18T00:00:00"/>
  </r>
  <r>
    <x v="0"/>
    <s v="SE"/>
    <s v="SEK"/>
    <n v="1422734313"/>
    <n v="1420919913"/>
    <b v="0"/>
    <n v="60"/>
    <b v="1"/>
    <s v="games/tabletop games"/>
    <n v="1166"/>
    <n v="144.43333333333334"/>
    <x v="6"/>
    <s v="tabletop games"/>
    <x v="2263"/>
    <d v="2015-01-31T19:58:33"/>
  </r>
  <r>
    <x v="0"/>
    <s v="US"/>
    <s v="USD"/>
    <n v="1463972400"/>
    <n v="1462543114"/>
    <b v="0"/>
    <n v="445"/>
    <b v="1"/>
    <s v="games/tabletop games"/>
    <n v="4802"/>
    <n v="24.274157303370785"/>
    <x v="6"/>
    <s v="tabletop games"/>
    <x v="2264"/>
    <d v="2016-05-23T03:00:00"/>
  </r>
  <r>
    <x v="0"/>
    <s v="GB"/>
    <s v="GBP"/>
    <n v="1479846507"/>
    <n v="1479241707"/>
    <b v="0"/>
    <n v="17"/>
    <b v="1"/>
    <s v="games/tabletop games"/>
    <n v="397"/>
    <n v="35.117647058823529"/>
    <x v="6"/>
    <s v="tabletop games"/>
    <x v="2265"/>
    <d v="2016-11-22T20:28:27"/>
  </r>
  <r>
    <x v="0"/>
    <s v="US"/>
    <s v="USD"/>
    <n v="1461722400"/>
    <n v="1460235592"/>
    <b v="0"/>
    <n v="194"/>
    <b v="1"/>
    <s v="games/tabletop games"/>
    <n v="3304"/>
    <n v="24.762886597938145"/>
    <x v="6"/>
    <s v="tabletop games"/>
    <x v="2266"/>
    <d v="2016-04-27T02:00:00"/>
  </r>
  <r>
    <x v="0"/>
    <s v="US"/>
    <s v="USD"/>
    <n v="1419123600"/>
    <n v="1416945297"/>
    <b v="0"/>
    <n v="404"/>
    <b v="1"/>
    <s v="games/tabletop games"/>
    <n v="56105"/>
    <n v="188.37871287128712"/>
    <x v="6"/>
    <s v="tabletop games"/>
    <x v="2267"/>
    <d v="2014-12-21T01:00:00"/>
  </r>
  <r>
    <x v="0"/>
    <s v="US"/>
    <s v="USD"/>
    <n v="1489283915"/>
    <n v="1486691915"/>
    <b v="0"/>
    <n v="194"/>
    <b v="1"/>
    <s v="games/tabletop games"/>
    <n v="728"/>
    <n v="148.08247422680412"/>
    <x v="6"/>
    <s v="tabletop games"/>
    <x v="2268"/>
    <d v="2017-03-12T01:58:35"/>
  </r>
  <r>
    <x v="0"/>
    <s v="US"/>
    <s v="USD"/>
    <n v="1488862800"/>
    <n v="1486745663"/>
    <b v="0"/>
    <n v="902"/>
    <b v="1"/>
    <s v="games/tabletop games"/>
    <n v="42541"/>
    <n v="49.934589800443462"/>
    <x v="6"/>
    <s v="tabletop games"/>
    <x v="2269"/>
    <d v="2017-03-07T05:00:00"/>
  </r>
  <r>
    <x v="0"/>
    <s v="US"/>
    <s v="USD"/>
    <n v="1484085540"/>
    <n v="1482353513"/>
    <b v="0"/>
    <n v="1670"/>
    <b v="1"/>
    <s v="games/tabletop games"/>
    <n v="155062"/>
    <n v="107.82155688622754"/>
    <x v="6"/>
    <s v="tabletop games"/>
    <x v="2270"/>
    <d v="2017-01-10T21:59:00"/>
  </r>
  <r>
    <x v="0"/>
    <s v="US"/>
    <s v="USD"/>
    <n v="1481328004"/>
    <n v="1478736004"/>
    <b v="0"/>
    <n v="1328"/>
    <b v="1"/>
    <s v="games/tabletop games"/>
    <n v="36618"/>
    <n v="42.63403614457831"/>
    <x v="6"/>
    <s v="tabletop games"/>
    <x v="2271"/>
    <d v="2016-12-10T00:00:04"/>
  </r>
  <r>
    <x v="0"/>
    <s v="US"/>
    <s v="USD"/>
    <n v="1449506836"/>
    <n v="1446914836"/>
    <b v="0"/>
    <n v="944"/>
    <b v="1"/>
    <s v="games/tabletop games"/>
    <n v="12566"/>
    <n v="14.370762711864407"/>
    <x v="6"/>
    <s v="tabletop games"/>
    <x v="2272"/>
    <d v="2015-12-07T16:47:16"/>
  </r>
  <r>
    <x v="0"/>
    <s v="CA"/>
    <s v="CAD"/>
    <n v="1489320642"/>
    <n v="1487164242"/>
    <b v="0"/>
    <n v="147"/>
    <b v="1"/>
    <s v="games/tabletop games"/>
    <n v="3009"/>
    <n v="37.476190476190474"/>
    <x v="6"/>
    <s v="tabletop games"/>
    <x v="2273"/>
    <d v="2017-03-12T12:10:42"/>
  </r>
  <r>
    <x v="0"/>
    <s v="US"/>
    <s v="USD"/>
    <n v="1393156857"/>
    <n v="1390564857"/>
    <b v="0"/>
    <n v="99"/>
    <b v="1"/>
    <s v="games/tabletop games"/>
    <n v="490"/>
    <n v="30.202020202020201"/>
    <x v="6"/>
    <s v="tabletop games"/>
    <x v="2274"/>
    <d v="2014-02-23T12:00:57"/>
  </r>
  <r>
    <x v="0"/>
    <s v="GB"/>
    <s v="GBP"/>
    <n v="1419259679"/>
    <n v="1416667679"/>
    <b v="0"/>
    <n v="79"/>
    <b v="1"/>
    <s v="games/tabletop games"/>
    <n v="2000.5"/>
    <n v="33.550632911392405"/>
    <x v="6"/>
    <s v="tabletop games"/>
    <x v="2275"/>
    <d v="2014-12-22T14:47:59"/>
  </r>
  <r>
    <x v="0"/>
    <s v="US"/>
    <s v="USD"/>
    <n v="1388936289"/>
    <n v="1386344289"/>
    <b v="0"/>
    <n v="75"/>
    <b v="1"/>
    <s v="games/tabletop games"/>
    <n v="267"/>
    <n v="64.74666666666667"/>
    <x v="6"/>
    <s v="tabletop games"/>
    <x v="2276"/>
    <d v="2014-01-05T15:38:09"/>
  </r>
  <r>
    <x v="0"/>
    <s v="US"/>
    <s v="USD"/>
    <n v="1330359423"/>
    <n v="1327767423"/>
    <b v="0"/>
    <n v="207"/>
    <b v="1"/>
    <s v="games/tabletop games"/>
    <n v="3492"/>
    <n v="57.932367149758456"/>
    <x v="6"/>
    <s v="tabletop games"/>
    <x v="2277"/>
    <d v="2012-02-27T16:17:03"/>
  </r>
  <r>
    <x v="0"/>
    <s v="IT"/>
    <s v="EUR"/>
    <n v="1451861940"/>
    <n v="1448902867"/>
    <b v="0"/>
    <n v="102"/>
    <b v="1"/>
    <s v="games/tabletop games"/>
    <n v="3414"/>
    <n v="53.078431372549019"/>
    <x v="6"/>
    <s v="tabletop games"/>
    <x v="2278"/>
    <d v="2016-01-03T22:59:00"/>
  </r>
  <r>
    <x v="0"/>
    <s v="US"/>
    <s v="USD"/>
    <n v="1423022400"/>
    <n v="1421436099"/>
    <b v="0"/>
    <n v="32"/>
    <b v="1"/>
    <s v="games/tabletop games"/>
    <n v="538"/>
    <n v="48.0625"/>
    <x v="6"/>
    <s v="tabletop games"/>
    <x v="2279"/>
    <d v="2015-02-04T04:00:00"/>
  </r>
  <r>
    <x v="0"/>
    <s v="US"/>
    <s v="USD"/>
    <n v="1442501991"/>
    <n v="1439909991"/>
    <b v="0"/>
    <n v="480"/>
    <b v="1"/>
    <s v="games/tabletop games"/>
    <n v="29750.5"/>
    <n v="82.396874999999994"/>
    <x v="6"/>
    <s v="tabletop games"/>
    <x v="2280"/>
    <d v="2015-09-17T14:59:51"/>
  </r>
  <r>
    <x v="0"/>
    <s v="US"/>
    <s v="USD"/>
    <n v="1311576600"/>
    <n v="1306219897"/>
    <b v="0"/>
    <n v="11"/>
    <b v="1"/>
    <s v="music/rock"/>
    <n v="255"/>
    <n v="50.454545454545453"/>
    <x v="4"/>
    <s v="rock"/>
    <x v="2281"/>
    <d v="2011-07-25T06:50:00"/>
  </r>
  <r>
    <x v="0"/>
    <s v="US"/>
    <s v="USD"/>
    <n v="1452744686"/>
    <n v="1447560686"/>
    <b v="0"/>
    <n v="12"/>
    <b v="1"/>
    <s v="music/rock"/>
    <n v="640"/>
    <n v="115.83333333333333"/>
    <x v="4"/>
    <s v="rock"/>
    <x v="2282"/>
    <d v="2016-01-14T04:11:26"/>
  </r>
  <r>
    <x v="0"/>
    <s v="US"/>
    <s v="USD"/>
    <n v="1336528804"/>
    <n v="1331348404"/>
    <b v="0"/>
    <n v="48"/>
    <b v="1"/>
    <s v="music/rock"/>
    <n v="25.659999999999854"/>
    <n v="63.03458333333333"/>
    <x v="4"/>
    <s v="rock"/>
    <x v="2283"/>
    <d v="2012-05-09T02:00:04"/>
  </r>
  <r>
    <x v="0"/>
    <s v="US"/>
    <s v="USD"/>
    <n v="1299902400"/>
    <n v="1297451245"/>
    <b v="0"/>
    <n v="59"/>
    <b v="1"/>
    <s v="music/rock"/>
    <n v="373.27000000000044"/>
    <n v="108.02152542372882"/>
    <x v="4"/>
    <s v="rock"/>
    <x v="2284"/>
    <d v="2011-03-12T04:00:00"/>
  </r>
  <r>
    <x v="0"/>
    <s v="US"/>
    <s v="USD"/>
    <n v="1340944043"/>
    <n v="1338352043"/>
    <b v="0"/>
    <n v="79"/>
    <b v="1"/>
    <s v="music/rock"/>
    <n v="641"/>
    <n v="46.088607594936711"/>
    <x v="4"/>
    <s v="rock"/>
    <x v="2285"/>
    <d v="2012-06-29T04:27:23"/>
  </r>
  <r>
    <x v="0"/>
    <s v="US"/>
    <s v="USD"/>
    <n v="1378439940"/>
    <n v="1376003254"/>
    <b v="0"/>
    <n v="14"/>
    <b v="1"/>
    <s v="music/rock"/>
    <n v="1"/>
    <n v="107.21428571428571"/>
    <x v="4"/>
    <s v="rock"/>
    <x v="2286"/>
    <d v="2013-09-06T03:59:00"/>
  </r>
  <r>
    <x v="0"/>
    <s v="US"/>
    <s v="USD"/>
    <n v="1403539260"/>
    <n v="1401724860"/>
    <b v="0"/>
    <n v="106"/>
    <b v="1"/>
    <s v="music/rock"/>
    <n v="898.98999999999978"/>
    <n v="50.9338679245283"/>
    <x v="4"/>
    <s v="rock"/>
    <x v="2287"/>
    <d v="2014-06-23T16:01:00"/>
  </r>
  <r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x v="0"/>
    <s v="US"/>
    <s v="USD"/>
    <n v="1386372120"/>
    <n v="1382659060"/>
    <b v="0"/>
    <n v="25"/>
    <b v="1"/>
    <s v="music/rock"/>
    <n v="111"/>
    <n v="64.44"/>
    <x v="4"/>
    <s v="rock"/>
    <x v="2289"/>
    <d v="2013-12-06T23:22:00"/>
  </r>
  <r>
    <x v="0"/>
    <s v="US"/>
    <s v="USD"/>
    <n v="1259686800"/>
    <n v="1252908330"/>
    <b v="0"/>
    <n v="29"/>
    <b v="1"/>
    <s v="music/rock"/>
    <n v="61"/>
    <n v="53.827586206896555"/>
    <x v="4"/>
    <s v="rock"/>
    <x v="2290"/>
    <d v="2009-12-01T17:00:00"/>
  </r>
  <r>
    <x v="0"/>
    <s v="US"/>
    <s v="USD"/>
    <n v="1335153600"/>
    <n v="1332199618"/>
    <b v="0"/>
    <n v="43"/>
    <b v="1"/>
    <s v="music/rock"/>
    <n v="1820"/>
    <n v="100.46511627906976"/>
    <x v="4"/>
    <s v="rock"/>
    <x v="2291"/>
    <d v="2012-04-23T04:00:00"/>
  </r>
  <r>
    <x v="0"/>
    <s v="US"/>
    <s v="USD"/>
    <n v="1334767476"/>
    <n v="1332175476"/>
    <b v="0"/>
    <n v="46"/>
    <b v="1"/>
    <s v="music/rock"/>
    <n v="145.01000000000022"/>
    <n v="46.630652173913049"/>
    <x v="4"/>
    <s v="rock"/>
    <x v="2292"/>
    <d v="2012-04-18T16:44:36"/>
  </r>
  <r>
    <x v="0"/>
    <s v="US"/>
    <s v="USD"/>
    <n v="1348545540"/>
    <n v="1346345999"/>
    <b v="0"/>
    <n v="27"/>
    <b v="1"/>
    <s v="music/rock"/>
    <n v="70"/>
    <n v="34.074074074074076"/>
    <x v="4"/>
    <s v="rock"/>
    <x v="2293"/>
    <d v="2012-09-25T03:59:00"/>
  </r>
  <r>
    <x v="0"/>
    <s v="US"/>
    <s v="USD"/>
    <n v="1358702480"/>
    <n v="1356110480"/>
    <b v="0"/>
    <n v="112"/>
    <b v="1"/>
    <s v="music/rock"/>
    <n v="2304.04"/>
    <n v="65.214642857142863"/>
    <x v="4"/>
    <s v="rock"/>
    <x v="2294"/>
    <d v="2013-01-20T17:21:20"/>
  </r>
  <r>
    <x v="0"/>
    <s v="US"/>
    <s v="USD"/>
    <n v="1359240856"/>
    <n v="1356648856"/>
    <b v="0"/>
    <n v="34"/>
    <b v="1"/>
    <s v="music/rock"/>
    <n v="303"/>
    <n v="44.205882352941174"/>
    <x v="4"/>
    <s v="rock"/>
    <x v="2295"/>
    <d v="2013-01-26T22:54:16"/>
  </r>
  <r>
    <x v="0"/>
    <s v="US"/>
    <s v="USD"/>
    <n v="1330018426"/>
    <n v="1326994426"/>
    <b v="0"/>
    <n v="145"/>
    <b v="1"/>
    <s v="music/rock"/>
    <n v="3435"/>
    <n v="71.965517241379317"/>
    <x v="4"/>
    <s v="rock"/>
    <x v="2296"/>
    <d v="2012-02-23T17:33:46"/>
  </r>
  <r>
    <x v="0"/>
    <s v="US"/>
    <s v="USD"/>
    <n v="1331697540"/>
    <n v="1328749249"/>
    <b v="0"/>
    <n v="19"/>
    <b v="1"/>
    <s v="music/rock"/>
    <n v="6"/>
    <n v="52.94736842105263"/>
    <x v="4"/>
    <s v="rock"/>
    <x v="2297"/>
    <d v="2012-03-14T03:59:00"/>
  </r>
  <r>
    <x v="0"/>
    <s v="US"/>
    <s v="USD"/>
    <n v="1395861033"/>
    <n v="1393272633"/>
    <b v="0"/>
    <n v="288"/>
    <b v="1"/>
    <s v="music/rock"/>
    <n v="1522"/>
    <n v="109.45138888888889"/>
    <x v="4"/>
    <s v="rock"/>
    <x v="2298"/>
    <d v="2014-03-26T19:10:33"/>
  </r>
  <r>
    <x v="0"/>
    <s v="US"/>
    <s v="USD"/>
    <n v="1296953209"/>
    <n v="1295657209"/>
    <b v="0"/>
    <n v="14"/>
    <b v="1"/>
    <s v="music/rock"/>
    <n v="750.5"/>
    <n v="75.035714285714292"/>
    <x v="4"/>
    <s v="rock"/>
    <x v="2299"/>
    <d v="2011-02-06T00:46:49"/>
  </r>
  <r>
    <x v="0"/>
    <s v="US"/>
    <s v="USD"/>
    <n v="1340904416"/>
    <n v="1339694816"/>
    <b v="0"/>
    <n v="7"/>
    <b v="1"/>
    <s v="music/rock"/>
    <n v="10"/>
    <n v="115.71428571428571"/>
    <x v="4"/>
    <s v="rock"/>
    <x v="2300"/>
    <d v="2012-06-28T17:26:56"/>
  </r>
  <r>
    <x v="0"/>
    <s v="US"/>
    <s v="USD"/>
    <n v="1371785496"/>
    <n v="1369193496"/>
    <b v="1"/>
    <n v="211"/>
    <b v="1"/>
    <s v="music/indie rock"/>
    <n v="1680.2200000000003"/>
    <n v="31.659810426540286"/>
    <x v="4"/>
    <s v="indie rock"/>
    <x v="2301"/>
    <d v="2013-06-21T03:31:36"/>
  </r>
  <r>
    <x v="0"/>
    <s v="US"/>
    <s v="USD"/>
    <n v="1388473200"/>
    <n v="1385585434"/>
    <b v="1"/>
    <n v="85"/>
    <b v="1"/>
    <s v="music/indie rock"/>
    <n v="1625"/>
    <n v="46.176470588235297"/>
    <x v="4"/>
    <s v="indie rock"/>
    <x v="2302"/>
    <d v="2013-12-31T07:00:00"/>
  </r>
  <r>
    <x v="0"/>
    <s v="US"/>
    <s v="USD"/>
    <n v="1323747596"/>
    <n v="1320287996"/>
    <b v="1"/>
    <n v="103"/>
    <b v="1"/>
    <s v="music/indie rock"/>
    <n v="603.60999999999967"/>
    <n v="68.481650485436887"/>
    <x v="4"/>
    <s v="indie rock"/>
    <x v="2303"/>
    <d v="2011-12-13T03:39:56"/>
  </r>
  <r>
    <x v="0"/>
    <s v="US"/>
    <s v="USD"/>
    <n v="1293857940"/>
    <n v="1290281691"/>
    <b v="1"/>
    <n v="113"/>
    <b v="1"/>
    <s v="music/indie rock"/>
    <n v="42.020000000000437"/>
    <n v="53.469203539823013"/>
    <x v="4"/>
    <s v="indie rock"/>
    <x v="2304"/>
    <d v="2011-01-01T04:59:00"/>
  </r>
  <r>
    <x v="0"/>
    <s v="US"/>
    <s v="USD"/>
    <n v="1407520800"/>
    <n v="1405356072"/>
    <b v="1"/>
    <n v="167"/>
    <b v="1"/>
    <s v="music/indie rock"/>
    <n v="221"/>
    <n v="109.10778443113773"/>
    <x v="4"/>
    <s v="indie rock"/>
    <x v="2305"/>
    <d v="2014-08-08T18:00:00"/>
  </r>
  <r>
    <x v="0"/>
    <s v="US"/>
    <s v="USD"/>
    <n v="1331352129"/>
    <n v="1328760129"/>
    <b v="1"/>
    <n v="73"/>
    <b v="1"/>
    <s v="music/indie rock"/>
    <n v="236.55000000000018"/>
    <n v="51.185616438356163"/>
    <x v="4"/>
    <s v="indie rock"/>
    <x v="2306"/>
    <d v="2012-03-10T04:02:09"/>
  </r>
  <r>
    <x v="0"/>
    <s v="US"/>
    <s v="USD"/>
    <n v="1336245328"/>
    <n v="1333653333"/>
    <b v="1"/>
    <n v="75"/>
    <b v="1"/>
    <s v="music/indie rock"/>
    <n v="130.79000000000019"/>
    <n v="27.936800000000002"/>
    <x v="4"/>
    <s v="indie rock"/>
    <x v="2307"/>
    <d v="2012-05-05T19:15:28"/>
  </r>
  <r>
    <x v="0"/>
    <s v="US"/>
    <s v="USD"/>
    <n v="1409274000"/>
    <n v="1406847996"/>
    <b v="1"/>
    <n v="614"/>
    <b v="1"/>
    <s v="music/indie rock"/>
    <n v="653.11000000000058"/>
    <n v="82.496921824104234"/>
    <x v="4"/>
    <s v="indie rock"/>
    <x v="2308"/>
    <d v="2014-08-29T01:00:00"/>
  </r>
  <r>
    <x v="0"/>
    <s v="US"/>
    <s v="USD"/>
    <n v="1362872537"/>
    <n v="1359848537"/>
    <b v="1"/>
    <n v="107"/>
    <b v="1"/>
    <s v="music/indie rock"/>
    <n v="400.47000000000025"/>
    <n v="59.817476635514019"/>
    <x v="4"/>
    <s v="indie rock"/>
    <x v="2309"/>
    <d v="2013-03-09T23:42:17"/>
  </r>
  <r>
    <x v="0"/>
    <s v="US"/>
    <s v="USD"/>
    <n v="1363889015"/>
    <n v="1361300615"/>
    <b v="1"/>
    <n v="1224"/>
    <b v="1"/>
    <s v="music/indie rock"/>
    <n v="60835.360000000001"/>
    <n v="64.816470588235291"/>
    <x v="4"/>
    <s v="indie rock"/>
    <x v="2310"/>
    <d v="2013-03-21T18:03:35"/>
  </r>
  <r>
    <x v="0"/>
    <s v="US"/>
    <s v="USD"/>
    <n v="1399421189"/>
    <n v="1396829189"/>
    <b v="1"/>
    <n v="104"/>
    <b v="1"/>
    <s v="music/indie rock"/>
    <n v="370"/>
    <n v="90.09615384615384"/>
    <x v="4"/>
    <s v="indie rock"/>
    <x v="2311"/>
    <d v="2014-05-07T00:06:29"/>
  </r>
  <r>
    <x v="0"/>
    <s v="US"/>
    <s v="USD"/>
    <n v="1397862000"/>
    <n v="1395155478"/>
    <b v="1"/>
    <n v="79"/>
    <b v="1"/>
    <s v="music/indie rock"/>
    <n v="236"/>
    <n v="40.962025316455694"/>
    <x v="4"/>
    <s v="indie rock"/>
    <x v="2312"/>
    <d v="2014-04-18T23:00:00"/>
  </r>
  <r>
    <x v="0"/>
    <s v="US"/>
    <s v="USD"/>
    <n v="1336086026"/>
    <n v="1333494026"/>
    <b v="1"/>
    <n v="157"/>
    <b v="1"/>
    <s v="music/indie rock"/>
    <n v="3792.0200000000004"/>
    <n v="56.000127388535034"/>
    <x v="4"/>
    <s v="indie rock"/>
    <x v="2313"/>
    <d v="2012-05-03T23:00:26"/>
  </r>
  <r>
    <x v="0"/>
    <s v="US"/>
    <s v="USD"/>
    <n v="1339074857"/>
    <n v="1336482857"/>
    <b v="1"/>
    <n v="50"/>
    <b v="1"/>
    <s v="music/indie rock"/>
    <n v="683.6400000000001"/>
    <n v="37.672800000000002"/>
    <x v="4"/>
    <s v="indie rock"/>
    <x v="2314"/>
    <d v="2012-06-07T13:14:17"/>
  </r>
  <r>
    <x v="0"/>
    <s v="US"/>
    <s v="USD"/>
    <n v="1336238743"/>
    <n v="1333646743"/>
    <b v="1"/>
    <n v="64"/>
    <b v="1"/>
    <s v="music/indie rock"/>
    <n v="65"/>
    <n v="40.078125"/>
    <x v="4"/>
    <s v="indie rock"/>
    <x v="2315"/>
    <d v="2012-05-05T17:25:43"/>
  </r>
  <r>
    <x v="0"/>
    <s v="US"/>
    <s v="USD"/>
    <n v="1260383040"/>
    <n v="1253726650"/>
    <b v="1"/>
    <n v="200"/>
    <b v="1"/>
    <s v="music/indie rock"/>
    <n v="606.39999999999964"/>
    <n v="78.031999999999996"/>
    <x v="4"/>
    <s v="indie rock"/>
    <x v="2316"/>
    <d v="2009-12-09T18:24:00"/>
  </r>
  <r>
    <x v="0"/>
    <s v="US"/>
    <s v="USD"/>
    <n v="1266210000"/>
    <n v="1263474049"/>
    <b v="1"/>
    <n v="22"/>
    <b v="1"/>
    <s v="music/indie rock"/>
    <n v="16"/>
    <n v="18.90909090909091"/>
    <x v="4"/>
    <s v="indie rock"/>
    <x v="2317"/>
    <d v="2010-02-15T05:00:00"/>
  </r>
  <r>
    <x v="0"/>
    <s v="US"/>
    <s v="USD"/>
    <n v="1253937540"/>
    <n v="1251214014"/>
    <b v="1"/>
    <n v="163"/>
    <b v="1"/>
    <s v="music/indie rock"/>
    <n v="1053"/>
    <n v="37.134969325153371"/>
    <x v="4"/>
    <s v="indie rock"/>
    <x v="2318"/>
    <d v="2009-09-26T03:59:00"/>
  </r>
  <r>
    <x v="0"/>
    <s v="US"/>
    <s v="USD"/>
    <n v="1387072685"/>
    <n v="1384480685"/>
    <b v="1"/>
    <n v="77"/>
    <b v="1"/>
    <s v="music/indie rock"/>
    <n v="231"/>
    <n v="41.961038961038959"/>
    <x v="4"/>
    <s v="indie rock"/>
    <x v="2319"/>
    <d v="2013-12-15T01:58:05"/>
  </r>
  <r>
    <x v="0"/>
    <s v="US"/>
    <s v="USD"/>
    <n v="1396463800"/>
    <n v="1393443400"/>
    <b v="1"/>
    <n v="89"/>
    <b v="1"/>
    <s v="music/indie rock"/>
    <n v="433"/>
    <n v="61.044943820224717"/>
    <x v="4"/>
    <s v="indie rock"/>
    <x v="2320"/>
    <d v="2014-04-02T18:36:40"/>
  </r>
  <r>
    <x v="3"/>
    <s v="AT"/>
    <s v="EUR"/>
    <n v="1491282901"/>
    <n v="1488694501"/>
    <b v="0"/>
    <n v="64"/>
    <b v="0"/>
    <s v="food/small batch"/>
    <n v="-6427"/>
    <n v="64.53125"/>
    <x v="7"/>
    <s v="small batch"/>
    <x v="2321"/>
    <d v="2017-04-04T05:15:01"/>
  </r>
  <r>
    <x v="3"/>
    <s v="US"/>
    <s v="USD"/>
    <n v="1491769769"/>
    <n v="1489181369"/>
    <b v="0"/>
    <n v="4"/>
    <b v="0"/>
    <s v="food/small batch"/>
    <n v="-2615"/>
    <n v="21.25"/>
    <x v="7"/>
    <s v="small batch"/>
    <x v="2322"/>
    <d v="2017-04-09T20:29:29"/>
  </r>
  <r>
    <x v="3"/>
    <s v="US"/>
    <s v="USD"/>
    <n v="1490033247"/>
    <n v="1489428447"/>
    <b v="0"/>
    <n v="4"/>
    <b v="0"/>
    <s v="food/small batch"/>
    <n v="-130"/>
    <n v="30"/>
    <x v="7"/>
    <s v="small batch"/>
    <x v="2323"/>
    <d v="2017-03-20T18:07:27"/>
  </r>
  <r>
    <x v="3"/>
    <s v="GB"/>
    <s v="GBP"/>
    <n v="1490559285"/>
    <n v="1487970885"/>
    <b v="0"/>
    <n v="61"/>
    <b v="0"/>
    <s v="food/small batch"/>
    <n v="-5945"/>
    <n v="25.491803278688526"/>
    <x v="7"/>
    <s v="small batch"/>
    <x v="2324"/>
    <d v="2017-03-26T20:14:45"/>
  </r>
  <r>
    <x v="3"/>
    <s v="US"/>
    <s v="USD"/>
    <n v="1490830331"/>
    <n v="1488241931"/>
    <b v="0"/>
    <n v="7"/>
    <b v="0"/>
    <s v="food/small batch"/>
    <n v="-920"/>
    <n v="11.428571428571429"/>
    <x v="7"/>
    <s v="small batch"/>
    <x v="2325"/>
    <d v="2017-03-29T23:32:11"/>
  </r>
  <r>
    <x v="3"/>
    <s v="US"/>
    <s v="USD"/>
    <n v="1493571600"/>
    <n v="1489106948"/>
    <b v="0"/>
    <n v="1"/>
    <b v="0"/>
    <s v="food/small batch"/>
    <n v="-14892"/>
    <n v="108"/>
    <x v="7"/>
    <s v="small batch"/>
    <x v="2326"/>
    <d v="2017-04-30T17:00:00"/>
  </r>
  <r>
    <x v="0"/>
    <s v="US"/>
    <s v="USD"/>
    <n v="1409090440"/>
    <n v="1406066440"/>
    <b v="1"/>
    <n v="3355"/>
    <b v="1"/>
    <s v="food/small batch"/>
    <n v="149133.01"/>
    <n v="54.883162444113267"/>
    <x v="7"/>
    <s v="small batch"/>
    <x v="2327"/>
    <d v="2014-08-26T22:00:40"/>
  </r>
  <r>
    <x v="0"/>
    <s v="US"/>
    <s v="USD"/>
    <n v="1434307537"/>
    <n v="1431715537"/>
    <b v="1"/>
    <n v="537"/>
    <b v="1"/>
    <s v="food/small batch"/>
    <n v="15445"/>
    <n v="47.383612662942269"/>
    <x v="7"/>
    <s v="small batch"/>
    <x v="2328"/>
    <d v="2015-06-14T18:45:37"/>
  </r>
  <r>
    <x v="0"/>
    <s v="US"/>
    <s v="USD"/>
    <n v="1405609146"/>
    <n v="1403017146"/>
    <b v="1"/>
    <n v="125"/>
    <b v="1"/>
    <s v="food/small batch"/>
    <n v="1480"/>
    <n v="211.84"/>
    <x v="7"/>
    <s v="small batch"/>
    <x v="2329"/>
    <d v="2014-07-17T14:59:06"/>
  </r>
  <r>
    <x v="0"/>
    <s v="US"/>
    <s v="USD"/>
    <n v="1451001600"/>
    <n v="1448400943"/>
    <b v="1"/>
    <n v="163"/>
    <b v="1"/>
    <s v="food/small batch"/>
    <n v="848"/>
    <n v="219.92638036809817"/>
    <x v="7"/>
    <s v="small batch"/>
    <x v="2330"/>
    <d v="2015-12-25T00:00:00"/>
  </r>
  <r>
    <x v="0"/>
    <s v="US"/>
    <s v="USD"/>
    <n v="1408320490"/>
    <n v="1405728490"/>
    <b v="1"/>
    <n v="283"/>
    <b v="1"/>
    <s v="food/small batch"/>
    <n v="3545.1000000000004"/>
    <n v="40.795406360424032"/>
    <x v="7"/>
    <s v="small batch"/>
    <x v="2331"/>
    <d v="2014-08-18T00:08:10"/>
  </r>
  <r>
    <x v="0"/>
    <s v="US"/>
    <s v="USD"/>
    <n v="1423235071"/>
    <n v="1420643071"/>
    <b v="1"/>
    <n v="352"/>
    <b v="1"/>
    <s v="food/small batch"/>
    <n v="1577"/>
    <n v="75.502840909090907"/>
    <x v="7"/>
    <s v="small batch"/>
    <x v="2332"/>
    <d v="2015-02-06T15:04:31"/>
  </r>
  <r>
    <x v="0"/>
    <s v="US"/>
    <s v="USD"/>
    <n v="1401385800"/>
    <n v="1399563390"/>
    <b v="1"/>
    <n v="94"/>
    <b v="1"/>
    <s v="food/small batch"/>
    <n v="673"/>
    <n v="13.542553191489361"/>
    <x v="7"/>
    <s v="small batch"/>
    <x v="2333"/>
    <d v="2014-05-29T17:50:00"/>
  </r>
  <r>
    <x v="0"/>
    <s v="US"/>
    <s v="USD"/>
    <n v="1415208840"/>
    <n v="1412611498"/>
    <b v="1"/>
    <n v="67"/>
    <b v="1"/>
    <s v="food/small batch"/>
    <n v="78"/>
    <n v="60.865671641791046"/>
    <x v="7"/>
    <s v="small batch"/>
    <x v="2334"/>
    <d v="2014-11-05T17:34:00"/>
  </r>
  <r>
    <x v="0"/>
    <s v="US"/>
    <s v="USD"/>
    <n v="1402494243"/>
    <n v="1399902243"/>
    <b v="1"/>
    <n v="221"/>
    <b v="1"/>
    <s v="food/small batch"/>
    <n v="568"/>
    <n v="115.69230769230769"/>
    <x v="7"/>
    <s v="small batch"/>
    <x v="2335"/>
    <d v="2014-06-11T13:44:03"/>
  </r>
  <r>
    <x v="0"/>
    <s v="US"/>
    <s v="USD"/>
    <n v="1394316695"/>
    <n v="1390860695"/>
    <b v="1"/>
    <n v="2165"/>
    <b v="1"/>
    <s v="food/small batch"/>
    <n v="84146.51"/>
    <n v="48.104623556581984"/>
    <x v="7"/>
    <s v="small batch"/>
    <x v="2336"/>
    <d v="2014-03-08T22:11:35"/>
  </r>
  <r>
    <x v="0"/>
    <s v="US"/>
    <s v="USD"/>
    <n v="1403796143"/>
    <n v="1401204143"/>
    <b v="1"/>
    <n v="179"/>
    <b v="1"/>
    <s v="food/small batch"/>
    <n v="1279"/>
    <n v="74.184357541899445"/>
    <x v="7"/>
    <s v="small batch"/>
    <x v="2337"/>
    <d v="2014-06-26T15:22:23"/>
  </r>
  <r>
    <x v="0"/>
    <s v="US"/>
    <s v="USD"/>
    <n v="1404077484"/>
    <n v="1401485484"/>
    <b v="1"/>
    <n v="123"/>
    <b v="1"/>
    <s v="food/small batch"/>
    <n v="171.5"/>
    <n v="123.34552845528455"/>
    <x v="7"/>
    <s v="small batch"/>
    <x v="2338"/>
    <d v="2014-06-29T21:31:24"/>
  </r>
  <r>
    <x v="0"/>
    <s v="US"/>
    <s v="USD"/>
    <n v="1482134340"/>
    <n v="1479496309"/>
    <b v="1"/>
    <n v="1104"/>
    <b v="1"/>
    <s v="food/small batch"/>
    <n v="48552"/>
    <n v="66.623188405797094"/>
    <x v="7"/>
    <s v="small batch"/>
    <x v="2339"/>
    <d v="2016-12-19T07:59:00"/>
  </r>
  <r>
    <x v="0"/>
    <s v="US"/>
    <s v="USD"/>
    <n v="1477841138"/>
    <n v="1475249138"/>
    <b v="1"/>
    <n v="403"/>
    <b v="1"/>
    <s v="food/small batch"/>
    <n v="2311"/>
    <n v="104.99007444168734"/>
    <x v="7"/>
    <s v="small batch"/>
    <x v="2340"/>
    <d v="2016-10-30T15:25:38"/>
  </r>
  <r>
    <x v="1"/>
    <s v="US"/>
    <s v="USD"/>
    <n v="1436729504"/>
    <n v="1434137504"/>
    <b v="0"/>
    <n v="0"/>
    <b v="0"/>
    <s v="technology/web"/>
    <n v="-5000"/>
    <e v="#DIV/0!"/>
    <x v="2"/>
    <s v="web"/>
    <x v="2341"/>
    <d v="2015-07-12T19:31:44"/>
  </r>
  <r>
    <x v="1"/>
    <s v="US"/>
    <s v="USD"/>
    <n v="1412571600"/>
    <n v="1410799870"/>
    <b v="0"/>
    <n v="0"/>
    <b v="0"/>
    <s v="technology/web"/>
    <n v="-5500"/>
    <e v="#DIV/0!"/>
    <x v="2"/>
    <s v="web"/>
    <x v="2342"/>
    <d v="2014-10-06T05:00:00"/>
  </r>
  <r>
    <x v="1"/>
    <s v="US"/>
    <s v="USD"/>
    <n v="1452282420"/>
    <n v="1447962505"/>
    <b v="0"/>
    <n v="1"/>
    <b v="0"/>
    <s v="technology/web"/>
    <n v="-9700"/>
    <n v="300"/>
    <x v="2"/>
    <s v="web"/>
    <x v="2343"/>
    <d v="2016-01-08T19:47:00"/>
  </r>
  <r>
    <x v="1"/>
    <s v="CA"/>
    <s v="CAD"/>
    <n v="1466789269"/>
    <n v="1464197269"/>
    <b v="0"/>
    <n v="1"/>
    <b v="0"/>
    <s v="technology/web"/>
    <n v="-999"/>
    <n v="1"/>
    <x v="2"/>
    <s v="web"/>
    <x v="2344"/>
    <d v="2016-06-24T17:27:49"/>
  </r>
  <r>
    <x v="1"/>
    <s v="US"/>
    <s v="USD"/>
    <n v="1427845140"/>
    <n v="1424822556"/>
    <b v="0"/>
    <n v="0"/>
    <b v="0"/>
    <s v="technology/web"/>
    <n v="-3000"/>
    <e v="#DIV/0!"/>
    <x v="2"/>
    <s v="web"/>
    <x v="2345"/>
    <d v="2015-03-31T23:39:00"/>
  </r>
  <r>
    <x v="1"/>
    <s v="US"/>
    <s v="USD"/>
    <n v="1476731431"/>
    <n v="1472843431"/>
    <b v="0"/>
    <n v="3"/>
    <b v="0"/>
    <s v="technology/web"/>
    <n v="-59961"/>
    <n v="13"/>
    <x v="2"/>
    <s v="web"/>
    <x v="2346"/>
    <d v="2016-10-17T19:10:31"/>
  </r>
  <r>
    <x v="1"/>
    <s v="US"/>
    <s v="USD"/>
    <n v="1472135676"/>
    <n v="1469543676"/>
    <b v="0"/>
    <n v="1"/>
    <b v="0"/>
    <s v="technology/web"/>
    <n v="-985"/>
    <n v="15"/>
    <x v="2"/>
    <s v="web"/>
    <x v="2347"/>
    <d v="2016-08-25T14:34:36"/>
  </r>
  <r>
    <x v="1"/>
    <s v="US"/>
    <s v="USD"/>
    <n v="1456006938"/>
    <n v="1450822938"/>
    <b v="0"/>
    <n v="5"/>
    <b v="0"/>
    <s v="technology/web"/>
    <n v="-69730"/>
    <n v="54"/>
    <x v="2"/>
    <s v="web"/>
    <x v="2348"/>
    <d v="2016-02-20T22:22:18"/>
  </r>
  <r>
    <x v="1"/>
    <s v="SE"/>
    <s v="SEK"/>
    <n v="1439318228"/>
    <n v="1436812628"/>
    <b v="0"/>
    <n v="0"/>
    <b v="0"/>
    <s v="technology/web"/>
    <n v="-474900"/>
    <e v="#DIV/0!"/>
    <x v="2"/>
    <s v="web"/>
    <x v="2349"/>
    <d v="2015-08-11T18:37:08"/>
  </r>
  <r>
    <x v="1"/>
    <s v="IE"/>
    <s v="EUR"/>
    <n v="1483474370"/>
    <n v="1480882370"/>
    <b v="0"/>
    <n v="0"/>
    <b v="0"/>
    <s v="technology/web"/>
    <n v="-50000"/>
    <e v="#DIV/0!"/>
    <x v="2"/>
    <s v="web"/>
    <x v="2350"/>
    <d v="2017-01-03T20:12:50"/>
  </r>
  <r>
    <x v="1"/>
    <s v="NZ"/>
    <s v="NZD"/>
    <n v="1430360739"/>
    <n v="1427768739"/>
    <b v="0"/>
    <n v="7"/>
    <b v="0"/>
    <s v="technology/web"/>
    <n v="-18792"/>
    <n v="15.428571428571429"/>
    <x v="2"/>
    <s v="web"/>
    <x v="2351"/>
    <d v="2015-04-30T02:25:39"/>
  </r>
  <r>
    <x v="1"/>
    <s v="US"/>
    <s v="USD"/>
    <n v="1433603552"/>
    <n v="1428419552"/>
    <b v="0"/>
    <n v="0"/>
    <b v="0"/>
    <s v="technology/web"/>
    <n v="-2000"/>
    <e v="#DIV/0!"/>
    <x v="2"/>
    <s v="web"/>
    <x v="2352"/>
    <d v="2015-06-06T15:12:32"/>
  </r>
  <r>
    <x v="1"/>
    <s v="US"/>
    <s v="USD"/>
    <n v="1429632822"/>
    <n v="1428596022"/>
    <b v="0"/>
    <n v="0"/>
    <b v="0"/>
    <s v="technology/web"/>
    <n v="-1000"/>
    <e v="#DIV/0!"/>
    <x v="2"/>
    <s v="web"/>
    <x v="2353"/>
    <d v="2015-04-21T16:13:42"/>
  </r>
  <r>
    <x v="1"/>
    <s v="US"/>
    <s v="USD"/>
    <n v="1420910460"/>
    <n v="1415726460"/>
    <b v="0"/>
    <n v="1"/>
    <b v="0"/>
    <s v="technology/web"/>
    <n v="-34975"/>
    <n v="25"/>
    <x v="2"/>
    <s v="web"/>
    <x v="2354"/>
    <d v="2015-01-10T17:21:00"/>
  </r>
  <r>
    <x v="1"/>
    <s v="AU"/>
    <s v="AUD"/>
    <n v="1430604136"/>
    <n v="1428012136"/>
    <b v="0"/>
    <n v="2"/>
    <b v="0"/>
    <s v="technology/web"/>
    <n v="-7945"/>
    <n v="27.5"/>
    <x v="2"/>
    <s v="web"/>
    <x v="2355"/>
    <d v="2015-05-02T22:02:16"/>
  </r>
  <r>
    <x v="1"/>
    <s v="NL"/>
    <s v="EUR"/>
    <n v="1433530104"/>
    <n v="1430938104"/>
    <b v="0"/>
    <n v="0"/>
    <b v="0"/>
    <s v="technology/web"/>
    <n v="-10000"/>
    <e v="#DIV/0!"/>
    <x v="2"/>
    <s v="web"/>
    <x v="2356"/>
    <d v="2015-06-05T18:48:24"/>
  </r>
  <r>
    <x v="1"/>
    <s v="GB"/>
    <s v="GBP"/>
    <n v="1445093578"/>
    <n v="1442501578"/>
    <b v="0"/>
    <n v="0"/>
    <b v="0"/>
    <s v="technology/web"/>
    <n v="-27000"/>
    <e v="#DIV/0!"/>
    <x v="2"/>
    <s v="web"/>
    <x v="2357"/>
    <d v="2015-10-17T14:52:58"/>
  </r>
  <r>
    <x v="1"/>
    <s v="GB"/>
    <s v="GBP"/>
    <n v="1422664740"/>
    <n v="1417818036"/>
    <b v="0"/>
    <n v="0"/>
    <b v="0"/>
    <s v="technology/web"/>
    <n v="-1500"/>
    <e v="#DIV/0!"/>
    <x v="2"/>
    <s v="web"/>
    <x v="2358"/>
    <d v="2015-01-31T00:39:00"/>
  </r>
  <r>
    <x v="1"/>
    <s v="US"/>
    <s v="USD"/>
    <n v="1438616124"/>
    <n v="1433432124"/>
    <b v="0"/>
    <n v="3"/>
    <b v="0"/>
    <s v="technology/web"/>
    <n v="-6399"/>
    <n v="367"/>
    <x v="2"/>
    <s v="web"/>
    <x v="2359"/>
    <d v="2015-08-03T15:35:24"/>
  </r>
  <r>
    <x v="1"/>
    <s v="CA"/>
    <s v="CAD"/>
    <n v="1454864280"/>
    <n v="1452272280"/>
    <b v="0"/>
    <n v="1"/>
    <b v="0"/>
    <s v="technology/web"/>
    <n v="-4998"/>
    <n v="2"/>
    <x v="2"/>
    <s v="web"/>
    <x v="2360"/>
    <d v="2016-02-07T16:58:00"/>
  </r>
  <r>
    <x v="1"/>
    <s v="CA"/>
    <s v="CAD"/>
    <n v="1462053600"/>
    <n v="1459975008"/>
    <b v="0"/>
    <n v="0"/>
    <b v="0"/>
    <s v="technology/web"/>
    <n v="-200"/>
    <e v="#DIV/0!"/>
    <x v="2"/>
    <s v="web"/>
    <x v="2361"/>
    <d v="2016-04-30T22:00:00"/>
  </r>
  <r>
    <x v="1"/>
    <s v="US"/>
    <s v="USD"/>
    <n v="1418315470"/>
    <n v="1415723470"/>
    <b v="0"/>
    <n v="2"/>
    <b v="0"/>
    <s v="technology/web"/>
    <n v="-300"/>
    <n v="60"/>
    <x v="2"/>
    <s v="web"/>
    <x v="2362"/>
    <d v="2014-12-11T16:31:10"/>
  </r>
  <r>
    <x v="1"/>
    <s v="US"/>
    <s v="USD"/>
    <n v="1451348200"/>
    <n v="1447460200"/>
    <b v="0"/>
    <n v="0"/>
    <b v="0"/>
    <s v="technology/web"/>
    <n v="-175000"/>
    <e v="#DIV/0!"/>
    <x v="2"/>
    <s v="web"/>
    <x v="2363"/>
    <d v="2015-12-29T00:16:40"/>
  </r>
  <r>
    <x v="1"/>
    <s v="US"/>
    <s v="USD"/>
    <n v="1445898356"/>
    <n v="1441146356"/>
    <b v="0"/>
    <n v="0"/>
    <b v="0"/>
    <s v="technology/web"/>
    <n v="-128"/>
    <e v="#DIV/0!"/>
    <x v="2"/>
    <s v="web"/>
    <x v="2364"/>
    <d v="2015-10-26T22:25:56"/>
  </r>
  <r>
    <x v="1"/>
    <s v="IT"/>
    <s v="EUR"/>
    <n v="1453071600"/>
    <n v="1449596425"/>
    <b v="0"/>
    <n v="0"/>
    <b v="0"/>
    <s v="technology/web"/>
    <n v="-1000"/>
    <e v="#DIV/0!"/>
    <x v="2"/>
    <s v="web"/>
    <x v="2365"/>
    <d v="2016-01-17T23:00:00"/>
  </r>
  <r>
    <x v="1"/>
    <s v="GB"/>
    <s v="GBP"/>
    <n v="1445431533"/>
    <n v="1442839533"/>
    <b v="0"/>
    <n v="27"/>
    <b v="0"/>
    <s v="technology/web"/>
    <n v="-22370"/>
    <n v="97.407407407407405"/>
    <x v="2"/>
    <s v="web"/>
    <x v="2366"/>
    <d v="2015-10-21T12:45:33"/>
  </r>
  <r>
    <x v="1"/>
    <s v="US"/>
    <s v="USD"/>
    <n v="1461622616"/>
    <n v="1456442216"/>
    <b v="0"/>
    <n v="14"/>
    <b v="0"/>
    <s v="technology/web"/>
    <n v="-49330"/>
    <n v="47.857142857142854"/>
    <x v="2"/>
    <s v="web"/>
    <x v="2367"/>
    <d v="2016-04-25T22:16:56"/>
  </r>
  <r>
    <x v="1"/>
    <s v="US"/>
    <s v="USD"/>
    <n v="1429028365"/>
    <n v="1425143965"/>
    <b v="0"/>
    <n v="2"/>
    <b v="0"/>
    <s v="technology/web"/>
    <n v="-39900"/>
    <n v="50"/>
    <x v="2"/>
    <s v="web"/>
    <x v="2368"/>
    <d v="2015-04-14T16:19:25"/>
  </r>
  <r>
    <x v="1"/>
    <s v="US"/>
    <s v="USD"/>
    <n v="1455132611"/>
    <n v="1452540611"/>
    <b v="0"/>
    <n v="0"/>
    <b v="0"/>
    <s v="technology/web"/>
    <n v="-25000"/>
    <e v="#DIV/0!"/>
    <x v="2"/>
    <s v="web"/>
    <x v="2369"/>
    <d v="2016-02-10T19:30:11"/>
  </r>
  <r>
    <x v="1"/>
    <s v="US"/>
    <s v="USD"/>
    <n v="1418877141"/>
    <n v="1416285141"/>
    <b v="0"/>
    <n v="4"/>
    <b v="0"/>
    <s v="technology/web"/>
    <n v="-24918"/>
    <n v="20.5"/>
    <x v="2"/>
    <s v="web"/>
    <x v="2370"/>
    <d v="2014-12-18T04:32:21"/>
  </r>
  <r>
    <x v="1"/>
    <s v="US"/>
    <s v="USD"/>
    <n v="1435257596"/>
    <n v="1432665596"/>
    <b v="0"/>
    <n v="0"/>
    <b v="0"/>
    <s v="technology/web"/>
    <n v="-2000"/>
    <e v="#DIV/0!"/>
    <x v="2"/>
    <s v="web"/>
    <x v="2371"/>
    <d v="2015-06-25T18:39:56"/>
  </r>
  <r>
    <x v="1"/>
    <s v="AU"/>
    <s v="AUD"/>
    <n v="1429839571"/>
    <n v="1427247571"/>
    <b v="0"/>
    <n v="6"/>
    <b v="0"/>
    <s v="technology/web"/>
    <n v="-5320"/>
    <n v="30"/>
    <x v="2"/>
    <s v="web"/>
    <x v="2372"/>
    <d v="2015-04-24T01:39:31"/>
  </r>
  <r>
    <x v="1"/>
    <s v="SE"/>
    <s v="SEK"/>
    <n v="1440863624"/>
    <n v="1438271624"/>
    <b v="0"/>
    <n v="1"/>
    <b v="0"/>
    <s v="technology/web"/>
    <n v="-849950"/>
    <n v="50"/>
    <x v="2"/>
    <s v="web"/>
    <x v="2373"/>
    <d v="2015-08-29T15:53:44"/>
  </r>
  <r>
    <x v="1"/>
    <s v="US"/>
    <s v="USD"/>
    <n v="1423772060"/>
    <n v="1421180060"/>
    <b v="0"/>
    <n v="1"/>
    <b v="0"/>
    <s v="technology/web"/>
    <n v="-21990"/>
    <n v="10"/>
    <x v="2"/>
    <s v="web"/>
    <x v="2374"/>
    <d v="2015-02-12T20:14:20"/>
  </r>
  <r>
    <x v="1"/>
    <s v="US"/>
    <s v="USD"/>
    <n v="1473451437"/>
    <n v="1470859437"/>
    <b v="0"/>
    <n v="0"/>
    <b v="0"/>
    <s v="technology/web"/>
    <n v="-10000"/>
    <e v="#DIV/0!"/>
    <x v="2"/>
    <s v="web"/>
    <x v="2375"/>
    <d v="2016-09-09T20:03:57"/>
  </r>
  <r>
    <x v="1"/>
    <s v="US"/>
    <s v="USD"/>
    <n v="1449785566"/>
    <n v="1447193566"/>
    <b v="0"/>
    <n v="4"/>
    <b v="0"/>
    <s v="technology/web"/>
    <n v="-2673.67"/>
    <n v="81.582499999999996"/>
    <x v="2"/>
    <s v="web"/>
    <x v="2376"/>
    <d v="2015-12-10T22:12:46"/>
  </r>
  <r>
    <x v="1"/>
    <s v="CA"/>
    <s v="CAD"/>
    <n v="1480110783"/>
    <n v="1477515183"/>
    <b v="0"/>
    <n v="0"/>
    <b v="0"/>
    <s v="technology/web"/>
    <n v="-2500"/>
    <e v="#DIV/0!"/>
    <x v="2"/>
    <s v="web"/>
    <x v="2377"/>
    <d v="2016-11-25T21:53:03"/>
  </r>
  <r>
    <x v="1"/>
    <s v="US"/>
    <s v="USD"/>
    <n v="1440548330"/>
    <n v="1438042730"/>
    <b v="0"/>
    <n v="0"/>
    <b v="0"/>
    <s v="technology/web"/>
    <n v="-110000"/>
    <e v="#DIV/0!"/>
    <x v="2"/>
    <s v="web"/>
    <x v="2378"/>
    <d v="2015-08-26T00:18:50"/>
  </r>
  <r>
    <x v="1"/>
    <s v="US"/>
    <s v="USD"/>
    <n v="1444004616"/>
    <n v="1440116616"/>
    <b v="0"/>
    <n v="0"/>
    <b v="0"/>
    <s v="technology/web"/>
    <n v="-30000"/>
    <e v="#DIV/0!"/>
    <x v="2"/>
    <s v="web"/>
    <x v="2379"/>
    <d v="2015-10-05T00:23:36"/>
  </r>
  <r>
    <x v="1"/>
    <s v="US"/>
    <s v="USD"/>
    <n v="1443726142"/>
    <n v="1441134142"/>
    <b v="0"/>
    <n v="3"/>
    <b v="0"/>
    <s v="technology/web"/>
    <n v="-14945"/>
    <n v="18.333333333333332"/>
    <x v="2"/>
    <s v="web"/>
    <x v="2380"/>
    <d v="2015-10-01T19:02:22"/>
  </r>
  <r>
    <x v="1"/>
    <s v="US"/>
    <s v="USD"/>
    <n v="1428704848"/>
    <n v="1426112848"/>
    <b v="0"/>
    <n v="7"/>
    <b v="0"/>
    <s v="technology/web"/>
    <n v="-84779"/>
    <n v="224.42857142857142"/>
    <x v="2"/>
    <s v="web"/>
    <x v="2381"/>
    <d v="2015-04-10T22:27:28"/>
  </r>
  <r>
    <x v="1"/>
    <s v="US"/>
    <s v="USD"/>
    <n v="1438662603"/>
    <n v="1436502603"/>
    <b v="0"/>
    <n v="2"/>
    <b v="0"/>
    <s v="technology/web"/>
    <n v="-2925"/>
    <n v="37.5"/>
    <x v="2"/>
    <s v="web"/>
    <x v="2382"/>
    <d v="2015-08-04T04:30:03"/>
  </r>
  <r>
    <x v="1"/>
    <s v="NZ"/>
    <s v="NZD"/>
    <n v="1424568107"/>
    <n v="1421976107"/>
    <b v="0"/>
    <n v="3"/>
    <b v="0"/>
    <s v="technology/web"/>
    <n v="-9565"/>
    <n v="145"/>
    <x v="2"/>
    <s v="web"/>
    <x v="2383"/>
    <d v="2015-02-22T01:21:47"/>
  </r>
  <r>
    <x v="1"/>
    <s v="US"/>
    <s v="USD"/>
    <n v="1415932643"/>
    <n v="1413337043"/>
    <b v="0"/>
    <n v="8"/>
    <b v="0"/>
    <s v="technology/web"/>
    <n v="-992"/>
    <n v="1"/>
    <x v="2"/>
    <s v="web"/>
    <x v="2384"/>
    <d v="2014-11-14T02:37:23"/>
  </r>
  <r>
    <x v="1"/>
    <s v="US"/>
    <s v="USD"/>
    <n v="1438793432"/>
    <n v="1436201432"/>
    <b v="0"/>
    <n v="7"/>
    <b v="0"/>
    <s v="technology/web"/>
    <n v="-64212"/>
    <n v="112.57142857142857"/>
    <x v="2"/>
    <s v="web"/>
    <x v="2385"/>
    <d v="2015-08-05T16:50:32"/>
  </r>
  <r>
    <x v="1"/>
    <s v="CA"/>
    <s v="CAD"/>
    <n v="1420920424"/>
    <n v="1415736424"/>
    <b v="0"/>
    <n v="0"/>
    <b v="0"/>
    <s v="technology/web"/>
    <n v="-30000"/>
    <e v="#DIV/0!"/>
    <x v="2"/>
    <s v="web"/>
    <x v="2386"/>
    <d v="2015-01-10T20:07:04"/>
  </r>
  <r>
    <x v="1"/>
    <s v="US"/>
    <s v="USD"/>
    <n v="1469199740"/>
    <n v="1465311740"/>
    <b v="0"/>
    <n v="3"/>
    <b v="0"/>
    <s v="technology/web"/>
    <n v="-148974"/>
    <n v="342"/>
    <x v="2"/>
    <s v="web"/>
    <x v="2387"/>
    <d v="2016-07-22T15:02:20"/>
  </r>
  <r>
    <x v="1"/>
    <s v="US"/>
    <s v="USD"/>
    <n v="1421350140"/>
    <n v="1418761759"/>
    <b v="0"/>
    <n v="8"/>
    <b v="0"/>
    <s v="technology/web"/>
    <n v="-36537"/>
    <n v="57.875"/>
    <x v="2"/>
    <s v="web"/>
    <x v="2388"/>
    <d v="2015-01-15T19:29:00"/>
  </r>
  <r>
    <x v="1"/>
    <s v="FR"/>
    <s v="EUR"/>
    <n v="1437861540"/>
    <n v="1435160452"/>
    <b v="0"/>
    <n v="1"/>
    <b v="0"/>
    <s v="technology/web"/>
    <n v="-15970"/>
    <n v="30"/>
    <x v="2"/>
    <s v="web"/>
    <x v="2389"/>
    <d v="2015-07-25T21:59:00"/>
  </r>
  <r>
    <x v="1"/>
    <s v="AU"/>
    <s v="AUD"/>
    <n v="1420352264"/>
    <n v="1416896264"/>
    <b v="0"/>
    <n v="0"/>
    <b v="0"/>
    <s v="technology/web"/>
    <n v="-510000"/>
    <e v="#DIV/0!"/>
    <x v="2"/>
    <s v="web"/>
    <x v="2390"/>
    <d v="2015-01-04T06:17:44"/>
  </r>
  <r>
    <x v="1"/>
    <s v="US"/>
    <s v="USD"/>
    <n v="1427825044"/>
    <n v="1425236644"/>
    <b v="0"/>
    <n v="1"/>
    <b v="0"/>
    <s v="technology/web"/>
    <n v="-19975"/>
    <n v="25"/>
    <x v="2"/>
    <s v="web"/>
    <x v="2391"/>
    <d v="2015-03-31T18:04:04"/>
  </r>
  <r>
    <x v="1"/>
    <s v="US"/>
    <s v="USD"/>
    <n v="1446087223"/>
    <n v="1443495223"/>
    <b v="0"/>
    <n v="0"/>
    <b v="0"/>
    <s v="technology/web"/>
    <n v="-4200"/>
    <e v="#DIV/0!"/>
    <x v="2"/>
    <s v="web"/>
    <x v="2392"/>
    <d v="2015-10-29T02:53:43"/>
  </r>
  <r>
    <x v="1"/>
    <s v="US"/>
    <s v="USD"/>
    <n v="1439048017"/>
    <n v="1436456017"/>
    <b v="0"/>
    <n v="1"/>
    <b v="0"/>
    <s v="technology/web"/>
    <n v="-99950"/>
    <n v="50"/>
    <x v="2"/>
    <s v="web"/>
    <x v="2393"/>
    <d v="2015-08-08T15:33:37"/>
  </r>
  <r>
    <x v="1"/>
    <s v="IE"/>
    <s v="EUR"/>
    <n v="1424940093"/>
    <n v="1422348093"/>
    <b v="0"/>
    <n v="2"/>
    <b v="0"/>
    <s v="technology/web"/>
    <n v="-4997"/>
    <n v="1.5"/>
    <x v="2"/>
    <s v="web"/>
    <x v="2394"/>
    <d v="2015-02-26T08:41:33"/>
  </r>
  <r>
    <x v="1"/>
    <s v="US"/>
    <s v="USD"/>
    <n v="1484038620"/>
    <n v="1481597687"/>
    <b v="0"/>
    <n v="0"/>
    <b v="0"/>
    <s v="technology/web"/>
    <n v="-33000"/>
    <e v="#DIV/0!"/>
    <x v="2"/>
    <s v="web"/>
    <x v="2395"/>
    <d v="2017-01-10T08:57:00"/>
  </r>
  <r>
    <x v="1"/>
    <s v="CH"/>
    <s v="CHF"/>
    <n v="1444940558"/>
    <n v="1442348558"/>
    <b v="0"/>
    <n v="1"/>
    <b v="0"/>
    <s v="technology/web"/>
    <n v="-4990"/>
    <n v="10"/>
    <x v="2"/>
    <s v="web"/>
    <x v="2396"/>
    <d v="2015-10-15T20:22:38"/>
  </r>
  <r>
    <x v="1"/>
    <s v="US"/>
    <s v="USD"/>
    <n v="1420233256"/>
    <n v="1417641256"/>
    <b v="0"/>
    <n v="0"/>
    <b v="0"/>
    <s v="technology/web"/>
    <n v="-124000"/>
    <e v="#DIV/0!"/>
    <x v="2"/>
    <s v="web"/>
    <x v="2397"/>
    <d v="2015-01-02T21:14:16"/>
  </r>
  <r>
    <x v="1"/>
    <s v="US"/>
    <s v="USD"/>
    <n v="1435874384"/>
    <n v="1433282384"/>
    <b v="0"/>
    <n v="0"/>
    <b v="0"/>
    <s v="technology/web"/>
    <n v="-4000"/>
    <e v="#DIV/0!"/>
    <x v="2"/>
    <s v="web"/>
    <x v="2398"/>
    <d v="2015-07-02T21:59:44"/>
  </r>
  <r>
    <x v="1"/>
    <s v="SE"/>
    <s v="SEK"/>
    <n v="1418934506"/>
    <n v="1415910506"/>
    <b v="0"/>
    <n v="0"/>
    <b v="0"/>
    <s v="technology/web"/>
    <n v="-13000"/>
    <e v="#DIV/0!"/>
    <x v="2"/>
    <s v="web"/>
    <x v="2399"/>
    <d v="2014-12-18T20:28:26"/>
  </r>
  <r>
    <x v="1"/>
    <s v="AU"/>
    <s v="AUD"/>
    <n v="1460615164"/>
    <n v="1458023164"/>
    <b v="0"/>
    <n v="0"/>
    <b v="0"/>
    <s v="technology/web"/>
    <n v="-50000"/>
    <e v="#DIV/0!"/>
    <x v="2"/>
    <s v="web"/>
    <x v="2400"/>
    <d v="2016-04-14T06:26:04"/>
  </r>
  <r>
    <x v="2"/>
    <s v="US"/>
    <s v="USD"/>
    <n v="1457207096"/>
    <n v="1452023096"/>
    <b v="0"/>
    <n v="9"/>
    <b v="0"/>
    <s v="food/food trucks"/>
    <n v="-27799"/>
    <n v="22.333333333333332"/>
    <x v="7"/>
    <s v="food trucks"/>
    <x v="2401"/>
    <d v="2016-03-05T19:44:56"/>
  </r>
  <r>
    <x v="2"/>
    <s v="US"/>
    <s v="USD"/>
    <n v="1431533931"/>
    <n v="1428941931"/>
    <b v="0"/>
    <n v="1"/>
    <b v="0"/>
    <s v="food/food trucks"/>
    <n v="-11948"/>
    <n v="52"/>
    <x v="7"/>
    <s v="food trucks"/>
    <x v="2402"/>
    <d v="2015-05-13T16:18:51"/>
  </r>
  <r>
    <x v="2"/>
    <s v="GB"/>
    <s v="GBP"/>
    <n v="1459368658"/>
    <n v="1454188258"/>
    <b v="0"/>
    <n v="12"/>
    <b v="0"/>
    <s v="food/food trucks"/>
    <n v="-998"/>
    <n v="16.833333333333332"/>
    <x v="7"/>
    <s v="food trucks"/>
    <x v="2403"/>
    <d v="2016-03-30T20:10:58"/>
  </r>
  <r>
    <x v="2"/>
    <s v="US"/>
    <s v="USD"/>
    <n v="1451782607"/>
    <n v="1449190607"/>
    <b v="0"/>
    <n v="0"/>
    <b v="0"/>
    <s v="food/food trucks"/>
    <n v="-15000"/>
    <e v="#DIV/0!"/>
    <x v="7"/>
    <s v="food trucks"/>
    <x v="2404"/>
    <d v="2016-01-03T00:56:47"/>
  </r>
  <r>
    <x v="2"/>
    <s v="US"/>
    <s v="USD"/>
    <n v="1472911375"/>
    <n v="1471096975"/>
    <b v="0"/>
    <n v="20"/>
    <b v="0"/>
    <s v="food/food trucks"/>
    <n v="-3874"/>
    <n v="56.3"/>
    <x v="7"/>
    <s v="food trucks"/>
    <x v="2405"/>
    <d v="2016-09-03T14:02:55"/>
  </r>
  <r>
    <x v="2"/>
    <s v="US"/>
    <s v="USD"/>
    <n v="1421635190"/>
    <n v="1418179190"/>
    <b v="0"/>
    <n v="16"/>
    <b v="0"/>
    <s v="food/food trucks"/>
    <n v="-1905"/>
    <n v="84.0625"/>
    <x v="7"/>
    <s v="food trucks"/>
    <x v="2406"/>
    <d v="2015-01-19T02:39:50"/>
  </r>
  <r>
    <x v="2"/>
    <s v="US"/>
    <s v="USD"/>
    <n v="1428732000"/>
    <n v="1426772928"/>
    <b v="0"/>
    <n v="33"/>
    <b v="0"/>
    <s v="food/food trucks"/>
    <n v="-16443"/>
    <n v="168.39393939393941"/>
    <x v="7"/>
    <s v="food trucks"/>
    <x v="2407"/>
    <d v="2015-04-11T06:00:00"/>
  </r>
  <r>
    <x v="2"/>
    <s v="US"/>
    <s v="USD"/>
    <n v="1415247757"/>
    <n v="1412652157"/>
    <b v="0"/>
    <n v="2"/>
    <b v="0"/>
    <s v="food/food trucks"/>
    <n v="-14970"/>
    <n v="15"/>
    <x v="7"/>
    <s v="food trucks"/>
    <x v="2408"/>
    <d v="2014-11-06T04:22:37"/>
  </r>
  <r>
    <x v="2"/>
    <s v="US"/>
    <s v="USD"/>
    <n v="1439931675"/>
    <n v="1437339675"/>
    <b v="0"/>
    <n v="6"/>
    <b v="0"/>
    <s v="food/food trucks"/>
    <n v="-24540"/>
    <n v="76.666666666666671"/>
    <x v="7"/>
    <s v="food trucks"/>
    <x v="2409"/>
    <d v="2015-08-18T21:01:15"/>
  </r>
  <r>
    <x v="2"/>
    <s v="AU"/>
    <s v="AUD"/>
    <n v="1441619275"/>
    <n v="1439027275"/>
    <b v="0"/>
    <n v="0"/>
    <b v="0"/>
    <s v="food/food trucks"/>
    <n v="-15000"/>
    <e v="#DIV/0!"/>
    <x v="7"/>
    <s v="food trucks"/>
    <x v="2410"/>
    <d v="2015-09-07T09:47:55"/>
  </r>
  <r>
    <x v="2"/>
    <s v="US"/>
    <s v="USD"/>
    <n v="1440524082"/>
    <n v="1437932082"/>
    <b v="0"/>
    <n v="3"/>
    <b v="0"/>
    <s v="food/food trucks"/>
    <n v="-24849"/>
    <n v="50.333333333333336"/>
    <x v="7"/>
    <s v="food trucks"/>
    <x v="2411"/>
    <d v="2015-08-25T17:34:42"/>
  </r>
  <r>
    <x v="2"/>
    <s v="FR"/>
    <s v="EUR"/>
    <n v="1480185673"/>
    <n v="1476294073"/>
    <b v="0"/>
    <n v="0"/>
    <b v="0"/>
    <s v="food/food trucks"/>
    <n v="-8000"/>
    <e v="#DIV/0!"/>
    <x v="7"/>
    <s v="food trucks"/>
    <x v="2412"/>
    <d v="2016-11-26T18:41:13"/>
  </r>
  <r>
    <x v="2"/>
    <s v="US"/>
    <s v="USD"/>
    <n v="1401579000"/>
    <n v="1398911882"/>
    <b v="0"/>
    <n v="3"/>
    <b v="0"/>
    <s v="food/food trucks"/>
    <n v="-2975"/>
    <n v="8.3333333333333339"/>
    <x v="7"/>
    <s v="food trucks"/>
    <x v="2413"/>
    <d v="2014-05-31T23:30:00"/>
  </r>
  <r>
    <x v="2"/>
    <s v="US"/>
    <s v="USD"/>
    <n v="1440215940"/>
    <n v="1436805660"/>
    <b v="0"/>
    <n v="13"/>
    <b v="0"/>
    <s v="food/food trucks"/>
    <n v="-14540"/>
    <n v="35.384615384615387"/>
    <x v="7"/>
    <s v="food trucks"/>
    <x v="2414"/>
    <d v="2015-08-22T03:59:00"/>
  </r>
  <r>
    <x v="2"/>
    <s v="US"/>
    <s v="USD"/>
    <n v="1468615346"/>
    <n v="1466023346"/>
    <b v="0"/>
    <n v="6"/>
    <b v="0"/>
    <s v="food/food trucks"/>
    <n v="-59665"/>
    <n v="55.833333333333336"/>
    <x v="7"/>
    <s v="food trucks"/>
    <x v="2415"/>
    <d v="2016-07-15T20:42:26"/>
  </r>
  <r>
    <x v="2"/>
    <s v="US"/>
    <s v="USD"/>
    <n v="1426345200"/>
    <n v="1421343743"/>
    <b v="0"/>
    <n v="1"/>
    <b v="0"/>
    <s v="food/food trucks"/>
    <n v="-19995"/>
    <n v="5"/>
    <x v="7"/>
    <s v="food trucks"/>
    <x v="2416"/>
    <d v="2015-03-14T15:00:00"/>
  </r>
  <r>
    <x v="2"/>
    <s v="US"/>
    <s v="USD"/>
    <n v="1407705187"/>
    <n v="1405113187"/>
    <b v="0"/>
    <n v="0"/>
    <b v="0"/>
    <s v="food/food trucks"/>
    <n v="-1000"/>
    <e v="#DIV/0!"/>
    <x v="7"/>
    <s v="food trucks"/>
    <x v="2417"/>
    <d v="2014-08-10T21:13:07"/>
  </r>
  <r>
    <x v="2"/>
    <s v="US"/>
    <s v="USD"/>
    <n v="1427225644"/>
    <n v="1422045244"/>
    <b v="0"/>
    <n v="5"/>
    <b v="0"/>
    <s v="food/food trucks"/>
    <n v="-24995"/>
    <n v="1"/>
    <x v="7"/>
    <s v="food trucks"/>
    <x v="2418"/>
    <d v="2015-03-24T19:34:04"/>
  </r>
  <r>
    <x v="2"/>
    <s v="US"/>
    <s v="USD"/>
    <n v="1424281389"/>
    <n v="1419097389"/>
    <b v="0"/>
    <n v="0"/>
    <b v="0"/>
    <s v="food/food trucks"/>
    <n v="-3000"/>
    <e v="#DIV/0!"/>
    <x v="7"/>
    <s v="food trucks"/>
    <x v="2419"/>
    <d v="2015-02-18T17:43:09"/>
  </r>
  <r>
    <x v="2"/>
    <s v="US"/>
    <s v="USD"/>
    <n v="1415583695"/>
    <n v="1410396095"/>
    <b v="0"/>
    <n v="36"/>
    <b v="0"/>
    <s v="food/food trucks"/>
    <n v="-14369"/>
    <n v="69.472222222222229"/>
    <x v="7"/>
    <s v="food trucks"/>
    <x v="2420"/>
    <d v="2014-11-10T01:41:35"/>
  </r>
  <r>
    <x v="2"/>
    <s v="US"/>
    <s v="USD"/>
    <n v="1424536196"/>
    <n v="1421944196"/>
    <b v="0"/>
    <n v="1"/>
    <b v="0"/>
    <s v="food/food trucks"/>
    <n v="-5999"/>
    <n v="1"/>
    <x v="7"/>
    <s v="food trucks"/>
    <x v="2421"/>
    <d v="2015-02-21T16:29:56"/>
  </r>
  <r>
    <x v="2"/>
    <s v="US"/>
    <s v="USD"/>
    <n v="1426091036"/>
    <n v="1423502636"/>
    <b v="0"/>
    <n v="1"/>
    <b v="0"/>
    <s v="food/food trucks"/>
    <n v="-499"/>
    <n v="1"/>
    <x v="7"/>
    <s v="food trucks"/>
    <x v="2422"/>
    <d v="2015-03-11T16:23:56"/>
  </r>
  <r>
    <x v="2"/>
    <s v="US"/>
    <s v="USD"/>
    <n v="1420044890"/>
    <n v="1417452890"/>
    <b v="0"/>
    <n v="1"/>
    <b v="0"/>
    <s v="food/food trucks"/>
    <n v="-59992"/>
    <n v="8"/>
    <x v="7"/>
    <s v="food trucks"/>
    <x v="2423"/>
    <d v="2014-12-31T16:54:50"/>
  </r>
  <r>
    <x v="2"/>
    <s v="US"/>
    <s v="USD"/>
    <n v="1414445108"/>
    <n v="1411853108"/>
    <b v="0"/>
    <n v="9"/>
    <b v="0"/>
    <s v="food/food trucks"/>
    <n v="-24690"/>
    <n v="34.444444444444443"/>
    <x v="7"/>
    <s v="food trucks"/>
    <x v="2424"/>
    <d v="2014-10-27T21:25:08"/>
  </r>
  <r>
    <x v="2"/>
    <s v="US"/>
    <s v="USD"/>
    <n v="1464386640"/>
    <n v="1463090149"/>
    <b v="0"/>
    <n v="1"/>
    <b v="0"/>
    <s v="food/food trucks"/>
    <n v="-3499"/>
    <n v="1"/>
    <x v="7"/>
    <s v="food trucks"/>
    <x v="2425"/>
    <d v="2016-05-27T22:04:00"/>
  </r>
  <r>
    <x v="2"/>
    <s v="US"/>
    <s v="USD"/>
    <n v="1439006692"/>
    <n v="1433822692"/>
    <b v="0"/>
    <n v="0"/>
    <b v="0"/>
    <s v="food/food trucks"/>
    <n v="-20000"/>
    <e v="#DIV/0!"/>
    <x v="7"/>
    <s v="food trucks"/>
    <x v="2426"/>
    <d v="2015-08-08T04:04:52"/>
  </r>
  <r>
    <x v="2"/>
    <s v="US"/>
    <s v="USD"/>
    <n v="1458715133"/>
    <n v="1455262733"/>
    <b v="0"/>
    <n v="1"/>
    <b v="0"/>
    <s v="food/food trucks"/>
    <n v="-49999"/>
    <n v="1"/>
    <x v="7"/>
    <s v="food trucks"/>
    <x v="2427"/>
    <d v="2016-03-23T06:38:53"/>
  </r>
  <r>
    <x v="2"/>
    <s v="US"/>
    <s v="USD"/>
    <n v="1426182551"/>
    <n v="1423594151"/>
    <b v="0"/>
    <n v="1"/>
    <b v="0"/>
    <s v="food/food trucks"/>
    <n v="-34999"/>
    <n v="1"/>
    <x v="7"/>
    <s v="food trucks"/>
    <x v="2428"/>
    <d v="2015-03-12T17:49:11"/>
  </r>
  <r>
    <x v="2"/>
    <s v="NO"/>
    <s v="NOK"/>
    <n v="1486313040"/>
    <n v="1483131966"/>
    <b v="0"/>
    <n v="4"/>
    <b v="0"/>
    <s v="food/food trucks"/>
    <n v="-137995"/>
    <n v="501.25"/>
    <x v="7"/>
    <s v="food trucks"/>
    <x v="2429"/>
    <d v="2017-02-05T16:44:00"/>
  </r>
  <r>
    <x v="2"/>
    <s v="US"/>
    <s v="USD"/>
    <n v="1455246504"/>
    <n v="1452654504"/>
    <b v="0"/>
    <n v="2"/>
    <b v="0"/>
    <s v="food/food trucks"/>
    <n v="-2979"/>
    <n v="10.5"/>
    <x v="7"/>
    <s v="food trucks"/>
    <x v="2430"/>
    <d v="2016-02-12T03:08:24"/>
  </r>
  <r>
    <x v="2"/>
    <s v="US"/>
    <s v="USD"/>
    <n v="1467080613"/>
    <n v="1461896613"/>
    <b v="0"/>
    <n v="2"/>
    <b v="0"/>
    <s v="food/food trucks"/>
    <n v="-99998"/>
    <n v="1"/>
    <x v="7"/>
    <s v="food trucks"/>
    <x v="2431"/>
    <d v="2016-06-28T02:23:33"/>
  </r>
  <r>
    <x v="2"/>
    <s v="US"/>
    <s v="USD"/>
    <n v="1425791697"/>
    <n v="1423199697"/>
    <b v="0"/>
    <n v="2"/>
    <b v="0"/>
    <s v="food/food trucks"/>
    <n v="-13998"/>
    <n v="1"/>
    <x v="7"/>
    <s v="food trucks"/>
    <x v="2432"/>
    <d v="2015-03-08T05:14:57"/>
  </r>
  <r>
    <x v="2"/>
    <s v="US"/>
    <s v="USD"/>
    <n v="1456608943"/>
    <n v="1454016943"/>
    <b v="0"/>
    <n v="0"/>
    <b v="0"/>
    <s v="food/food trucks"/>
    <n v="-10000"/>
    <e v="#DIV/0!"/>
    <x v="7"/>
    <s v="food trucks"/>
    <x v="2433"/>
    <d v="2016-02-27T21:35:43"/>
  </r>
  <r>
    <x v="2"/>
    <s v="US"/>
    <s v="USD"/>
    <n v="1438662474"/>
    <n v="1435206474"/>
    <b v="0"/>
    <n v="2"/>
    <b v="0"/>
    <s v="food/food trucks"/>
    <n v="-19974"/>
    <n v="13"/>
    <x v="7"/>
    <s v="food trucks"/>
    <x v="2434"/>
    <d v="2015-08-04T04:27:54"/>
  </r>
  <r>
    <x v="2"/>
    <s v="SE"/>
    <s v="SEK"/>
    <n v="1444027186"/>
    <n v="1441435186"/>
    <b v="0"/>
    <n v="4"/>
    <b v="0"/>
    <s v="food/food trucks"/>
    <n v="-248776"/>
    <n v="306"/>
    <x v="7"/>
    <s v="food trucks"/>
    <x v="2435"/>
    <d v="2015-10-05T06:39:46"/>
  </r>
  <r>
    <x v="2"/>
    <s v="CA"/>
    <s v="CAD"/>
    <n v="1454078770"/>
    <n v="1448894770"/>
    <b v="0"/>
    <n v="2"/>
    <b v="0"/>
    <s v="food/food trucks"/>
    <n v="-116955"/>
    <n v="22.5"/>
    <x v="7"/>
    <s v="food trucks"/>
    <x v="2436"/>
    <d v="2016-01-29T14:46:10"/>
  </r>
  <r>
    <x v="2"/>
    <s v="US"/>
    <s v="USD"/>
    <n v="1426615200"/>
    <n v="1422400188"/>
    <b v="0"/>
    <n v="0"/>
    <b v="0"/>
    <s v="food/food trucks"/>
    <n v="-8000"/>
    <e v="#DIV/0!"/>
    <x v="7"/>
    <s v="food trucks"/>
    <x v="2437"/>
    <d v="2015-03-17T18:00:00"/>
  </r>
  <r>
    <x v="2"/>
    <s v="US"/>
    <s v="USD"/>
    <n v="1449529062"/>
    <n v="1444341462"/>
    <b v="0"/>
    <n v="1"/>
    <b v="0"/>
    <s v="food/food trucks"/>
    <n v="-14950"/>
    <n v="50"/>
    <x v="7"/>
    <s v="food trucks"/>
    <x v="2438"/>
    <d v="2015-12-07T22:57:42"/>
  </r>
  <r>
    <x v="2"/>
    <s v="US"/>
    <s v="USD"/>
    <n v="1445197129"/>
    <n v="1442605129"/>
    <b v="0"/>
    <n v="0"/>
    <b v="0"/>
    <s v="food/food trucks"/>
    <n v="-10000"/>
    <e v="#DIV/0!"/>
    <x v="7"/>
    <s v="food trucks"/>
    <x v="2439"/>
    <d v="2015-10-18T19:38:49"/>
  </r>
  <r>
    <x v="2"/>
    <s v="BE"/>
    <s v="EUR"/>
    <n v="1455399313"/>
    <n v="1452807313"/>
    <b v="0"/>
    <n v="2"/>
    <b v="0"/>
    <s v="food/food trucks"/>
    <n v="-4990"/>
    <n v="5"/>
    <x v="7"/>
    <s v="food trucks"/>
    <x v="2440"/>
    <d v="2016-02-13T21:35:13"/>
  </r>
  <r>
    <x v="0"/>
    <s v="US"/>
    <s v="USD"/>
    <n v="1437627540"/>
    <n v="1435806054"/>
    <b v="0"/>
    <n v="109"/>
    <b v="1"/>
    <s v="food/small batch"/>
    <n v="591"/>
    <n v="74.22935779816514"/>
    <x v="7"/>
    <s v="small batch"/>
    <x v="2441"/>
    <d v="2015-07-23T04:59:00"/>
  </r>
  <r>
    <x v="0"/>
    <s v="US"/>
    <s v="USD"/>
    <n v="1426777228"/>
    <n v="1424188828"/>
    <b v="0"/>
    <n v="372"/>
    <b v="1"/>
    <s v="food/small batch"/>
    <n v="6226"/>
    <n v="81.252688172043008"/>
    <x v="7"/>
    <s v="small batch"/>
    <x v="2442"/>
    <d v="2015-03-19T15:00:28"/>
  </r>
  <r>
    <x v="0"/>
    <s v="US"/>
    <s v="USD"/>
    <n v="1408114822"/>
    <n v="1405522822"/>
    <b v="0"/>
    <n v="311"/>
    <b v="1"/>
    <s v="food/small batch"/>
    <n v="20502.989999999998"/>
    <n v="130.23469453376205"/>
    <x v="7"/>
    <s v="small batch"/>
    <x v="2443"/>
    <d v="2014-08-15T15:00:22"/>
  </r>
  <r>
    <x v="0"/>
    <s v="US"/>
    <s v="USD"/>
    <n v="1464199591"/>
    <n v="1461607591"/>
    <b v="0"/>
    <n v="61"/>
    <b v="1"/>
    <s v="food/small batch"/>
    <n v="258"/>
    <n v="53.409836065573771"/>
    <x v="7"/>
    <s v="small batch"/>
    <x v="2444"/>
    <d v="2016-05-25T18:06:31"/>
  </r>
  <r>
    <x v="0"/>
    <s v="US"/>
    <s v="USD"/>
    <n v="1443242021"/>
    <n v="1440650021"/>
    <b v="0"/>
    <n v="115"/>
    <b v="1"/>
    <s v="food/small batch"/>
    <n v="3640"/>
    <n v="75.130434782608702"/>
    <x v="7"/>
    <s v="small batch"/>
    <x v="2445"/>
    <d v="2015-09-26T04:33:41"/>
  </r>
  <r>
    <x v="0"/>
    <s v="US"/>
    <s v="USD"/>
    <n v="1480174071"/>
    <n v="1477578471"/>
    <b v="0"/>
    <n v="111"/>
    <b v="1"/>
    <s v="food/small batch"/>
    <n v="3399"/>
    <n v="75.666666666666671"/>
    <x v="7"/>
    <s v="small batch"/>
    <x v="2446"/>
    <d v="2016-11-26T15:27:51"/>
  </r>
  <r>
    <x v="0"/>
    <s v="US"/>
    <s v="USD"/>
    <n v="1478923200"/>
    <n v="1476184593"/>
    <b v="0"/>
    <n v="337"/>
    <b v="1"/>
    <s v="food/small batch"/>
    <n v="8180"/>
    <n v="31.691394658753708"/>
    <x v="7"/>
    <s v="small batch"/>
    <x v="2447"/>
    <d v="2016-11-12T04:00:00"/>
  </r>
  <r>
    <x v="0"/>
    <s v="US"/>
    <s v="USD"/>
    <n v="1472621760"/>
    <n v="1472110513"/>
    <b v="0"/>
    <n v="9"/>
    <b v="1"/>
    <s v="food/small batch"/>
    <n v="30"/>
    <n v="47.777777777777779"/>
    <x v="7"/>
    <s v="small batch"/>
    <x v="2448"/>
    <d v="2016-08-31T05:36:00"/>
  </r>
  <r>
    <x v="0"/>
    <s v="US"/>
    <s v="USD"/>
    <n v="1417321515"/>
    <n v="1414725915"/>
    <b v="0"/>
    <n v="120"/>
    <b v="1"/>
    <s v="food/small batch"/>
    <n v="800"/>
    <n v="90"/>
    <x v="7"/>
    <s v="small batch"/>
    <x v="2449"/>
    <d v="2014-11-30T04:25:15"/>
  </r>
  <r>
    <x v="0"/>
    <s v="US"/>
    <s v="USD"/>
    <n v="1414465860"/>
    <n v="1411177456"/>
    <b v="0"/>
    <n v="102"/>
    <b v="1"/>
    <s v="food/small batch"/>
    <n v="230.03000000000065"/>
    <n v="149.31401960784314"/>
    <x v="7"/>
    <s v="small batch"/>
    <x v="2450"/>
    <d v="2014-10-28T03:11:00"/>
  </r>
  <r>
    <x v="0"/>
    <s v="US"/>
    <s v="USD"/>
    <n v="1488750490"/>
    <n v="1487022490"/>
    <b v="0"/>
    <n v="186"/>
    <b v="1"/>
    <s v="food/small batch"/>
    <n v="1545"/>
    <n v="62.06989247311828"/>
    <x v="7"/>
    <s v="small batch"/>
    <x v="2451"/>
    <d v="2017-03-05T21:48:10"/>
  </r>
  <r>
    <x v="0"/>
    <s v="US"/>
    <s v="USD"/>
    <n v="1451430000"/>
    <n v="1448914500"/>
    <b v="0"/>
    <n v="15"/>
    <b v="1"/>
    <s v="food/small batch"/>
    <n v="201"/>
    <n v="53.4"/>
    <x v="7"/>
    <s v="small batch"/>
    <x v="2452"/>
    <d v="2015-12-29T23:00:00"/>
  </r>
  <r>
    <x v="0"/>
    <s v="US"/>
    <s v="USD"/>
    <n v="1486053409"/>
    <n v="1483461409"/>
    <b v="0"/>
    <n v="67"/>
    <b v="1"/>
    <s v="food/small batch"/>
    <n v="1641"/>
    <n v="69.268656716417908"/>
    <x v="7"/>
    <s v="small batch"/>
    <x v="2453"/>
    <d v="2017-02-02T16:36:49"/>
  </r>
  <r>
    <x v="0"/>
    <s v="US"/>
    <s v="USD"/>
    <n v="1489207808"/>
    <n v="1486183808"/>
    <b v="0"/>
    <n v="130"/>
    <b v="1"/>
    <s v="food/small batch"/>
    <n v="296"/>
    <n v="271.50769230769231"/>
    <x v="7"/>
    <s v="small batch"/>
    <x v="2454"/>
    <d v="2017-03-11T04:50:08"/>
  </r>
  <r>
    <x v="0"/>
    <s v="US"/>
    <s v="USD"/>
    <n v="1461177950"/>
    <n v="1458758750"/>
    <b v="0"/>
    <n v="16"/>
    <b v="1"/>
    <s v="food/small batch"/>
    <n v="246"/>
    <n v="34.125"/>
    <x v="7"/>
    <s v="small batch"/>
    <x v="2455"/>
    <d v="2016-04-20T18:45:50"/>
  </r>
  <r>
    <x v="0"/>
    <s v="US"/>
    <s v="USD"/>
    <n v="1488063839"/>
    <n v="1485471839"/>
    <b v="0"/>
    <n v="67"/>
    <b v="1"/>
    <s v="food/small batch"/>
    <n v="1213"/>
    <n v="40.492537313432834"/>
    <x v="7"/>
    <s v="small batch"/>
    <x v="2456"/>
    <d v="2017-02-25T23:03:59"/>
  </r>
  <r>
    <x v="0"/>
    <s v="US"/>
    <s v="USD"/>
    <n v="1458826056"/>
    <n v="1456237656"/>
    <b v="0"/>
    <n v="124"/>
    <b v="1"/>
    <s v="food/small batch"/>
    <n v="530"/>
    <n v="189.75806451612902"/>
    <x v="7"/>
    <s v="small batch"/>
    <x v="2457"/>
    <d v="2016-03-24T13:27:36"/>
  </r>
  <r>
    <x v="0"/>
    <s v="US"/>
    <s v="USD"/>
    <n v="1465498800"/>
    <n v="1462481718"/>
    <b v="0"/>
    <n v="80"/>
    <b v="1"/>
    <s v="food/small batch"/>
    <n v="509"/>
    <n v="68.862499999999997"/>
    <x v="7"/>
    <s v="small batch"/>
    <x v="2458"/>
    <d v="2016-06-09T19:00:00"/>
  </r>
  <r>
    <x v="0"/>
    <s v="US"/>
    <s v="USD"/>
    <n v="1458742685"/>
    <n v="1454858285"/>
    <b v="0"/>
    <n v="282"/>
    <b v="1"/>
    <s v="food/small batch"/>
    <n v="675"/>
    <n v="108.77659574468085"/>
    <x v="7"/>
    <s v="small batch"/>
    <x v="2459"/>
    <d v="2016-03-23T14:18:05"/>
  </r>
  <r>
    <x v="0"/>
    <s v="US"/>
    <s v="USD"/>
    <n v="1483417020"/>
    <n v="1480480167"/>
    <b v="0"/>
    <n v="68"/>
    <b v="1"/>
    <s v="food/small batch"/>
    <n v="67"/>
    <n v="125.98529411764706"/>
    <x v="7"/>
    <s v="small batch"/>
    <x v="2460"/>
    <d v="2017-01-03T04:17:00"/>
  </r>
  <r>
    <x v="0"/>
    <s v="US"/>
    <s v="USD"/>
    <n v="1317438000"/>
    <n v="1314577097"/>
    <b v="0"/>
    <n v="86"/>
    <b v="1"/>
    <s v="music/indie rock"/>
    <n v="285"/>
    <n v="90.523255813953483"/>
    <x v="4"/>
    <s v="indie rock"/>
    <x v="2461"/>
    <d v="2011-10-01T03:00:00"/>
  </r>
  <r>
    <x v="0"/>
    <s v="US"/>
    <s v="USD"/>
    <n v="1342672096"/>
    <n v="1340944096"/>
    <b v="0"/>
    <n v="115"/>
    <b v="1"/>
    <s v="music/indie rock"/>
    <n v="321.25"/>
    <n v="28.880434782608695"/>
    <x v="4"/>
    <s v="indie rock"/>
    <x v="2462"/>
    <d v="2012-07-19T04:28:16"/>
  </r>
  <r>
    <x v="0"/>
    <s v="US"/>
    <s v="USD"/>
    <n v="1366138800"/>
    <n v="1362710425"/>
    <b v="0"/>
    <n v="75"/>
    <b v="1"/>
    <s v="music/indie rock"/>
    <n v="325"/>
    <n v="31"/>
    <x v="4"/>
    <s v="indie rock"/>
    <x v="2463"/>
    <d v="2013-04-16T19:00:00"/>
  </r>
  <r>
    <x v="0"/>
    <s v="CA"/>
    <s v="CAD"/>
    <n v="1443641340"/>
    <n v="1441143397"/>
    <b v="0"/>
    <n v="43"/>
    <b v="1"/>
    <s v="music/indie rock"/>
    <n v="222"/>
    <n v="51.674418604651166"/>
    <x v="4"/>
    <s v="indie rock"/>
    <x v="2464"/>
    <d v="2015-09-30T19:29:00"/>
  </r>
  <r>
    <x v="0"/>
    <s v="US"/>
    <s v="USD"/>
    <n v="1348420548"/>
    <n v="1345828548"/>
    <b v="0"/>
    <n v="48"/>
    <b v="1"/>
    <s v="music/indie rock"/>
    <n v="561"/>
    <n v="26.270833333333332"/>
    <x v="4"/>
    <s v="indie rock"/>
    <x v="2465"/>
    <d v="2012-09-23T17:15:48"/>
  </r>
  <r>
    <x v="0"/>
    <s v="US"/>
    <s v="USD"/>
    <n v="1368066453"/>
    <n v="1365474453"/>
    <b v="0"/>
    <n v="52"/>
    <b v="1"/>
    <s v="music/indie rock"/>
    <n v="0"/>
    <n v="48.07692307692308"/>
    <x v="4"/>
    <s v="indie rock"/>
    <x v="2466"/>
    <d v="2013-05-09T02:27:33"/>
  </r>
  <r>
    <x v="0"/>
    <s v="US"/>
    <s v="USD"/>
    <n v="1336669200"/>
    <n v="1335473931"/>
    <b v="0"/>
    <n v="43"/>
    <b v="1"/>
    <s v="music/indie rock"/>
    <n v="185"/>
    <n v="27.558139534883722"/>
    <x v="4"/>
    <s v="indie rock"/>
    <x v="2467"/>
    <d v="2012-05-10T17:00:00"/>
  </r>
  <r>
    <x v="0"/>
    <s v="US"/>
    <s v="USD"/>
    <n v="1351400400"/>
    <n v="1348285321"/>
    <b v="0"/>
    <n v="58"/>
    <b v="1"/>
    <s v="music/indie rock"/>
    <n v="144.34000000000015"/>
    <n v="36.97137931034483"/>
    <x v="4"/>
    <s v="indie rock"/>
    <x v="2468"/>
    <d v="2012-10-28T05:00:00"/>
  </r>
  <r>
    <x v="0"/>
    <s v="US"/>
    <s v="USD"/>
    <n v="1297160329"/>
    <n v="1295000329"/>
    <b v="0"/>
    <n v="47"/>
    <b v="1"/>
    <s v="music/indie rock"/>
    <n v="164"/>
    <n v="29.021276595744681"/>
    <x v="4"/>
    <s v="indie rock"/>
    <x v="2469"/>
    <d v="2011-02-08T10:18:49"/>
  </r>
  <r>
    <x v="0"/>
    <s v="US"/>
    <s v="USD"/>
    <n v="1337824055"/>
    <n v="1335232055"/>
    <b v="0"/>
    <n v="36"/>
    <b v="1"/>
    <s v="music/indie rock"/>
    <n v="31.6400000000001"/>
    <n v="28.65666666666667"/>
    <x v="4"/>
    <s v="indie rock"/>
    <x v="2470"/>
    <d v="2012-05-24T01:47:35"/>
  </r>
  <r>
    <x v="0"/>
    <s v="US"/>
    <s v="USD"/>
    <n v="1327535392"/>
    <n v="1324079392"/>
    <b v="0"/>
    <n v="17"/>
    <b v="1"/>
    <s v="music/indie rock"/>
    <n v="140"/>
    <n v="37.647058823529413"/>
    <x v="4"/>
    <s v="indie rock"/>
    <x v="2471"/>
    <d v="2012-01-25T23:49:52"/>
  </r>
  <r>
    <x v="0"/>
    <s v="US"/>
    <s v="USD"/>
    <n v="1283562180"/>
    <n v="1277433980"/>
    <b v="0"/>
    <n v="104"/>
    <b v="1"/>
    <s v="music/indie rock"/>
    <n v="2682.0200000000004"/>
    <n v="97.904038461538462"/>
    <x v="4"/>
    <s v="indie rock"/>
    <x v="2472"/>
    <d v="2010-09-04T01:03:00"/>
  </r>
  <r>
    <x v="0"/>
    <s v="US"/>
    <s v="USD"/>
    <n v="1352573869"/>
    <n v="1349978269"/>
    <b v="0"/>
    <n v="47"/>
    <b v="1"/>
    <s v="music/indie rock"/>
    <n v="0"/>
    <n v="42.553191489361701"/>
    <x v="4"/>
    <s v="indie rock"/>
    <x v="2473"/>
    <d v="2012-11-10T18:57:49"/>
  </r>
  <r>
    <x v="0"/>
    <s v="US"/>
    <s v="USD"/>
    <n v="1286756176"/>
    <n v="1282868176"/>
    <b v="0"/>
    <n v="38"/>
    <b v="1"/>
    <s v="music/indie rock"/>
    <n v="0.18000000000029104"/>
    <n v="131.58368421052631"/>
    <x v="4"/>
    <s v="indie rock"/>
    <x v="2474"/>
    <d v="2010-10-11T00:16:16"/>
  </r>
  <r>
    <x v="0"/>
    <s v="US"/>
    <s v="USD"/>
    <n v="1278799200"/>
    <n v="1273647255"/>
    <b v="0"/>
    <n v="81"/>
    <b v="1"/>
    <s v="music/indie rock"/>
    <n v="118"/>
    <n v="32.320987654320987"/>
    <x v="4"/>
    <s v="indie rock"/>
    <x v="2475"/>
    <d v="2010-07-10T22:00:00"/>
  </r>
  <r>
    <x v="0"/>
    <s v="US"/>
    <s v="USD"/>
    <n v="1415004770"/>
    <n v="1412149970"/>
    <b v="0"/>
    <n v="55"/>
    <b v="1"/>
    <s v="music/indie rock"/>
    <n v="160.7199999999998"/>
    <n v="61.103999999999999"/>
    <x v="4"/>
    <s v="indie rock"/>
    <x v="2476"/>
    <d v="2014-11-03T08:52:50"/>
  </r>
  <r>
    <x v="0"/>
    <s v="US"/>
    <s v="USD"/>
    <n v="1344789345"/>
    <n v="1340901345"/>
    <b v="0"/>
    <n v="41"/>
    <b v="1"/>
    <s v="music/indie rock"/>
    <n v="535"/>
    <n v="31.341463414634145"/>
    <x v="4"/>
    <s v="indie rock"/>
    <x v="2477"/>
    <d v="2012-08-12T16:35:45"/>
  </r>
  <r>
    <x v="0"/>
    <s v="US"/>
    <s v="USD"/>
    <n v="1358117313"/>
    <n v="1355525313"/>
    <b v="0"/>
    <n v="79"/>
    <b v="1"/>
    <s v="music/indie rock"/>
    <n v="2200"/>
    <n v="129.1139240506329"/>
    <x v="4"/>
    <s v="indie rock"/>
    <x v="2478"/>
    <d v="2013-01-13T22:48:33"/>
  </r>
  <r>
    <x v="0"/>
    <s v="US"/>
    <s v="USD"/>
    <n v="1343440800"/>
    <n v="1342545994"/>
    <b v="0"/>
    <n v="16"/>
    <b v="1"/>
    <s v="music/indie rock"/>
    <n v="100.32999999999998"/>
    <n v="25.020624999999999"/>
    <x v="4"/>
    <s v="indie rock"/>
    <x v="2479"/>
    <d v="2012-07-28T02:00:00"/>
  </r>
  <r>
    <x v="0"/>
    <s v="US"/>
    <s v="USD"/>
    <n v="1444516084"/>
    <n v="1439332084"/>
    <b v="0"/>
    <n v="8"/>
    <b v="1"/>
    <s v="music/indie rock"/>
    <n v="0"/>
    <n v="250"/>
    <x v="4"/>
    <s v="indie rock"/>
    <x v="2480"/>
    <d v="2015-10-10T22:28:04"/>
  </r>
  <r>
    <x v="0"/>
    <s v="US"/>
    <s v="USD"/>
    <n v="1335799808"/>
    <n v="1333207808"/>
    <b v="0"/>
    <n v="95"/>
    <b v="1"/>
    <s v="music/indie rock"/>
    <n v="516.4399999999996"/>
    <n v="47.541473684210523"/>
    <x v="4"/>
    <s v="indie rock"/>
    <x v="2481"/>
    <d v="2012-04-30T15:30:08"/>
  </r>
  <r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x v="0"/>
    <s v="US"/>
    <s v="USD"/>
    <n v="1335891603"/>
    <n v="1330711203"/>
    <b v="0"/>
    <n v="19"/>
    <b v="1"/>
    <s v="music/indie rock"/>
    <n v="151"/>
    <n v="65.84210526315789"/>
    <x v="4"/>
    <s v="indie rock"/>
    <x v="2483"/>
    <d v="2012-05-01T17:00:03"/>
  </r>
  <r>
    <x v="0"/>
    <s v="US"/>
    <s v="USD"/>
    <n v="1316124003"/>
    <n v="1313532003"/>
    <b v="0"/>
    <n v="90"/>
    <b v="1"/>
    <s v="music/indie rock"/>
    <n v="676.10999999999967"/>
    <n v="46.401222222222216"/>
    <x v="4"/>
    <s v="indie rock"/>
    <x v="2484"/>
    <d v="2011-09-15T22:00:03"/>
  </r>
  <r>
    <x v="0"/>
    <s v="US"/>
    <s v="USD"/>
    <n v="1318463879"/>
    <n v="1315439879"/>
    <b v="0"/>
    <n v="41"/>
    <b v="1"/>
    <s v="music/indie rock"/>
    <n v="65"/>
    <n v="50.365853658536587"/>
    <x v="4"/>
    <s v="indie rock"/>
    <x v="2485"/>
    <d v="2011-10-12T23:57:59"/>
  </r>
  <r>
    <x v="0"/>
    <s v="US"/>
    <s v="USD"/>
    <n v="1335113976"/>
    <n v="1332521976"/>
    <b v="0"/>
    <n v="30"/>
    <b v="1"/>
    <s v="music/indie rock"/>
    <n v="497"/>
    <n v="26.566666666666666"/>
    <x v="4"/>
    <s v="indie rock"/>
    <x v="2486"/>
    <d v="2012-04-22T16:59:36"/>
  </r>
  <r>
    <x v="0"/>
    <s v="US"/>
    <s v="USD"/>
    <n v="1338083997"/>
    <n v="1335491997"/>
    <b v="0"/>
    <n v="38"/>
    <b v="1"/>
    <s v="music/indie rock"/>
    <n v="0.75999999999999091"/>
    <n v="39.493684210526318"/>
    <x v="4"/>
    <s v="indie rock"/>
    <x v="2487"/>
    <d v="2012-05-27T01:59:57"/>
  </r>
  <r>
    <x v="0"/>
    <s v="US"/>
    <s v="USD"/>
    <n v="1321459908"/>
    <n v="1318864308"/>
    <b v="0"/>
    <n v="65"/>
    <b v="1"/>
    <s v="music/indie rock"/>
    <n v="201"/>
    <n v="49.246153846153845"/>
    <x v="4"/>
    <s v="indie rock"/>
    <x v="2488"/>
    <d v="2011-11-16T16:11:48"/>
  </r>
  <r>
    <x v="0"/>
    <s v="US"/>
    <s v="USD"/>
    <n v="1368117239"/>
    <n v="1365525239"/>
    <b v="0"/>
    <n v="75"/>
    <b v="1"/>
    <s v="music/indie rock"/>
    <n v="1178.5"/>
    <n v="62.38"/>
    <x v="4"/>
    <s v="indie rock"/>
    <x v="2489"/>
    <d v="2013-05-09T16:33:59"/>
  </r>
  <r>
    <x v="0"/>
    <s v="US"/>
    <s v="USD"/>
    <n v="1340429276"/>
    <n v="1335245276"/>
    <b v="0"/>
    <n v="16"/>
    <b v="1"/>
    <s v="music/indie rock"/>
    <n v="107"/>
    <n v="37.9375"/>
    <x v="4"/>
    <s v="indie rock"/>
    <x v="2490"/>
    <d v="2012-06-23T05:27:56"/>
  </r>
  <r>
    <x v="0"/>
    <s v="US"/>
    <s v="USD"/>
    <n v="1295142660"/>
    <n v="1293739714"/>
    <b v="0"/>
    <n v="10"/>
    <b v="1"/>
    <s v="music/indie rock"/>
    <n v="16"/>
    <n v="51.6"/>
    <x v="4"/>
    <s v="indie rock"/>
    <x v="2491"/>
    <d v="2011-01-16T01:51:00"/>
  </r>
  <r>
    <x v="0"/>
    <s v="US"/>
    <s v="USD"/>
    <n v="1339840740"/>
    <n v="1335397188"/>
    <b v="0"/>
    <n v="27"/>
    <b v="1"/>
    <s v="music/indie rock"/>
    <n v="150"/>
    <n v="27.777777777777779"/>
    <x v="4"/>
    <s v="indie rock"/>
    <x v="2492"/>
    <d v="2012-06-16T09:59:00"/>
  </r>
  <r>
    <x v="0"/>
    <s v="US"/>
    <s v="USD"/>
    <n v="1367208140"/>
    <n v="1363320140"/>
    <b v="0"/>
    <n v="259"/>
    <b v="1"/>
    <s v="music/indie rock"/>
    <n v="5740"/>
    <n v="99.382239382239376"/>
    <x v="4"/>
    <s v="indie rock"/>
    <x v="2493"/>
    <d v="2013-04-29T04:02:20"/>
  </r>
  <r>
    <x v="0"/>
    <s v="US"/>
    <s v="USD"/>
    <n v="1337786944"/>
    <n v="1335194944"/>
    <b v="0"/>
    <n v="39"/>
    <b v="1"/>
    <s v="music/indie rock"/>
    <n v="15.079999999999927"/>
    <n v="38.848205128205123"/>
    <x v="4"/>
    <s v="indie rock"/>
    <x v="2494"/>
    <d v="2012-05-23T15:29:04"/>
  </r>
  <r>
    <x v="0"/>
    <s v="US"/>
    <s v="USD"/>
    <n v="1339022575"/>
    <n v="1336430575"/>
    <b v="0"/>
    <n v="42"/>
    <b v="1"/>
    <s v="music/indie rock"/>
    <n v="413.04999999999995"/>
    <n v="45.548809523809524"/>
    <x v="4"/>
    <s v="indie rock"/>
    <x v="2495"/>
    <d v="2012-06-06T22:42:55"/>
  </r>
  <r>
    <x v="0"/>
    <s v="US"/>
    <s v="USD"/>
    <n v="1364597692"/>
    <n v="1361577292"/>
    <b v="0"/>
    <n v="10"/>
    <b v="1"/>
    <s v="music/indie rock"/>
    <n v="0"/>
    <n v="600"/>
    <x v="4"/>
    <s v="indie rock"/>
    <x v="2496"/>
    <d v="2013-03-29T22:54:52"/>
  </r>
  <r>
    <x v="0"/>
    <s v="US"/>
    <s v="USD"/>
    <n v="1312578338"/>
    <n v="1309986338"/>
    <b v="0"/>
    <n v="56"/>
    <b v="1"/>
    <s v="music/indie rock"/>
    <n v="510.85999999999967"/>
    <n v="80.551071428571419"/>
    <x v="4"/>
    <s v="indie rock"/>
    <x v="2497"/>
    <d v="2011-08-05T21:05:38"/>
  </r>
  <r>
    <x v="0"/>
    <s v="US"/>
    <s v="USD"/>
    <n v="1422400387"/>
    <n v="1421190787"/>
    <b v="0"/>
    <n v="20"/>
    <b v="1"/>
    <s v="music/indie rock"/>
    <n v="56"/>
    <n v="52.8"/>
    <x v="4"/>
    <s v="indie rock"/>
    <x v="2498"/>
    <d v="2015-01-27T23:13:07"/>
  </r>
  <r>
    <x v="0"/>
    <s v="US"/>
    <s v="USD"/>
    <n v="1356976800"/>
    <n v="1352820837"/>
    <b v="0"/>
    <n v="170"/>
    <b v="1"/>
    <s v="music/indie rock"/>
    <n v="4105"/>
    <n v="47.676470588235297"/>
    <x v="4"/>
    <s v="indie rock"/>
    <x v="2499"/>
    <d v="2012-12-31T18:00:00"/>
  </r>
  <r>
    <x v="0"/>
    <s v="US"/>
    <s v="USD"/>
    <n v="1340476375"/>
    <n v="1337884375"/>
    <b v="0"/>
    <n v="29"/>
    <b v="1"/>
    <s v="music/indie rock"/>
    <n v="80"/>
    <n v="23.448275862068964"/>
    <x v="4"/>
    <s v="indie rock"/>
    <x v="2500"/>
    <d v="2012-06-23T18:32:55"/>
  </r>
  <r>
    <x v="2"/>
    <s v="CA"/>
    <s v="CAD"/>
    <n v="1443379104"/>
    <n v="1440787104"/>
    <b v="0"/>
    <n v="7"/>
    <b v="0"/>
    <s v="food/restaurants"/>
    <n v="-10719"/>
    <n v="40.142857142857146"/>
    <x v="7"/>
    <s v="restaurants"/>
    <x v="2501"/>
    <d v="2015-09-27T18:38:24"/>
  </r>
  <r>
    <x v="2"/>
    <s v="US"/>
    <s v="USD"/>
    <n v="1411328918"/>
    <n v="1407440918"/>
    <b v="0"/>
    <n v="5"/>
    <b v="0"/>
    <s v="food/restaurants"/>
    <n v="-109914"/>
    <n v="17.2"/>
    <x v="7"/>
    <s v="restaurants"/>
    <x v="2502"/>
    <d v="2014-09-21T19:48:38"/>
  </r>
  <r>
    <x v="2"/>
    <s v="US"/>
    <s v="USD"/>
    <n v="1465333560"/>
    <n v="1462743308"/>
    <b v="0"/>
    <n v="0"/>
    <b v="0"/>
    <s v="food/restaurants"/>
    <n v="-10000"/>
    <e v="#DIV/0!"/>
    <x v="7"/>
    <s v="restaurants"/>
    <x v="2503"/>
    <d v="2016-06-07T21:06:00"/>
  </r>
  <r>
    <x v="2"/>
    <s v="US"/>
    <s v="USD"/>
    <n v="1416014534"/>
    <n v="1413418934"/>
    <b v="0"/>
    <n v="0"/>
    <b v="0"/>
    <s v="food/restaurants"/>
    <n v="-35000"/>
    <e v="#DIV/0!"/>
    <x v="7"/>
    <s v="restaurants"/>
    <x v="2504"/>
    <d v="2014-11-15T01:22:14"/>
  </r>
  <r>
    <x v="2"/>
    <s v="US"/>
    <s v="USD"/>
    <n v="1426292416"/>
    <n v="1423704016"/>
    <b v="0"/>
    <n v="0"/>
    <b v="0"/>
    <s v="food/restaurants"/>
    <n v="-7000"/>
    <e v="#DIV/0!"/>
    <x v="7"/>
    <s v="restaurants"/>
    <x v="2505"/>
    <d v="2015-03-14T00:20:16"/>
  </r>
  <r>
    <x v="2"/>
    <s v="GB"/>
    <s v="GBP"/>
    <n v="1443906000"/>
    <n v="1441955269"/>
    <b v="0"/>
    <n v="2"/>
    <b v="0"/>
    <s v="food/restaurants"/>
    <n v="-4970"/>
    <n v="15"/>
    <x v="7"/>
    <s v="restaurants"/>
    <x v="2506"/>
    <d v="2015-10-03T21:00:00"/>
  </r>
  <r>
    <x v="2"/>
    <s v="US"/>
    <s v="USD"/>
    <n v="1431308704"/>
    <n v="1428716704"/>
    <b v="0"/>
    <n v="0"/>
    <b v="0"/>
    <s v="food/restaurants"/>
    <n v="-42850"/>
    <e v="#DIV/0!"/>
    <x v="7"/>
    <s v="restaurants"/>
    <x v="2507"/>
    <d v="2015-05-11T01:45:04"/>
  </r>
  <r>
    <x v="2"/>
    <s v="US"/>
    <s v="USD"/>
    <n v="1408056634"/>
    <n v="1405464634"/>
    <b v="0"/>
    <n v="0"/>
    <b v="0"/>
    <s v="food/restaurants"/>
    <n v="-20000"/>
    <e v="#DIV/0!"/>
    <x v="7"/>
    <s v="restaurants"/>
    <x v="2508"/>
    <d v="2014-08-14T22:50:34"/>
  </r>
  <r>
    <x v="2"/>
    <s v="GB"/>
    <s v="GBP"/>
    <n v="1429554349"/>
    <n v="1424719549"/>
    <b v="0"/>
    <n v="28"/>
    <b v="0"/>
    <s v="food/restaurants"/>
    <n v="-94000"/>
    <n v="35.714285714285715"/>
    <x v="7"/>
    <s v="restaurants"/>
    <x v="2509"/>
    <d v="2015-04-20T18:25:49"/>
  </r>
  <r>
    <x v="2"/>
    <s v="US"/>
    <s v="USD"/>
    <n v="1431647772"/>
    <n v="1426463772"/>
    <b v="0"/>
    <n v="2"/>
    <b v="0"/>
    <s v="food/restaurants"/>
    <n v="-49925"/>
    <n v="37.5"/>
    <x v="7"/>
    <s v="restaurants"/>
    <x v="2510"/>
    <d v="2015-05-14T23:56:12"/>
  </r>
  <r>
    <x v="2"/>
    <s v="GB"/>
    <s v="GBP"/>
    <n v="1454323413"/>
    <n v="1451731413"/>
    <b v="0"/>
    <n v="0"/>
    <b v="0"/>
    <s v="food/restaurants"/>
    <n v="-100000"/>
    <e v="#DIV/0!"/>
    <x v="7"/>
    <s v="restaurants"/>
    <x v="2511"/>
    <d v="2016-02-01T10:43:33"/>
  </r>
  <r>
    <x v="2"/>
    <s v="US"/>
    <s v="USD"/>
    <n v="1418504561"/>
    <n v="1417208561"/>
    <b v="0"/>
    <n v="0"/>
    <b v="0"/>
    <s v="food/restaurants"/>
    <n v="-1150"/>
    <e v="#DIV/0!"/>
    <x v="7"/>
    <s v="restaurants"/>
    <x v="2512"/>
    <d v="2014-12-13T21:02:41"/>
  </r>
  <r>
    <x v="2"/>
    <s v="DE"/>
    <s v="EUR"/>
    <n v="1488067789"/>
    <n v="1482883789"/>
    <b v="0"/>
    <n v="0"/>
    <b v="0"/>
    <s v="food/restaurants"/>
    <n v="-180000"/>
    <e v="#DIV/0!"/>
    <x v="7"/>
    <s v="restaurants"/>
    <x v="2513"/>
    <d v="2017-02-26T00:09:49"/>
  </r>
  <r>
    <x v="2"/>
    <s v="US"/>
    <s v="USD"/>
    <n v="1408526477"/>
    <n v="1407057677"/>
    <b v="0"/>
    <n v="4"/>
    <b v="0"/>
    <s v="food/restaurants"/>
    <n v="-11790"/>
    <n v="52.5"/>
    <x v="7"/>
    <s v="restaurants"/>
    <x v="2514"/>
    <d v="2014-08-20T09:21:17"/>
  </r>
  <r>
    <x v="2"/>
    <s v="US"/>
    <s v="USD"/>
    <n v="1424635753"/>
    <n v="1422043753"/>
    <b v="0"/>
    <n v="12"/>
    <b v="0"/>
    <s v="food/restaurants"/>
    <n v="-4070"/>
    <n v="77.5"/>
    <x v="7"/>
    <s v="restaurants"/>
    <x v="2515"/>
    <d v="2015-02-22T20:09:13"/>
  </r>
  <r>
    <x v="2"/>
    <s v="US"/>
    <s v="USD"/>
    <n v="1417279252"/>
    <n v="1414683652"/>
    <b v="0"/>
    <n v="0"/>
    <b v="0"/>
    <s v="food/restaurants"/>
    <n v="-22000"/>
    <e v="#DIV/0!"/>
    <x v="7"/>
    <s v="restaurants"/>
    <x v="2516"/>
    <d v="2014-11-29T16:40:52"/>
  </r>
  <r>
    <x v="2"/>
    <s v="CA"/>
    <s v="CAD"/>
    <n v="1426788930"/>
    <n v="1424200530"/>
    <b v="0"/>
    <n v="33"/>
    <b v="0"/>
    <s v="food/restaurants"/>
    <n v="-16233"/>
    <n v="53.545454545454547"/>
    <x v="7"/>
    <s v="restaurants"/>
    <x v="2517"/>
    <d v="2015-03-19T18:15:30"/>
  </r>
  <r>
    <x v="2"/>
    <s v="US"/>
    <s v="USD"/>
    <n v="1415899228"/>
    <n v="1413303628"/>
    <b v="0"/>
    <n v="0"/>
    <b v="0"/>
    <s v="food/restaurants"/>
    <n v="-5000"/>
    <e v="#DIV/0!"/>
    <x v="7"/>
    <s v="restaurants"/>
    <x v="2518"/>
    <d v="2014-11-13T17:20:28"/>
  </r>
  <r>
    <x v="2"/>
    <s v="US"/>
    <s v="USD"/>
    <n v="1405741404"/>
    <n v="1403149404"/>
    <b v="0"/>
    <n v="4"/>
    <b v="0"/>
    <s v="food/restaurants"/>
    <n v="-149935"/>
    <n v="16.25"/>
    <x v="7"/>
    <s v="restaurants"/>
    <x v="2519"/>
    <d v="2014-07-19T03:43:24"/>
  </r>
  <r>
    <x v="2"/>
    <s v="US"/>
    <s v="USD"/>
    <n v="1476559260"/>
    <n v="1472567085"/>
    <b v="0"/>
    <n v="0"/>
    <b v="0"/>
    <s v="food/restaurants"/>
    <n v="-100000"/>
    <e v="#DIV/0!"/>
    <x v="7"/>
    <s v="restaurants"/>
    <x v="2520"/>
    <d v="2016-10-15T19:21:00"/>
  </r>
  <r>
    <x v="0"/>
    <s v="US"/>
    <s v="USD"/>
    <n v="1444778021"/>
    <n v="1442963621"/>
    <b v="0"/>
    <n v="132"/>
    <b v="1"/>
    <s v="music/classical music"/>
    <n v="1185.9899999999998"/>
    <n v="103.68174242424243"/>
    <x v="4"/>
    <s v="classical music"/>
    <x v="2521"/>
    <d v="2015-10-13T23:13:41"/>
  </r>
  <r>
    <x v="0"/>
    <s v="US"/>
    <s v="USD"/>
    <n v="1461336720"/>
    <n v="1459431960"/>
    <b v="0"/>
    <n v="27"/>
    <b v="1"/>
    <s v="music/classical music"/>
    <n v="0"/>
    <n v="185.18518518518519"/>
    <x v="4"/>
    <s v="classical music"/>
    <x v="2522"/>
    <d v="2016-04-22T14:52:00"/>
  </r>
  <r>
    <x v="0"/>
    <s v="US"/>
    <s v="USD"/>
    <n v="1416270292"/>
    <n v="1413674692"/>
    <b v="0"/>
    <n v="26"/>
    <b v="1"/>
    <s v="music/classical music"/>
    <n v="508"/>
    <n v="54.153846153846153"/>
    <x v="4"/>
    <s v="classical music"/>
    <x v="2523"/>
    <d v="2014-11-18T00:24:52"/>
  </r>
  <r>
    <x v="0"/>
    <s v="US"/>
    <s v="USD"/>
    <n v="1419136200"/>
    <n v="1416338557"/>
    <b v="0"/>
    <n v="43"/>
    <b v="1"/>
    <s v="music/classical music"/>
    <n v="120"/>
    <n v="177.2093023255814"/>
    <x v="4"/>
    <s v="classical music"/>
    <x v="2524"/>
    <d v="2014-12-21T04:30:00"/>
  </r>
  <r>
    <x v="0"/>
    <s v="US"/>
    <s v="USD"/>
    <n v="1340914571"/>
    <n v="1338322571"/>
    <b v="0"/>
    <n v="80"/>
    <b v="1"/>
    <s v="music/classical music"/>
    <n v="26"/>
    <n v="100.325"/>
    <x v="4"/>
    <s v="classical music"/>
    <x v="2525"/>
    <d v="2012-06-28T20:16:11"/>
  </r>
  <r>
    <x v="0"/>
    <s v="US"/>
    <s v="USD"/>
    <n v="1418014740"/>
    <n v="1415585474"/>
    <b v="0"/>
    <n v="33"/>
    <b v="1"/>
    <s v="music/classical music"/>
    <n v="518"/>
    <n v="136.90909090909091"/>
    <x v="4"/>
    <s v="classical music"/>
    <x v="2526"/>
    <d v="2014-12-08T04:59:00"/>
  </r>
  <r>
    <x v="0"/>
    <s v="US"/>
    <s v="USD"/>
    <n v="1382068740"/>
    <n v="1380477691"/>
    <b v="0"/>
    <n v="71"/>
    <b v="1"/>
    <s v="music/classical music"/>
    <n v="85"/>
    <n v="57.535211267605632"/>
    <x v="4"/>
    <s v="classical music"/>
    <x v="2527"/>
    <d v="2013-10-18T03:59:00"/>
  </r>
  <r>
    <x v="0"/>
    <s v="GB"/>
    <s v="GBP"/>
    <n v="1440068400"/>
    <n v="1438459303"/>
    <b v="0"/>
    <n v="81"/>
    <b v="1"/>
    <s v="music/classical music"/>
    <n v="289.98999999999978"/>
    <n v="52.962839506172834"/>
    <x v="4"/>
    <s v="classical music"/>
    <x v="2528"/>
    <d v="2015-08-20T11:00:00"/>
  </r>
  <r>
    <x v="0"/>
    <s v="US"/>
    <s v="USD"/>
    <n v="1332636975"/>
    <n v="1328752575"/>
    <b v="0"/>
    <n v="76"/>
    <b v="1"/>
    <s v="music/classical music"/>
    <n v="257"/>
    <n v="82.328947368421055"/>
    <x v="4"/>
    <s v="classical music"/>
    <x v="2529"/>
    <d v="2012-03-25T00:56:15"/>
  </r>
  <r>
    <x v="0"/>
    <s v="US"/>
    <s v="USD"/>
    <n v="1429505400"/>
    <n v="1426711505"/>
    <b v="0"/>
    <n v="48"/>
    <b v="1"/>
    <s v="music/classical music"/>
    <n v="0"/>
    <n v="135.41666666666666"/>
    <x v="4"/>
    <s v="classical music"/>
    <x v="2530"/>
    <d v="2015-04-20T04:50:00"/>
  </r>
  <r>
    <x v="0"/>
    <s v="US"/>
    <s v="USD"/>
    <n v="1439611140"/>
    <n v="1437668354"/>
    <b v="0"/>
    <n v="61"/>
    <b v="1"/>
    <s v="music/classical music"/>
    <n v="18"/>
    <n v="74.06557377049181"/>
    <x v="4"/>
    <s v="classical music"/>
    <x v="2531"/>
    <d v="2015-08-15T03:59:00"/>
  </r>
  <r>
    <x v="0"/>
    <s v="US"/>
    <s v="USD"/>
    <n v="1345148566"/>
    <n v="1342556566"/>
    <b v="0"/>
    <n v="60"/>
    <b v="1"/>
    <s v="music/classical music"/>
    <n v="1045"/>
    <n v="84.083333333333329"/>
    <x v="4"/>
    <s v="classical music"/>
    <x v="2532"/>
    <d v="2012-08-16T20:22:46"/>
  </r>
  <r>
    <x v="0"/>
    <s v="US"/>
    <s v="USD"/>
    <n v="1362160868"/>
    <n v="1359568911"/>
    <b v="0"/>
    <n v="136"/>
    <b v="1"/>
    <s v="music/classical music"/>
    <n v="800"/>
    <n v="61.029411764705884"/>
    <x v="4"/>
    <s v="classical music"/>
    <x v="2533"/>
    <d v="2013-03-01T18:01:08"/>
  </r>
  <r>
    <x v="0"/>
    <s v="US"/>
    <s v="USD"/>
    <n v="1262325600"/>
    <n v="1257871712"/>
    <b v="0"/>
    <n v="14"/>
    <b v="1"/>
    <s v="music/classical music"/>
    <n v="100"/>
    <n v="150"/>
    <x v="4"/>
    <s v="classical music"/>
    <x v="2534"/>
    <d v="2010-01-01T06:00:00"/>
  </r>
  <r>
    <x v="0"/>
    <s v="US"/>
    <s v="USD"/>
    <n v="1417463945"/>
    <n v="1414781945"/>
    <b v="0"/>
    <n v="78"/>
    <b v="1"/>
    <s v="music/classical music"/>
    <n v="755"/>
    <n v="266.08974358974359"/>
    <x v="4"/>
    <s v="classical music"/>
    <x v="2535"/>
    <d v="2014-12-01T19:59:05"/>
  </r>
  <r>
    <x v="0"/>
    <s v="US"/>
    <s v="USD"/>
    <n v="1375151566"/>
    <n v="1373337166"/>
    <b v="0"/>
    <n v="4"/>
    <b v="1"/>
    <s v="music/classical music"/>
    <n v="4"/>
    <n v="7.25"/>
    <x v="4"/>
    <s v="classical music"/>
    <x v="2536"/>
    <d v="2013-07-30T02:32:46"/>
  </r>
  <r>
    <x v="0"/>
    <s v="US"/>
    <s v="USD"/>
    <n v="1312212855"/>
    <n v="1307028855"/>
    <b v="0"/>
    <n v="11"/>
    <b v="1"/>
    <s v="music/classical music"/>
    <n v="100"/>
    <n v="100"/>
    <x v="4"/>
    <s v="classical music"/>
    <x v="2537"/>
    <d v="2011-08-01T15:34:15"/>
  </r>
  <r>
    <x v="0"/>
    <s v="US"/>
    <s v="USD"/>
    <n v="1361681940"/>
    <n v="1359029661"/>
    <b v="0"/>
    <n v="185"/>
    <b v="1"/>
    <s v="music/classical music"/>
    <n v="2343.1699999999983"/>
    <n v="109.96308108108107"/>
    <x v="4"/>
    <s v="classical music"/>
    <x v="2538"/>
    <d v="2013-02-24T04:59:00"/>
  </r>
  <r>
    <x v="0"/>
    <s v="US"/>
    <s v="USD"/>
    <n v="1422913152"/>
    <n v="1417729152"/>
    <b v="0"/>
    <n v="59"/>
    <b v="1"/>
    <s v="music/classical music"/>
    <n v="25"/>
    <n v="169.91525423728814"/>
    <x v="4"/>
    <s v="classical music"/>
    <x v="2539"/>
    <d v="2015-02-02T21:39:12"/>
  </r>
  <r>
    <x v="0"/>
    <s v="US"/>
    <s v="USD"/>
    <n v="1319904721"/>
    <n v="1314720721"/>
    <b v="0"/>
    <n v="27"/>
    <b v="1"/>
    <s v="music/classical music"/>
    <n v="85"/>
    <n v="95.740740740740748"/>
    <x v="4"/>
    <s v="classical music"/>
    <x v="2540"/>
    <d v="2011-10-29T16:12:01"/>
  </r>
  <r>
    <x v="0"/>
    <s v="GB"/>
    <s v="GBP"/>
    <n v="1380192418"/>
    <n v="1375008418"/>
    <b v="0"/>
    <n v="63"/>
    <b v="1"/>
    <s v="music/classical music"/>
    <n v="246"/>
    <n v="59.460317460317462"/>
    <x v="4"/>
    <s v="classical music"/>
    <x v="2541"/>
    <d v="2013-09-26T10:46:58"/>
  </r>
  <r>
    <x v="0"/>
    <s v="US"/>
    <s v="USD"/>
    <n v="1380599940"/>
    <n v="1377252857"/>
    <b v="0"/>
    <n v="13"/>
    <b v="1"/>
    <s v="music/classical music"/>
    <n v="25"/>
    <n v="55.769230769230766"/>
    <x v="4"/>
    <s v="classical music"/>
    <x v="2542"/>
    <d v="2013-10-01T03:59:00"/>
  </r>
  <r>
    <x v="0"/>
    <s v="US"/>
    <s v="USD"/>
    <n v="1293937200"/>
    <n v="1291257298"/>
    <b v="0"/>
    <n v="13"/>
    <b v="1"/>
    <s v="music/classical music"/>
    <n v="141"/>
    <n v="30.076923076923077"/>
    <x v="4"/>
    <s v="classical music"/>
    <x v="2543"/>
    <d v="2011-01-02T03:00:00"/>
  </r>
  <r>
    <x v="0"/>
    <s v="US"/>
    <s v="USD"/>
    <n v="1341750569"/>
    <n v="1339158569"/>
    <b v="0"/>
    <n v="57"/>
    <b v="1"/>
    <s v="music/classical music"/>
    <n v="41"/>
    <n v="88.438596491228068"/>
    <x v="4"/>
    <s v="classical music"/>
    <x v="2544"/>
    <d v="2012-07-08T12:29:29"/>
  </r>
  <r>
    <x v="0"/>
    <s v="US"/>
    <s v="USD"/>
    <n v="1424997000"/>
    <n v="1421983138"/>
    <b v="0"/>
    <n v="61"/>
    <b v="1"/>
    <s v="music/classical music"/>
    <n v="1906"/>
    <n v="64.032786885245898"/>
    <x v="4"/>
    <s v="classical music"/>
    <x v="2545"/>
    <d v="2015-02-27T00:30:00"/>
  </r>
  <r>
    <x v="0"/>
    <s v="US"/>
    <s v="USD"/>
    <n v="1380949200"/>
    <n v="1378586179"/>
    <b v="0"/>
    <n v="65"/>
    <b v="1"/>
    <s v="music/classical music"/>
    <n v="410"/>
    <n v="60.153846153846153"/>
    <x v="4"/>
    <s v="classical music"/>
    <x v="2546"/>
    <d v="2013-10-05T05:00:00"/>
  </r>
  <r>
    <x v="0"/>
    <s v="US"/>
    <s v="USD"/>
    <n v="1333560803"/>
    <n v="1330972403"/>
    <b v="0"/>
    <n v="134"/>
    <b v="1"/>
    <s v="music/classical music"/>
    <n v="1092"/>
    <n v="49.194029850746269"/>
    <x v="4"/>
    <s v="classical music"/>
    <x v="2547"/>
    <d v="2012-04-04T17:33:23"/>
  </r>
  <r>
    <x v="0"/>
    <s v="FR"/>
    <s v="EUR"/>
    <n v="1475209620"/>
    <n v="1473087637"/>
    <b v="0"/>
    <n v="37"/>
    <b v="1"/>
    <s v="music/classical music"/>
    <n v="111"/>
    <n v="165.16216216216216"/>
    <x v="4"/>
    <s v="classical music"/>
    <x v="2548"/>
    <d v="2016-09-30T04:27:00"/>
  </r>
  <r>
    <x v="0"/>
    <s v="GB"/>
    <s v="GBP"/>
    <n v="1370019600"/>
    <n v="1366999870"/>
    <b v="0"/>
    <n v="37"/>
    <b v="1"/>
    <s v="music/classical music"/>
    <n v="44"/>
    <n v="43.621621621621621"/>
    <x v="4"/>
    <s v="classical music"/>
    <x v="2549"/>
    <d v="2013-05-31T17:00:00"/>
  </r>
  <r>
    <x v="0"/>
    <s v="US"/>
    <s v="USD"/>
    <n v="1444276740"/>
    <n v="1439392406"/>
    <b v="0"/>
    <n v="150"/>
    <b v="1"/>
    <s v="music/classical music"/>
    <n v="55"/>
    <n v="43.7"/>
    <x v="4"/>
    <s v="classical music"/>
    <x v="2550"/>
    <d v="2015-10-08T03:59:00"/>
  </r>
  <r>
    <x v="0"/>
    <s v="US"/>
    <s v="USD"/>
    <n v="1332362880"/>
    <n v="1329890585"/>
    <b v="0"/>
    <n v="56"/>
    <b v="1"/>
    <s v="music/classical music"/>
    <n v="100.5"/>
    <n v="67.419642857142861"/>
    <x v="4"/>
    <s v="classical music"/>
    <x v="2551"/>
    <d v="2012-03-21T20:48:00"/>
  </r>
  <r>
    <x v="0"/>
    <s v="US"/>
    <s v="USD"/>
    <n v="1488741981"/>
    <n v="1486149981"/>
    <b v="0"/>
    <n v="18"/>
    <b v="1"/>
    <s v="music/classical music"/>
    <n v="195"/>
    <n v="177.5"/>
    <x v="4"/>
    <s v="classical music"/>
    <x v="2552"/>
    <d v="2017-03-05T19:26:21"/>
  </r>
  <r>
    <x v="0"/>
    <s v="US"/>
    <s v="USD"/>
    <n v="1348202807"/>
    <n v="1343018807"/>
    <b v="0"/>
    <n v="60"/>
    <b v="1"/>
    <s v="music/classical music"/>
    <n v="833"/>
    <n v="38.883333333333333"/>
    <x v="4"/>
    <s v="classical music"/>
    <x v="2553"/>
    <d v="2012-09-21T04:46:47"/>
  </r>
  <r>
    <x v="0"/>
    <s v="US"/>
    <s v="USD"/>
    <n v="1433131140"/>
    <n v="1430445163"/>
    <b v="0"/>
    <n v="67"/>
    <b v="1"/>
    <s v="music/classical music"/>
    <n v="684"/>
    <n v="54.985074626865675"/>
    <x v="4"/>
    <s v="classical music"/>
    <x v="2554"/>
    <d v="2015-06-01T03:59:00"/>
  </r>
  <r>
    <x v="0"/>
    <s v="US"/>
    <s v="USD"/>
    <n v="1338219793"/>
    <n v="1335541393"/>
    <b v="0"/>
    <n v="35"/>
    <b v="1"/>
    <s v="music/classical music"/>
    <n v="147"/>
    <n v="61.342857142857142"/>
    <x v="4"/>
    <s v="classical music"/>
    <x v="2555"/>
    <d v="2012-05-28T15:43:13"/>
  </r>
  <r>
    <x v="0"/>
    <s v="US"/>
    <s v="USD"/>
    <n v="1356392857"/>
    <n v="1352504857"/>
    <b v="0"/>
    <n v="34"/>
    <b v="1"/>
    <s v="music/classical music"/>
    <n v="41"/>
    <n v="23.117647058823529"/>
    <x v="4"/>
    <s v="classical music"/>
    <x v="2556"/>
    <d v="2012-12-24T23:47:37"/>
  </r>
  <r>
    <x v="0"/>
    <s v="GB"/>
    <s v="GBP"/>
    <n v="1400176386"/>
    <n v="1397584386"/>
    <b v="0"/>
    <n v="36"/>
    <b v="1"/>
    <s v="music/classical music"/>
    <n v="166"/>
    <n v="29.611111111111111"/>
    <x v="4"/>
    <s v="classical music"/>
    <x v="2557"/>
    <d v="2014-05-15T17:53:06"/>
  </r>
  <r>
    <x v="0"/>
    <s v="AU"/>
    <s v="AUD"/>
    <n v="1430488740"/>
    <n v="1427747906"/>
    <b v="0"/>
    <n v="18"/>
    <b v="1"/>
    <s v="music/classical music"/>
    <n v="111"/>
    <n v="75.611111111111114"/>
    <x v="4"/>
    <s v="classical music"/>
    <x v="2558"/>
    <d v="2015-05-01T13:59:00"/>
  </r>
  <r>
    <x v="0"/>
    <s v="US"/>
    <s v="USD"/>
    <n v="1321385820"/>
    <n v="1318539484"/>
    <b v="0"/>
    <n v="25"/>
    <b v="1"/>
    <s v="music/classical music"/>
    <n v="90"/>
    <n v="35.6"/>
    <x v="4"/>
    <s v="classical music"/>
    <x v="2559"/>
    <d v="2011-11-15T19:37:00"/>
  </r>
  <r>
    <x v="0"/>
    <s v="GB"/>
    <s v="GBP"/>
    <n v="1425682174"/>
    <n v="1423090174"/>
    <b v="0"/>
    <n v="21"/>
    <b v="1"/>
    <s v="music/classical music"/>
    <n v="3"/>
    <n v="143"/>
    <x v="4"/>
    <s v="classical music"/>
    <x v="2560"/>
    <d v="2015-03-06T22:49:34"/>
  </r>
  <r>
    <x v="1"/>
    <s v="CA"/>
    <s v="CAD"/>
    <n v="1444740089"/>
    <n v="1442148089"/>
    <b v="0"/>
    <n v="0"/>
    <b v="0"/>
    <s v="food/food trucks"/>
    <n v="-100000"/>
    <e v="#DIV/0!"/>
    <x v="7"/>
    <s v="food trucks"/>
    <x v="2561"/>
    <d v="2015-10-13T12:41:29"/>
  </r>
  <r>
    <x v="1"/>
    <s v="DE"/>
    <s v="EUR"/>
    <n v="1476189339"/>
    <n v="1471005339"/>
    <b v="0"/>
    <n v="3"/>
    <b v="0"/>
    <s v="food/food trucks"/>
    <n v="-9925"/>
    <n v="25"/>
    <x v="7"/>
    <s v="food trucks"/>
    <x v="2562"/>
    <d v="2016-10-11T12:35:39"/>
  </r>
  <r>
    <x v="1"/>
    <s v="US"/>
    <s v="USD"/>
    <n v="1438226451"/>
    <n v="1433042451"/>
    <b v="0"/>
    <n v="0"/>
    <b v="0"/>
    <s v="food/food trucks"/>
    <n v="-20000"/>
    <e v="#DIV/0!"/>
    <x v="7"/>
    <s v="food trucks"/>
    <x v="2563"/>
    <d v="2015-07-30T03:20:51"/>
  </r>
  <r>
    <x v="1"/>
    <s v="CA"/>
    <s v="CAD"/>
    <n v="1406854699"/>
    <n v="1404262699"/>
    <b v="0"/>
    <n v="0"/>
    <b v="0"/>
    <s v="food/food trucks"/>
    <n v="-40000"/>
    <e v="#DIV/0!"/>
    <x v="7"/>
    <s v="food trucks"/>
    <x v="2564"/>
    <d v="2014-08-01T00:58:19"/>
  </r>
  <r>
    <x v="1"/>
    <s v="US"/>
    <s v="USD"/>
    <n v="1462827000"/>
    <n v="1457710589"/>
    <b v="0"/>
    <n v="1"/>
    <b v="0"/>
    <s v="food/food trucks"/>
    <n v="-9900"/>
    <n v="100"/>
    <x v="7"/>
    <s v="food trucks"/>
    <x v="2565"/>
    <d v="2016-05-09T20:50:00"/>
  </r>
  <r>
    <x v="1"/>
    <s v="US"/>
    <s v="USD"/>
    <n v="1408663948"/>
    <n v="1406071948"/>
    <b v="0"/>
    <n v="0"/>
    <b v="0"/>
    <s v="food/food trucks"/>
    <n v="-35000"/>
    <e v="#DIV/0!"/>
    <x v="7"/>
    <s v="food trucks"/>
    <x v="2566"/>
    <d v="2014-08-21T23:32:28"/>
  </r>
  <r>
    <x v="1"/>
    <s v="US"/>
    <s v="USD"/>
    <n v="1429823138"/>
    <n v="1427231138"/>
    <b v="0"/>
    <n v="2"/>
    <b v="0"/>
    <s v="food/food trucks"/>
    <n v="-44880"/>
    <n v="60"/>
    <x v="7"/>
    <s v="food trucks"/>
    <x v="2567"/>
    <d v="2015-04-23T21:05:38"/>
  </r>
  <r>
    <x v="1"/>
    <s v="GB"/>
    <s v="GBP"/>
    <n v="1472745594"/>
    <n v="1470153594"/>
    <b v="0"/>
    <n v="1"/>
    <b v="0"/>
    <s v="food/food trucks"/>
    <n v="-9950"/>
    <n v="50"/>
    <x v="7"/>
    <s v="food trucks"/>
    <x v="2568"/>
    <d v="2016-09-01T15:59:54"/>
  </r>
  <r>
    <x v="1"/>
    <s v="US"/>
    <s v="USD"/>
    <n v="1442457112"/>
    <n v="1439865112"/>
    <b v="0"/>
    <n v="2"/>
    <b v="0"/>
    <s v="food/food trucks"/>
    <n v="-6355"/>
    <n v="72.5"/>
    <x v="7"/>
    <s v="food trucks"/>
    <x v="2569"/>
    <d v="2015-09-17T02:31:52"/>
  </r>
  <r>
    <x v="1"/>
    <s v="US"/>
    <s v="USD"/>
    <n v="1486590035"/>
    <n v="1483998035"/>
    <b v="0"/>
    <n v="2"/>
    <b v="0"/>
    <s v="food/food trucks"/>
    <n v="-6941"/>
    <n v="29.5"/>
    <x v="7"/>
    <s v="food trucks"/>
    <x v="2570"/>
    <d v="2017-02-08T21:40:35"/>
  </r>
  <r>
    <x v="1"/>
    <s v="AU"/>
    <s v="AUD"/>
    <n v="1463645521"/>
    <n v="1458461521"/>
    <b v="0"/>
    <n v="4"/>
    <b v="0"/>
    <s v="food/food trucks"/>
    <n v="-99750"/>
    <n v="62.5"/>
    <x v="7"/>
    <s v="food trucks"/>
    <x v="2571"/>
    <d v="2016-05-19T08:12:01"/>
  </r>
  <r>
    <x v="1"/>
    <s v="US"/>
    <s v="USD"/>
    <n v="1428893517"/>
    <n v="1426301517"/>
    <b v="0"/>
    <n v="0"/>
    <b v="0"/>
    <s v="food/food trucks"/>
    <n v="-30000"/>
    <e v="#DIV/0!"/>
    <x v="7"/>
    <s v="food trucks"/>
    <x v="2572"/>
    <d v="2015-04-13T02:51:57"/>
  </r>
  <r>
    <x v="1"/>
    <s v="US"/>
    <s v="USD"/>
    <n v="1408803149"/>
    <n v="1404915149"/>
    <b v="0"/>
    <n v="0"/>
    <b v="0"/>
    <s v="food/food trucks"/>
    <n v="-8000"/>
    <e v="#DIV/0!"/>
    <x v="7"/>
    <s v="food trucks"/>
    <x v="2573"/>
    <d v="2014-08-23T14:12:29"/>
  </r>
  <r>
    <x v="1"/>
    <s v="US"/>
    <s v="USD"/>
    <n v="1463600945"/>
    <n v="1461786545"/>
    <b v="0"/>
    <n v="0"/>
    <b v="0"/>
    <s v="food/food trucks"/>
    <n v="-10000"/>
    <e v="#DIV/0!"/>
    <x v="7"/>
    <s v="food trucks"/>
    <x v="2574"/>
    <d v="2016-05-18T19:49:05"/>
  </r>
  <r>
    <x v="1"/>
    <s v="US"/>
    <s v="USD"/>
    <n v="1421030194"/>
    <n v="1418438194"/>
    <b v="0"/>
    <n v="0"/>
    <b v="0"/>
    <s v="food/food trucks"/>
    <n v="-85000"/>
    <e v="#DIV/0!"/>
    <x v="7"/>
    <s v="food trucks"/>
    <x v="2575"/>
    <d v="2015-01-12T02:36:34"/>
  </r>
  <r>
    <x v="1"/>
    <s v="US"/>
    <s v="USD"/>
    <n v="1428707647"/>
    <n v="1424823247"/>
    <b v="0"/>
    <n v="0"/>
    <b v="0"/>
    <s v="food/food trucks"/>
    <n v="-10000"/>
    <e v="#DIV/0!"/>
    <x v="7"/>
    <s v="food trucks"/>
    <x v="2576"/>
    <d v="2015-04-10T23:14:07"/>
  </r>
  <r>
    <x v="1"/>
    <s v="US"/>
    <s v="USD"/>
    <n v="1407181297"/>
    <n v="1405021297"/>
    <b v="0"/>
    <n v="0"/>
    <b v="0"/>
    <s v="food/food trucks"/>
    <n v="-15000"/>
    <e v="#DIV/0!"/>
    <x v="7"/>
    <s v="food trucks"/>
    <x v="2577"/>
    <d v="2014-08-04T19:41:37"/>
  </r>
  <r>
    <x v="1"/>
    <s v="US"/>
    <s v="USD"/>
    <n v="1444410000"/>
    <n v="1440203579"/>
    <b v="0"/>
    <n v="0"/>
    <b v="0"/>
    <s v="food/food trucks"/>
    <n v="-6000"/>
    <e v="#DIV/0!"/>
    <x v="7"/>
    <s v="food trucks"/>
    <x v="2578"/>
    <d v="2015-10-09T17:00:00"/>
  </r>
  <r>
    <x v="1"/>
    <s v="US"/>
    <s v="USD"/>
    <n v="1410810903"/>
    <n v="1405626903"/>
    <b v="0"/>
    <n v="12"/>
    <b v="0"/>
    <s v="food/food trucks"/>
    <n v="-199723"/>
    <n v="23.083333333333332"/>
    <x v="7"/>
    <s v="food trucks"/>
    <x v="2579"/>
    <d v="2014-09-15T19:55:03"/>
  </r>
  <r>
    <x v="1"/>
    <s v="US"/>
    <s v="USD"/>
    <n v="1431745200"/>
    <n v="1429170603"/>
    <b v="0"/>
    <n v="2"/>
    <b v="0"/>
    <s v="food/food trucks"/>
    <n v="-8449"/>
    <n v="25.5"/>
    <x v="7"/>
    <s v="food trucks"/>
    <x v="2580"/>
    <d v="2015-05-16T03:00:00"/>
  </r>
  <r>
    <x v="2"/>
    <s v="US"/>
    <s v="USD"/>
    <n v="1447689898"/>
    <n v="1445094298"/>
    <b v="0"/>
    <n v="11"/>
    <b v="0"/>
    <s v="food/food trucks"/>
    <n v="-4470"/>
    <n v="48.18181818181818"/>
    <x v="7"/>
    <s v="food trucks"/>
    <x v="2581"/>
    <d v="2015-11-16T16:04:58"/>
  </r>
  <r>
    <x v="2"/>
    <s v="US"/>
    <s v="USD"/>
    <n v="1477784634"/>
    <n v="1475192634"/>
    <b v="0"/>
    <n v="1"/>
    <b v="0"/>
    <s v="food/food trucks"/>
    <n v="-89999"/>
    <n v="1"/>
    <x v="7"/>
    <s v="food trucks"/>
    <x v="2582"/>
    <d v="2016-10-29T23:43:54"/>
  </r>
  <r>
    <x v="2"/>
    <s v="US"/>
    <s v="USD"/>
    <n v="1426526880"/>
    <n v="1421346480"/>
    <b v="0"/>
    <n v="5"/>
    <b v="0"/>
    <s v="food/food trucks"/>
    <n v="-995"/>
    <n v="1"/>
    <x v="7"/>
    <s v="food trucks"/>
    <x v="2583"/>
    <d v="2015-03-16T17:28:00"/>
  </r>
  <r>
    <x v="2"/>
    <s v="US"/>
    <s v="USD"/>
    <n v="1434341369"/>
    <n v="1431749369"/>
    <b v="0"/>
    <n v="0"/>
    <b v="0"/>
    <s v="food/food trucks"/>
    <n v="-10000"/>
    <e v="#DIV/0!"/>
    <x v="7"/>
    <s v="food trucks"/>
    <x v="2584"/>
    <d v="2015-06-15T04:09:29"/>
  </r>
  <r>
    <x v="2"/>
    <s v="US"/>
    <s v="USD"/>
    <n v="1404601632"/>
    <n v="1402009632"/>
    <b v="0"/>
    <n v="1"/>
    <b v="0"/>
    <s v="food/food trucks"/>
    <n v="-29950"/>
    <n v="50"/>
    <x v="7"/>
    <s v="food trucks"/>
    <x v="2585"/>
    <d v="2014-07-05T23:07:12"/>
  </r>
  <r>
    <x v="2"/>
    <s v="GB"/>
    <s v="GBP"/>
    <n v="1451030136"/>
    <n v="1448438136"/>
    <b v="0"/>
    <n v="1"/>
    <b v="0"/>
    <s v="food/food trucks"/>
    <n v="-2995"/>
    <n v="5"/>
    <x v="7"/>
    <s v="food trucks"/>
    <x v="2586"/>
    <d v="2015-12-25T07:55:36"/>
  </r>
  <r>
    <x v="2"/>
    <s v="US"/>
    <s v="USD"/>
    <n v="1451491953"/>
    <n v="1448899953"/>
    <b v="0"/>
    <n v="6"/>
    <b v="0"/>
    <s v="food/food trucks"/>
    <n v="-48783"/>
    <n v="202.83333333333334"/>
    <x v="7"/>
    <s v="food trucks"/>
    <x v="2587"/>
    <d v="2015-12-30T16:12:33"/>
  </r>
  <r>
    <x v="2"/>
    <s v="US"/>
    <s v="USD"/>
    <n v="1427807640"/>
    <n v="1423325626"/>
    <b v="0"/>
    <n v="8"/>
    <b v="0"/>
    <s v="food/food trucks"/>
    <n v="-5767"/>
    <n v="29.125"/>
    <x v="7"/>
    <s v="food trucks"/>
    <x v="2588"/>
    <d v="2015-03-31T13:14:00"/>
  </r>
  <r>
    <x v="2"/>
    <s v="DK"/>
    <s v="DKK"/>
    <n v="1458733927"/>
    <n v="1456145527"/>
    <b v="0"/>
    <n v="1"/>
    <b v="0"/>
    <s v="food/food trucks"/>
    <n v="-49995"/>
    <n v="5"/>
    <x v="7"/>
    <s v="food trucks"/>
    <x v="2589"/>
    <d v="2016-03-23T11:52:07"/>
  </r>
  <r>
    <x v="2"/>
    <s v="AU"/>
    <s v="AUD"/>
    <n v="1453817297"/>
    <n v="1453212497"/>
    <b v="0"/>
    <n v="0"/>
    <b v="0"/>
    <s v="food/food trucks"/>
    <n v="-3000"/>
    <e v="#DIV/0!"/>
    <x v="7"/>
    <s v="food trucks"/>
    <x v="2590"/>
    <d v="2016-01-26T14:08:17"/>
  </r>
  <r>
    <x v="2"/>
    <s v="US"/>
    <s v="USD"/>
    <n v="1457901924"/>
    <n v="1452721524"/>
    <b v="0"/>
    <n v="2"/>
    <b v="0"/>
    <s v="food/food trucks"/>
    <n v="-1474"/>
    <n v="13"/>
    <x v="7"/>
    <s v="food trucks"/>
    <x v="2591"/>
    <d v="2016-03-13T20:45:24"/>
  </r>
  <r>
    <x v="2"/>
    <s v="US"/>
    <s v="USD"/>
    <n v="1412536421"/>
    <n v="1409944421"/>
    <b v="0"/>
    <n v="1"/>
    <b v="0"/>
    <s v="food/food trucks"/>
    <n v="-29950"/>
    <n v="50"/>
    <x v="7"/>
    <s v="food trucks"/>
    <x v="2592"/>
    <d v="2014-10-05T19:13:41"/>
  </r>
  <r>
    <x v="2"/>
    <s v="US"/>
    <s v="USD"/>
    <n v="1429993026"/>
    <n v="1427401026"/>
    <b v="0"/>
    <n v="0"/>
    <b v="0"/>
    <s v="food/food trucks"/>
    <n v="-10000"/>
    <e v="#DIV/0!"/>
    <x v="7"/>
    <s v="food trucks"/>
    <x v="2593"/>
    <d v="2015-04-25T20:17:06"/>
  </r>
  <r>
    <x v="2"/>
    <s v="US"/>
    <s v="USD"/>
    <n v="1407453228"/>
    <n v="1404861228"/>
    <b v="0"/>
    <n v="1"/>
    <b v="0"/>
    <s v="food/food trucks"/>
    <n v="-79999"/>
    <n v="1"/>
    <x v="7"/>
    <s v="food trucks"/>
    <x v="2594"/>
    <d v="2014-08-07T23:13:48"/>
  </r>
  <r>
    <x v="2"/>
    <s v="US"/>
    <s v="USD"/>
    <n v="1487915500"/>
    <n v="1485323500"/>
    <b v="0"/>
    <n v="19"/>
    <b v="0"/>
    <s v="food/food trucks"/>
    <n v="-13175"/>
    <n v="96.05263157894737"/>
    <x v="7"/>
    <s v="food trucks"/>
    <x v="2595"/>
    <d v="2017-02-24T05:51:40"/>
  </r>
  <r>
    <x v="2"/>
    <s v="CA"/>
    <s v="CAD"/>
    <n v="1407427009"/>
    <n v="1404835009"/>
    <b v="0"/>
    <n v="27"/>
    <b v="0"/>
    <s v="food/food trucks"/>
    <n v="-26744"/>
    <n v="305.77777777777777"/>
    <x v="7"/>
    <s v="food trucks"/>
    <x v="2596"/>
    <d v="2014-08-07T15:56:49"/>
  </r>
  <r>
    <x v="2"/>
    <s v="GB"/>
    <s v="GBP"/>
    <n v="1466323917"/>
    <n v="1463731917"/>
    <b v="0"/>
    <n v="7"/>
    <b v="0"/>
    <s v="food/food trucks"/>
    <n v="-1415"/>
    <n v="12.142857142857142"/>
    <x v="7"/>
    <s v="food trucks"/>
    <x v="2597"/>
    <d v="2016-06-19T08:11:57"/>
  </r>
  <r>
    <x v="2"/>
    <s v="US"/>
    <s v="USD"/>
    <n v="1443039001"/>
    <n v="1440447001"/>
    <b v="0"/>
    <n v="14"/>
    <b v="0"/>
    <s v="food/food trucks"/>
    <n v="-1830"/>
    <n v="83.571428571428569"/>
    <x v="7"/>
    <s v="food trucks"/>
    <x v="2598"/>
    <d v="2015-09-23T20:10:01"/>
  </r>
  <r>
    <x v="2"/>
    <s v="US"/>
    <s v="USD"/>
    <n v="1407089147"/>
    <n v="1403201147"/>
    <b v="0"/>
    <n v="5"/>
    <b v="0"/>
    <s v="food/food trucks"/>
    <n v="-8951"/>
    <n v="18"/>
    <x v="7"/>
    <s v="food trucks"/>
    <x v="2599"/>
    <d v="2014-08-03T18:05:47"/>
  </r>
  <r>
    <x v="2"/>
    <s v="US"/>
    <s v="USD"/>
    <n v="1458938200"/>
    <n v="1453757800"/>
    <b v="0"/>
    <n v="30"/>
    <b v="0"/>
    <s v="food/food trucks"/>
    <n v="-46534"/>
    <n v="115.53333333333333"/>
    <x v="7"/>
    <s v="food trucks"/>
    <x v="2600"/>
    <d v="2016-03-25T20:36:40"/>
  </r>
  <r>
    <x v="0"/>
    <s v="US"/>
    <s v="USD"/>
    <n v="1347508740"/>
    <n v="1346276349"/>
    <b v="1"/>
    <n v="151"/>
    <b v="1"/>
    <s v="technology/space exploration"/>
    <n v="2807"/>
    <n v="21.900662251655628"/>
    <x v="2"/>
    <s v="space exploration"/>
    <x v="2601"/>
    <d v="2012-09-13T03:59:00"/>
  </r>
  <r>
    <x v="0"/>
    <s v="US"/>
    <s v="USD"/>
    <n v="1415827200"/>
    <n v="1412358968"/>
    <b v="1"/>
    <n v="489"/>
    <b v="1"/>
    <s v="technology/space exploration"/>
    <n v="27131"/>
    <n v="80.022494887525568"/>
    <x v="2"/>
    <s v="space exploration"/>
    <x v="2602"/>
    <d v="2014-11-12T21:20:00"/>
  </r>
  <r>
    <x v="0"/>
    <s v="US"/>
    <s v="USD"/>
    <n v="1387835654"/>
    <n v="1386626054"/>
    <b v="1"/>
    <n v="50"/>
    <b v="1"/>
    <s v="technology/space exploration"/>
    <n v="26"/>
    <n v="35.520000000000003"/>
    <x v="2"/>
    <s v="space exploration"/>
    <x v="2603"/>
    <d v="2013-12-23T21:54:14"/>
  </r>
  <r>
    <x v="0"/>
    <s v="US"/>
    <s v="USD"/>
    <n v="1335662023"/>
    <n v="1333070023"/>
    <b v="1"/>
    <n v="321"/>
    <b v="1"/>
    <s v="technology/space exploration"/>
    <n v="843.59999999999854"/>
    <n v="64.933333333333323"/>
    <x v="2"/>
    <s v="space exploration"/>
    <x v="2604"/>
    <d v="2012-04-29T01:13:43"/>
  </r>
  <r>
    <x v="0"/>
    <s v="US"/>
    <s v="USD"/>
    <n v="1466168390"/>
    <n v="1463576390"/>
    <b v="1"/>
    <n v="1762"/>
    <b v="1"/>
    <s v="technology/space exploration"/>
    <n v="7421.570000000007"/>
    <n v="60.965703745743475"/>
    <x v="2"/>
    <s v="space exploration"/>
    <x v="2605"/>
    <d v="2016-06-17T12:59:50"/>
  </r>
  <r>
    <x v="0"/>
    <s v="US"/>
    <s v="USD"/>
    <n v="1398791182"/>
    <n v="1396026382"/>
    <b v="1"/>
    <n v="385"/>
    <b v="1"/>
    <s v="technology/space exploration"/>
    <n v="1106"/>
    <n v="31.444155844155844"/>
    <x v="2"/>
    <s v="space exploration"/>
    <x v="2606"/>
    <d v="2014-04-29T17:06:22"/>
  </r>
  <r>
    <x v="0"/>
    <s v="US"/>
    <s v="USD"/>
    <n v="1439344800"/>
    <n v="1435611572"/>
    <b v="1"/>
    <n v="398"/>
    <b v="1"/>
    <s v="technology/space exploration"/>
    <n v="24616"/>
    <n v="81.949748743718587"/>
    <x v="2"/>
    <s v="space exploration"/>
    <x v="2607"/>
    <d v="2015-08-12T02:00:00"/>
  </r>
  <r>
    <x v="0"/>
    <s v="US"/>
    <s v="USD"/>
    <n v="1489536000"/>
    <n v="1485976468"/>
    <b v="1"/>
    <n v="304"/>
    <b v="1"/>
    <s v="technology/space exploration"/>
    <n v="9914"/>
    <n v="58.92763157894737"/>
    <x v="2"/>
    <s v="space exploration"/>
    <x v="2608"/>
    <d v="2017-03-15T00:00:00"/>
  </r>
  <r>
    <x v="0"/>
    <s v="US"/>
    <s v="USD"/>
    <n v="1342330951"/>
    <n v="1339738951"/>
    <b v="1"/>
    <n v="676"/>
    <b v="1"/>
    <s v="technology/space exploration"/>
    <n v="71330.39"/>
    <n v="157.29347633136095"/>
    <x v="2"/>
    <s v="space exploration"/>
    <x v="2609"/>
    <d v="2012-07-15T05:42:31"/>
  </r>
  <r>
    <x v="0"/>
    <s v="US"/>
    <s v="USD"/>
    <n v="1471849140"/>
    <n v="1468444125"/>
    <b v="1"/>
    <n v="577"/>
    <b v="1"/>
    <s v="technology/space exploration"/>
    <n v="9407.66"/>
    <n v="55.758509532062391"/>
    <x v="2"/>
    <s v="space exploration"/>
    <x v="2610"/>
    <d v="2016-08-22T06:59:00"/>
  </r>
  <r>
    <x v="0"/>
    <s v="DE"/>
    <s v="EUR"/>
    <n v="1483397940"/>
    <n v="1480493014"/>
    <b v="1"/>
    <n v="3663"/>
    <b v="1"/>
    <s v="technology/space exploration"/>
    <n v="295970"/>
    <n v="83.802893802893806"/>
    <x v="2"/>
    <s v="space exploration"/>
    <x v="2611"/>
    <d v="2017-01-02T22:59:00"/>
  </r>
  <r>
    <x v="0"/>
    <s v="US"/>
    <s v="USD"/>
    <n v="1420773970"/>
    <n v="1418095570"/>
    <b v="1"/>
    <n v="294"/>
    <b v="1"/>
    <s v="technology/space exploration"/>
    <n v="7176.130000000001"/>
    <n v="58.422210884353746"/>
    <x v="2"/>
    <s v="space exploration"/>
    <x v="2612"/>
    <d v="2015-01-09T03:26:10"/>
  </r>
  <r>
    <x v="0"/>
    <s v="US"/>
    <s v="USD"/>
    <n v="1348256294"/>
    <n v="1345664294"/>
    <b v="1"/>
    <n v="28"/>
    <b v="1"/>
    <s v="technology/space exploration"/>
    <n v="76"/>
    <n v="270.57142857142856"/>
    <x v="2"/>
    <s v="space exploration"/>
    <x v="2613"/>
    <d v="2012-09-21T19:38:14"/>
  </r>
  <r>
    <x v="0"/>
    <s v="US"/>
    <s v="USD"/>
    <n v="1398834000"/>
    <n v="1396371612"/>
    <b v="1"/>
    <n v="100"/>
    <b v="1"/>
    <s v="technology/space exploration"/>
    <n v="210"/>
    <n v="107.1"/>
    <x v="2"/>
    <s v="space exploration"/>
    <x v="2614"/>
    <d v="2014-04-30T05:00:00"/>
  </r>
  <r>
    <x v="0"/>
    <s v="GB"/>
    <s v="GBP"/>
    <n v="1462017600"/>
    <n v="1458820564"/>
    <b v="0"/>
    <n v="72"/>
    <b v="1"/>
    <s v="technology/space exploration"/>
    <n v="1396"/>
    <n v="47.180555555555557"/>
    <x v="2"/>
    <s v="space exploration"/>
    <x v="2615"/>
    <d v="2016-04-30T12:00:00"/>
  </r>
  <r>
    <x v="0"/>
    <s v="US"/>
    <s v="USD"/>
    <n v="1440546729"/>
    <n v="1437954729"/>
    <b v="1"/>
    <n v="238"/>
    <b v="1"/>
    <s v="technology/space exploration"/>
    <n v="3633.5"/>
    <n v="120.30882352941177"/>
    <x v="2"/>
    <s v="space exploration"/>
    <x v="2616"/>
    <d v="2015-08-25T23:52:09"/>
  </r>
  <r>
    <x v="0"/>
    <s v="US"/>
    <s v="USD"/>
    <n v="1413838751"/>
    <n v="1411246751"/>
    <b v="1"/>
    <n v="159"/>
    <b v="1"/>
    <s v="technology/space exploration"/>
    <n v="3888"/>
    <n v="27.59748427672956"/>
    <x v="2"/>
    <s v="space exploration"/>
    <x v="2617"/>
    <d v="2014-10-20T20:59:11"/>
  </r>
  <r>
    <x v="0"/>
    <s v="US"/>
    <s v="USD"/>
    <n v="1449000061"/>
    <n v="1443812461"/>
    <b v="1"/>
    <n v="77"/>
    <b v="1"/>
    <s v="technology/space exploration"/>
    <n v="808"/>
    <n v="205.2987012987013"/>
    <x v="2"/>
    <s v="space exploration"/>
    <x v="2618"/>
    <d v="2015-12-01T20:01:01"/>
  </r>
  <r>
    <x v="0"/>
    <s v="US"/>
    <s v="USD"/>
    <n v="1445598000"/>
    <n v="1443302004"/>
    <b v="1"/>
    <n v="53"/>
    <b v="1"/>
    <s v="technology/space exploration"/>
    <n v="884"/>
    <n v="35.547169811320757"/>
    <x v="2"/>
    <s v="space exploration"/>
    <x v="2619"/>
    <d v="2015-10-23T11:00:00"/>
  </r>
  <r>
    <x v="0"/>
    <s v="AU"/>
    <s v="AUD"/>
    <n v="1444525200"/>
    <n v="1441339242"/>
    <b v="1"/>
    <n v="1251"/>
    <b v="1"/>
    <s v="technology/space exploration"/>
    <n v="28374"/>
    <n v="74.639488409272587"/>
    <x v="2"/>
    <s v="space exploration"/>
    <x v="2620"/>
    <d v="2015-10-11T01:00:00"/>
  </r>
  <r>
    <x v="0"/>
    <s v="US"/>
    <s v="USD"/>
    <n v="1432230988"/>
    <n v="1429638988"/>
    <b v="1"/>
    <n v="465"/>
    <b v="1"/>
    <s v="technology/space exploration"/>
    <n v="6882"/>
    <n v="47.058064516129029"/>
    <x v="2"/>
    <s v="space exploration"/>
    <x v="2621"/>
    <d v="2015-05-21T17:56:28"/>
  </r>
  <r>
    <x v="0"/>
    <s v="IT"/>
    <s v="EUR"/>
    <n v="1483120216"/>
    <n v="1479232216"/>
    <b v="0"/>
    <n v="74"/>
    <b v="1"/>
    <s v="technology/space exploration"/>
    <n v="467.76"/>
    <n v="26.591351351351353"/>
    <x v="2"/>
    <s v="space exploration"/>
    <x v="2622"/>
    <d v="2016-12-30T17:50:16"/>
  </r>
  <r>
    <x v="0"/>
    <s v="US"/>
    <s v="USD"/>
    <n v="1480658966"/>
    <n v="1479449366"/>
    <b v="0"/>
    <n v="62"/>
    <b v="1"/>
    <s v="technology/space exploration"/>
    <n v="280"/>
    <n v="36.774193548387096"/>
    <x v="2"/>
    <s v="space exploration"/>
    <x v="2623"/>
    <d v="2016-12-02T06:09:26"/>
  </r>
  <r>
    <x v="0"/>
    <s v="US"/>
    <s v="USD"/>
    <n v="1347530822"/>
    <n v="1345716422"/>
    <b v="0"/>
    <n v="3468"/>
    <b v="1"/>
    <s v="technology/space exploration"/>
    <n v="102353.65"/>
    <n v="31.820544982698959"/>
    <x v="2"/>
    <s v="space exploration"/>
    <x v="2624"/>
    <d v="2012-09-13T10:07:02"/>
  </r>
  <r>
    <x v="0"/>
    <s v="DE"/>
    <s v="EUR"/>
    <n v="1478723208"/>
    <n v="1476559608"/>
    <b v="0"/>
    <n v="52"/>
    <b v="1"/>
    <s v="technology/space exploration"/>
    <n v="1284"/>
    <n v="27.576923076923077"/>
    <x v="2"/>
    <s v="space exploration"/>
    <x v="2625"/>
    <d v="2016-11-09T20:26:48"/>
  </r>
  <r>
    <x v="0"/>
    <s v="US"/>
    <s v="USD"/>
    <n v="1433343869"/>
    <n v="1430751869"/>
    <b v="0"/>
    <n v="50"/>
    <b v="1"/>
    <s v="technology/space exploration"/>
    <n v="300"/>
    <n v="56"/>
    <x v="2"/>
    <s v="space exploration"/>
    <x v="2626"/>
    <d v="2015-06-03T15:04:29"/>
  </r>
  <r>
    <x v="0"/>
    <s v="US"/>
    <s v="USD"/>
    <n v="1448571261"/>
    <n v="1445975661"/>
    <b v="0"/>
    <n v="45"/>
    <b v="1"/>
    <s v="technology/space exploration"/>
    <n v="820"/>
    <n v="21.555555555555557"/>
    <x v="2"/>
    <s v="space exploration"/>
    <x v="2627"/>
    <d v="2015-11-26T20:54:21"/>
  </r>
  <r>
    <x v="0"/>
    <s v="US"/>
    <s v="USD"/>
    <n v="1417389067"/>
    <n v="1415661067"/>
    <b v="0"/>
    <n v="21"/>
    <b v="1"/>
    <s v="technology/space exploration"/>
    <n v="87"/>
    <n v="44.095238095238095"/>
    <x v="2"/>
    <s v="space exploration"/>
    <x v="2628"/>
    <d v="2014-11-30T23:11:07"/>
  </r>
  <r>
    <x v="0"/>
    <s v="GB"/>
    <s v="GBP"/>
    <n v="1431608122"/>
    <n v="1429016122"/>
    <b v="0"/>
    <n v="100"/>
    <b v="1"/>
    <s v="technology/space exploration"/>
    <n v="1387"/>
    <n v="63.87"/>
    <x v="2"/>
    <s v="space exploration"/>
    <x v="2629"/>
    <d v="2015-05-14T12:55:22"/>
  </r>
  <r>
    <x v="0"/>
    <s v="AU"/>
    <s v="AUD"/>
    <n v="1467280800"/>
    <n v="1464921112"/>
    <b v="0"/>
    <n v="81"/>
    <b v="1"/>
    <s v="technology/space exploration"/>
    <n v="1158"/>
    <n v="38.987654320987652"/>
    <x v="2"/>
    <s v="space exploration"/>
    <x v="2630"/>
    <d v="2016-06-30T10:00:00"/>
  </r>
  <r>
    <x v="0"/>
    <s v="US"/>
    <s v="USD"/>
    <n v="1440907427"/>
    <n v="1438488227"/>
    <b v="0"/>
    <n v="286"/>
    <b v="1"/>
    <s v="technology/space exploration"/>
    <n v="2933.0499999999993"/>
    <n v="80.185489510489504"/>
    <x v="2"/>
    <s v="space exploration"/>
    <x v="2631"/>
    <d v="2015-08-30T04:03:47"/>
  </r>
  <r>
    <x v="0"/>
    <s v="US"/>
    <s v="USD"/>
    <n v="1464485339"/>
    <n v="1462325339"/>
    <b v="0"/>
    <n v="42"/>
    <b v="1"/>
    <s v="technology/space exploration"/>
    <n v="396"/>
    <n v="34.904761904761905"/>
    <x v="2"/>
    <s v="space exploration"/>
    <x v="2632"/>
    <d v="2016-05-29T01:28:59"/>
  </r>
  <r>
    <x v="0"/>
    <s v="US"/>
    <s v="USD"/>
    <n v="1393542000"/>
    <n v="1390938332"/>
    <b v="0"/>
    <n v="199"/>
    <b v="1"/>
    <s v="technology/space exploration"/>
    <n v="12731"/>
    <n v="89.100502512562812"/>
    <x v="2"/>
    <s v="space exploration"/>
    <x v="2633"/>
    <d v="2014-02-27T23:00:00"/>
  </r>
  <r>
    <x v="0"/>
    <s v="US"/>
    <s v="USD"/>
    <n v="1475163921"/>
    <n v="1472571921"/>
    <b v="0"/>
    <n v="25"/>
    <b v="1"/>
    <s v="technology/space exploration"/>
    <n v="56"/>
    <n v="39.44"/>
    <x v="2"/>
    <s v="space exploration"/>
    <x v="2634"/>
    <d v="2016-09-29T15:45:21"/>
  </r>
  <r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x v="2635"/>
    <d v="2015-03-09T21:49:21"/>
  </r>
  <r>
    <x v="0"/>
    <s v="US"/>
    <s v="USD"/>
    <n v="1476579600"/>
    <n v="1474641914"/>
    <b v="0"/>
    <n v="50"/>
    <b v="1"/>
    <s v="technology/space exploration"/>
    <n v="873"/>
    <n v="37.46"/>
    <x v="2"/>
    <s v="space exploration"/>
    <x v="2636"/>
    <d v="2016-10-16T01:00:00"/>
  </r>
  <r>
    <x v="0"/>
    <s v="US"/>
    <s v="USD"/>
    <n v="1476277875"/>
    <n v="1474895475"/>
    <b v="0"/>
    <n v="26"/>
    <b v="1"/>
    <s v="technology/space exploration"/>
    <n v="331"/>
    <n v="31.96153846153846"/>
    <x v="2"/>
    <s v="space exploration"/>
    <x v="2637"/>
    <d v="2016-10-12T13:11:15"/>
  </r>
  <r>
    <x v="0"/>
    <s v="US"/>
    <s v="USD"/>
    <n v="1421358895"/>
    <n v="1418766895"/>
    <b v="0"/>
    <n v="14"/>
    <b v="1"/>
    <s v="technology/space exploration"/>
    <n v="6"/>
    <n v="25.214285714285715"/>
    <x v="2"/>
    <s v="space exploration"/>
    <x v="2638"/>
    <d v="2015-01-15T21:54:55"/>
  </r>
  <r>
    <x v="0"/>
    <s v="GB"/>
    <s v="GBP"/>
    <n v="1424378748"/>
    <n v="1421786748"/>
    <b v="0"/>
    <n v="49"/>
    <b v="1"/>
    <s v="technology/space exploration"/>
    <n v="192"/>
    <n v="10.040816326530612"/>
    <x v="2"/>
    <s v="space exploration"/>
    <x v="2639"/>
    <d v="2015-02-19T20:45:48"/>
  </r>
  <r>
    <x v="0"/>
    <s v="US"/>
    <s v="USD"/>
    <n v="1433735474"/>
    <n v="1428551474"/>
    <b v="0"/>
    <n v="69"/>
    <b v="1"/>
    <s v="technology/space exploration"/>
    <n v="170"/>
    <n v="45.94202898550725"/>
    <x v="2"/>
    <s v="space exploration"/>
    <x v="2640"/>
    <d v="2015-06-08T03:51:14"/>
  </r>
  <r>
    <x v="2"/>
    <s v="US"/>
    <s v="USD"/>
    <n v="1410811740"/>
    <n v="1409341863"/>
    <b v="0"/>
    <n v="1"/>
    <b v="0"/>
    <s v="technology/space exploration"/>
    <n v="-1485"/>
    <n v="15"/>
    <x v="2"/>
    <s v="space exploration"/>
    <x v="2641"/>
    <d v="2014-09-15T20:09:00"/>
  </r>
  <r>
    <x v="2"/>
    <s v="DE"/>
    <s v="EUR"/>
    <n v="1468565820"/>
    <n v="1465970108"/>
    <b v="0"/>
    <n v="0"/>
    <b v="0"/>
    <s v="technology/space exploration"/>
    <n v="-500000"/>
    <e v="#DIV/0!"/>
    <x v="2"/>
    <s v="space exploration"/>
    <x v="2642"/>
    <d v="2016-07-15T06:57:00"/>
  </r>
  <r>
    <x v="1"/>
    <s v="US"/>
    <s v="USD"/>
    <n v="1482307140"/>
    <n v="1479218315"/>
    <b v="1"/>
    <n v="1501"/>
    <b v="0"/>
    <s v="technology/space exploration"/>
    <n v="-664402.68999999994"/>
    <n v="223.58248500999335"/>
    <x v="2"/>
    <s v="space exploration"/>
    <x v="2643"/>
    <d v="2016-12-21T07:59:00"/>
  </r>
  <r>
    <x v="1"/>
    <s v="US"/>
    <s v="USD"/>
    <n v="1489172435"/>
    <n v="1486580435"/>
    <b v="1"/>
    <n v="52"/>
    <b v="0"/>
    <s v="technology/space exploration"/>
    <n v="-97947"/>
    <n v="39.480769230769234"/>
    <x v="2"/>
    <s v="space exploration"/>
    <x v="2644"/>
    <d v="2017-03-10T19:00:35"/>
  </r>
  <r>
    <x v="1"/>
    <s v="AU"/>
    <s v="AUD"/>
    <n v="1415481203"/>
    <n v="1412885603"/>
    <b v="1"/>
    <n v="23"/>
    <b v="0"/>
    <s v="technology/space exploration"/>
    <n v="-17900"/>
    <n v="91.304347826086953"/>
    <x v="2"/>
    <s v="space exploration"/>
    <x v="2645"/>
    <d v="2014-11-08T21:13:23"/>
  </r>
  <r>
    <x v="1"/>
    <s v="US"/>
    <s v="USD"/>
    <n v="1441783869"/>
    <n v="1439191869"/>
    <b v="1"/>
    <n v="535"/>
    <b v="0"/>
    <s v="technology/space exploration"/>
    <n v="-457913.58"/>
    <n v="78.666205607476627"/>
    <x v="2"/>
    <s v="space exploration"/>
    <x v="2646"/>
    <d v="2015-09-09T07:31:09"/>
  </r>
  <r>
    <x v="1"/>
    <s v="CA"/>
    <s v="CAD"/>
    <n v="1439533019"/>
    <n v="1436941019"/>
    <b v="0"/>
    <n v="3"/>
    <b v="0"/>
    <s v="technology/space exploration"/>
    <n v="-2464"/>
    <n v="12"/>
    <x v="2"/>
    <s v="space exploration"/>
    <x v="2647"/>
    <d v="2015-08-14T06:16:59"/>
  </r>
  <r>
    <x v="1"/>
    <s v="US"/>
    <s v="USD"/>
    <n v="1457543360"/>
    <n v="1454951360"/>
    <b v="0"/>
    <n v="6"/>
    <b v="0"/>
    <s v="technology/space exploration"/>
    <n v="-11894"/>
    <n v="17.666666666666668"/>
    <x v="2"/>
    <s v="space exploration"/>
    <x v="2648"/>
    <d v="2016-03-09T17:09:20"/>
  </r>
  <r>
    <x v="1"/>
    <s v="US"/>
    <s v="USD"/>
    <n v="1454370941"/>
    <n v="1449186941"/>
    <b v="0"/>
    <n v="3"/>
    <b v="0"/>
    <s v="technology/space exploration"/>
    <n v="-124876"/>
    <n v="41.333333333333336"/>
    <x v="2"/>
    <s v="space exploration"/>
    <x v="2649"/>
    <d v="2016-02-01T23:55:41"/>
  </r>
  <r>
    <x v="1"/>
    <s v="US"/>
    <s v="USD"/>
    <n v="1482332343"/>
    <n v="1479740343"/>
    <b v="0"/>
    <n v="5"/>
    <b v="0"/>
    <s v="technology/space exploration"/>
    <n v="-59642"/>
    <n v="71.599999999999994"/>
    <x v="2"/>
    <s v="space exploration"/>
    <x v="2650"/>
    <d v="2016-12-21T14:59:03"/>
  </r>
  <r>
    <x v="1"/>
    <s v="US"/>
    <s v="USD"/>
    <n v="1450380009"/>
    <n v="1447960809"/>
    <b v="0"/>
    <n v="17"/>
    <b v="0"/>
    <s v="technology/space exploration"/>
    <n v="-274767"/>
    <n v="307.8235294117647"/>
    <x v="2"/>
    <s v="space exploration"/>
    <x v="2651"/>
    <d v="2015-12-17T19:20:09"/>
  </r>
  <r>
    <x v="1"/>
    <s v="AU"/>
    <s v="AUD"/>
    <n v="1418183325"/>
    <n v="1415591325"/>
    <b v="0"/>
    <n v="11"/>
    <b v="0"/>
    <s v="technology/space exploration"/>
    <n v="-99115"/>
    <n v="80.454545454545453"/>
    <x v="2"/>
    <s v="space exploration"/>
    <x v="2652"/>
    <d v="2014-12-10T03:48:45"/>
  </r>
  <r>
    <x v="1"/>
    <s v="US"/>
    <s v="USD"/>
    <n v="1402632000"/>
    <n v="1399909127"/>
    <b v="0"/>
    <n v="70"/>
    <b v="0"/>
    <s v="technology/space exploration"/>
    <n v="-45124"/>
    <n v="83.942857142857136"/>
    <x v="2"/>
    <s v="space exploration"/>
    <x v="2653"/>
    <d v="2014-06-13T04:00:00"/>
  </r>
  <r>
    <x v="1"/>
    <s v="US"/>
    <s v="USD"/>
    <n v="1429622726"/>
    <n v="1424442326"/>
    <b v="0"/>
    <n v="6"/>
    <b v="0"/>
    <s v="technology/space exploration"/>
    <n v="-99949"/>
    <n v="8.5"/>
    <x v="2"/>
    <s v="space exploration"/>
    <x v="2654"/>
    <d v="2015-04-21T13:25:26"/>
  </r>
  <r>
    <x v="1"/>
    <s v="US"/>
    <s v="USD"/>
    <n v="1455048000"/>
    <n v="1452631647"/>
    <b v="0"/>
    <n v="43"/>
    <b v="0"/>
    <s v="technology/space exploration"/>
    <n v="-11845"/>
    <n v="73.372093023255815"/>
    <x v="2"/>
    <s v="space exploration"/>
    <x v="2655"/>
    <d v="2016-02-09T20:00:00"/>
  </r>
  <r>
    <x v="1"/>
    <s v="US"/>
    <s v="USD"/>
    <n v="1489345200"/>
    <n v="1485966688"/>
    <b v="0"/>
    <n v="152"/>
    <b v="0"/>
    <s v="technology/space exploration"/>
    <n v="-132845"/>
    <n v="112.86184210526316"/>
    <x v="2"/>
    <s v="space exploration"/>
    <x v="2656"/>
    <d v="2017-03-12T19:00:00"/>
  </r>
  <r>
    <x v="1"/>
    <s v="US"/>
    <s v="USD"/>
    <n v="1470187800"/>
    <n v="1467325053"/>
    <b v="0"/>
    <n v="59"/>
    <b v="0"/>
    <s v="technology/space exploration"/>
    <n v="-24378.62"/>
    <n v="95.277627118644077"/>
    <x v="2"/>
    <s v="space exploration"/>
    <x v="2657"/>
    <d v="2016-08-03T01:30:00"/>
  </r>
  <r>
    <x v="1"/>
    <s v="US"/>
    <s v="USD"/>
    <n v="1469913194"/>
    <n v="1467321194"/>
    <b v="0"/>
    <n v="4"/>
    <b v="0"/>
    <s v="technology/space exploration"/>
    <n v="-97909"/>
    <n v="22.75"/>
    <x v="2"/>
    <s v="space exploration"/>
    <x v="2658"/>
    <d v="2016-07-30T21:13:14"/>
  </r>
  <r>
    <x v="1"/>
    <s v="US"/>
    <s v="USD"/>
    <n v="1429321210"/>
    <n v="1426729210"/>
    <b v="0"/>
    <n v="10"/>
    <b v="0"/>
    <s v="technology/space exploration"/>
    <n v="-47667"/>
    <n v="133.30000000000001"/>
    <x v="2"/>
    <s v="space exploration"/>
    <x v="2659"/>
    <d v="2015-04-18T01:40:10"/>
  </r>
  <r>
    <x v="1"/>
    <s v="US"/>
    <s v="USD"/>
    <n v="1448388418"/>
    <n v="1443200818"/>
    <b v="0"/>
    <n v="5"/>
    <b v="0"/>
    <s v="technology/space exploration"/>
    <n v="-19981"/>
    <n v="3.8"/>
    <x v="2"/>
    <s v="space exploration"/>
    <x v="2660"/>
    <d v="2015-11-24T18:06:58"/>
  </r>
  <r>
    <x v="0"/>
    <s v="US"/>
    <s v="USD"/>
    <n v="1382742010"/>
    <n v="1380150010"/>
    <b v="0"/>
    <n v="60"/>
    <b v="1"/>
    <s v="technology/makerspaces"/>
    <n v="145"/>
    <n v="85.75"/>
    <x v="2"/>
    <s v="makerspaces"/>
    <x v="2661"/>
    <d v="2013-10-25T23:00:10"/>
  </r>
  <r>
    <x v="0"/>
    <s v="US"/>
    <s v="USD"/>
    <n v="1440179713"/>
    <n v="1437587713"/>
    <b v="0"/>
    <n v="80"/>
    <b v="1"/>
    <s v="technology/makerspaces"/>
    <n v="1360"/>
    <n v="267"/>
    <x v="2"/>
    <s v="makerspaces"/>
    <x v="2662"/>
    <d v="2015-08-21T17:55:13"/>
  </r>
  <r>
    <x v="0"/>
    <s v="CA"/>
    <s v="CAD"/>
    <n v="1441378800"/>
    <n v="1438873007"/>
    <b v="0"/>
    <n v="56"/>
    <b v="1"/>
    <s v="technology/makerspaces"/>
    <n v="919.25"/>
    <n v="373.55803571428572"/>
    <x v="2"/>
    <s v="makerspaces"/>
    <x v="2663"/>
    <d v="2015-09-04T15:00:00"/>
  </r>
  <r>
    <x v="0"/>
    <s v="US"/>
    <s v="USD"/>
    <n v="1449644340"/>
    <n v="1446683797"/>
    <b v="0"/>
    <n v="104"/>
    <b v="1"/>
    <s v="technology/makerspaces"/>
    <n v="600"/>
    <n v="174.03846153846155"/>
    <x v="2"/>
    <s v="makerspaces"/>
    <x v="2664"/>
    <d v="2015-12-09T06:59:00"/>
  </r>
  <r>
    <x v="0"/>
    <s v="US"/>
    <s v="USD"/>
    <n v="1430774974"/>
    <n v="1426886974"/>
    <b v="0"/>
    <n v="46"/>
    <b v="1"/>
    <s v="technology/makerspaces"/>
    <n v="810"/>
    <n v="93.695652173913047"/>
    <x v="2"/>
    <s v="makerspaces"/>
    <x v="2665"/>
    <d v="2015-05-04T21:29:34"/>
  </r>
  <r>
    <x v="0"/>
    <s v="US"/>
    <s v="USD"/>
    <n v="1443214800"/>
    <n v="1440008439"/>
    <b v="0"/>
    <n v="206"/>
    <b v="1"/>
    <s v="technology/makerspaces"/>
    <n v="5929.51"/>
    <n v="77.327718446601949"/>
    <x v="2"/>
    <s v="makerspaces"/>
    <x v="2666"/>
    <d v="2015-09-25T21:00:00"/>
  </r>
  <r>
    <x v="0"/>
    <s v="US"/>
    <s v="USD"/>
    <n v="1455142416"/>
    <n v="1452550416"/>
    <b v="0"/>
    <n v="18"/>
    <b v="1"/>
    <s v="technology/makerspaces"/>
    <n v="160"/>
    <n v="92.222222222222229"/>
    <x v="2"/>
    <s v="makerspaces"/>
    <x v="2667"/>
    <d v="2016-02-10T22:13:36"/>
  </r>
  <r>
    <x v="0"/>
    <s v="CA"/>
    <s v="CAD"/>
    <n v="1447079520"/>
    <n v="1443449265"/>
    <b v="0"/>
    <n v="28"/>
    <b v="1"/>
    <s v="technology/makerspaces"/>
    <n v="707"/>
    <n v="60.964285714285715"/>
    <x v="2"/>
    <s v="makerspaces"/>
    <x v="2668"/>
    <d v="2015-11-09T14:32:00"/>
  </r>
  <r>
    <x v="0"/>
    <s v="US"/>
    <s v="USD"/>
    <n v="1452387096"/>
    <n v="1447203096"/>
    <b v="0"/>
    <n v="11"/>
    <b v="1"/>
    <s v="technology/makerspaces"/>
    <n v="201"/>
    <n v="91"/>
    <x v="2"/>
    <s v="makerspaces"/>
    <x v="2669"/>
    <d v="2016-01-10T00:51:36"/>
  </r>
  <r>
    <x v="2"/>
    <s v="AU"/>
    <s v="AUD"/>
    <n v="1406593780"/>
    <n v="1404174580"/>
    <b v="1"/>
    <n v="60"/>
    <b v="0"/>
    <s v="technology/makerspaces"/>
    <n v="-36393"/>
    <n v="41.583333333333336"/>
    <x v="2"/>
    <s v="makerspaces"/>
    <x v="2670"/>
    <d v="2014-07-29T00:29:40"/>
  </r>
  <r>
    <x v="2"/>
    <s v="US"/>
    <s v="USD"/>
    <n v="1419017880"/>
    <n v="1416419916"/>
    <b v="1"/>
    <n v="84"/>
    <b v="0"/>
    <s v="technology/makerspaces"/>
    <n v="-22164"/>
    <n v="33.761904761904759"/>
    <x v="2"/>
    <s v="makerspaces"/>
    <x v="2671"/>
    <d v="2014-12-19T19:38:00"/>
  </r>
  <r>
    <x v="2"/>
    <s v="US"/>
    <s v="USD"/>
    <n v="1451282400"/>
    <n v="1449436390"/>
    <b v="1"/>
    <n v="47"/>
    <b v="0"/>
    <s v="technology/makerspaces"/>
    <n v="-6681"/>
    <n v="70.61702127659575"/>
    <x v="2"/>
    <s v="makerspaces"/>
    <x v="2672"/>
    <d v="2015-12-28T06:00:00"/>
  </r>
  <r>
    <x v="2"/>
    <s v="US"/>
    <s v="USD"/>
    <n v="1414622700"/>
    <n v="1412081999"/>
    <b v="1"/>
    <n v="66"/>
    <b v="0"/>
    <s v="technology/makerspaces"/>
    <n v="-28968"/>
    <n v="167.15151515151516"/>
    <x v="2"/>
    <s v="makerspaces"/>
    <x v="2673"/>
    <d v="2014-10-29T22:45:00"/>
  </r>
  <r>
    <x v="2"/>
    <s v="US"/>
    <s v="USD"/>
    <n v="1467694740"/>
    <n v="1465398670"/>
    <b v="1"/>
    <n v="171"/>
    <b v="0"/>
    <s v="technology/makerspaces"/>
    <n v="-13006"/>
    <n v="128.61988304093566"/>
    <x v="2"/>
    <s v="makerspaces"/>
    <x v="2674"/>
    <d v="2016-07-05T04:59:00"/>
  </r>
  <r>
    <x v="2"/>
    <s v="US"/>
    <s v="USD"/>
    <n v="1415655289"/>
    <n v="1413059689"/>
    <b v="1"/>
    <n v="29"/>
    <b v="0"/>
    <s v="technology/makerspaces"/>
    <n v="-23103"/>
    <n v="65.41379310344827"/>
    <x v="2"/>
    <s v="makerspaces"/>
    <x v="2675"/>
    <d v="2014-11-10T21:34:49"/>
  </r>
  <r>
    <x v="2"/>
    <s v="CA"/>
    <s v="CAD"/>
    <n v="1463929174"/>
    <n v="1461337174"/>
    <b v="0"/>
    <n v="9"/>
    <b v="0"/>
    <s v="technology/makerspaces"/>
    <n v="-1042"/>
    <n v="117.55555555555556"/>
    <x v="2"/>
    <s v="makerspaces"/>
    <x v="2676"/>
    <d v="2016-05-22T14:59:34"/>
  </r>
  <r>
    <x v="2"/>
    <s v="US"/>
    <s v="USD"/>
    <n v="1404348143"/>
    <n v="1401756143"/>
    <b v="0"/>
    <n v="27"/>
    <b v="0"/>
    <s v="technology/makerspaces"/>
    <n v="-16085"/>
    <n v="126.48148148148148"/>
    <x v="2"/>
    <s v="makerspaces"/>
    <x v="2677"/>
    <d v="2014-07-03T00:42:23"/>
  </r>
  <r>
    <x v="2"/>
    <s v="ES"/>
    <s v="EUR"/>
    <n v="1443121765"/>
    <n v="1440529765"/>
    <b v="0"/>
    <n v="2"/>
    <b v="0"/>
    <s v="technology/makerspaces"/>
    <n v="-7998900"/>
    <n v="550"/>
    <x v="2"/>
    <s v="makerspaces"/>
    <x v="2678"/>
    <d v="2015-09-24T19:09:25"/>
  </r>
  <r>
    <x v="2"/>
    <s v="US"/>
    <s v="USD"/>
    <n v="1425081694"/>
    <n v="1422489694"/>
    <b v="0"/>
    <n v="3"/>
    <b v="0"/>
    <s v="technology/makerspaces"/>
    <n v="-39868"/>
    <n v="44"/>
    <x v="2"/>
    <s v="makerspaces"/>
    <x v="2679"/>
    <d v="2015-02-28T00:01:34"/>
  </r>
  <r>
    <x v="2"/>
    <s v="ES"/>
    <s v="EUR"/>
    <n v="1459915491"/>
    <n v="1457327091"/>
    <b v="0"/>
    <n v="4"/>
    <b v="0"/>
    <s v="technology/makerspaces"/>
    <n v="-31724"/>
    <n v="69"/>
    <x v="2"/>
    <s v="makerspaces"/>
    <x v="2680"/>
    <d v="2016-04-06T04:04:51"/>
  </r>
  <r>
    <x v="2"/>
    <s v="US"/>
    <s v="USD"/>
    <n v="1405027750"/>
    <n v="1402867750"/>
    <b v="0"/>
    <n v="2"/>
    <b v="0"/>
    <s v="food/food trucks"/>
    <n v="-7945"/>
    <n v="27.5"/>
    <x v="7"/>
    <s v="food trucks"/>
    <x v="2681"/>
    <d v="2014-07-10T21:29:10"/>
  </r>
  <r>
    <x v="2"/>
    <s v="US"/>
    <s v="USD"/>
    <n v="1416635940"/>
    <n v="1413838540"/>
    <b v="0"/>
    <n v="20"/>
    <b v="0"/>
    <s v="food/food trucks"/>
    <n v="-4302"/>
    <n v="84.9"/>
    <x v="7"/>
    <s v="food trucks"/>
    <x v="2682"/>
    <d v="2014-11-22T05:59:00"/>
  </r>
  <r>
    <x v="2"/>
    <s v="US"/>
    <s v="USD"/>
    <n v="1425233240"/>
    <n v="1422641240"/>
    <b v="0"/>
    <n v="3"/>
    <b v="0"/>
    <s v="food/food trucks"/>
    <n v="-14964"/>
    <n v="12"/>
    <x v="7"/>
    <s v="food trucks"/>
    <x v="2683"/>
    <d v="2015-03-01T18:07:20"/>
  </r>
  <r>
    <x v="2"/>
    <s v="US"/>
    <s v="USD"/>
    <n v="1407621425"/>
    <n v="1404165425"/>
    <b v="0"/>
    <n v="4"/>
    <b v="0"/>
    <s v="food/food trucks"/>
    <n v="-69200"/>
    <n v="200"/>
    <x v="7"/>
    <s v="food trucks"/>
    <x v="2684"/>
    <d v="2014-08-09T21:57:05"/>
  </r>
  <r>
    <x v="2"/>
    <s v="US"/>
    <s v="USD"/>
    <n v="1430149330"/>
    <n v="1424968930"/>
    <b v="0"/>
    <n v="1"/>
    <b v="0"/>
    <s v="food/food trucks"/>
    <n v="-49990"/>
    <n v="10"/>
    <x v="7"/>
    <s v="food trucks"/>
    <x v="2685"/>
    <d v="2015-04-27T15:42:10"/>
  </r>
  <r>
    <x v="2"/>
    <s v="US"/>
    <s v="USD"/>
    <n v="1412119423"/>
    <n v="1410391423"/>
    <b v="0"/>
    <n v="0"/>
    <b v="0"/>
    <s v="food/food trucks"/>
    <n v="-30000"/>
    <e v="#DIV/0!"/>
    <x v="7"/>
    <s v="food trucks"/>
    <x v="2686"/>
    <d v="2014-09-30T23:23:43"/>
  </r>
  <r>
    <x v="2"/>
    <s v="US"/>
    <s v="USD"/>
    <n v="1435591318"/>
    <n v="1432999318"/>
    <b v="0"/>
    <n v="0"/>
    <b v="0"/>
    <s v="food/food trucks"/>
    <n v="-15000"/>
    <e v="#DIV/0!"/>
    <x v="7"/>
    <s v="food trucks"/>
    <x v="2687"/>
    <d v="2015-06-29T15:21:58"/>
  </r>
  <r>
    <x v="2"/>
    <s v="US"/>
    <s v="USD"/>
    <n v="1424746800"/>
    <n v="1422067870"/>
    <b v="0"/>
    <n v="14"/>
    <b v="0"/>
    <s v="food/food trucks"/>
    <n v="-49926"/>
    <n v="5.2857142857142856"/>
    <x v="7"/>
    <s v="food trucks"/>
    <x v="2688"/>
    <d v="2015-02-24T03:00:00"/>
  </r>
  <r>
    <x v="2"/>
    <s v="US"/>
    <s v="USD"/>
    <n v="1469919890"/>
    <n v="1467327890"/>
    <b v="0"/>
    <n v="1"/>
    <b v="0"/>
    <s v="food/food trucks"/>
    <n v="-34999"/>
    <n v="1"/>
    <x v="7"/>
    <s v="food trucks"/>
    <x v="2689"/>
    <d v="2016-07-30T23:04:50"/>
  </r>
  <r>
    <x v="2"/>
    <s v="US"/>
    <s v="USD"/>
    <n v="1433298676"/>
    <n v="1429410676"/>
    <b v="0"/>
    <n v="118"/>
    <b v="0"/>
    <s v="food/food trucks"/>
    <n v="-71414"/>
    <n v="72.762711864406782"/>
    <x v="7"/>
    <s v="food trucks"/>
    <x v="2690"/>
    <d v="2015-06-03T02:31:16"/>
  </r>
  <r>
    <x v="2"/>
    <s v="CA"/>
    <s v="CAD"/>
    <n v="1431278557"/>
    <n v="1427390557"/>
    <b v="0"/>
    <n v="2"/>
    <b v="0"/>
    <s v="food/food trucks"/>
    <n v="-64965"/>
    <n v="17.5"/>
    <x v="7"/>
    <s v="food trucks"/>
    <x v="2691"/>
    <d v="2015-05-10T17:22:37"/>
  </r>
  <r>
    <x v="2"/>
    <s v="US"/>
    <s v="USD"/>
    <n v="1427266860"/>
    <n v="1424678460"/>
    <b v="0"/>
    <n v="1"/>
    <b v="0"/>
    <s v="food/food trucks"/>
    <n v="-3475"/>
    <n v="25"/>
    <x v="7"/>
    <s v="food trucks"/>
    <x v="2692"/>
    <d v="2015-03-25T07:01:00"/>
  </r>
  <r>
    <x v="2"/>
    <s v="US"/>
    <s v="USD"/>
    <n v="1407899966"/>
    <n v="1405307966"/>
    <b v="0"/>
    <n v="3"/>
    <b v="0"/>
    <s v="food/food trucks"/>
    <n v="-4960"/>
    <n v="13.333333333333334"/>
    <x v="7"/>
    <s v="food trucks"/>
    <x v="2693"/>
    <d v="2014-08-13T03:19:26"/>
  </r>
  <r>
    <x v="2"/>
    <s v="US"/>
    <s v="USD"/>
    <n v="1411701739"/>
    <n v="1409109739"/>
    <b v="0"/>
    <n v="1"/>
    <b v="0"/>
    <s v="food/food trucks"/>
    <n v="-29999"/>
    <n v="1"/>
    <x v="7"/>
    <s v="food trucks"/>
    <x v="2694"/>
    <d v="2014-09-26T03:22:19"/>
  </r>
  <r>
    <x v="2"/>
    <s v="US"/>
    <s v="USD"/>
    <n v="1428981718"/>
    <n v="1423801318"/>
    <b v="0"/>
    <n v="3"/>
    <b v="0"/>
    <s v="food/food trucks"/>
    <n v="-14929"/>
    <n v="23.666666666666668"/>
    <x v="7"/>
    <s v="food trucks"/>
    <x v="2695"/>
    <d v="2015-04-14T03:21:58"/>
  </r>
  <r>
    <x v="2"/>
    <s v="US"/>
    <s v="USD"/>
    <n v="1419538560"/>
    <n v="1416600960"/>
    <b v="0"/>
    <n v="38"/>
    <b v="0"/>
    <s v="food/food trucks"/>
    <n v="-56610"/>
    <n v="89.21052631578948"/>
    <x v="7"/>
    <s v="food trucks"/>
    <x v="2696"/>
    <d v="2014-12-25T20:16:00"/>
  </r>
  <r>
    <x v="2"/>
    <s v="US"/>
    <s v="USD"/>
    <n v="1438552800"/>
    <n v="1435876423"/>
    <b v="0"/>
    <n v="52"/>
    <b v="0"/>
    <s v="food/food trucks"/>
    <n v="-16939"/>
    <n v="116.55769230769231"/>
    <x v="7"/>
    <s v="food trucks"/>
    <x v="2697"/>
    <d v="2015-08-02T22:00:00"/>
  </r>
  <r>
    <x v="2"/>
    <s v="US"/>
    <s v="USD"/>
    <n v="1403904808"/>
    <n v="1401312808"/>
    <b v="0"/>
    <n v="2"/>
    <b v="0"/>
    <s v="food/food trucks"/>
    <n v="-7973.99"/>
    <n v="13.005000000000001"/>
    <x v="7"/>
    <s v="food trucks"/>
    <x v="2698"/>
    <d v="2014-06-27T21:33:28"/>
  </r>
  <r>
    <x v="2"/>
    <s v="CA"/>
    <s v="CAD"/>
    <n v="1407533463"/>
    <n v="1404941463"/>
    <b v="0"/>
    <n v="0"/>
    <b v="0"/>
    <s v="food/food trucks"/>
    <n v="-2"/>
    <e v="#DIV/0!"/>
    <x v="7"/>
    <s v="food trucks"/>
    <x v="2699"/>
    <d v="2014-08-08T21:31:03"/>
  </r>
  <r>
    <x v="2"/>
    <s v="US"/>
    <s v="USD"/>
    <n v="1411073972"/>
    <n v="1408481972"/>
    <b v="0"/>
    <n v="4"/>
    <b v="0"/>
    <s v="food/food trucks"/>
    <n v="-9929"/>
    <n v="17.5"/>
    <x v="7"/>
    <s v="food trucks"/>
    <x v="2700"/>
    <d v="2014-09-18T20:59:32"/>
  </r>
  <r>
    <x v="3"/>
    <s v="IE"/>
    <s v="EUR"/>
    <n v="1491586534"/>
    <n v="1488911734"/>
    <b v="0"/>
    <n v="46"/>
    <b v="0"/>
    <s v="theater/spaces"/>
    <n v="-1830"/>
    <n v="34.130434782608695"/>
    <x v="1"/>
    <s v="spaces"/>
    <x v="2701"/>
    <d v="2017-04-07T17:35:34"/>
  </r>
  <r>
    <x v="3"/>
    <s v="US"/>
    <s v="USD"/>
    <n v="1491416077"/>
    <n v="1488827677"/>
    <b v="1"/>
    <n v="26"/>
    <b v="0"/>
    <s v="theater/spaces"/>
    <n v="-6559"/>
    <n v="132.34615384615384"/>
    <x v="1"/>
    <s v="spaces"/>
    <x v="2702"/>
    <d v="2017-04-05T18:14:37"/>
  </r>
  <r>
    <x v="3"/>
    <s v="MX"/>
    <s v="MXN"/>
    <n v="1490196830"/>
    <n v="1485016430"/>
    <b v="0"/>
    <n v="45"/>
    <b v="0"/>
    <s v="theater/spaces"/>
    <n v="1500"/>
    <n v="922.22222222222217"/>
    <x v="1"/>
    <s v="spaces"/>
    <x v="2703"/>
    <d v="2017-03-22T15:33:50"/>
  </r>
  <r>
    <x v="3"/>
    <s v="US"/>
    <s v="USD"/>
    <n v="1491421314"/>
    <n v="1487709714"/>
    <b v="0"/>
    <n v="7"/>
    <b v="0"/>
    <s v="theater/spaces"/>
    <n v="-17855"/>
    <n v="163.57142857142858"/>
    <x v="1"/>
    <s v="spaces"/>
    <x v="2704"/>
    <d v="2017-04-05T19:41:54"/>
  </r>
  <r>
    <x v="3"/>
    <s v="US"/>
    <s v="USD"/>
    <n v="1490389158"/>
    <n v="1486504758"/>
    <b v="0"/>
    <n v="8"/>
    <b v="0"/>
    <s v="theater/spaces"/>
    <n v="-14761"/>
    <n v="217.375"/>
    <x v="1"/>
    <s v="spaces"/>
    <x v="2705"/>
    <d v="2017-03-24T20:59:18"/>
  </r>
  <r>
    <x v="0"/>
    <s v="US"/>
    <s v="USD"/>
    <n v="1413442740"/>
    <n v="1410937483"/>
    <b v="1"/>
    <n v="263"/>
    <b v="1"/>
    <s v="theater/spaces"/>
    <n v="4304"/>
    <n v="149.44486692015209"/>
    <x v="1"/>
    <s v="spaces"/>
    <x v="2706"/>
    <d v="2014-10-16T06:59:00"/>
  </r>
  <r>
    <x v="0"/>
    <s v="US"/>
    <s v="USD"/>
    <n v="1369637940"/>
    <n v="1367088443"/>
    <b v="1"/>
    <n v="394"/>
    <b v="1"/>
    <s v="theater/spaces"/>
    <n v="20067.57"/>
    <n v="71.237487309644663"/>
    <x v="1"/>
    <s v="spaces"/>
    <x v="2707"/>
    <d v="2013-05-27T06:59:00"/>
  </r>
  <r>
    <x v="0"/>
    <s v="GB"/>
    <s v="GBP"/>
    <n v="1469119526"/>
    <n v="1463935526"/>
    <b v="1"/>
    <n v="1049"/>
    <b v="1"/>
    <s v="theater/spaces"/>
    <n v="26643.07"/>
    <n v="44.464318398474738"/>
    <x v="1"/>
    <s v="spaces"/>
    <x v="2708"/>
    <d v="2016-07-21T16:45:26"/>
  </r>
  <r>
    <x v="0"/>
    <s v="US"/>
    <s v="USD"/>
    <n v="1475553540"/>
    <n v="1472528141"/>
    <b v="1"/>
    <n v="308"/>
    <b v="1"/>
    <s v="theater/spaces"/>
    <n v="803"/>
    <n v="164.94480519480518"/>
    <x v="1"/>
    <s v="spaces"/>
    <x v="2709"/>
    <d v="2016-10-04T03:59:00"/>
  </r>
  <r>
    <x v="0"/>
    <s v="US"/>
    <s v="USD"/>
    <n v="1407549600"/>
    <n v="1404797428"/>
    <b v="1"/>
    <n v="1088"/>
    <b v="1"/>
    <s v="theater/spaces"/>
    <n v="32340.210000000006"/>
    <n v="84.871516544117654"/>
    <x v="1"/>
    <s v="spaces"/>
    <x v="2710"/>
    <d v="2014-08-09T02:00:00"/>
  </r>
  <r>
    <x v="0"/>
    <s v="GB"/>
    <s v="GBP"/>
    <n v="1403301660"/>
    <n v="1400694790"/>
    <b v="1"/>
    <n v="73"/>
    <b v="1"/>
    <s v="theater/spaces"/>
    <n v="28"/>
    <n v="53.945205479452056"/>
    <x v="1"/>
    <s v="spaces"/>
    <x v="2711"/>
    <d v="2014-06-20T22:01:00"/>
  </r>
  <r>
    <x v="0"/>
    <s v="US"/>
    <s v="USD"/>
    <n v="1373738400"/>
    <n v="1370568560"/>
    <b v="1"/>
    <n v="143"/>
    <b v="1"/>
    <s v="theater/spaces"/>
    <n v="1726"/>
    <n v="50.531468531468533"/>
    <x v="1"/>
    <s v="spaces"/>
    <x v="2712"/>
    <d v="2013-07-13T18:00:00"/>
  </r>
  <r>
    <x v="0"/>
    <s v="US"/>
    <s v="USD"/>
    <n v="1450971684"/>
    <n v="1447515684"/>
    <b v="1"/>
    <n v="1420"/>
    <b v="1"/>
    <s v="theater/spaces"/>
    <n v="3362"/>
    <n v="108.00140845070422"/>
    <x v="1"/>
    <s v="spaces"/>
    <x v="2713"/>
    <d v="2015-12-24T15:41:24"/>
  </r>
  <r>
    <x v="0"/>
    <s v="US"/>
    <s v="USD"/>
    <n v="1476486000"/>
    <n v="1474040596"/>
    <b v="1"/>
    <n v="305"/>
    <b v="1"/>
    <s v="theater/spaces"/>
    <n v="4089"/>
    <n v="95.373770491803285"/>
    <x v="1"/>
    <s v="spaces"/>
    <x v="2714"/>
    <d v="2016-10-14T23:00:00"/>
  </r>
  <r>
    <x v="0"/>
    <s v="US"/>
    <s v="USD"/>
    <n v="1456047228"/>
    <n v="1453109628"/>
    <b v="1"/>
    <n v="551"/>
    <b v="1"/>
    <s v="theater/spaces"/>
    <n v="19754.689999999999"/>
    <n v="57.631016333938291"/>
    <x v="1"/>
    <s v="spaces"/>
    <x v="2715"/>
    <d v="2016-02-21T09:33:48"/>
  </r>
  <r>
    <x v="0"/>
    <s v="DE"/>
    <s v="EUR"/>
    <n v="1444291193"/>
    <n v="1441699193"/>
    <b v="1"/>
    <n v="187"/>
    <b v="1"/>
    <s v="theater/spaces"/>
    <n v="1998.0100000000002"/>
    <n v="64.160481283422456"/>
    <x v="1"/>
    <s v="spaces"/>
    <x v="2716"/>
    <d v="2015-10-08T07:59:53"/>
  </r>
  <r>
    <x v="0"/>
    <s v="US"/>
    <s v="USD"/>
    <n v="1417906649"/>
    <n v="1414015049"/>
    <b v="1"/>
    <n v="325"/>
    <b v="1"/>
    <s v="theater/spaces"/>
    <n v="5026"/>
    <n v="92.387692307692305"/>
    <x v="1"/>
    <s v="spaces"/>
    <x v="2717"/>
    <d v="2014-12-06T22:57:29"/>
  </r>
  <r>
    <x v="0"/>
    <s v="US"/>
    <s v="USD"/>
    <n v="1462316400"/>
    <n v="1459865945"/>
    <b v="1"/>
    <n v="148"/>
    <b v="1"/>
    <s v="theater/spaces"/>
    <n v="645"/>
    <n v="125.97972972972973"/>
    <x v="1"/>
    <s v="spaces"/>
    <x v="2718"/>
    <d v="2016-05-03T23:00:00"/>
  </r>
  <r>
    <x v="0"/>
    <s v="US"/>
    <s v="USD"/>
    <n v="1460936694"/>
    <n v="1455756294"/>
    <b v="0"/>
    <n v="69"/>
    <b v="1"/>
    <s v="theater/spaces"/>
    <n v="530"/>
    <n v="94.637681159420296"/>
    <x v="1"/>
    <s v="spaces"/>
    <x v="2719"/>
    <d v="2016-04-17T23:44:54"/>
  </r>
  <r>
    <x v="0"/>
    <s v="US"/>
    <s v="USD"/>
    <n v="1478866253"/>
    <n v="1476270653"/>
    <b v="0"/>
    <n v="173"/>
    <b v="1"/>
    <s v="theater/spaces"/>
    <n v="4531"/>
    <n v="170.69942196531792"/>
    <x v="1"/>
    <s v="spaces"/>
    <x v="2720"/>
    <d v="2016-11-11T12:10:53"/>
  </r>
  <r>
    <x v="0"/>
    <s v="GB"/>
    <s v="GBP"/>
    <n v="1378494000"/>
    <n v="1375880598"/>
    <b v="0"/>
    <n v="269"/>
    <b v="1"/>
    <s v="technology/hardware"/>
    <n v="10215"/>
    <n v="40.762081784386616"/>
    <x v="2"/>
    <s v="hardware"/>
    <x v="2721"/>
    <d v="2013-09-06T19:00:00"/>
  </r>
  <r>
    <x v="0"/>
    <s v="US"/>
    <s v="USD"/>
    <n v="1485722053"/>
    <n v="1480538053"/>
    <b v="0"/>
    <n v="185"/>
    <b v="1"/>
    <s v="technology/hardware"/>
    <n v="7627"/>
    <n v="68.254054054054052"/>
    <x v="2"/>
    <s v="hardware"/>
    <x v="2722"/>
    <d v="2017-01-29T20:34:13"/>
  </r>
  <r>
    <x v="0"/>
    <s v="US"/>
    <s v="USD"/>
    <n v="1420060088"/>
    <n v="1414872488"/>
    <b v="0"/>
    <n v="176"/>
    <b v="1"/>
    <s v="technology/hardware"/>
    <n v="4806"/>
    <n v="95.48863636363636"/>
    <x v="2"/>
    <s v="hardware"/>
    <x v="2723"/>
    <d v="2014-12-31T21:08:08"/>
  </r>
  <r>
    <x v="0"/>
    <s v="GB"/>
    <s v="GBP"/>
    <n v="1439625059"/>
    <n v="1436860259"/>
    <b v="0"/>
    <n v="1019"/>
    <b v="1"/>
    <s v="technology/hardware"/>
    <n v="4858.88"/>
    <n v="7.1902649656526005"/>
    <x v="2"/>
    <s v="hardware"/>
    <x v="2724"/>
    <d v="2015-08-15T07:50:59"/>
  </r>
  <r>
    <x v="0"/>
    <s v="CA"/>
    <s v="CAD"/>
    <n v="1488390735"/>
    <n v="1484070735"/>
    <b v="0"/>
    <n v="113"/>
    <b v="1"/>
    <s v="technology/hardware"/>
    <n v="17817"/>
    <n v="511.65486725663715"/>
    <x v="2"/>
    <s v="hardware"/>
    <x v="2725"/>
    <d v="2017-03-01T17:52:15"/>
  </r>
  <r>
    <x v="0"/>
    <s v="US"/>
    <s v="USD"/>
    <n v="1461333311"/>
    <n v="1458741311"/>
    <b v="0"/>
    <n v="404"/>
    <b v="1"/>
    <s v="technology/hardware"/>
    <n v="5745"/>
    <n v="261.74504950495049"/>
    <x v="2"/>
    <s v="hardware"/>
    <x v="2726"/>
    <d v="2016-04-22T13:55:11"/>
  </r>
  <r>
    <x v="0"/>
    <s v="US"/>
    <s v="USD"/>
    <n v="1438964063"/>
    <n v="1436804063"/>
    <b v="0"/>
    <n v="707"/>
    <b v="1"/>
    <s v="technology/hardware"/>
    <n v="39321"/>
    <n v="69.760961810466767"/>
    <x v="2"/>
    <s v="hardware"/>
    <x v="2727"/>
    <d v="2015-08-07T16:14:23"/>
  </r>
  <r>
    <x v="0"/>
    <s v="US"/>
    <s v="USD"/>
    <n v="1451485434"/>
    <n v="1448461434"/>
    <b v="0"/>
    <n v="392"/>
    <b v="1"/>
    <s v="technology/hardware"/>
    <n v="15274"/>
    <n v="77.229591836734699"/>
    <x v="2"/>
    <s v="hardware"/>
    <x v="2728"/>
    <d v="2015-12-30T14:23:54"/>
  </r>
  <r>
    <x v="0"/>
    <s v="US"/>
    <s v="USD"/>
    <n v="1430459197"/>
    <n v="1427867197"/>
    <b v="0"/>
    <n v="23"/>
    <b v="1"/>
    <s v="technology/hardware"/>
    <n v="333"/>
    <n v="340.56521739130437"/>
    <x v="2"/>
    <s v="hardware"/>
    <x v="2729"/>
    <d v="2015-05-01T05:46:37"/>
  </r>
  <r>
    <x v="0"/>
    <s v="US"/>
    <s v="USD"/>
    <n v="1366635575"/>
    <n v="1363611575"/>
    <b v="0"/>
    <n v="682"/>
    <b v="1"/>
    <s v="technology/hardware"/>
    <n v="18979.010000000002"/>
    <n v="67.417903225806455"/>
    <x v="2"/>
    <s v="hardware"/>
    <x v="2730"/>
    <d v="2013-04-22T12:59:35"/>
  </r>
  <r>
    <x v="0"/>
    <s v="US"/>
    <s v="USD"/>
    <n v="1413604800"/>
    <n v="1408624622"/>
    <b v="0"/>
    <n v="37"/>
    <b v="1"/>
    <s v="technology/hardware"/>
    <n v="1291"/>
    <n v="845.70270270270271"/>
    <x v="2"/>
    <s v="hardware"/>
    <x v="2731"/>
    <d v="2014-10-18T04:00:00"/>
  </r>
  <r>
    <x v="0"/>
    <s v="US"/>
    <s v="USD"/>
    <n v="1369699200"/>
    <n v="1366917828"/>
    <b v="0"/>
    <n v="146"/>
    <b v="1"/>
    <s v="technology/hardware"/>
    <n v="2190"/>
    <n v="97.191780821917803"/>
    <x v="2"/>
    <s v="hardware"/>
    <x v="2732"/>
    <d v="2013-05-28T00:00:00"/>
  </r>
  <r>
    <x v="0"/>
    <s v="US"/>
    <s v="USD"/>
    <n v="1428643974"/>
    <n v="1423463574"/>
    <b v="0"/>
    <n v="119"/>
    <b v="1"/>
    <s v="technology/hardware"/>
    <n v="3769"/>
    <n v="451.84033613445376"/>
    <x v="2"/>
    <s v="hardware"/>
    <x v="2733"/>
    <d v="2015-04-10T05:32:54"/>
  </r>
  <r>
    <x v="0"/>
    <s v="US"/>
    <s v="USD"/>
    <n v="1476395940"/>
    <n v="1473782592"/>
    <b v="0"/>
    <n v="163"/>
    <b v="1"/>
    <s v="technology/hardware"/>
    <n v="22602"/>
    <n v="138.66871165644173"/>
    <x v="2"/>
    <s v="hardware"/>
    <x v="2734"/>
    <d v="2016-10-13T21:59:00"/>
  </r>
  <r>
    <x v="0"/>
    <s v="GB"/>
    <s v="GBP"/>
    <n v="1363204800"/>
    <n v="1360551250"/>
    <b v="0"/>
    <n v="339"/>
    <b v="1"/>
    <s v="technology/hardware"/>
    <n v="6586.01"/>
    <n v="21.640147492625371"/>
    <x v="2"/>
    <s v="hardware"/>
    <x v="2735"/>
    <d v="2013-03-13T20:00:00"/>
  </r>
  <r>
    <x v="0"/>
    <s v="CA"/>
    <s v="CAD"/>
    <n v="1398268773"/>
    <n v="1395676773"/>
    <b v="0"/>
    <n v="58"/>
    <b v="1"/>
    <s v="technology/hardware"/>
    <n v="1832"/>
    <n v="169.51724137931035"/>
    <x v="2"/>
    <s v="hardware"/>
    <x v="2736"/>
    <d v="2014-04-23T15:59:33"/>
  </r>
  <r>
    <x v="0"/>
    <s v="US"/>
    <s v="USD"/>
    <n v="1389812400"/>
    <n v="1386108087"/>
    <b v="0"/>
    <n v="456"/>
    <b v="1"/>
    <s v="technology/hardware"/>
    <n v="43818.240000000005"/>
    <n v="161.88210526315791"/>
    <x v="2"/>
    <s v="hardware"/>
    <x v="2737"/>
    <d v="2014-01-15T19:00:00"/>
  </r>
  <r>
    <x v="0"/>
    <s v="US"/>
    <s v="USD"/>
    <n v="1478402804"/>
    <n v="1473218804"/>
    <b v="0"/>
    <n v="15"/>
    <b v="1"/>
    <s v="technology/hardware"/>
    <n v="2397"/>
    <n v="493.13333333333333"/>
    <x v="2"/>
    <s v="hardware"/>
    <x v="2738"/>
    <d v="2016-11-06T03:26:44"/>
  </r>
  <r>
    <x v="0"/>
    <s v="GB"/>
    <s v="GBP"/>
    <n v="1399324717"/>
    <n v="1395436717"/>
    <b v="0"/>
    <n v="191"/>
    <b v="1"/>
    <s v="technology/hardware"/>
    <n v="3125"/>
    <n v="22.120418848167539"/>
    <x v="2"/>
    <s v="hardware"/>
    <x v="2739"/>
    <d v="2014-05-05T21:18:37"/>
  </r>
  <r>
    <x v="0"/>
    <s v="US"/>
    <s v="USD"/>
    <n v="1426117552"/>
    <n v="1423529152"/>
    <b v="0"/>
    <n v="17"/>
    <b v="1"/>
    <s v="technology/hardware"/>
    <n v="10"/>
    <n v="18.235294117647058"/>
    <x v="2"/>
    <s v="hardware"/>
    <x v="2740"/>
    <d v="2015-03-11T23:45:52"/>
  </r>
  <r>
    <x v="2"/>
    <s v="US"/>
    <s v="USD"/>
    <n v="1413770820"/>
    <n v="1412005602"/>
    <b v="0"/>
    <n v="4"/>
    <b v="0"/>
    <s v="publishing/children's books"/>
    <n v="-7965"/>
    <n v="8.75"/>
    <x v="3"/>
    <s v="children's books"/>
    <x v="2741"/>
    <d v="2014-10-20T02:07:00"/>
  </r>
  <r>
    <x v="2"/>
    <s v="US"/>
    <s v="USD"/>
    <n v="1337102187"/>
    <n v="1335892587"/>
    <b v="0"/>
    <n v="18"/>
    <b v="0"/>
    <s v="publishing/children's books"/>
    <n v="-1769"/>
    <n v="40.611111111111114"/>
    <x v="3"/>
    <s v="children's books"/>
    <x v="2742"/>
    <d v="2012-05-15T17:16:27"/>
  </r>
  <r>
    <x v="2"/>
    <s v="US"/>
    <s v="USD"/>
    <n v="1476863607"/>
    <n v="1474271607"/>
    <b v="0"/>
    <n v="0"/>
    <b v="0"/>
    <s v="publishing/children's books"/>
    <n v="-5999"/>
    <e v="#DIV/0!"/>
    <x v="3"/>
    <s v="children's books"/>
    <x v="2743"/>
    <d v="2016-10-19T07:53:27"/>
  </r>
  <r>
    <x v="2"/>
    <s v="US"/>
    <s v="USD"/>
    <n v="1330478998"/>
    <n v="1327886998"/>
    <b v="0"/>
    <n v="22"/>
    <b v="0"/>
    <s v="publishing/children's books"/>
    <n v="-15165"/>
    <n v="37.954545454545453"/>
    <x v="3"/>
    <s v="children's books"/>
    <x v="2744"/>
    <d v="2012-02-29T01:29:58"/>
  </r>
  <r>
    <x v="2"/>
    <s v="US"/>
    <s v="USD"/>
    <n v="1342309368"/>
    <n v="1337125368"/>
    <b v="0"/>
    <n v="49"/>
    <b v="0"/>
    <s v="publishing/children's books"/>
    <n v="-6249"/>
    <n v="35.734693877551024"/>
    <x v="3"/>
    <s v="children's books"/>
    <x v="2745"/>
    <d v="2012-07-14T23:42:48"/>
  </r>
  <r>
    <x v="2"/>
    <s v="US"/>
    <s v="USD"/>
    <n v="1409337911"/>
    <n v="1406745911"/>
    <b v="0"/>
    <n v="19"/>
    <b v="0"/>
    <s v="publishing/children's books"/>
    <n v="-2199"/>
    <n v="42.157894736842103"/>
    <x v="3"/>
    <s v="children's books"/>
    <x v="2746"/>
    <d v="2014-08-29T18:45:11"/>
  </r>
  <r>
    <x v="2"/>
    <s v="US"/>
    <s v="USD"/>
    <n v="1339816200"/>
    <n v="1337095997"/>
    <b v="0"/>
    <n v="4"/>
    <b v="0"/>
    <s v="publishing/children's books"/>
    <n v="-360"/>
    <n v="35"/>
    <x v="3"/>
    <s v="children's books"/>
    <x v="2747"/>
    <d v="2012-06-16T03:10:00"/>
  </r>
  <r>
    <x v="2"/>
    <s v="US"/>
    <s v="USD"/>
    <n v="1472835802"/>
    <n v="1470243802"/>
    <b v="0"/>
    <n v="4"/>
    <b v="0"/>
    <s v="publishing/children's books"/>
    <n v="-4947"/>
    <n v="13.25"/>
    <x v="3"/>
    <s v="children's books"/>
    <x v="2748"/>
    <d v="2016-09-02T17:03:22"/>
  </r>
  <r>
    <x v="2"/>
    <s v="US"/>
    <s v="USD"/>
    <n v="1428171037"/>
    <n v="1425582637"/>
    <b v="0"/>
    <n v="2"/>
    <b v="0"/>
    <s v="publishing/children's books"/>
    <n v="-9890"/>
    <n v="55"/>
    <x v="3"/>
    <s v="children's books"/>
    <x v="2749"/>
    <d v="2015-04-04T18:10:37"/>
  </r>
  <r>
    <x v="2"/>
    <s v="US"/>
    <s v="USD"/>
    <n v="1341086400"/>
    <n v="1340055345"/>
    <b v="0"/>
    <n v="0"/>
    <b v="0"/>
    <s v="publishing/children's books"/>
    <n v="-1999"/>
    <e v="#DIV/0!"/>
    <x v="3"/>
    <s v="children's books"/>
    <x v="2750"/>
    <d v="2012-06-30T20:00:00"/>
  </r>
  <r>
    <x v="2"/>
    <s v="US"/>
    <s v="USD"/>
    <n v="1403039842"/>
    <n v="1397855842"/>
    <b v="0"/>
    <n v="0"/>
    <b v="0"/>
    <s v="publishing/children's books"/>
    <n v="-3274"/>
    <e v="#DIV/0!"/>
    <x v="3"/>
    <s v="children's books"/>
    <x v="2751"/>
    <d v="2014-06-17T21:17:22"/>
  </r>
  <r>
    <x v="2"/>
    <s v="US"/>
    <s v="USD"/>
    <n v="1324232504"/>
    <n v="1320776504"/>
    <b v="0"/>
    <n v="14"/>
    <b v="0"/>
    <s v="publishing/children's books"/>
    <n v="-4250"/>
    <n v="39.285714285714285"/>
    <x v="3"/>
    <s v="children's books"/>
    <x v="2752"/>
    <d v="2011-12-18T18:21:44"/>
  </r>
  <r>
    <x v="2"/>
    <s v="US"/>
    <s v="USD"/>
    <n v="1346017023"/>
    <n v="1343425023"/>
    <b v="0"/>
    <n v="8"/>
    <b v="0"/>
    <s v="publishing/children's books"/>
    <n v="-1620"/>
    <n v="47.5"/>
    <x v="3"/>
    <s v="children's books"/>
    <x v="2753"/>
    <d v="2012-08-26T21:37:03"/>
  </r>
  <r>
    <x v="2"/>
    <s v="US"/>
    <s v="USD"/>
    <n v="1410448551"/>
    <n v="1407856551"/>
    <b v="0"/>
    <n v="0"/>
    <b v="0"/>
    <s v="publishing/children's books"/>
    <n v="-10000"/>
    <e v="#DIV/0!"/>
    <x v="3"/>
    <s v="children's books"/>
    <x v="2754"/>
    <d v="2014-09-11T15:15:51"/>
  </r>
  <r>
    <x v="2"/>
    <s v="IE"/>
    <s v="EUR"/>
    <n v="1428519527"/>
    <n v="1425927527"/>
    <b v="0"/>
    <n v="15"/>
    <b v="0"/>
    <s v="publishing/children's books"/>
    <n v="-240"/>
    <n v="17.333333333333332"/>
    <x v="3"/>
    <s v="children's books"/>
    <x v="2755"/>
    <d v="2015-04-08T18:58:47"/>
  </r>
  <r>
    <x v="2"/>
    <s v="US"/>
    <s v="USD"/>
    <n v="1389476201"/>
    <n v="1386884201"/>
    <b v="0"/>
    <n v="33"/>
    <b v="0"/>
    <s v="publishing/children's books"/>
    <n v="-8952"/>
    <n v="31.757575757575758"/>
    <x v="3"/>
    <s v="children's books"/>
    <x v="2756"/>
    <d v="2014-01-11T21:36:41"/>
  </r>
  <r>
    <x v="2"/>
    <s v="US"/>
    <s v="USD"/>
    <n v="1470498332"/>
    <n v="1469202332"/>
    <b v="0"/>
    <n v="2"/>
    <b v="0"/>
    <s v="publishing/children's books"/>
    <n v="-1490"/>
    <n v="5"/>
    <x v="3"/>
    <s v="children's books"/>
    <x v="2757"/>
    <d v="2016-08-06T15:45:32"/>
  </r>
  <r>
    <x v="2"/>
    <s v="AU"/>
    <s v="AUD"/>
    <n v="1476095783"/>
    <n v="1474886183"/>
    <b v="0"/>
    <n v="6"/>
    <b v="0"/>
    <s v="publishing/children's books"/>
    <n v="-1766"/>
    <n v="39"/>
    <x v="3"/>
    <s v="children's books"/>
    <x v="2758"/>
    <d v="2016-10-10T10:36:23"/>
  </r>
  <r>
    <x v="2"/>
    <s v="AU"/>
    <s v="AUD"/>
    <n v="1468658866"/>
    <n v="1464943666"/>
    <b v="0"/>
    <n v="2"/>
    <b v="0"/>
    <s v="publishing/children's books"/>
    <n v="-895"/>
    <n v="52.5"/>
    <x v="3"/>
    <s v="children's books"/>
    <x v="2759"/>
    <d v="2016-07-16T08:47:46"/>
  </r>
  <r>
    <x v="2"/>
    <s v="GB"/>
    <s v="GBP"/>
    <n v="1371726258"/>
    <n v="1369134258"/>
    <b v="0"/>
    <n v="0"/>
    <b v="0"/>
    <s v="publishing/children's books"/>
    <n v="-5000"/>
    <e v="#DIV/0!"/>
    <x v="3"/>
    <s v="children's books"/>
    <x v="2760"/>
    <d v="2013-06-20T11:04:18"/>
  </r>
  <r>
    <x v="2"/>
    <s v="US"/>
    <s v="USD"/>
    <n v="1357176693"/>
    <n v="1354584693"/>
    <b v="0"/>
    <n v="4"/>
    <b v="0"/>
    <s v="publishing/children's books"/>
    <n v="-4964"/>
    <n v="9"/>
    <x v="3"/>
    <s v="children's books"/>
    <x v="2761"/>
    <d v="2013-01-03T01:31:33"/>
  </r>
  <r>
    <x v="2"/>
    <s v="US"/>
    <s v="USD"/>
    <n v="1332114795"/>
    <n v="1326934395"/>
    <b v="0"/>
    <n v="1"/>
    <b v="0"/>
    <s v="publishing/children's books"/>
    <n v="-3225"/>
    <n v="25"/>
    <x v="3"/>
    <s v="children's books"/>
    <x v="2762"/>
    <d v="2012-03-18T23:53:15"/>
  </r>
  <r>
    <x v="2"/>
    <s v="US"/>
    <s v="USD"/>
    <n v="1369403684"/>
    <n v="1365515684"/>
    <b v="0"/>
    <n v="3"/>
    <b v="0"/>
    <s v="publishing/children's books"/>
    <n v="-39310"/>
    <n v="30"/>
    <x v="3"/>
    <s v="children's books"/>
    <x v="2763"/>
    <d v="2013-05-24T13:54:44"/>
  </r>
  <r>
    <x v="2"/>
    <s v="US"/>
    <s v="USD"/>
    <n v="1338404400"/>
    <n v="1335855631"/>
    <b v="0"/>
    <n v="4"/>
    <b v="0"/>
    <s v="publishing/children's books"/>
    <n v="-3955"/>
    <n v="11.25"/>
    <x v="3"/>
    <s v="children's books"/>
    <x v="2764"/>
    <d v="2012-05-30T19:00:00"/>
  </r>
  <r>
    <x v="2"/>
    <s v="US"/>
    <s v="USD"/>
    <n v="1351432428"/>
    <n v="1350050028"/>
    <b v="0"/>
    <n v="0"/>
    <b v="0"/>
    <s v="publishing/children's books"/>
    <n v="-4000"/>
    <e v="#DIV/0!"/>
    <x v="3"/>
    <s v="children's books"/>
    <x v="2765"/>
    <d v="2012-10-28T13:53:48"/>
  </r>
  <r>
    <x v="2"/>
    <s v="US"/>
    <s v="USD"/>
    <n v="1313078518"/>
    <n v="1310486518"/>
    <b v="0"/>
    <n v="4"/>
    <b v="0"/>
    <s v="publishing/children's books"/>
    <n v="-4900"/>
    <n v="25"/>
    <x v="3"/>
    <s v="children's books"/>
    <x v="2766"/>
    <d v="2011-08-11T16:01:58"/>
  </r>
  <r>
    <x v="2"/>
    <s v="CA"/>
    <s v="CAD"/>
    <n v="1439766050"/>
    <n v="1434582050"/>
    <b v="0"/>
    <n v="3"/>
    <b v="0"/>
    <s v="publishing/children's books"/>
    <n v="-3966"/>
    <n v="11.333333333333334"/>
    <x v="3"/>
    <s v="children's books"/>
    <x v="2767"/>
    <d v="2015-08-16T23:00:50"/>
  </r>
  <r>
    <x v="2"/>
    <s v="US"/>
    <s v="USD"/>
    <n v="1333028723"/>
    <n v="1330440323"/>
    <b v="0"/>
    <n v="34"/>
    <b v="0"/>
    <s v="publishing/children's books"/>
    <n v="-5998"/>
    <n v="29.470588235294116"/>
    <x v="3"/>
    <s v="children's books"/>
    <x v="2768"/>
    <d v="2012-03-29T13:45:23"/>
  </r>
  <r>
    <x v="2"/>
    <s v="GB"/>
    <s v="GBP"/>
    <n v="1401997790"/>
    <n v="1397677790"/>
    <b v="0"/>
    <n v="2"/>
    <b v="0"/>
    <s v="publishing/children's books"/>
    <n v="-798"/>
    <n v="1"/>
    <x v="3"/>
    <s v="children's books"/>
    <x v="2769"/>
    <d v="2014-06-05T19:49:50"/>
  </r>
  <r>
    <x v="2"/>
    <s v="US"/>
    <s v="USD"/>
    <n v="1395158130"/>
    <n v="1392569730"/>
    <b v="0"/>
    <n v="33"/>
    <b v="0"/>
    <s v="publishing/children's books"/>
    <n v="-17917.75"/>
    <n v="63.098484848484851"/>
    <x v="3"/>
    <s v="children's books"/>
    <x v="2770"/>
    <d v="2014-03-18T15:55:30"/>
  </r>
  <r>
    <x v="2"/>
    <s v="US"/>
    <s v="USD"/>
    <n v="1359738000"/>
    <n v="1355489140"/>
    <b v="0"/>
    <n v="0"/>
    <b v="0"/>
    <s v="publishing/children's books"/>
    <n v="-19980"/>
    <e v="#DIV/0!"/>
    <x v="3"/>
    <s v="children's books"/>
    <x v="2771"/>
    <d v="2013-02-01T17:00:00"/>
  </r>
  <r>
    <x v="2"/>
    <s v="US"/>
    <s v="USD"/>
    <n v="1381006294"/>
    <n v="1379710294"/>
    <b v="0"/>
    <n v="0"/>
    <b v="0"/>
    <s v="publishing/children's books"/>
    <n v="-8000"/>
    <e v="#DIV/0!"/>
    <x v="3"/>
    <s v="children's books"/>
    <x v="2772"/>
    <d v="2013-10-05T20:51:34"/>
  </r>
  <r>
    <x v="2"/>
    <s v="CA"/>
    <s v="CAD"/>
    <n v="1461530721"/>
    <n v="1460666721"/>
    <b v="0"/>
    <n v="1"/>
    <b v="0"/>
    <s v="publishing/children's books"/>
    <n v="-529"/>
    <n v="1"/>
    <x v="3"/>
    <s v="children's books"/>
    <x v="2773"/>
    <d v="2016-04-24T20:45:21"/>
  </r>
  <r>
    <x v="2"/>
    <s v="US"/>
    <s v="USD"/>
    <n v="1362711728"/>
    <n v="1360119728"/>
    <b v="0"/>
    <n v="13"/>
    <b v="0"/>
    <s v="publishing/children's books"/>
    <n v="-3430"/>
    <n v="43.846153846153847"/>
    <x v="3"/>
    <s v="children's books"/>
    <x v="2774"/>
    <d v="2013-03-08T03:02:08"/>
  </r>
  <r>
    <x v="2"/>
    <s v="US"/>
    <s v="USD"/>
    <n v="1323994754"/>
    <n v="1321402754"/>
    <b v="0"/>
    <n v="2"/>
    <b v="0"/>
    <s v="publishing/children's books"/>
    <n v="-4850"/>
    <n v="75"/>
    <x v="3"/>
    <s v="children's books"/>
    <x v="2775"/>
    <d v="2011-12-16T00:19:14"/>
  </r>
  <r>
    <x v="2"/>
    <s v="US"/>
    <s v="USD"/>
    <n v="1434092876"/>
    <n v="1431414476"/>
    <b v="0"/>
    <n v="36"/>
    <b v="0"/>
    <s v="publishing/children's books"/>
    <n v="-19345"/>
    <n v="45.972222222222221"/>
    <x v="3"/>
    <s v="children's books"/>
    <x v="2776"/>
    <d v="2015-06-12T07:07:56"/>
  </r>
  <r>
    <x v="2"/>
    <s v="US"/>
    <s v="USD"/>
    <n v="1437149004"/>
    <n v="1434557004"/>
    <b v="0"/>
    <n v="1"/>
    <b v="0"/>
    <s v="publishing/children's books"/>
    <n v="-2990"/>
    <n v="10"/>
    <x v="3"/>
    <s v="children's books"/>
    <x v="2777"/>
    <d v="2015-07-17T16:03:24"/>
  </r>
  <r>
    <x v="2"/>
    <s v="US"/>
    <s v="USD"/>
    <n v="1409009306"/>
    <n v="1406417306"/>
    <b v="0"/>
    <n v="15"/>
    <b v="0"/>
    <s v="publishing/children's books"/>
    <n v="-4095"/>
    <n v="93.666666666666671"/>
    <x v="3"/>
    <s v="children's books"/>
    <x v="2778"/>
    <d v="2014-08-25T23:28:26"/>
  </r>
  <r>
    <x v="2"/>
    <s v="US"/>
    <s v="USD"/>
    <n v="1448204621"/>
    <n v="1445609021"/>
    <b v="0"/>
    <n v="1"/>
    <b v="0"/>
    <s v="publishing/children's books"/>
    <n v="-2447"/>
    <n v="53"/>
    <x v="3"/>
    <s v="children's books"/>
    <x v="2779"/>
    <d v="2015-11-22T15:03:41"/>
  </r>
  <r>
    <x v="2"/>
    <s v="IT"/>
    <s v="EUR"/>
    <n v="1489142688"/>
    <n v="1486550688"/>
    <b v="0"/>
    <n v="0"/>
    <b v="0"/>
    <s v="publishing/children's books"/>
    <n v="-100000"/>
    <e v="#DIV/0!"/>
    <x v="3"/>
    <s v="children's books"/>
    <x v="2780"/>
    <d v="2017-03-10T10:44:48"/>
  </r>
  <r>
    <x v="0"/>
    <s v="US"/>
    <s v="USD"/>
    <n v="1423724400"/>
    <n v="1421274954"/>
    <b v="0"/>
    <n v="28"/>
    <b v="1"/>
    <s v="theater/plays"/>
    <n v="66"/>
    <n v="47"/>
    <x v="1"/>
    <s v="plays"/>
    <x v="2781"/>
    <d v="2015-02-12T07:00:00"/>
  </r>
  <r>
    <x v="0"/>
    <s v="US"/>
    <s v="USD"/>
    <n v="1424149140"/>
    <n v="1421964718"/>
    <b v="0"/>
    <n v="18"/>
    <b v="1"/>
    <s v="theater/plays"/>
    <n v="200"/>
    <n v="66.666666666666671"/>
    <x v="1"/>
    <s v="plays"/>
    <x v="2782"/>
    <d v="2015-02-17T04:59:00"/>
  </r>
  <r>
    <x v="0"/>
    <s v="GB"/>
    <s v="GBP"/>
    <n v="1429793446"/>
    <n v="1428583846"/>
    <b v="0"/>
    <n v="61"/>
    <b v="1"/>
    <s v="theater/plays"/>
    <n v="145"/>
    <n v="18.770491803278688"/>
    <x v="1"/>
    <s v="plays"/>
    <x v="2783"/>
    <d v="2015-04-23T12:50:46"/>
  </r>
  <r>
    <x v="0"/>
    <s v="US"/>
    <s v="USD"/>
    <n v="1414608843"/>
    <n v="1412794443"/>
    <b v="0"/>
    <n v="108"/>
    <b v="1"/>
    <s v="theater/plays"/>
    <n v="1140"/>
    <n v="66.111111111111114"/>
    <x v="1"/>
    <s v="plays"/>
    <x v="2784"/>
    <d v="2014-10-29T18:54:03"/>
  </r>
  <r>
    <x v="0"/>
    <s v="US"/>
    <s v="USD"/>
    <n v="1470430800"/>
    <n v="1467865967"/>
    <b v="0"/>
    <n v="142"/>
    <b v="1"/>
    <s v="theater/plays"/>
    <n v="234"/>
    <n v="36.859154929577464"/>
    <x v="1"/>
    <s v="plays"/>
    <x v="2785"/>
    <d v="2016-08-05T21:00:00"/>
  </r>
  <r>
    <x v="0"/>
    <s v="GB"/>
    <s v="GBP"/>
    <n v="1404913180"/>
    <n v="1403703580"/>
    <b v="0"/>
    <n v="74"/>
    <b v="1"/>
    <s v="theater/plays"/>
    <n v="446"/>
    <n v="39.810810810810814"/>
    <x v="1"/>
    <s v="plays"/>
    <x v="2786"/>
    <d v="2014-07-09T13:39:40"/>
  </r>
  <r>
    <x v="0"/>
    <s v="US"/>
    <s v="USD"/>
    <n v="1405658752"/>
    <n v="1403066752"/>
    <b v="0"/>
    <n v="38"/>
    <b v="1"/>
    <s v="theater/plays"/>
    <n v="197"/>
    <n v="31.5"/>
    <x v="1"/>
    <s v="plays"/>
    <x v="2787"/>
    <d v="2014-07-18T04:45:52"/>
  </r>
  <r>
    <x v="0"/>
    <s v="US"/>
    <s v="USD"/>
    <n v="1469811043"/>
    <n v="1467219043"/>
    <b v="0"/>
    <n v="20"/>
    <b v="1"/>
    <s v="theater/plays"/>
    <n v="50"/>
    <n v="102.5"/>
    <x v="1"/>
    <s v="plays"/>
    <x v="2788"/>
    <d v="2016-07-29T16:50:43"/>
  </r>
  <r>
    <x v="0"/>
    <s v="US"/>
    <s v="USD"/>
    <n v="1426132800"/>
    <n v="1424477934"/>
    <b v="0"/>
    <n v="24"/>
    <b v="1"/>
    <s v="theater/plays"/>
    <n v="35"/>
    <n v="126.45833333333333"/>
    <x v="1"/>
    <s v="plays"/>
    <x v="2789"/>
    <d v="2015-03-12T04:00:00"/>
  </r>
  <r>
    <x v="0"/>
    <s v="US"/>
    <s v="USD"/>
    <n v="1423693903"/>
    <n v="1421101903"/>
    <b v="0"/>
    <n v="66"/>
    <b v="1"/>
    <s v="theater/plays"/>
    <n v="160"/>
    <n v="47.878787878787875"/>
    <x v="1"/>
    <s v="plays"/>
    <x v="2790"/>
    <d v="2015-02-11T22:31:43"/>
  </r>
  <r>
    <x v="0"/>
    <s v="US"/>
    <s v="USD"/>
    <n v="1473393600"/>
    <n v="1470778559"/>
    <b v="0"/>
    <n v="28"/>
    <b v="1"/>
    <s v="theater/plays"/>
    <n v="50"/>
    <n v="73.214285714285708"/>
    <x v="1"/>
    <s v="plays"/>
    <x v="2791"/>
    <d v="2016-09-09T04:00:00"/>
  </r>
  <r>
    <x v="0"/>
    <s v="US"/>
    <s v="USD"/>
    <n v="1439357559"/>
    <n v="1435469559"/>
    <b v="0"/>
    <n v="24"/>
    <b v="1"/>
    <s v="theater/plays"/>
    <n v="152"/>
    <n v="89.666666666666671"/>
    <x v="1"/>
    <s v="plays"/>
    <x v="2792"/>
    <d v="2015-08-12T05:32:39"/>
  </r>
  <r>
    <x v="0"/>
    <s v="AU"/>
    <s v="AUD"/>
    <n v="1437473005"/>
    <n v="1434881005"/>
    <b v="0"/>
    <n v="73"/>
    <b v="1"/>
    <s v="theater/plays"/>
    <n v="1056.75"/>
    <n v="151.4623287671233"/>
    <x v="1"/>
    <s v="plays"/>
    <x v="2793"/>
    <d v="2015-07-21T10:03:25"/>
  </r>
  <r>
    <x v="0"/>
    <s v="GB"/>
    <s v="GBP"/>
    <n v="1457031600"/>
    <n v="1455640559"/>
    <b v="0"/>
    <n v="3"/>
    <b v="1"/>
    <s v="theater/plays"/>
    <n v="25"/>
    <n v="25"/>
    <x v="1"/>
    <s v="plays"/>
    <x v="2794"/>
    <d v="2016-03-03T19:00:00"/>
  </r>
  <r>
    <x v="0"/>
    <s v="US"/>
    <s v="USD"/>
    <n v="1402095600"/>
    <n v="1400675841"/>
    <b v="0"/>
    <n v="20"/>
    <b v="1"/>
    <s v="theater/plays"/>
    <n v="30"/>
    <n v="36.5"/>
    <x v="1"/>
    <s v="plays"/>
    <x v="2795"/>
    <d v="2014-06-06T23:00:00"/>
  </r>
  <r>
    <x v="0"/>
    <s v="GB"/>
    <s v="GBP"/>
    <n v="1404564028"/>
    <n v="1401972028"/>
    <b v="0"/>
    <n v="21"/>
    <b v="1"/>
    <s v="theater/plays"/>
    <n v="124"/>
    <n v="44"/>
    <x v="1"/>
    <s v="plays"/>
    <x v="2796"/>
    <d v="2014-07-05T12:40:28"/>
  </r>
  <r>
    <x v="0"/>
    <s v="GB"/>
    <s v="GBP"/>
    <n v="1404858840"/>
    <n v="1402266840"/>
    <b v="0"/>
    <n v="94"/>
    <b v="1"/>
    <s v="theater/plays"/>
    <n v="211.61000000000058"/>
    <n v="87.357553191489373"/>
    <x v="1"/>
    <s v="plays"/>
    <x v="2797"/>
    <d v="2014-07-08T22:34:00"/>
  </r>
  <r>
    <x v="0"/>
    <s v="GB"/>
    <s v="GBP"/>
    <n v="1438358400"/>
    <n v="1437063121"/>
    <b v="0"/>
    <n v="139"/>
    <b v="1"/>
    <s v="theater/plays"/>
    <n v="70"/>
    <n v="36.474820143884891"/>
    <x v="1"/>
    <s v="plays"/>
    <x v="2798"/>
    <d v="2015-07-31T16:00:00"/>
  </r>
  <r>
    <x v="0"/>
    <s v="GB"/>
    <s v="GBP"/>
    <n v="1466179200"/>
    <n v="1463466070"/>
    <b v="0"/>
    <n v="130"/>
    <b v="1"/>
    <s v="theater/plays"/>
    <n v="831.73999999999978"/>
    <n v="44.859538461538463"/>
    <x v="1"/>
    <s v="plays"/>
    <x v="2799"/>
    <d v="2016-06-17T16:00:00"/>
  </r>
  <r>
    <x v="0"/>
    <s v="GB"/>
    <s v="GBP"/>
    <n v="1420377366"/>
    <n v="1415193366"/>
    <b v="0"/>
    <n v="31"/>
    <b v="1"/>
    <s v="theater/plays"/>
    <n v="330"/>
    <n v="42.903225806451616"/>
    <x v="1"/>
    <s v="plays"/>
    <x v="2800"/>
    <d v="2015-01-04T13:16:06"/>
  </r>
  <r>
    <x v="0"/>
    <s v="AU"/>
    <s v="AUD"/>
    <n v="1412938800"/>
    <n v="1411019409"/>
    <b v="0"/>
    <n v="13"/>
    <b v="1"/>
    <s v="theater/plays"/>
    <n v="166"/>
    <n v="51.230769230769234"/>
    <x v="1"/>
    <s v="plays"/>
    <x v="2801"/>
    <d v="2014-10-10T11:00:00"/>
  </r>
  <r>
    <x v="0"/>
    <s v="GB"/>
    <s v="GBP"/>
    <n v="1438875107"/>
    <n v="1436283107"/>
    <b v="0"/>
    <n v="90"/>
    <b v="1"/>
    <s v="theater/plays"/>
    <n v="55"/>
    <n v="33.944444444444443"/>
    <x v="1"/>
    <s v="plays"/>
    <x v="2802"/>
    <d v="2015-08-06T15:31:47"/>
  </r>
  <r>
    <x v="0"/>
    <s v="US"/>
    <s v="USD"/>
    <n v="1437004800"/>
    <n v="1433295276"/>
    <b v="0"/>
    <n v="141"/>
    <b v="1"/>
    <s v="theater/plays"/>
    <n v="2795"/>
    <n v="90.744680851063833"/>
    <x v="1"/>
    <s v="plays"/>
    <x v="2803"/>
    <d v="2015-07-16T00:00:00"/>
  </r>
  <r>
    <x v="0"/>
    <s v="GB"/>
    <s v="GBP"/>
    <n v="1411987990"/>
    <n v="1409395990"/>
    <b v="0"/>
    <n v="23"/>
    <b v="1"/>
    <s v="theater/plays"/>
    <n v="150"/>
    <n v="50"/>
    <x v="1"/>
    <s v="plays"/>
    <x v="2804"/>
    <d v="2014-09-29T10:53:10"/>
  </r>
  <r>
    <x v="0"/>
    <s v="GB"/>
    <s v="GBP"/>
    <n v="1440245273"/>
    <n v="1438085273"/>
    <b v="0"/>
    <n v="18"/>
    <b v="1"/>
    <s v="theater/plays"/>
    <n v="40"/>
    <n v="24.444444444444443"/>
    <x v="1"/>
    <s v="plays"/>
    <x v="2805"/>
    <d v="2015-08-22T12:07:53"/>
  </r>
  <r>
    <x v="0"/>
    <s v="GB"/>
    <s v="GBP"/>
    <n v="1438772400"/>
    <n v="1435645490"/>
    <b v="0"/>
    <n v="76"/>
    <b v="1"/>
    <s v="theater/plays"/>
    <n v="363"/>
    <n v="44.25"/>
    <x v="1"/>
    <s v="plays"/>
    <x v="2806"/>
    <d v="2015-08-05T11:00:00"/>
  </r>
  <r>
    <x v="0"/>
    <s v="US"/>
    <s v="USD"/>
    <n v="1435611438"/>
    <n v="1433019438"/>
    <b v="0"/>
    <n v="93"/>
    <b v="1"/>
    <s v="theater/plays"/>
    <n v="1300"/>
    <n v="67.741935483870961"/>
    <x v="1"/>
    <s v="plays"/>
    <x v="2807"/>
    <d v="2015-06-29T20:57:18"/>
  </r>
  <r>
    <x v="0"/>
    <s v="US"/>
    <s v="USD"/>
    <n v="1440274735"/>
    <n v="1437682735"/>
    <b v="0"/>
    <n v="69"/>
    <b v="1"/>
    <s v="theater/plays"/>
    <n v="11"/>
    <n v="65.376811594202906"/>
    <x v="1"/>
    <s v="plays"/>
    <x v="2808"/>
    <d v="2015-08-22T20:18:55"/>
  </r>
  <r>
    <x v="0"/>
    <s v="US"/>
    <s v="USD"/>
    <n v="1459348740"/>
    <n v="1458647725"/>
    <b v="0"/>
    <n v="21"/>
    <b v="1"/>
    <s v="theater/plays"/>
    <n v="60"/>
    <n v="121.9047619047619"/>
    <x v="1"/>
    <s v="plays"/>
    <x v="2809"/>
    <d v="2016-03-30T14:39:00"/>
  </r>
  <r>
    <x v="0"/>
    <s v="US"/>
    <s v="USD"/>
    <n v="1401595140"/>
    <n v="1398828064"/>
    <b v="0"/>
    <n v="57"/>
    <b v="1"/>
    <s v="theater/plays"/>
    <n v="205"/>
    <n v="47.456140350877192"/>
    <x v="1"/>
    <s v="plays"/>
    <x v="2810"/>
    <d v="2014-06-01T03:59:00"/>
  </r>
  <r>
    <x v="0"/>
    <s v="GB"/>
    <s v="GBP"/>
    <n v="1424692503"/>
    <n v="1422100503"/>
    <b v="0"/>
    <n v="108"/>
    <b v="1"/>
    <s v="theater/plays"/>
    <n v="27"/>
    <n v="92.842592592592595"/>
    <x v="1"/>
    <s v="plays"/>
    <x v="2811"/>
    <d v="2015-02-23T11:55:03"/>
  </r>
  <r>
    <x v="0"/>
    <s v="CA"/>
    <s v="CAD"/>
    <n v="1428292800"/>
    <n v="1424368298"/>
    <b v="0"/>
    <n v="83"/>
    <b v="1"/>
    <s v="theater/plays"/>
    <n v="665"/>
    <n v="68.253012048192772"/>
    <x v="1"/>
    <s v="plays"/>
    <x v="2812"/>
    <d v="2015-04-06T04:00:00"/>
  </r>
  <r>
    <x v="0"/>
    <s v="US"/>
    <s v="USD"/>
    <n v="1481737761"/>
    <n v="1479577761"/>
    <b v="0"/>
    <n v="96"/>
    <b v="1"/>
    <s v="theater/plays"/>
    <n v="772.11999999999989"/>
    <n v="37.209583333333335"/>
    <x v="1"/>
    <s v="plays"/>
    <x v="2813"/>
    <d v="2016-12-14T17:49:21"/>
  </r>
  <r>
    <x v="0"/>
    <s v="GB"/>
    <s v="GBP"/>
    <n v="1431164115"/>
    <n v="1428572115"/>
    <b v="0"/>
    <n v="64"/>
    <b v="1"/>
    <s v="theater/plays"/>
    <n v="116"/>
    <n v="25.25"/>
    <x v="1"/>
    <s v="plays"/>
    <x v="2814"/>
    <d v="2015-05-09T09:35:15"/>
  </r>
  <r>
    <x v="0"/>
    <s v="CA"/>
    <s v="CAD"/>
    <n v="1470595109"/>
    <n v="1468003109"/>
    <b v="0"/>
    <n v="14"/>
    <b v="1"/>
    <s v="theater/plays"/>
    <n v="355"/>
    <n v="43.214285714285715"/>
    <x v="1"/>
    <s v="plays"/>
    <x v="2815"/>
    <d v="2016-08-07T18:38:29"/>
  </r>
  <r>
    <x v="0"/>
    <s v="GB"/>
    <s v="GBP"/>
    <n v="1438531200"/>
    <n v="1435921992"/>
    <b v="0"/>
    <n v="169"/>
    <b v="1"/>
    <s v="theater/plays"/>
    <n v="1247"/>
    <n v="25.130177514792898"/>
    <x v="1"/>
    <s v="plays"/>
    <x v="2816"/>
    <d v="2015-08-02T16:00:00"/>
  </r>
  <r>
    <x v="0"/>
    <s v="GB"/>
    <s v="GBP"/>
    <n v="1425136462"/>
    <n v="1421680462"/>
    <b v="0"/>
    <n v="33"/>
    <b v="1"/>
    <s v="theater/plays"/>
    <n v="180"/>
    <n v="23.636363636363637"/>
    <x v="1"/>
    <s v="plays"/>
    <x v="2817"/>
    <d v="2015-02-28T15:14:22"/>
  </r>
  <r>
    <x v="0"/>
    <s v="US"/>
    <s v="USD"/>
    <n v="1443018086"/>
    <n v="1441290086"/>
    <b v="0"/>
    <n v="102"/>
    <b v="1"/>
    <s v="theater/plays"/>
    <n v="603"/>
    <n v="103.95098039215686"/>
    <x v="1"/>
    <s v="plays"/>
    <x v="2818"/>
    <d v="2015-09-23T14:21:26"/>
  </r>
  <r>
    <x v="0"/>
    <s v="GB"/>
    <s v="GBP"/>
    <n v="1434285409"/>
    <n v="1431693409"/>
    <b v="0"/>
    <n v="104"/>
    <b v="1"/>
    <s v="theater/plays"/>
    <n v="240"/>
    <n v="50.384615384615387"/>
    <x v="1"/>
    <s v="plays"/>
    <x v="2819"/>
    <d v="2015-06-14T12:36:49"/>
  </r>
  <r>
    <x v="0"/>
    <s v="GB"/>
    <s v="GBP"/>
    <n v="1456444800"/>
    <n v="1454337589"/>
    <b v="0"/>
    <n v="20"/>
    <b v="1"/>
    <s v="theater/plays"/>
    <n v="72"/>
    <n v="13.6"/>
    <x v="1"/>
    <s v="plays"/>
    <x v="2820"/>
    <d v="2016-02-26T00:00:00"/>
  </r>
  <r>
    <x v="0"/>
    <s v="GB"/>
    <s v="GBP"/>
    <n v="1411510135"/>
    <n v="1408918135"/>
    <b v="0"/>
    <n v="35"/>
    <b v="1"/>
    <s v="theater/plays"/>
    <n v="0"/>
    <n v="28.571428571428573"/>
    <x v="1"/>
    <s v="plays"/>
    <x v="2821"/>
    <d v="2014-09-23T22:08:55"/>
  </r>
  <r>
    <x v="0"/>
    <s v="US"/>
    <s v="USD"/>
    <n v="1427469892"/>
    <n v="1424881492"/>
    <b v="0"/>
    <n v="94"/>
    <b v="1"/>
    <s v="theater/plays"/>
    <n v="0"/>
    <n v="63.829787234042556"/>
    <x v="1"/>
    <s v="plays"/>
    <x v="2822"/>
    <d v="2015-03-27T15:24:52"/>
  </r>
  <r>
    <x v="0"/>
    <s v="GB"/>
    <s v="GBP"/>
    <n v="1427842740"/>
    <n v="1425428206"/>
    <b v="0"/>
    <n v="14"/>
    <b v="1"/>
    <s v="theater/plays"/>
    <n v="24"/>
    <n v="8.8571428571428577"/>
    <x v="1"/>
    <s v="plays"/>
    <x v="2823"/>
    <d v="2015-03-31T22:59:00"/>
  </r>
  <r>
    <x v="0"/>
    <s v="US"/>
    <s v="USD"/>
    <n v="1434159780"/>
    <n v="1431412196"/>
    <b v="0"/>
    <n v="15"/>
    <b v="1"/>
    <s v="theater/plays"/>
    <n v="110"/>
    <n v="50.666666666666664"/>
    <x v="1"/>
    <s v="plays"/>
    <x v="2824"/>
    <d v="2015-06-13T01:43:00"/>
  </r>
  <r>
    <x v="0"/>
    <s v="GB"/>
    <s v="GBP"/>
    <n v="1449255686"/>
    <n v="1446663686"/>
    <b v="0"/>
    <n v="51"/>
    <b v="1"/>
    <s v="theater/plays"/>
    <n v="100"/>
    <n v="60.784313725490193"/>
    <x v="1"/>
    <s v="plays"/>
    <x v="2825"/>
    <d v="2015-12-04T19:01:26"/>
  </r>
  <r>
    <x v="0"/>
    <s v="US"/>
    <s v="USD"/>
    <n v="1436511600"/>
    <n v="1434415812"/>
    <b v="0"/>
    <n v="19"/>
    <b v="1"/>
    <s v="theater/plays"/>
    <n v="155"/>
    <n v="113.42105263157895"/>
    <x v="1"/>
    <s v="plays"/>
    <x v="2826"/>
    <d v="2015-07-10T07:00:00"/>
  </r>
  <r>
    <x v="0"/>
    <s v="US"/>
    <s v="USD"/>
    <n v="1464971400"/>
    <n v="1462379066"/>
    <b v="0"/>
    <n v="23"/>
    <b v="1"/>
    <s v="theater/plays"/>
    <n v="405"/>
    <n v="104.56521739130434"/>
    <x v="1"/>
    <s v="plays"/>
    <x v="2827"/>
    <d v="2016-06-03T16:30:00"/>
  </r>
  <r>
    <x v="0"/>
    <s v="GB"/>
    <s v="GBP"/>
    <n v="1443826800"/>
    <n v="1441606869"/>
    <b v="0"/>
    <n v="97"/>
    <b v="1"/>
    <s v="theater/plays"/>
    <n v="36"/>
    <n v="98.30927835051547"/>
    <x v="1"/>
    <s v="plays"/>
    <x v="2828"/>
    <d v="2015-10-02T23:00:00"/>
  </r>
  <r>
    <x v="0"/>
    <s v="GB"/>
    <s v="GBP"/>
    <n v="1464863118"/>
    <n v="1462443918"/>
    <b v="0"/>
    <n v="76"/>
    <b v="1"/>
    <s v="theater/plays"/>
    <n v="163"/>
    <n v="35.039473684210527"/>
    <x v="1"/>
    <s v="plays"/>
    <x v="2829"/>
    <d v="2016-06-02T10:25:18"/>
  </r>
  <r>
    <x v="0"/>
    <s v="US"/>
    <s v="USD"/>
    <n v="1399867140"/>
    <n v="1398802148"/>
    <b v="0"/>
    <n v="11"/>
    <b v="1"/>
    <s v="theater/plays"/>
    <n v="0"/>
    <n v="272.72727272727275"/>
    <x v="1"/>
    <s v="plays"/>
    <x v="2830"/>
    <d v="2014-05-12T03:59:00"/>
  </r>
  <r>
    <x v="0"/>
    <s v="US"/>
    <s v="USD"/>
    <n v="1437076070"/>
    <n v="1434484070"/>
    <b v="0"/>
    <n v="52"/>
    <b v="1"/>
    <s v="theater/plays"/>
    <n v="320"/>
    <n v="63.846153846153847"/>
    <x v="1"/>
    <s v="plays"/>
    <x v="2831"/>
    <d v="2015-07-16T19:47:50"/>
  </r>
  <r>
    <x v="0"/>
    <s v="GB"/>
    <s v="GBP"/>
    <n v="1416780000"/>
    <n v="1414342894"/>
    <b v="0"/>
    <n v="95"/>
    <b v="1"/>
    <s v="theater/plays"/>
    <n v="367.98999999999978"/>
    <n v="30.189368421052631"/>
    <x v="1"/>
    <s v="plays"/>
    <x v="2832"/>
    <d v="2014-11-23T22:00:00"/>
  </r>
  <r>
    <x v="0"/>
    <s v="US"/>
    <s v="USD"/>
    <n v="1444528800"/>
    <n v="1442804633"/>
    <b v="0"/>
    <n v="35"/>
    <b v="1"/>
    <s v="theater/plays"/>
    <n v="223"/>
    <n v="83.51428571428572"/>
    <x v="1"/>
    <s v="plays"/>
    <x v="2833"/>
    <d v="2015-10-11T02:00:00"/>
  </r>
  <r>
    <x v="0"/>
    <s v="GB"/>
    <s v="GBP"/>
    <n v="1422658930"/>
    <n v="1421362930"/>
    <b v="0"/>
    <n v="21"/>
    <b v="1"/>
    <s v="theater/plays"/>
    <n v="560"/>
    <n v="64.761904761904759"/>
    <x v="1"/>
    <s v="plays"/>
    <x v="2834"/>
    <d v="2015-01-30T23:02:10"/>
  </r>
  <r>
    <x v="0"/>
    <s v="GB"/>
    <s v="GBP"/>
    <n v="1449273600"/>
    <n v="1446742417"/>
    <b v="0"/>
    <n v="93"/>
    <b v="1"/>
    <s v="theater/plays"/>
    <n v="870.99"/>
    <n v="20.118172043010752"/>
    <x v="1"/>
    <s v="plays"/>
    <x v="2835"/>
    <d v="2015-12-05T00:00:00"/>
  </r>
  <r>
    <x v="0"/>
    <s v="US"/>
    <s v="USD"/>
    <n v="1487393940"/>
    <n v="1484115418"/>
    <b v="0"/>
    <n v="11"/>
    <b v="1"/>
    <s v="theater/plays"/>
    <n v="35"/>
    <n v="44.090909090909093"/>
    <x v="1"/>
    <s v="plays"/>
    <x v="2836"/>
    <d v="2017-02-18T04:59:00"/>
  </r>
  <r>
    <x v="0"/>
    <s v="CA"/>
    <s v="CAD"/>
    <n v="1449701284"/>
    <n v="1446241684"/>
    <b v="0"/>
    <n v="21"/>
    <b v="1"/>
    <s v="theater/plays"/>
    <n v="0"/>
    <n v="40.476190476190474"/>
    <x v="1"/>
    <s v="plays"/>
    <x v="2837"/>
    <d v="2015-12-09T22:48:04"/>
  </r>
  <r>
    <x v="0"/>
    <s v="US"/>
    <s v="USD"/>
    <n v="1407967200"/>
    <n v="1406039696"/>
    <b v="0"/>
    <n v="54"/>
    <b v="1"/>
    <s v="theater/plays"/>
    <n v="405"/>
    <n v="44.537037037037038"/>
    <x v="1"/>
    <s v="plays"/>
    <x v="2838"/>
    <d v="2014-08-13T22:00:00"/>
  </r>
  <r>
    <x v="0"/>
    <s v="US"/>
    <s v="USD"/>
    <n v="1408942740"/>
    <n v="1406958354"/>
    <b v="0"/>
    <n v="31"/>
    <b v="1"/>
    <s v="theater/plays"/>
    <n v="400"/>
    <n v="125.80645161290323"/>
    <x v="1"/>
    <s v="plays"/>
    <x v="2839"/>
    <d v="2014-08-25T04:59:00"/>
  </r>
  <r>
    <x v="0"/>
    <s v="GB"/>
    <s v="GBP"/>
    <n v="1426698000"/>
    <n v="1424825479"/>
    <b v="0"/>
    <n v="132"/>
    <b v="1"/>
    <s v="theater/plays"/>
    <n v="100"/>
    <n v="19.696969696969695"/>
    <x v="1"/>
    <s v="plays"/>
    <x v="2840"/>
    <d v="2015-03-18T17:00:00"/>
  </r>
  <r>
    <x v="2"/>
    <s v="GB"/>
    <s v="GBP"/>
    <n v="1450032297"/>
    <n v="1444844697"/>
    <b v="0"/>
    <n v="1"/>
    <b v="0"/>
    <s v="theater/plays"/>
    <n v="-990"/>
    <n v="10"/>
    <x v="1"/>
    <s v="plays"/>
    <x v="2841"/>
    <d v="2015-12-13T18:44:57"/>
  </r>
  <r>
    <x v="2"/>
    <s v="GB"/>
    <s v="GBP"/>
    <n v="1403348400"/>
    <n v="1401058295"/>
    <b v="0"/>
    <n v="0"/>
    <b v="0"/>
    <s v="theater/plays"/>
    <n v="-1500"/>
    <e v="#DIV/0!"/>
    <x v="1"/>
    <s v="plays"/>
    <x v="2842"/>
    <d v="2014-06-21T11:00:00"/>
  </r>
  <r>
    <x v="2"/>
    <s v="US"/>
    <s v="USD"/>
    <n v="1465790400"/>
    <n v="1462210950"/>
    <b v="0"/>
    <n v="0"/>
    <b v="0"/>
    <s v="theater/plays"/>
    <n v="-1200"/>
    <e v="#DIV/0!"/>
    <x v="1"/>
    <s v="plays"/>
    <x v="2843"/>
    <d v="2016-06-13T04:00:00"/>
  </r>
  <r>
    <x v="2"/>
    <s v="AT"/>
    <s v="EUR"/>
    <n v="1483535180"/>
    <n v="1480943180"/>
    <b v="0"/>
    <n v="1"/>
    <b v="0"/>
    <s v="theater/plays"/>
    <n v="-520"/>
    <n v="30"/>
    <x v="1"/>
    <s v="plays"/>
    <x v="2844"/>
    <d v="2017-01-04T13:06:20"/>
  </r>
  <r>
    <x v="2"/>
    <s v="US"/>
    <s v="USD"/>
    <n v="1433723033"/>
    <n v="1428539033"/>
    <b v="0"/>
    <n v="39"/>
    <b v="0"/>
    <s v="theater/plays"/>
    <n v="-5134"/>
    <n v="60.666666666666664"/>
    <x v="1"/>
    <s v="plays"/>
    <x v="2845"/>
    <d v="2015-06-08T00:23:53"/>
  </r>
  <r>
    <x v="2"/>
    <s v="US"/>
    <s v="USD"/>
    <n v="1432917394"/>
    <n v="1429029394"/>
    <b v="0"/>
    <n v="0"/>
    <b v="0"/>
    <s v="theater/plays"/>
    <n v="-8000"/>
    <e v="#DIV/0!"/>
    <x v="1"/>
    <s v="plays"/>
    <x v="2846"/>
    <d v="2015-05-29T16:36:34"/>
  </r>
  <r>
    <x v="2"/>
    <s v="US"/>
    <s v="USD"/>
    <n v="1464031265"/>
    <n v="1458847265"/>
    <b v="0"/>
    <n v="0"/>
    <b v="0"/>
    <s v="theater/plays"/>
    <n v="-2000"/>
    <e v="#DIV/0!"/>
    <x v="1"/>
    <s v="plays"/>
    <x v="2847"/>
    <d v="2016-05-23T19:21:05"/>
  </r>
  <r>
    <x v="2"/>
    <s v="US"/>
    <s v="USD"/>
    <n v="1432913659"/>
    <n v="1430321659"/>
    <b v="0"/>
    <n v="3"/>
    <b v="0"/>
    <s v="theater/plays"/>
    <n v="-34930"/>
    <n v="23.333333333333332"/>
    <x v="1"/>
    <s v="plays"/>
    <x v="2848"/>
    <d v="2015-05-29T15:34:19"/>
  </r>
  <r>
    <x v="2"/>
    <s v="GB"/>
    <s v="GBP"/>
    <n v="1461406600"/>
    <n v="1458814600"/>
    <b v="0"/>
    <n v="1"/>
    <b v="0"/>
    <s v="theater/plays"/>
    <n v="-495"/>
    <n v="5"/>
    <x v="1"/>
    <s v="plays"/>
    <x v="2849"/>
    <d v="2016-04-23T10:16:40"/>
  </r>
  <r>
    <x v="2"/>
    <s v="US"/>
    <s v="USD"/>
    <n v="1409962211"/>
    <n v="1407370211"/>
    <b v="0"/>
    <n v="13"/>
    <b v="0"/>
    <s v="theater/plays"/>
    <n v="-7689"/>
    <n v="23.923076923076923"/>
    <x v="1"/>
    <s v="plays"/>
    <x v="2850"/>
    <d v="2014-09-06T00:10:11"/>
  </r>
  <r>
    <x v="2"/>
    <s v="IE"/>
    <s v="EUR"/>
    <n v="1454109420"/>
    <n v="1453334629"/>
    <b v="0"/>
    <n v="0"/>
    <b v="0"/>
    <s v="theater/plays"/>
    <n v="-4500"/>
    <e v="#DIV/0!"/>
    <x v="1"/>
    <s v="plays"/>
    <x v="2851"/>
    <d v="2016-01-29T23:17:00"/>
  </r>
  <r>
    <x v="2"/>
    <s v="US"/>
    <s v="USD"/>
    <n v="1403312703"/>
    <n v="1400720703"/>
    <b v="0"/>
    <n v="6"/>
    <b v="0"/>
    <s v="theater/plays"/>
    <n v="-4905"/>
    <n v="15.833333333333334"/>
    <x v="1"/>
    <s v="plays"/>
    <x v="2852"/>
    <d v="2014-06-21T01:05:03"/>
  </r>
  <r>
    <x v="2"/>
    <s v="CA"/>
    <s v="CAD"/>
    <n v="1410669297"/>
    <n v="1405485297"/>
    <b v="0"/>
    <n v="0"/>
    <b v="0"/>
    <s v="theater/plays"/>
    <n v="-9500"/>
    <e v="#DIV/0!"/>
    <x v="1"/>
    <s v="plays"/>
    <x v="2853"/>
    <d v="2014-09-14T04:34:57"/>
  </r>
  <r>
    <x v="2"/>
    <s v="GB"/>
    <s v="GBP"/>
    <n v="1431018719"/>
    <n v="1429290719"/>
    <b v="0"/>
    <n v="14"/>
    <b v="0"/>
    <s v="theater/plays"/>
    <n v="-583"/>
    <n v="29.785714285714285"/>
    <x v="1"/>
    <s v="plays"/>
    <x v="2854"/>
    <d v="2015-05-07T17:11:59"/>
  </r>
  <r>
    <x v="2"/>
    <s v="US"/>
    <s v="USD"/>
    <n v="1454110440"/>
    <n v="1451607071"/>
    <b v="0"/>
    <n v="5"/>
    <b v="0"/>
    <s v="theater/plays"/>
    <n v="-300"/>
    <n v="60"/>
    <x v="1"/>
    <s v="plays"/>
    <x v="2855"/>
    <d v="2016-01-29T23:34:00"/>
  </r>
  <r>
    <x v="2"/>
    <s v="US"/>
    <s v="USD"/>
    <n v="1439069640"/>
    <n v="1433897647"/>
    <b v="0"/>
    <n v="6"/>
    <b v="0"/>
    <s v="theater/plays"/>
    <n v="-2854"/>
    <n v="24.333333333333332"/>
    <x v="1"/>
    <s v="plays"/>
    <x v="2856"/>
    <d v="2015-08-08T21:34:00"/>
  </r>
  <r>
    <x v="2"/>
    <s v="MX"/>
    <s v="MXN"/>
    <n v="1487613600"/>
    <n v="1482444295"/>
    <b v="0"/>
    <n v="15"/>
    <b v="0"/>
    <s v="theater/plays"/>
    <n v="-30500"/>
    <n v="500"/>
    <x v="1"/>
    <s v="plays"/>
    <x v="2857"/>
    <d v="2017-02-20T18:00:00"/>
  </r>
  <r>
    <x v="2"/>
    <s v="NL"/>
    <s v="EUR"/>
    <n v="1417778880"/>
    <n v="1415711095"/>
    <b v="0"/>
    <n v="0"/>
    <b v="0"/>
    <s v="theater/plays"/>
    <n v="-1000"/>
    <e v="#DIV/0!"/>
    <x v="1"/>
    <s v="plays"/>
    <x v="2858"/>
    <d v="2014-12-05T11:28:00"/>
  </r>
  <r>
    <x v="2"/>
    <s v="AU"/>
    <s v="AUD"/>
    <n v="1444984904"/>
    <n v="1439800904"/>
    <b v="0"/>
    <n v="1"/>
    <b v="0"/>
    <s v="theater/plays"/>
    <n v="-1965"/>
    <n v="35"/>
    <x v="1"/>
    <s v="plays"/>
    <x v="2859"/>
    <d v="2015-10-16T08:41:44"/>
  </r>
  <r>
    <x v="2"/>
    <s v="US"/>
    <s v="USD"/>
    <n v="1466363576"/>
    <n v="1461179576"/>
    <b v="0"/>
    <n v="9"/>
    <b v="0"/>
    <s v="theater/plays"/>
    <n v="-3734"/>
    <n v="29.555555555555557"/>
    <x v="1"/>
    <s v="plays"/>
    <x v="2860"/>
    <d v="2016-06-19T19:12:56"/>
  </r>
  <r>
    <x v="2"/>
    <s v="AU"/>
    <s v="AUD"/>
    <n v="1443103848"/>
    <n v="1441894248"/>
    <b v="0"/>
    <n v="3"/>
    <b v="0"/>
    <s v="theater/plays"/>
    <n v="-170"/>
    <n v="26.666666666666668"/>
    <x v="1"/>
    <s v="plays"/>
    <x v="2861"/>
    <d v="2015-09-24T14:10:48"/>
  </r>
  <r>
    <x v="2"/>
    <s v="US"/>
    <s v="USD"/>
    <n v="1403636229"/>
    <n v="1401044229"/>
    <b v="0"/>
    <n v="3"/>
    <b v="0"/>
    <s v="theater/plays"/>
    <n v="-12645"/>
    <n v="18.333333333333332"/>
    <x v="1"/>
    <s v="plays"/>
    <x v="2862"/>
    <d v="2014-06-24T18:57:09"/>
  </r>
  <r>
    <x v="2"/>
    <s v="US"/>
    <s v="USD"/>
    <n v="1410279123"/>
    <n v="1405095123"/>
    <b v="0"/>
    <n v="1"/>
    <b v="0"/>
    <s v="theater/plays"/>
    <n v="-49980"/>
    <n v="20"/>
    <x v="1"/>
    <s v="plays"/>
    <x v="2863"/>
    <d v="2014-09-09T16:12:03"/>
  </r>
  <r>
    <x v="2"/>
    <s v="GB"/>
    <s v="GBP"/>
    <n v="1437139080"/>
    <n v="1434552207"/>
    <b v="0"/>
    <n v="3"/>
    <b v="0"/>
    <s v="theater/plays"/>
    <n v="-2460"/>
    <n v="13.333333333333334"/>
    <x v="1"/>
    <s v="plays"/>
    <x v="2864"/>
    <d v="2015-07-17T13:18:00"/>
  </r>
  <r>
    <x v="2"/>
    <s v="US"/>
    <s v="USD"/>
    <n v="1420512259"/>
    <n v="1415328259"/>
    <b v="0"/>
    <n v="0"/>
    <b v="0"/>
    <s v="theater/plays"/>
    <n v="-2888"/>
    <e v="#DIV/0!"/>
    <x v="1"/>
    <s v="plays"/>
    <x v="2865"/>
    <d v="2015-01-06T02:44:19"/>
  </r>
  <r>
    <x v="2"/>
    <s v="US"/>
    <s v="USD"/>
    <n v="1476482400"/>
    <n v="1473893721"/>
    <b v="0"/>
    <n v="2"/>
    <b v="0"/>
    <s v="theater/plays"/>
    <n v="-4955"/>
    <n v="22.5"/>
    <x v="1"/>
    <s v="plays"/>
    <x v="2866"/>
    <d v="2016-10-14T22:00:00"/>
  </r>
  <r>
    <x v="2"/>
    <s v="US"/>
    <s v="USD"/>
    <n v="1467604800"/>
    <n v="1465533672"/>
    <b v="0"/>
    <n v="10"/>
    <b v="0"/>
    <s v="theater/plays"/>
    <n v="-1996"/>
    <n v="50.4"/>
    <x v="1"/>
    <s v="plays"/>
    <x v="2867"/>
    <d v="2016-07-04T04:00:00"/>
  </r>
  <r>
    <x v="2"/>
    <s v="US"/>
    <s v="USD"/>
    <n v="1475697054"/>
    <n v="1473105054"/>
    <b v="0"/>
    <n v="60"/>
    <b v="0"/>
    <s v="theater/plays"/>
    <n v="-8698.24"/>
    <n v="105.02933333333334"/>
    <x v="1"/>
    <s v="plays"/>
    <x v="2868"/>
    <d v="2016-10-05T19:50:54"/>
  </r>
  <r>
    <x v="2"/>
    <s v="US"/>
    <s v="USD"/>
    <n v="1468937681"/>
    <n v="1466345681"/>
    <b v="0"/>
    <n v="5"/>
    <b v="0"/>
    <s v="theater/plays"/>
    <n v="-19823"/>
    <n v="35.4"/>
    <x v="1"/>
    <s v="plays"/>
    <x v="2869"/>
    <d v="2016-07-19T14:14:41"/>
  </r>
  <r>
    <x v="2"/>
    <s v="US"/>
    <s v="USD"/>
    <n v="1400301165"/>
    <n v="1397709165"/>
    <b v="0"/>
    <n v="9"/>
    <b v="0"/>
    <s v="theater/plays"/>
    <n v="-4250"/>
    <n v="83.333333333333329"/>
    <x v="1"/>
    <s v="plays"/>
    <x v="2870"/>
    <d v="2014-05-17T04:32:45"/>
  </r>
  <r>
    <x v="2"/>
    <s v="US"/>
    <s v="USD"/>
    <n v="1419183813"/>
    <n v="1417455813"/>
    <b v="0"/>
    <n v="13"/>
    <b v="0"/>
    <s v="theater/plays"/>
    <n v="-9533"/>
    <n v="35.92307692307692"/>
    <x v="1"/>
    <s v="plays"/>
    <x v="2871"/>
    <d v="2014-12-21T17:43:33"/>
  </r>
  <r>
    <x v="2"/>
    <s v="US"/>
    <s v="USD"/>
    <n v="1434768438"/>
    <n v="1429584438"/>
    <b v="0"/>
    <n v="0"/>
    <b v="0"/>
    <s v="theater/plays"/>
    <n v="-3000"/>
    <e v="#DIV/0!"/>
    <x v="1"/>
    <s v="plays"/>
    <x v="2872"/>
    <d v="2015-06-20T02:47:18"/>
  </r>
  <r>
    <x v="2"/>
    <s v="US"/>
    <s v="USD"/>
    <n v="1422473831"/>
    <n v="1419881831"/>
    <b v="0"/>
    <n v="8"/>
    <b v="0"/>
    <s v="theater/plays"/>
    <n v="-1547"/>
    <n v="119.125"/>
    <x v="1"/>
    <s v="plays"/>
    <x v="2873"/>
    <d v="2015-01-28T19:37:11"/>
  </r>
  <r>
    <x v="2"/>
    <s v="US"/>
    <s v="USD"/>
    <n v="1484684186"/>
    <n v="1482092186"/>
    <b v="0"/>
    <n v="3"/>
    <b v="0"/>
    <s v="theater/plays"/>
    <n v="-4729"/>
    <n v="90.333333333333329"/>
    <x v="1"/>
    <s v="plays"/>
    <x v="2874"/>
    <d v="2017-01-17T20:16:26"/>
  </r>
  <r>
    <x v="2"/>
    <s v="US"/>
    <s v="USD"/>
    <n v="1462417493"/>
    <n v="1459825493"/>
    <b v="0"/>
    <n v="3"/>
    <b v="0"/>
    <s v="theater/plays"/>
    <n v="-19993"/>
    <n v="2.3333333333333335"/>
    <x v="1"/>
    <s v="plays"/>
    <x v="2875"/>
    <d v="2016-05-05T03:04:53"/>
  </r>
  <r>
    <x v="2"/>
    <s v="US"/>
    <s v="USD"/>
    <n v="1437069079"/>
    <n v="1434477079"/>
    <b v="0"/>
    <n v="0"/>
    <b v="0"/>
    <s v="theater/plays"/>
    <n v="-150000"/>
    <e v="#DIV/0!"/>
    <x v="1"/>
    <s v="plays"/>
    <x v="2876"/>
    <d v="2015-07-16T17:51:19"/>
  </r>
  <r>
    <x v="2"/>
    <s v="US"/>
    <s v="USD"/>
    <n v="1480525200"/>
    <n v="1477781724"/>
    <b v="0"/>
    <n v="6"/>
    <b v="0"/>
    <s v="theater/plays"/>
    <n v="-5350"/>
    <n v="108.33333333333333"/>
    <x v="1"/>
    <s v="plays"/>
    <x v="2877"/>
    <d v="2016-11-30T17:00:00"/>
  </r>
  <r>
    <x v="2"/>
    <s v="GB"/>
    <s v="GBP"/>
    <n v="1435934795"/>
    <n v="1430750795"/>
    <b v="0"/>
    <n v="4"/>
    <b v="0"/>
    <s v="theater/plays"/>
    <n v="-2937"/>
    <n v="15.75"/>
    <x v="1"/>
    <s v="plays"/>
    <x v="2878"/>
    <d v="2015-07-03T14:46:35"/>
  </r>
  <r>
    <x v="2"/>
    <s v="US"/>
    <s v="USD"/>
    <n v="1453310661"/>
    <n v="1450718661"/>
    <b v="0"/>
    <n v="1"/>
    <b v="0"/>
    <s v="theater/plays"/>
    <n v="-11171"/>
    <n v="29"/>
    <x v="1"/>
    <s v="plays"/>
    <x v="2879"/>
    <d v="2016-01-20T17:24:21"/>
  </r>
  <r>
    <x v="2"/>
    <s v="US"/>
    <s v="USD"/>
    <n v="1440090300"/>
    <n v="1436305452"/>
    <b v="0"/>
    <n v="29"/>
    <b v="0"/>
    <s v="theater/plays"/>
    <n v="-9200"/>
    <n v="96.551724137931032"/>
    <x v="1"/>
    <s v="plays"/>
    <x v="2880"/>
    <d v="2015-08-20T17:05:00"/>
  </r>
  <r>
    <x v="2"/>
    <s v="US"/>
    <s v="USD"/>
    <n v="1417620036"/>
    <n v="1412432436"/>
    <b v="0"/>
    <n v="0"/>
    <b v="0"/>
    <s v="theater/plays"/>
    <n v="-5500"/>
    <e v="#DIV/0!"/>
    <x v="1"/>
    <s v="plays"/>
    <x v="2881"/>
    <d v="2014-12-03T15:20:36"/>
  </r>
  <r>
    <x v="2"/>
    <s v="US"/>
    <s v="USD"/>
    <n v="1462112318"/>
    <n v="1459520318"/>
    <b v="0"/>
    <n v="4"/>
    <b v="0"/>
    <s v="theater/plays"/>
    <n v="-498"/>
    <n v="63"/>
    <x v="1"/>
    <s v="plays"/>
    <x v="2882"/>
    <d v="2016-05-01T14:18:38"/>
  </r>
  <r>
    <x v="2"/>
    <s v="US"/>
    <s v="USD"/>
    <n v="1454734740"/>
    <n v="1451684437"/>
    <b v="0"/>
    <n v="5"/>
    <b v="0"/>
    <s v="theater/plays"/>
    <n v="-8092"/>
    <n v="381.6"/>
    <x v="1"/>
    <s v="plays"/>
    <x v="2883"/>
    <d v="2016-02-06T04:59:00"/>
  </r>
  <r>
    <x v="2"/>
    <s v="US"/>
    <s v="USD"/>
    <n v="1417800435"/>
    <n v="1415208435"/>
    <b v="0"/>
    <n v="4"/>
    <b v="0"/>
    <s v="theater/plays"/>
    <n v="-44815"/>
    <n v="46.25"/>
    <x v="1"/>
    <s v="plays"/>
    <x v="2884"/>
    <d v="2014-12-05T17:27:15"/>
  </r>
  <r>
    <x v="2"/>
    <s v="US"/>
    <s v="USD"/>
    <n v="1426294201"/>
    <n v="1423705801"/>
    <b v="0"/>
    <n v="5"/>
    <b v="0"/>
    <s v="theater/plays"/>
    <n v="-270"/>
    <n v="26"/>
    <x v="1"/>
    <s v="plays"/>
    <x v="2885"/>
    <d v="2015-03-14T00:50:01"/>
  </r>
  <r>
    <x v="2"/>
    <s v="US"/>
    <s v="USD"/>
    <n v="1442635140"/>
    <n v="1442243484"/>
    <b v="0"/>
    <n v="1"/>
    <b v="0"/>
    <s v="theater/plays"/>
    <n v="-190"/>
    <n v="10"/>
    <x v="1"/>
    <s v="plays"/>
    <x v="2886"/>
    <d v="2015-09-19T03:59:00"/>
  </r>
  <r>
    <x v="2"/>
    <s v="US"/>
    <s v="USD"/>
    <n v="1420971324"/>
    <n v="1418379324"/>
    <b v="0"/>
    <n v="1"/>
    <b v="0"/>
    <s v="theater/plays"/>
    <n v="-2995"/>
    <n v="5"/>
    <x v="1"/>
    <s v="plays"/>
    <x v="2887"/>
    <d v="2015-01-11T10:15:24"/>
  </r>
  <r>
    <x v="2"/>
    <s v="US"/>
    <s v="USD"/>
    <n v="1413608340"/>
    <n v="1412945440"/>
    <b v="0"/>
    <n v="0"/>
    <b v="0"/>
    <s v="theater/plays"/>
    <n v="-30000"/>
    <e v="#DIV/0!"/>
    <x v="1"/>
    <s v="plays"/>
    <x v="2888"/>
    <d v="2014-10-18T04:59:00"/>
  </r>
  <r>
    <x v="2"/>
    <s v="US"/>
    <s v="USD"/>
    <n v="1409344985"/>
    <n v="1406752985"/>
    <b v="0"/>
    <n v="14"/>
    <b v="0"/>
    <s v="theater/plays"/>
    <n v="-1858"/>
    <n v="81.571428571428569"/>
    <x v="1"/>
    <s v="plays"/>
    <x v="2889"/>
    <d v="2014-08-29T20:43:05"/>
  </r>
  <r>
    <x v="2"/>
    <s v="US"/>
    <s v="USD"/>
    <n v="1407553200"/>
    <n v="1405100992"/>
    <b v="0"/>
    <n v="3"/>
    <b v="0"/>
    <s v="theater/plays"/>
    <n v="-1979"/>
    <n v="7"/>
    <x v="1"/>
    <s v="plays"/>
    <x v="2890"/>
    <d v="2014-08-09T03:00:00"/>
  </r>
  <r>
    <x v="2"/>
    <s v="US"/>
    <s v="USD"/>
    <n v="1460751128"/>
    <n v="1455570728"/>
    <b v="0"/>
    <n v="10"/>
    <b v="0"/>
    <s v="theater/plays"/>
    <n v="-9727"/>
    <n v="27.3"/>
    <x v="1"/>
    <s v="plays"/>
    <x v="2891"/>
    <d v="2016-04-15T20:12:08"/>
  </r>
  <r>
    <x v="2"/>
    <s v="US"/>
    <s v="USD"/>
    <n v="1409000400"/>
    <n v="1408381704"/>
    <b v="0"/>
    <n v="17"/>
    <b v="0"/>
    <s v="theater/plays"/>
    <n v="-5000"/>
    <n v="29.411764705882351"/>
    <x v="1"/>
    <s v="plays"/>
    <x v="2892"/>
    <d v="2014-08-25T21:00:00"/>
  </r>
  <r>
    <x v="2"/>
    <s v="US"/>
    <s v="USD"/>
    <n v="1420768800"/>
    <n v="1415644395"/>
    <b v="0"/>
    <n v="2"/>
    <b v="0"/>
    <s v="theater/plays"/>
    <n v="-4975"/>
    <n v="12.5"/>
    <x v="1"/>
    <s v="plays"/>
    <x v="2893"/>
    <d v="2015-01-09T02:00:00"/>
  </r>
  <r>
    <x v="2"/>
    <s v="US"/>
    <s v="USD"/>
    <n v="1428100815"/>
    <n v="1422920415"/>
    <b v="0"/>
    <n v="0"/>
    <b v="0"/>
    <s v="theater/plays"/>
    <n v="-50000"/>
    <e v="#DIV/0!"/>
    <x v="1"/>
    <s v="plays"/>
    <x v="2894"/>
    <d v="2015-04-03T22:40:15"/>
  </r>
  <r>
    <x v="2"/>
    <s v="US"/>
    <s v="USD"/>
    <n v="1403470800"/>
    <n v="1403356792"/>
    <b v="0"/>
    <n v="4"/>
    <b v="0"/>
    <s v="theater/plays"/>
    <n v="-477"/>
    <n v="5.75"/>
    <x v="1"/>
    <s v="plays"/>
    <x v="2895"/>
    <d v="2014-06-22T21:00:00"/>
  </r>
  <r>
    <x v="2"/>
    <s v="US"/>
    <s v="USD"/>
    <n v="1481522400"/>
    <n v="1480283321"/>
    <b v="0"/>
    <n v="12"/>
    <b v="0"/>
    <s v="theater/plays"/>
    <n v="-2375"/>
    <n v="52.083333333333336"/>
    <x v="1"/>
    <s v="plays"/>
    <x v="2896"/>
    <d v="2016-12-12T06:00:00"/>
  </r>
  <r>
    <x v="2"/>
    <s v="US"/>
    <s v="USD"/>
    <n v="1444577345"/>
    <n v="1441985458"/>
    <b v="0"/>
    <n v="3"/>
    <b v="0"/>
    <s v="theater/plays"/>
    <n v="-11450"/>
    <n v="183.33333333333334"/>
    <x v="1"/>
    <s v="plays"/>
    <x v="2897"/>
    <d v="2015-10-11T15:29:05"/>
  </r>
  <r>
    <x v="2"/>
    <s v="US"/>
    <s v="USD"/>
    <n v="1446307053"/>
    <n v="1443715053"/>
    <b v="0"/>
    <n v="12"/>
    <b v="0"/>
    <s v="theater/plays"/>
    <n v="-7184"/>
    <n v="26.333333333333332"/>
    <x v="1"/>
    <s v="plays"/>
    <x v="2898"/>
    <d v="2015-10-31T15:57:33"/>
  </r>
  <r>
    <x v="2"/>
    <s v="US"/>
    <s v="USD"/>
    <n v="1469325158"/>
    <n v="1464141158"/>
    <b v="0"/>
    <n v="0"/>
    <b v="0"/>
    <s v="theater/plays"/>
    <n v="-10000"/>
    <e v="#DIV/0!"/>
    <x v="1"/>
    <s v="plays"/>
    <x v="2899"/>
    <d v="2016-07-24T01:52:38"/>
  </r>
  <r>
    <x v="2"/>
    <s v="US"/>
    <s v="USD"/>
    <n v="1407562632"/>
    <n v="1404970632"/>
    <b v="0"/>
    <n v="7"/>
    <b v="0"/>
    <s v="theater/plays"/>
    <n v="-2095"/>
    <n v="486.42857142857144"/>
    <x v="1"/>
    <s v="plays"/>
    <x v="2900"/>
    <d v="2014-08-09T05:37:12"/>
  </r>
  <r>
    <x v="2"/>
    <s v="US"/>
    <s v="USD"/>
    <n v="1423345339"/>
    <n v="1418161339"/>
    <b v="0"/>
    <n v="2"/>
    <b v="0"/>
    <s v="theater/plays"/>
    <n v="-744"/>
    <n v="3"/>
    <x v="1"/>
    <s v="plays"/>
    <x v="2901"/>
    <d v="2015-02-07T21:42:19"/>
  </r>
  <r>
    <x v="2"/>
    <s v="US"/>
    <s v="USD"/>
    <n v="1440412396"/>
    <n v="1437820396"/>
    <b v="0"/>
    <n v="1"/>
    <b v="0"/>
    <s v="theater/plays"/>
    <n v="-149975"/>
    <n v="25"/>
    <x v="1"/>
    <s v="plays"/>
    <x v="2902"/>
    <d v="2015-08-24T10:33:16"/>
  </r>
  <r>
    <x v="2"/>
    <s v="US"/>
    <s v="USD"/>
    <n v="1441771218"/>
    <n v="1436587218"/>
    <b v="0"/>
    <n v="4"/>
    <b v="0"/>
    <s v="theater/plays"/>
    <n v="-4961"/>
    <n v="9.75"/>
    <x v="1"/>
    <s v="plays"/>
    <x v="2903"/>
    <d v="2015-09-09T04:00:18"/>
  </r>
  <r>
    <x v="2"/>
    <s v="GB"/>
    <s v="GBP"/>
    <n v="1415534400"/>
    <n v="1414538031"/>
    <b v="0"/>
    <n v="4"/>
    <b v="0"/>
    <s v="theater/plays"/>
    <n v="-1425"/>
    <n v="18.75"/>
    <x v="1"/>
    <s v="plays"/>
    <x v="2904"/>
    <d v="2014-11-09T12:00:00"/>
  </r>
  <r>
    <x v="2"/>
    <s v="US"/>
    <s v="USD"/>
    <n v="1473211313"/>
    <n v="1472001713"/>
    <b v="0"/>
    <n v="17"/>
    <b v="0"/>
    <s v="theater/plays"/>
    <n v="-2878"/>
    <n v="36.588235294117645"/>
    <x v="1"/>
    <s v="plays"/>
    <x v="2905"/>
    <d v="2016-09-07T01:21:53"/>
  </r>
  <r>
    <x v="2"/>
    <s v="US"/>
    <s v="USD"/>
    <n v="1438390800"/>
    <n v="1436888066"/>
    <b v="0"/>
    <n v="7"/>
    <b v="0"/>
    <s v="theater/plays"/>
    <n v="-5435"/>
    <n v="80.714285714285708"/>
    <x v="1"/>
    <s v="plays"/>
    <x v="2906"/>
    <d v="2015-08-01T01:00:00"/>
  </r>
  <r>
    <x v="2"/>
    <s v="US"/>
    <s v="USD"/>
    <n v="1463259837"/>
    <n v="1458075837"/>
    <b v="0"/>
    <n v="2"/>
    <b v="0"/>
    <s v="theater/plays"/>
    <n v="-2498"/>
    <n v="1"/>
    <x v="1"/>
    <s v="plays"/>
    <x v="2907"/>
    <d v="2016-05-14T21:03:57"/>
  </r>
  <r>
    <x v="2"/>
    <s v="US"/>
    <s v="USD"/>
    <n v="1465407219"/>
    <n v="1462815219"/>
    <b v="0"/>
    <n v="5"/>
    <b v="0"/>
    <s v="theater/plays"/>
    <n v="-9336"/>
    <n v="52.8"/>
    <x v="1"/>
    <s v="plays"/>
    <x v="2908"/>
    <d v="2016-06-08T17:33:39"/>
  </r>
  <r>
    <x v="2"/>
    <s v="US"/>
    <s v="USD"/>
    <n v="1416944760"/>
    <n v="1413527001"/>
    <b v="0"/>
    <n v="1"/>
    <b v="0"/>
    <s v="theater/plays"/>
    <n v="-179980"/>
    <n v="20"/>
    <x v="1"/>
    <s v="plays"/>
    <x v="2909"/>
    <d v="2014-11-25T19:46:00"/>
  </r>
  <r>
    <x v="2"/>
    <s v="GB"/>
    <s v="GBP"/>
    <n v="1434139887"/>
    <n v="1428955887"/>
    <b v="0"/>
    <n v="1"/>
    <b v="0"/>
    <s v="theater/plays"/>
    <n v="-29999"/>
    <n v="1"/>
    <x v="1"/>
    <s v="plays"/>
    <x v="2910"/>
    <d v="2015-06-12T20:11:27"/>
  </r>
  <r>
    <x v="2"/>
    <s v="US"/>
    <s v="USD"/>
    <n v="1435429626"/>
    <n v="1431973626"/>
    <b v="0"/>
    <n v="14"/>
    <b v="0"/>
    <s v="theater/plays"/>
    <n v="-1143"/>
    <n v="46.928571428571431"/>
    <x v="1"/>
    <s v="plays"/>
    <x v="2911"/>
    <d v="2015-06-27T18:27:06"/>
  </r>
  <r>
    <x v="2"/>
    <s v="US"/>
    <s v="USD"/>
    <n v="1452827374"/>
    <n v="1450235374"/>
    <b v="0"/>
    <n v="26"/>
    <b v="0"/>
    <s v="theater/plays"/>
    <n v="-12410"/>
    <n v="78.07692307692308"/>
    <x v="1"/>
    <s v="plays"/>
    <x v="2912"/>
    <d v="2016-01-15T03:09:34"/>
  </r>
  <r>
    <x v="2"/>
    <s v="US"/>
    <s v="USD"/>
    <n v="1410041339"/>
    <n v="1404857339"/>
    <b v="0"/>
    <n v="2"/>
    <b v="0"/>
    <s v="theater/plays"/>
    <n v="-9998"/>
    <n v="1"/>
    <x v="1"/>
    <s v="plays"/>
    <x v="2913"/>
    <d v="2014-09-06T22:08:59"/>
  </r>
  <r>
    <x v="2"/>
    <s v="GB"/>
    <s v="GBP"/>
    <n v="1426365994"/>
    <n v="1421185594"/>
    <b v="0"/>
    <n v="1"/>
    <b v="0"/>
    <s v="theater/plays"/>
    <n v="-24999"/>
    <n v="1"/>
    <x v="1"/>
    <s v="plays"/>
    <x v="2914"/>
    <d v="2015-03-14T20:46:34"/>
  </r>
  <r>
    <x v="2"/>
    <s v="GB"/>
    <s v="GBP"/>
    <n v="1458117190"/>
    <n v="1455528790"/>
    <b v="0"/>
    <n v="3"/>
    <b v="0"/>
    <s v="theater/plays"/>
    <n v="-389"/>
    <n v="203.66666666666666"/>
    <x v="1"/>
    <s v="plays"/>
    <x v="2915"/>
    <d v="2016-03-16T08:33:10"/>
  </r>
  <r>
    <x v="2"/>
    <s v="GB"/>
    <s v="GBP"/>
    <n v="1400498789"/>
    <n v="1398511589"/>
    <b v="0"/>
    <n v="7"/>
    <b v="0"/>
    <s v="theater/plays"/>
    <n v="-1705"/>
    <n v="20.714285714285715"/>
    <x v="1"/>
    <s v="plays"/>
    <x v="2916"/>
    <d v="2014-05-19T11:26:29"/>
  </r>
  <r>
    <x v="2"/>
    <s v="US"/>
    <s v="USD"/>
    <n v="1442381847"/>
    <n v="1440826647"/>
    <b v="0"/>
    <n v="9"/>
    <b v="0"/>
    <s v="theater/plays"/>
    <n v="-1563"/>
    <n v="48.555555555555557"/>
    <x v="1"/>
    <s v="plays"/>
    <x v="2917"/>
    <d v="2015-09-16T05:37:27"/>
  </r>
  <r>
    <x v="2"/>
    <s v="US"/>
    <s v="USD"/>
    <n v="1446131207"/>
    <n v="1443712007"/>
    <b v="0"/>
    <n v="20"/>
    <b v="0"/>
    <s v="theater/plays"/>
    <n v="-3638"/>
    <n v="68.099999999999994"/>
    <x v="1"/>
    <s v="plays"/>
    <x v="2918"/>
    <d v="2015-10-29T15:06:47"/>
  </r>
  <r>
    <x v="2"/>
    <s v="US"/>
    <s v="USD"/>
    <n v="1407250329"/>
    <n v="1404658329"/>
    <b v="0"/>
    <n v="6"/>
    <b v="0"/>
    <s v="theater/plays"/>
    <n v="-549"/>
    <n v="8.5"/>
    <x v="1"/>
    <s v="plays"/>
    <x v="2919"/>
    <d v="2014-08-05T14:52:09"/>
  </r>
  <r>
    <x v="2"/>
    <s v="CA"/>
    <s v="CAD"/>
    <n v="1427306470"/>
    <n v="1424718070"/>
    <b v="0"/>
    <n v="13"/>
    <b v="0"/>
    <s v="theater/plays"/>
    <n v="-1829"/>
    <n v="51.615384615384613"/>
    <x v="1"/>
    <s v="plays"/>
    <x v="2920"/>
    <d v="2015-03-25T18:01:10"/>
  </r>
  <r>
    <x v="0"/>
    <s v="US"/>
    <s v="USD"/>
    <n v="1411679804"/>
    <n v="1409087804"/>
    <b v="0"/>
    <n v="3"/>
    <b v="1"/>
    <s v="theater/musical"/>
    <n v="29"/>
    <n v="43"/>
    <x v="1"/>
    <s v="musical"/>
    <x v="2921"/>
    <d v="2014-09-25T21:16:44"/>
  </r>
  <r>
    <x v="0"/>
    <s v="GB"/>
    <s v="GBP"/>
    <n v="1431982727"/>
    <n v="1428094727"/>
    <b v="0"/>
    <n v="6"/>
    <b v="1"/>
    <s v="theater/musical"/>
    <n v="0"/>
    <n v="83.333333333333329"/>
    <x v="1"/>
    <s v="musical"/>
    <x v="2922"/>
    <d v="2015-05-18T20:58:47"/>
  </r>
  <r>
    <x v="0"/>
    <s v="US"/>
    <s v="USD"/>
    <n v="1422068400"/>
    <n v="1420774779"/>
    <b v="0"/>
    <n v="10"/>
    <b v="1"/>
    <s v="theater/musical"/>
    <n v="0"/>
    <n v="30"/>
    <x v="1"/>
    <s v="musical"/>
    <x v="2923"/>
    <d v="2015-01-24T03:00:00"/>
  </r>
  <r>
    <x v="0"/>
    <s v="US"/>
    <s v="USD"/>
    <n v="1431143940"/>
    <n v="1428585710"/>
    <b v="0"/>
    <n v="147"/>
    <b v="1"/>
    <s v="theater/musical"/>
    <n v="800"/>
    <n v="175.51020408163265"/>
    <x v="1"/>
    <s v="musical"/>
    <x v="2924"/>
    <d v="2015-05-09T03:59:00"/>
  </r>
  <r>
    <x v="0"/>
    <s v="US"/>
    <s v="USD"/>
    <n v="1410444068"/>
    <n v="1407852068"/>
    <b v="0"/>
    <n v="199"/>
    <b v="1"/>
    <s v="theater/musical"/>
    <n v="1100.6900000000023"/>
    <n v="231.66175879396985"/>
    <x v="1"/>
    <s v="musical"/>
    <x v="2925"/>
    <d v="2014-09-11T14:01:08"/>
  </r>
  <r>
    <x v="0"/>
    <s v="US"/>
    <s v="USD"/>
    <n v="1424715779"/>
    <n v="1423506179"/>
    <b v="0"/>
    <n v="50"/>
    <b v="1"/>
    <s v="theater/musical"/>
    <n v="750"/>
    <n v="75"/>
    <x v="1"/>
    <s v="musical"/>
    <x v="2926"/>
    <d v="2015-02-23T18:22:59"/>
  </r>
  <r>
    <x v="0"/>
    <s v="US"/>
    <s v="USD"/>
    <n v="1405400400"/>
    <n v="1402934629"/>
    <b v="0"/>
    <n v="21"/>
    <b v="1"/>
    <s v="theater/musical"/>
    <n v="555"/>
    <n v="112.14285714285714"/>
    <x v="1"/>
    <s v="musical"/>
    <x v="2927"/>
    <d v="2014-07-15T05:00:00"/>
  </r>
  <r>
    <x v="0"/>
    <s v="US"/>
    <s v="USD"/>
    <n v="1457135846"/>
    <n v="1454543846"/>
    <b v="0"/>
    <n v="24"/>
    <b v="1"/>
    <s v="theater/musical"/>
    <n v="0"/>
    <n v="41.666666666666664"/>
    <x v="1"/>
    <s v="musical"/>
    <x v="2928"/>
    <d v="2016-03-04T23:57:26"/>
  </r>
  <r>
    <x v="0"/>
    <s v="US"/>
    <s v="USD"/>
    <n v="1401024758"/>
    <n v="1398432758"/>
    <b v="0"/>
    <n v="32"/>
    <b v="1"/>
    <s v="theater/musical"/>
    <n v="165.55000000000018"/>
    <n v="255.17343750000001"/>
    <x v="1"/>
    <s v="musical"/>
    <x v="2929"/>
    <d v="2014-05-25T13:32:38"/>
  </r>
  <r>
    <x v="0"/>
    <s v="GB"/>
    <s v="GBP"/>
    <n v="1431007264"/>
    <n v="1428415264"/>
    <b v="0"/>
    <n v="62"/>
    <b v="1"/>
    <s v="theater/musical"/>
    <n v="92"/>
    <n v="162.7741935483871"/>
    <x v="1"/>
    <s v="musical"/>
    <x v="2930"/>
    <d v="2015-05-07T14:01:04"/>
  </r>
  <r>
    <x v="0"/>
    <s v="CA"/>
    <s v="CAD"/>
    <n v="1410761280"/>
    <n v="1408604363"/>
    <b v="0"/>
    <n v="9"/>
    <b v="1"/>
    <s v="theater/musical"/>
    <n v="45"/>
    <n v="88.333333333333329"/>
    <x v="1"/>
    <s v="musical"/>
    <x v="2931"/>
    <d v="2014-09-15T06:08:00"/>
  </r>
  <r>
    <x v="0"/>
    <s v="AU"/>
    <s v="AUD"/>
    <n v="1424516400"/>
    <n v="1421812637"/>
    <b v="0"/>
    <n v="38"/>
    <b v="1"/>
    <s v="theater/musical"/>
    <n v="158"/>
    <n v="85.736842105263165"/>
    <x v="1"/>
    <s v="musical"/>
    <x v="2932"/>
    <d v="2015-02-21T11:00:00"/>
  </r>
  <r>
    <x v="0"/>
    <s v="US"/>
    <s v="USD"/>
    <n v="1465081053"/>
    <n v="1462489053"/>
    <b v="0"/>
    <n v="54"/>
    <b v="1"/>
    <s v="theater/musical"/>
    <n v="69"/>
    <n v="47.574074074074076"/>
    <x v="1"/>
    <s v="musical"/>
    <x v="2933"/>
    <d v="2016-06-04T22:57:33"/>
  </r>
  <r>
    <x v="0"/>
    <s v="CA"/>
    <s v="CAD"/>
    <n v="1402845364"/>
    <n v="1400253364"/>
    <b v="0"/>
    <n v="37"/>
    <b v="1"/>
    <s v="theater/musical"/>
    <n v="200"/>
    <n v="72.972972972972968"/>
    <x v="1"/>
    <s v="musical"/>
    <x v="2934"/>
    <d v="2014-06-15T15:16:04"/>
  </r>
  <r>
    <x v="0"/>
    <s v="US"/>
    <s v="USD"/>
    <n v="1472490000"/>
    <n v="1467468008"/>
    <b v="0"/>
    <n v="39"/>
    <b v="1"/>
    <s v="theater/musical"/>
    <n v="31"/>
    <n v="90.538461538461533"/>
    <x v="1"/>
    <s v="musical"/>
    <x v="2935"/>
    <d v="2016-08-29T17:00:00"/>
  </r>
  <r>
    <x v="0"/>
    <s v="US"/>
    <s v="USD"/>
    <n v="1413176340"/>
    <n v="1412091423"/>
    <b v="0"/>
    <n v="34"/>
    <b v="1"/>
    <s v="theater/musical"/>
    <n v="280"/>
    <n v="37.647058823529413"/>
    <x v="1"/>
    <s v="musical"/>
    <x v="2936"/>
    <d v="2014-10-13T04:59:00"/>
  </r>
  <r>
    <x v="0"/>
    <s v="GB"/>
    <s v="GBP"/>
    <n v="1405249113"/>
    <n v="1402657113"/>
    <b v="0"/>
    <n v="55"/>
    <b v="1"/>
    <s v="theater/musical"/>
    <n v="500"/>
    <n v="36.363636363636367"/>
    <x v="1"/>
    <s v="musical"/>
    <x v="2937"/>
    <d v="2014-07-13T10:58:33"/>
  </r>
  <r>
    <x v="0"/>
    <s v="US"/>
    <s v="USD"/>
    <n v="1422636814"/>
    <n v="1420044814"/>
    <b v="0"/>
    <n v="32"/>
    <b v="1"/>
    <s v="theater/musical"/>
    <n v="55"/>
    <n v="126.71875"/>
    <x v="1"/>
    <s v="musical"/>
    <x v="2938"/>
    <d v="2015-01-30T16:53:34"/>
  </r>
  <r>
    <x v="0"/>
    <s v="US"/>
    <s v="USD"/>
    <n v="1409187600"/>
    <n v="1406316312"/>
    <b v="0"/>
    <n v="25"/>
    <b v="1"/>
    <s v="theater/musical"/>
    <n v="230"/>
    <n v="329.2"/>
    <x v="1"/>
    <s v="musical"/>
    <x v="2939"/>
    <d v="2014-08-28T01:00:00"/>
  </r>
  <r>
    <x v="0"/>
    <s v="US"/>
    <s v="USD"/>
    <n v="1421606018"/>
    <n v="1418150018"/>
    <b v="0"/>
    <n v="33"/>
    <b v="1"/>
    <s v="theater/musical"/>
    <n v="181"/>
    <n v="81.242424242424249"/>
    <x v="1"/>
    <s v="musical"/>
    <x v="2940"/>
    <d v="2015-01-18T18:33:38"/>
  </r>
  <r>
    <x v="2"/>
    <s v="US"/>
    <s v="USD"/>
    <n v="1425250955"/>
    <n v="1422658955"/>
    <b v="0"/>
    <n v="1"/>
    <b v="0"/>
    <s v="theater/spaces"/>
    <n v="-24999"/>
    <n v="1"/>
    <x v="1"/>
    <s v="spaces"/>
    <x v="2941"/>
    <d v="2015-03-01T23:02:35"/>
  </r>
  <r>
    <x v="2"/>
    <s v="CA"/>
    <s v="CAD"/>
    <n v="1450297080"/>
    <n v="1448565459"/>
    <b v="0"/>
    <n v="202"/>
    <b v="0"/>
    <s v="theater/spaces"/>
    <n v="-159150"/>
    <n v="202.22772277227722"/>
    <x v="1"/>
    <s v="spaces"/>
    <x v="2942"/>
    <d v="2015-12-16T20:18:00"/>
  </r>
  <r>
    <x v="2"/>
    <s v="US"/>
    <s v="USD"/>
    <n v="1428894380"/>
    <n v="1426302380"/>
    <b v="0"/>
    <n v="0"/>
    <b v="0"/>
    <s v="theater/spaces"/>
    <n v="-3000"/>
    <e v="#DIV/0!"/>
    <x v="1"/>
    <s v="spaces"/>
    <x v="2943"/>
    <d v="2015-04-13T03:06:20"/>
  </r>
  <r>
    <x v="2"/>
    <s v="US"/>
    <s v="USD"/>
    <n v="1433714198"/>
    <n v="1431122198"/>
    <b v="0"/>
    <n v="1"/>
    <b v="0"/>
    <s v="theater/spaces"/>
    <n v="-9900"/>
    <n v="100"/>
    <x v="1"/>
    <s v="spaces"/>
    <x v="2944"/>
    <d v="2015-06-07T21:56:38"/>
  </r>
  <r>
    <x v="2"/>
    <s v="US"/>
    <s v="USD"/>
    <n v="1432437660"/>
    <n v="1429845660"/>
    <b v="0"/>
    <n v="0"/>
    <b v="0"/>
    <s v="theater/spaces"/>
    <n v="-50000"/>
    <e v="#DIV/0!"/>
    <x v="1"/>
    <s v="spaces"/>
    <x v="2945"/>
    <d v="2015-05-24T03:21:00"/>
  </r>
  <r>
    <x v="2"/>
    <s v="GB"/>
    <s v="GBP"/>
    <n v="1471265092"/>
    <n v="1468673092"/>
    <b v="0"/>
    <n v="2"/>
    <b v="0"/>
    <s v="theater/spaces"/>
    <n v="-1998"/>
    <n v="1"/>
    <x v="1"/>
    <s v="spaces"/>
    <x v="2946"/>
    <d v="2016-08-15T12:44:52"/>
  </r>
  <r>
    <x v="2"/>
    <s v="US"/>
    <s v="USD"/>
    <n v="1480007460"/>
    <n v="1475760567"/>
    <b v="0"/>
    <n v="13"/>
    <b v="0"/>
    <s v="theater/spaces"/>
    <n v="-23928"/>
    <n v="82.461538461538467"/>
    <x v="1"/>
    <s v="spaces"/>
    <x v="2947"/>
    <d v="2016-11-24T17:11:00"/>
  </r>
  <r>
    <x v="2"/>
    <s v="US"/>
    <s v="USD"/>
    <n v="1433259293"/>
    <n v="1428075293"/>
    <b v="0"/>
    <n v="9"/>
    <b v="0"/>
    <s v="theater/spaces"/>
    <n v="-499976"/>
    <n v="2.6666666666666665"/>
    <x v="1"/>
    <s v="spaces"/>
    <x v="2948"/>
    <d v="2015-06-02T15:34:53"/>
  </r>
  <r>
    <x v="2"/>
    <s v="US"/>
    <s v="USD"/>
    <n v="1447965917"/>
    <n v="1445370317"/>
    <b v="0"/>
    <n v="2"/>
    <b v="0"/>
    <s v="theater/spaces"/>
    <n v="-975"/>
    <n v="12.5"/>
    <x v="1"/>
    <s v="spaces"/>
    <x v="2949"/>
    <d v="2015-11-19T20:45:17"/>
  </r>
  <r>
    <x v="2"/>
    <s v="US"/>
    <s v="USD"/>
    <n v="1453538752"/>
    <n v="1450946752"/>
    <b v="0"/>
    <n v="0"/>
    <b v="0"/>
    <s v="theater/spaces"/>
    <n v="-5000000"/>
    <e v="#DIV/0!"/>
    <x v="1"/>
    <s v="spaces"/>
    <x v="2950"/>
    <d v="2016-01-23T08:45:52"/>
  </r>
  <r>
    <x v="1"/>
    <s v="US"/>
    <s v="USD"/>
    <n v="1412536573"/>
    <n v="1408648573"/>
    <b v="0"/>
    <n v="58"/>
    <b v="0"/>
    <s v="theater/spaces"/>
    <n v="-48904"/>
    <n v="18.896551724137932"/>
    <x v="1"/>
    <s v="spaces"/>
    <x v="2951"/>
    <d v="2014-10-05T19:16:13"/>
  </r>
  <r>
    <x v="1"/>
    <s v="US"/>
    <s v="USD"/>
    <n v="1476676800"/>
    <n v="1473957239"/>
    <b v="0"/>
    <n v="8"/>
    <b v="0"/>
    <s v="theater/spaces"/>
    <n v="-18395"/>
    <n v="200.625"/>
    <x v="1"/>
    <s v="spaces"/>
    <x v="2952"/>
    <d v="2016-10-17T04:00:00"/>
  </r>
  <r>
    <x v="1"/>
    <s v="US"/>
    <s v="USD"/>
    <n v="1444330821"/>
    <n v="1441738821"/>
    <b v="0"/>
    <n v="3"/>
    <b v="0"/>
    <s v="theater/spaces"/>
    <n v="-399395"/>
    <n v="201.66666666666666"/>
    <x v="1"/>
    <s v="spaces"/>
    <x v="2953"/>
    <d v="2015-10-08T19:00:21"/>
  </r>
  <r>
    <x v="1"/>
    <s v="US"/>
    <s v="USD"/>
    <n v="1489669203"/>
    <n v="1487944803"/>
    <b v="0"/>
    <n v="0"/>
    <b v="0"/>
    <s v="theater/spaces"/>
    <n v="-15000"/>
    <e v="#DIV/0!"/>
    <x v="1"/>
    <s v="spaces"/>
    <x v="2954"/>
    <d v="2017-03-16T13:00:03"/>
  </r>
  <r>
    <x v="1"/>
    <s v="US"/>
    <s v="USD"/>
    <n v="1434476849"/>
    <n v="1431884849"/>
    <b v="0"/>
    <n v="11"/>
    <b v="0"/>
    <s v="theater/spaces"/>
    <n v="-485"/>
    <n v="65"/>
    <x v="1"/>
    <s v="spaces"/>
    <x v="2955"/>
    <d v="2015-06-16T17:47:29"/>
  </r>
  <r>
    <x v="1"/>
    <s v="US"/>
    <s v="USD"/>
    <n v="1462402850"/>
    <n v="1459810850"/>
    <b v="0"/>
    <n v="20"/>
    <b v="0"/>
    <s v="theater/spaces"/>
    <n v="-6578"/>
    <n v="66.099999999999994"/>
    <x v="1"/>
    <s v="spaces"/>
    <x v="2956"/>
    <d v="2016-05-04T23:00:50"/>
  </r>
  <r>
    <x v="1"/>
    <s v="US"/>
    <s v="USD"/>
    <n v="1427498172"/>
    <n v="1422317772"/>
    <b v="0"/>
    <n v="3"/>
    <b v="0"/>
    <s v="theater/spaces"/>
    <n v="-14720"/>
    <n v="93.333333333333329"/>
    <x v="1"/>
    <s v="spaces"/>
    <x v="2957"/>
    <d v="2015-03-27T23:16:12"/>
  </r>
  <r>
    <x v="1"/>
    <s v="US"/>
    <s v="USD"/>
    <n v="1462729317"/>
    <n v="1457548917"/>
    <b v="0"/>
    <n v="0"/>
    <b v="0"/>
    <s v="theater/spaces"/>
    <n v="-80000"/>
    <e v="#DIV/0!"/>
    <x v="1"/>
    <s v="spaces"/>
    <x v="2958"/>
    <d v="2016-05-08T17:41:57"/>
  </r>
  <r>
    <x v="1"/>
    <s v="GB"/>
    <s v="GBP"/>
    <n v="1465258325"/>
    <n v="1462666325"/>
    <b v="0"/>
    <n v="0"/>
    <b v="0"/>
    <s v="theater/spaces"/>
    <n v="-10000"/>
    <e v="#DIV/0!"/>
    <x v="1"/>
    <s v="spaces"/>
    <x v="2959"/>
    <d v="2016-06-07T00:12:05"/>
  </r>
  <r>
    <x v="1"/>
    <s v="US"/>
    <s v="USD"/>
    <n v="1410459023"/>
    <n v="1407867023"/>
    <b v="0"/>
    <n v="0"/>
    <b v="0"/>
    <s v="theater/spaces"/>
    <n v="-30000000"/>
    <e v="#DIV/0!"/>
    <x v="1"/>
    <s v="spaces"/>
    <x v="2960"/>
    <d v="2014-09-11T18:10:23"/>
  </r>
  <r>
    <x v="0"/>
    <s v="US"/>
    <s v="USD"/>
    <n v="1427342400"/>
    <n v="1424927159"/>
    <b v="0"/>
    <n v="108"/>
    <b v="1"/>
    <s v="theater/plays"/>
    <n v="481"/>
    <n v="50.75"/>
    <x v="1"/>
    <s v="plays"/>
    <x v="2961"/>
    <d v="2015-03-26T04:00:00"/>
  </r>
  <r>
    <x v="0"/>
    <s v="US"/>
    <s v="USD"/>
    <n v="1425193140"/>
    <n v="1422769906"/>
    <b v="0"/>
    <n v="20"/>
    <b v="1"/>
    <s v="theater/plays"/>
    <n v="218"/>
    <n v="60.9"/>
    <x v="1"/>
    <s v="plays"/>
    <x v="2962"/>
    <d v="2015-03-01T06:59:00"/>
  </r>
  <r>
    <x v="0"/>
    <s v="US"/>
    <s v="USD"/>
    <n v="1435835824"/>
    <n v="1433243824"/>
    <b v="0"/>
    <n v="98"/>
    <b v="1"/>
    <s v="theater/plays"/>
    <n v="685"/>
    <n v="109.03061224489795"/>
    <x v="1"/>
    <s v="plays"/>
    <x v="2963"/>
    <d v="2015-07-02T11:17:04"/>
  </r>
  <r>
    <x v="0"/>
    <s v="US"/>
    <s v="USD"/>
    <n v="1407360720"/>
    <n v="1404769819"/>
    <b v="0"/>
    <n v="196"/>
    <b v="1"/>
    <s v="theater/plays"/>
    <n v="35.6899999999996"/>
    <n v="25.692295918367346"/>
    <x v="1"/>
    <s v="plays"/>
    <x v="2964"/>
    <d v="2014-08-06T21:32:00"/>
  </r>
  <r>
    <x v="0"/>
    <s v="US"/>
    <s v="USD"/>
    <n v="1436290233"/>
    <n v="1433698233"/>
    <b v="0"/>
    <n v="39"/>
    <b v="1"/>
    <s v="theater/plays"/>
    <n v="135"/>
    <n v="41.92307692307692"/>
    <x v="1"/>
    <s v="plays"/>
    <x v="2965"/>
    <d v="2015-07-07T17:30:33"/>
  </r>
  <r>
    <x v="0"/>
    <s v="US"/>
    <s v="USD"/>
    <n v="1442425412"/>
    <n v="1439833412"/>
    <b v="0"/>
    <n v="128"/>
    <b v="1"/>
    <s v="theater/plays"/>
    <n v="1363"/>
    <n v="88.7734375"/>
    <x v="1"/>
    <s v="plays"/>
    <x v="2966"/>
    <d v="2015-09-16T17:43:32"/>
  </r>
  <r>
    <x v="0"/>
    <s v="US"/>
    <s v="USD"/>
    <n v="1425872692"/>
    <n v="1423284292"/>
    <b v="0"/>
    <n v="71"/>
    <b v="1"/>
    <s v="theater/plays"/>
    <n v="696"/>
    <n v="80.225352112676063"/>
    <x v="1"/>
    <s v="plays"/>
    <x v="2967"/>
    <d v="2015-03-09T03:44:52"/>
  </r>
  <r>
    <x v="0"/>
    <s v="US"/>
    <s v="USD"/>
    <n v="1471406340"/>
    <n v="1470227660"/>
    <b v="0"/>
    <n v="47"/>
    <b v="1"/>
    <s v="theater/plays"/>
    <n v="210"/>
    <n v="78.936170212765958"/>
    <x v="1"/>
    <s v="plays"/>
    <x v="2968"/>
    <d v="2016-08-17T03:59:00"/>
  </r>
  <r>
    <x v="0"/>
    <s v="CA"/>
    <s v="CAD"/>
    <n v="1430693460"/>
    <n v="1428087153"/>
    <b v="0"/>
    <n v="17"/>
    <b v="1"/>
    <s v="theater/plays"/>
    <n v="625"/>
    <n v="95.588235294117652"/>
    <x v="1"/>
    <s v="plays"/>
    <x v="2969"/>
    <d v="2015-05-03T22:51:00"/>
  </r>
  <r>
    <x v="0"/>
    <s v="US"/>
    <s v="USD"/>
    <n v="1405699451"/>
    <n v="1403107451"/>
    <b v="0"/>
    <n v="91"/>
    <b v="1"/>
    <s v="theater/plays"/>
    <n v="360"/>
    <n v="69.890109890109883"/>
    <x v="1"/>
    <s v="plays"/>
    <x v="2970"/>
    <d v="2014-07-18T16:04:11"/>
  </r>
  <r>
    <x v="0"/>
    <s v="US"/>
    <s v="USD"/>
    <n v="1409500078"/>
    <n v="1406908078"/>
    <b v="0"/>
    <n v="43"/>
    <b v="1"/>
    <s v="theater/plays"/>
    <n v="5"/>
    <n v="74.534883720930239"/>
    <x v="1"/>
    <s v="plays"/>
    <x v="2971"/>
    <d v="2014-08-31T15:47:58"/>
  </r>
  <r>
    <x v="0"/>
    <s v="US"/>
    <s v="USD"/>
    <n v="1480899600"/>
    <n v="1479609520"/>
    <b v="0"/>
    <n v="17"/>
    <b v="1"/>
    <s v="theater/plays"/>
    <n v="107"/>
    <n v="123.94117647058823"/>
    <x v="1"/>
    <s v="plays"/>
    <x v="2972"/>
    <d v="2016-12-05T01:00:00"/>
  </r>
  <r>
    <x v="0"/>
    <s v="US"/>
    <s v="USD"/>
    <n v="1451620800"/>
    <n v="1449171508"/>
    <b v="0"/>
    <n v="33"/>
    <b v="1"/>
    <s v="theater/plays"/>
    <n v="3740"/>
    <n v="264.84848484848487"/>
    <x v="1"/>
    <s v="plays"/>
    <x v="2973"/>
    <d v="2016-01-01T04:00:00"/>
  </r>
  <r>
    <x v="0"/>
    <s v="US"/>
    <s v="USD"/>
    <n v="1411695300"/>
    <n v="1409275671"/>
    <b v="0"/>
    <n v="87"/>
    <b v="1"/>
    <s v="theater/plays"/>
    <n v="100"/>
    <n v="58.620689655172413"/>
    <x v="1"/>
    <s v="plays"/>
    <x v="2974"/>
    <d v="2014-09-26T01:35:00"/>
  </r>
  <r>
    <x v="0"/>
    <s v="US"/>
    <s v="USD"/>
    <n v="1417057200"/>
    <n v="1414599886"/>
    <b v="0"/>
    <n v="113"/>
    <b v="1"/>
    <s v="theater/plays"/>
    <n v="10"/>
    <n v="70.884955752212392"/>
    <x v="1"/>
    <s v="plays"/>
    <x v="2975"/>
    <d v="2014-11-27T03:00:00"/>
  </r>
  <r>
    <x v="0"/>
    <s v="GB"/>
    <s v="GBP"/>
    <n v="1457870400"/>
    <n v="1456421530"/>
    <b v="0"/>
    <n v="14"/>
    <b v="1"/>
    <s v="theater/plays"/>
    <n v="50"/>
    <n v="8.5714285714285712"/>
    <x v="1"/>
    <s v="plays"/>
    <x v="2976"/>
    <d v="2016-03-13T12:00:00"/>
  </r>
  <r>
    <x v="0"/>
    <s v="US"/>
    <s v="USD"/>
    <n v="1427076840"/>
    <n v="1421960934"/>
    <b v="0"/>
    <n v="30"/>
    <b v="1"/>
    <s v="theater/plays"/>
    <n v="407"/>
    <n v="113.56666666666666"/>
    <x v="1"/>
    <s v="plays"/>
    <x v="2977"/>
    <d v="2015-03-23T02:14:00"/>
  </r>
  <r>
    <x v="0"/>
    <s v="US"/>
    <s v="USD"/>
    <n v="1413784740"/>
    <n v="1412954547"/>
    <b v="0"/>
    <n v="16"/>
    <b v="1"/>
    <s v="theater/plays"/>
    <n v="221"/>
    <n v="60.6875"/>
    <x v="1"/>
    <s v="plays"/>
    <x v="2978"/>
    <d v="2014-10-20T05:59:00"/>
  </r>
  <r>
    <x v="0"/>
    <s v="US"/>
    <s v="USD"/>
    <n v="1420524000"/>
    <n v="1419104823"/>
    <b v="0"/>
    <n v="46"/>
    <b v="1"/>
    <s v="theater/plays"/>
    <n v="70"/>
    <n v="110.21739130434783"/>
    <x v="1"/>
    <s v="plays"/>
    <x v="2979"/>
    <d v="2015-01-06T06:00:00"/>
  </r>
  <r>
    <x v="0"/>
    <s v="US"/>
    <s v="USD"/>
    <n v="1440381600"/>
    <n v="1438639130"/>
    <b v="0"/>
    <n v="24"/>
    <b v="1"/>
    <s v="theater/plays"/>
    <n v="275"/>
    <n v="136.45833333333334"/>
    <x v="1"/>
    <s v="plays"/>
    <x v="2980"/>
    <d v="2015-08-24T02:00:00"/>
  </r>
  <r>
    <x v="0"/>
    <s v="IE"/>
    <s v="EUR"/>
    <n v="1443014756"/>
    <n v="1439126756"/>
    <b v="1"/>
    <n v="97"/>
    <b v="1"/>
    <s v="theater/spaces"/>
    <n v="1157"/>
    <n v="53.164948453608247"/>
    <x v="1"/>
    <s v="spaces"/>
    <x v="2981"/>
    <d v="2015-09-23T13:25:56"/>
  </r>
  <r>
    <x v="0"/>
    <s v="GB"/>
    <s v="GBP"/>
    <n v="1455208143"/>
    <n v="1452616143"/>
    <b v="1"/>
    <n v="59"/>
    <b v="1"/>
    <s v="theater/spaces"/>
    <n v="103"/>
    <n v="86.491525423728817"/>
    <x v="1"/>
    <s v="spaces"/>
    <x v="2982"/>
    <d v="2016-02-11T16:29:03"/>
  </r>
  <r>
    <x v="0"/>
    <s v="US"/>
    <s v="USD"/>
    <n v="1415722236"/>
    <n v="1410534636"/>
    <b v="1"/>
    <n v="1095"/>
    <b v="1"/>
    <s v="theater/spaces"/>
    <n v="53985.91"/>
    <n v="155.23827397260274"/>
    <x v="1"/>
    <s v="spaces"/>
    <x v="2983"/>
    <d v="2014-11-11T16:10:36"/>
  </r>
  <r>
    <x v="0"/>
    <s v="US"/>
    <s v="USD"/>
    <n v="1472020881"/>
    <n v="1469428881"/>
    <b v="1"/>
    <n v="218"/>
    <b v="1"/>
    <s v="theater/spaces"/>
    <n v="88"/>
    <n v="115.08256880733946"/>
    <x v="1"/>
    <s v="spaces"/>
    <x v="2984"/>
    <d v="2016-08-24T06:41:21"/>
  </r>
  <r>
    <x v="0"/>
    <s v="NZ"/>
    <s v="NZD"/>
    <n v="1477886400"/>
    <n v="1476228128"/>
    <b v="0"/>
    <n v="111"/>
    <b v="1"/>
    <s v="theater/spaces"/>
    <n v="2165"/>
    <n v="109.5945945945946"/>
    <x v="1"/>
    <s v="spaces"/>
    <x v="2985"/>
    <d v="2016-10-31T04:00:00"/>
  </r>
  <r>
    <x v="0"/>
    <s v="GB"/>
    <s v="GBP"/>
    <n v="1462100406"/>
    <n v="1456920006"/>
    <b v="0"/>
    <n v="56"/>
    <b v="1"/>
    <s v="theater/spaces"/>
    <n v="132"/>
    <n v="45.214285714285715"/>
    <x v="1"/>
    <s v="spaces"/>
    <x v="2986"/>
    <d v="2016-05-01T11:00:06"/>
  </r>
  <r>
    <x v="0"/>
    <s v="US"/>
    <s v="USD"/>
    <n v="1476316800"/>
    <n v="1473837751"/>
    <b v="0"/>
    <n v="265"/>
    <b v="1"/>
    <s v="theater/spaces"/>
    <n v="2600.2000000000007"/>
    <n v="104.15169811320754"/>
    <x v="1"/>
    <s v="spaces"/>
    <x v="2987"/>
    <d v="2016-10-13T00:00:00"/>
  </r>
  <r>
    <x v="0"/>
    <s v="GB"/>
    <s v="GBP"/>
    <n v="1466412081"/>
    <n v="1463820081"/>
    <b v="0"/>
    <n v="28"/>
    <b v="1"/>
    <s v="theater/spaces"/>
    <n v="0"/>
    <n v="35.714285714285715"/>
    <x v="1"/>
    <s v="spaces"/>
    <x v="2988"/>
    <d v="2016-06-20T08:41:21"/>
  </r>
  <r>
    <x v="0"/>
    <s v="US"/>
    <s v="USD"/>
    <n v="1450673940"/>
    <n v="1448756962"/>
    <b v="0"/>
    <n v="364"/>
    <b v="1"/>
    <s v="theater/spaces"/>
    <n v="15307"/>
    <n v="96.997252747252745"/>
    <x v="1"/>
    <s v="spaces"/>
    <x v="2989"/>
    <d v="2015-12-21T04:59:00"/>
  </r>
  <r>
    <x v="0"/>
    <s v="US"/>
    <s v="USD"/>
    <n v="1452174420"/>
    <n v="1449150420"/>
    <b v="0"/>
    <n v="27"/>
    <b v="1"/>
    <s v="theater/spaces"/>
    <n v="0"/>
    <n v="370.37037037037038"/>
    <x v="1"/>
    <s v="spaces"/>
    <x v="2990"/>
    <d v="2016-01-07T13:47:00"/>
  </r>
  <r>
    <x v="0"/>
    <s v="US"/>
    <s v="USD"/>
    <n v="1485547530"/>
    <n v="1483646730"/>
    <b v="0"/>
    <n v="93"/>
    <b v="1"/>
    <s v="theater/spaces"/>
    <n v="280"/>
    <n v="94.408602150537632"/>
    <x v="1"/>
    <s v="spaces"/>
    <x v="2991"/>
    <d v="2017-01-27T20:05:30"/>
  </r>
  <r>
    <x v="0"/>
    <s v="US"/>
    <s v="USD"/>
    <n v="1476037510"/>
    <n v="1473445510"/>
    <b v="0"/>
    <n v="64"/>
    <b v="1"/>
    <s v="theater/spaces"/>
    <n v="135"/>
    <n v="48.984375"/>
    <x v="1"/>
    <s v="spaces"/>
    <x v="2992"/>
    <d v="2016-10-09T18:25:10"/>
  </r>
  <r>
    <x v="0"/>
    <s v="US"/>
    <s v="USD"/>
    <n v="1455998867"/>
    <n v="1453406867"/>
    <b v="0"/>
    <n v="22"/>
    <b v="1"/>
    <s v="theater/spaces"/>
    <n v="3"/>
    <n v="45.590909090909093"/>
    <x v="1"/>
    <s v="spaces"/>
    <x v="2993"/>
    <d v="2016-02-20T20:07:47"/>
  </r>
  <r>
    <x v="0"/>
    <s v="GB"/>
    <s v="GBP"/>
    <n v="1412335772"/>
    <n v="1409743772"/>
    <b v="0"/>
    <n v="59"/>
    <b v="1"/>
    <s v="theater/spaces"/>
    <n v="1073.24"/>
    <n v="23.275254237288134"/>
    <x v="1"/>
    <s v="spaces"/>
    <x v="2994"/>
    <d v="2014-10-03T11:29:32"/>
  </r>
  <r>
    <x v="0"/>
    <s v="US"/>
    <s v="USD"/>
    <n v="1484841471"/>
    <n v="1482249471"/>
    <b v="0"/>
    <n v="249"/>
    <b v="1"/>
    <s v="theater/spaces"/>
    <n v="744"/>
    <n v="63.2289156626506"/>
    <x v="1"/>
    <s v="spaces"/>
    <x v="2995"/>
    <d v="2017-01-19T15:57:51"/>
  </r>
  <r>
    <x v="0"/>
    <s v="US"/>
    <s v="USD"/>
    <n v="1432677240"/>
    <n v="1427493240"/>
    <b v="0"/>
    <n v="392"/>
    <b v="1"/>
    <s v="theater/spaces"/>
    <n v="25180"/>
    <n v="153.5204081632653"/>
    <x v="1"/>
    <s v="spaces"/>
    <x v="2996"/>
    <d v="2015-05-26T21:54:00"/>
  </r>
  <r>
    <x v="0"/>
    <s v="US"/>
    <s v="USD"/>
    <n v="1488171540"/>
    <n v="1486661793"/>
    <b v="0"/>
    <n v="115"/>
    <b v="1"/>
    <s v="theater/spaces"/>
    <n v="373"/>
    <n v="90.2"/>
    <x v="1"/>
    <s v="spaces"/>
    <x v="2997"/>
    <d v="2017-02-27T04:59:00"/>
  </r>
  <r>
    <x v="0"/>
    <s v="US"/>
    <s v="USD"/>
    <n v="1402892700"/>
    <n v="1400474329"/>
    <b v="0"/>
    <n v="433"/>
    <b v="1"/>
    <s v="theater/spaces"/>
    <n v="1514.5"/>
    <n v="118.97113163972287"/>
    <x v="1"/>
    <s v="spaces"/>
    <x v="2998"/>
    <d v="2014-06-16T04:25:00"/>
  </r>
  <r>
    <x v="0"/>
    <s v="US"/>
    <s v="USD"/>
    <n v="1488333600"/>
    <n v="1487094360"/>
    <b v="0"/>
    <n v="20"/>
    <b v="1"/>
    <s v="theater/spaces"/>
    <n v="255"/>
    <n v="80.25"/>
    <x v="1"/>
    <s v="spaces"/>
    <x v="2999"/>
    <d v="2017-03-01T02:00:00"/>
  </r>
  <r>
    <x v="0"/>
    <s v="US"/>
    <s v="USD"/>
    <n v="1485885600"/>
    <n v="1484682670"/>
    <b v="0"/>
    <n v="8"/>
    <b v="1"/>
    <s v="theater/spaces"/>
    <n v="0"/>
    <n v="62.5"/>
    <x v="1"/>
    <s v="spaces"/>
    <x v="3000"/>
    <d v="2017-01-31T18:00:00"/>
  </r>
  <r>
    <x v="0"/>
    <s v="US"/>
    <s v="USD"/>
    <n v="1468445382"/>
    <n v="1465853382"/>
    <b v="0"/>
    <n v="175"/>
    <b v="1"/>
    <s v="theater/spaces"/>
    <n v="15777.009999999998"/>
    <n v="131.37719999999999"/>
    <x v="1"/>
    <s v="spaces"/>
    <x v="3001"/>
    <d v="2016-07-13T21:29:42"/>
  </r>
  <r>
    <x v="0"/>
    <s v="US"/>
    <s v="USD"/>
    <n v="1356552252"/>
    <n v="1353960252"/>
    <b v="0"/>
    <n v="104"/>
    <b v="1"/>
    <s v="theater/spaces"/>
    <n v="595.43000000000029"/>
    <n v="73.032980769230775"/>
    <x v="1"/>
    <s v="spaces"/>
    <x v="3002"/>
    <d v="2012-12-26T20:04:12"/>
  </r>
  <r>
    <x v="0"/>
    <s v="US"/>
    <s v="USD"/>
    <n v="1456811940"/>
    <n v="1454098976"/>
    <b v="0"/>
    <n v="17"/>
    <b v="1"/>
    <s v="theater/spaces"/>
    <n v="35"/>
    <n v="178.52941176470588"/>
    <x v="1"/>
    <s v="spaces"/>
    <x v="3003"/>
    <d v="2016-03-01T05:59:00"/>
  </r>
  <r>
    <x v="0"/>
    <s v="US"/>
    <s v="USD"/>
    <n v="1416089324"/>
    <n v="1413493724"/>
    <b v="0"/>
    <n v="277"/>
    <b v="1"/>
    <s v="theater/spaces"/>
    <n v="5126"/>
    <n v="162.90974729241879"/>
    <x v="1"/>
    <s v="spaces"/>
    <x v="3004"/>
    <d v="2014-11-15T22:08:44"/>
  </r>
  <r>
    <x v="0"/>
    <s v="US"/>
    <s v="USD"/>
    <n v="1412611905"/>
    <n v="1410019905"/>
    <b v="0"/>
    <n v="118"/>
    <b v="1"/>
    <s v="theater/spaces"/>
    <n v="2172.6000000000004"/>
    <n v="108.24237288135593"/>
    <x v="1"/>
    <s v="spaces"/>
    <x v="3005"/>
    <d v="2014-10-06T16:11:45"/>
  </r>
  <r>
    <x v="0"/>
    <s v="CA"/>
    <s v="CAD"/>
    <n v="1418580591"/>
    <n v="1415988591"/>
    <b v="0"/>
    <n v="97"/>
    <b v="1"/>
    <s v="theater/spaces"/>
    <n v="620"/>
    <n v="88.865979381443296"/>
    <x v="1"/>
    <s v="spaces"/>
    <x v="3006"/>
    <d v="2014-12-14T18:09:51"/>
  </r>
  <r>
    <x v="0"/>
    <s v="US"/>
    <s v="USD"/>
    <n v="1429938683"/>
    <n v="1428124283"/>
    <b v="0"/>
    <n v="20"/>
    <b v="1"/>
    <s v="theater/spaces"/>
    <n v="480"/>
    <n v="54"/>
    <x v="1"/>
    <s v="spaces"/>
    <x v="3007"/>
    <d v="2015-04-25T05:11:23"/>
  </r>
  <r>
    <x v="0"/>
    <s v="US"/>
    <s v="USD"/>
    <n v="1453352719"/>
    <n v="1450760719"/>
    <b v="0"/>
    <n v="26"/>
    <b v="1"/>
    <s v="theater/spaces"/>
    <n v="35"/>
    <n v="116.73076923076923"/>
    <x v="1"/>
    <s v="spaces"/>
    <x v="3008"/>
    <d v="2016-01-21T05:05:19"/>
  </r>
  <r>
    <x v="0"/>
    <s v="US"/>
    <s v="USD"/>
    <n v="1417012840"/>
    <n v="1414417240"/>
    <b v="0"/>
    <n v="128"/>
    <b v="1"/>
    <s v="theater/spaces"/>
    <n v="4939"/>
    <n v="233.8984375"/>
    <x v="1"/>
    <s v="spaces"/>
    <x v="3009"/>
    <d v="2014-11-26T14:40:40"/>
  </r>
  <r>
    <x v="0"/>
    <s v="US"/>
    <s v="USD"/>
    <n v="1424548719"/>
    <n v="1419364719"/>
    <b v="0"/>
    <n v="15"/>
    <b v="1"/>
    <s v="theater/spaces"/>
    <n v="870"/>
    <n v="158"/>
    <x v="1"/>
    <s v="spaces"/>
    <x v="3010"/>
    <d v="2015-02-21T19:58:39"/>
  </r>
  <r>
    <x v="0"/>
    <s v="ES"/>
    <s v="EUR"/>
    <n v="1450911540"/>
    <n v="1448536516"/>
    <b v="0"/>
    <n v="25"/>
    <b v="1"/>
    <s v="theater/spaces"/>
    <n v="71"/>
    <n v="14.84"/>
    <x v="1"/>
    <s v="spaces"/>
    <x v="3011"/>
    <d v="2015-12-23T22:59:00"/>
  </r>
  <r>
    <x v="0"/>
    <s v="US"/>
    <s v="USD"/>
    <n v="1423587130"/>
    <n v="1421772730"/>
    <b v="0"/>
    <n v="55"/>
    <b v="1"/>
    <s v="theater/spaces"/>
    <n v="685"/>
    <n v="85.181818181818187"/>
    <x v="1"/>
    <s v="spaces"/>
    <x v="3012"/>
    <d v="2015-02-10T16:52:10"/>
  </r>
  <r>
    <x v="0"/>
    <s v="US"/>
    <s v="USD"/>
    <n v="1434917049"/>
    <n v="1432325049"/>
    <b v="0"/>
    <n v="107"/>
    <b v="1"/>
    <s v="theater/spaces"/>
    <n v="5696"/>
    <n v="146.69158878504672"/>
    <x v="1"/>
    <s v="spaces"/>
    <x v="3013"/>
    <d v="2015-06-21T20:04:09"/>
  </r>
  <r>
    <x v="0"/>
    <s v="US"/>
    <s v="USD"/>
    <n v="1415163600"/>
    <n v="1412737080"/>
    <b v="0"/>
    <n v="557"/>
    <b v="1"/>
    <s v="theater/spaces"/>
    <n v="3276"/>
    <n v="50.764811490125673"/>
    <x v="1"/>
    <s v="spaces"/>
    <x v="3014"/>
    <d v="2014-11-05T05:00:00"/>
  </r>
  <r>
    <x v="0"/>
    <s v="US"/>
    <s v="USD"/>
    <n v="1402459200"/>
    <n v="1401125238"/>
    <b v="0"/>
    <n v="40"/>
    <b v="1"/>
    <s v="theater/spaces"/>
    <n v="108"/>
    <n v="87.7"/>
    <x v="1"/>
    <s v="spaces"/>
    <x v="3015"/>
    <d v="2014-06-11T04:00:00"/>
  </r>
  <r>
    <x v="0"/>
    <s v="US"/>
    <s v="USD"/>
    <n v="1405688952"/>
    <n v="1400504952"/>
    <b v="0"/>
    <n v="36"/>
    <b v="1"/>
    <s v="theater/spaces"/>
    <n v="222"/>
    <n v="242.27777777777777"/>
    <x v="1"/>
    <s v="spaces"/>
    <x v="3016"/>
    <d v="2014-07-18T13:09:12"/>
  </r>
  <r>
    <x v="0"/>
    <s v="US"/>
    <s v="USD"/>
    <n v="1408566243"/>
    <n v="1405974243"/>
    <b v="0"/>
    <n v="159"/>
    <b v="1"/>
    <s v="theater/spaces"/>
    <n v="1285"/>
    <n v="146.44654088050314"/>
    <x v="1"/>
    <s v="spaces"/>
    <x v="3017"/>
    <d v="2014-08-20T20:24:03"/>
  </r>
  <r>
    <x v="0"/>
    <s v="FR"/>
    <s v="EUR"/>
    <n v="1437429600"/>
    <n v="1433747376"/>
    <b v="0"/>
    <n v="41"/>
    <b v="1"/>
    <s v="theater/spaces"/>
    <n v="30"/>
    <n v="103.17073170731707"/>
    <x v="1"/>
    <s v="spaces"/>
    <x v="3018"/>
    <d v="2015-07-20T22:00:00"/>
  </r>
  <r>
    <x v="0"/>
    <s v="US"/>
    <s v="USD"/>
    <n v="1401159600"/>
    <n v="1398801620"/>
    <b v="0"/>
    <n v="226"/>
    <b v="1"/>
    <s v="theater/spaces"/>
    <n v="3185"/>
    <n v="80.464601769911511"/>
    <x v="1"/>
    <s v="spaces"/>
    <x v="3019"/>
    <d v="2014-05-27T03:00:00"/>
  </r>
  <r>
    <x v="0"/>
    <s v="US"/>
    <s v="USD"/>
    <n v="1439583533"/>
    <n v="1434399533"/>
    <b v="0"/>
    <n v="30"/>
    <b v="1"/>
    <s v="theater/spaces"/>
    <n v="40"/>
    <n v="234.66666666666666"/>
    <x v="1"/>
    <s v="spaces"/>
    <x v="3020"/>
    <d v="2015-08-14T20:18:53"/>
  </r>
  <r>
    <x v="0"/>
    <s v="US"/>
    <s v="USD"/>
    <n v="1479794340"/>
    <n v="1476715869"/>
    <b v="0"/>
    <n v="103"/>
    <b v="1"/>
    <s v="theater/spaces"/>
    <n v="721"/>
    <n v="50.689320388349515"/>
    <x v="1"/>
    <s v="spaces"/>
    <x v="3021"/>
    <d v="2016-11-22T05:59:00"/>
  </r>
  <r>
    <x v="0"/>
    <s v="US"/>
    <s v="USD"/>
    <n v="1472338409"/>
    <n v="1468450409"/>
    <b v="0"/>
    <n v="62"/>
    <b v="1"/>
    <s v="theater/spaces"/>
    <n v="88"/>
    <n v="162.70967741935485"/>
    <x v="1"/>
    <s v="spaces"/>
    <x v="3022"/>
    <d v="2016-08-27T22:53:29"/>
  </r>
  <r>
    <x v="0"/>
    <s v="GB"/>
    <s v="GBP"/>
    <n v="1434039186"/>
    <n v="1430151186"/>
    <b v="0"/>
    <n v="6"/>
    <b v="1"/>
    <s v="theater/spaces"/>
    <n v="21"/>
    <n v="120.16666666666667"/>
    <x v="1"/>
    <s v="spaces"/>
    <x v="3023"/>
    <d v="2015-06-11T16:13:06"/>
  </r>
  <r>
    <x v="0"/>
    <s v="US"/>
    <s v="USD"/>
    <n v="1349567475"/>
    <n v="1346975475"/>
    <b v="0"/>
    <n v="182"/>
    <b v="1"/>
    <s v="theater/spaces"/>
    <n v="7321"/>
    <n v="67.697802197802204"/>
    <x v="1"/>
    <s v="spaces"/>
    <x v="3024"/>
    <d v="2012-10-06T23:51:15"/>
  </r>
  <r>
    <x v="0"/>
    <s v="GB"/>
    <s v="GBP"/>
    <n v="1401465600"/>
    <n v="1399032813"/>
    <b v="0"/>
    <n v="145"/>
    <b v="1"/>
    <s v="theater/spaces"/>
    <n v="5055"/>
    <n v="52.103448275862071"/>
    <x v="1"/>
    <s v="spaces"/>
    <x v="3025"/>
    <d v="2014-05-30T16:00:00"/>
  </r>
  <r>
    <x v="0"/>
    <s v="GB"/>
    <s v="GBP"/>
    <n v="1488538892"/>
    <n v="1487329292"/>
    <b v="0"/>
    <n v="25"/>
    <b v="1"/>
    <s v="theater/spaces"/>
    <n v="390"/>
    <n v="51.6"/>
    <x v="1"/>
    <s v="spaces"/>
    <x v="3026"/>
    <d v="2017-03-03T11:01:32"/>
  </r>
  <r>
    <x v="0"/>
    <s v="US"/>
    <s v="USD"/>
    <n v="1426866851"/>
    <n v="1424278451"/>
    <b v="0"/>
    <n v="320"/>
    <b v="1"/>
    <s v="theater/spaces"/>
    <n v="12576"/>
    <n v="164.3"/>
    <x v="1"/>
    <s v="spaces"/>
    <x v="3027"/>
    <d v="2015-03-20T15:54:11"/>
  </r>
  <r>
    <x v="0"/>
    <s v="US"/>
    <s v="USD"/>
    <n v="1471242025"/>
    <n v="1468650025"/>
    <b v="0"/>
    <n v="99"/>
    <b v="1"/>
    <s v="theater/spaces"/>
    <n v="3401"/>
    <n v="84.858585858585855"/>
    <x v="1"/>
    <s v="spaces"/>
    <x v="3028"/>
    <d v="2016-08-15T06:20:25"/>
  </r>
  <r>
    <x v="0"/>
    <s v="US"/>
    <s v="USD"/>
    <n v="1416285300"/>
    <n v="1413824447"/>
    <b v="0"/>
    <n v="348"/>
    <b v="1"/>
    <s v="theater/spaces"/>
    <n v="2903"/>
    <n v="94.548850574712645"/>
    <x v="1"/>
    <s v="spaces"/>
    <x v="3029"/>
    <d v="2014-11-18T04:35:00"/>
  </r>
  <r>
    <x v="0"/>
    <s v="US"/>
    <s v="USD"/>
    <n v="1442426171"/>
    <n v="1439834171"/>
    <b v="0"/>
    <n v="41"/>
    <b v="1"/>
    <s v="theater/spaces"/>
    <n v="117"/>
    <n v="45.536585365853661"/>
    <x v="1"/>
    <s v="spaces"/>
    <x v="3030"/>
    <d v="2015-09-16T17:56:11"/>
  </r>
  <r>
    <x v="0"/>
    <s v="US"/>
    <s v="USD"/>
    <n v="1476479447"/>
    <n v="1471295447"/>
    <b v="0"/>
    <n v="29"/>
    <b v="1"/>
    <s v="theater/spaces"/>
    <n v="0"/>
    <n v="51.724137931034484"/>
    <x v="1"/>
    <s v="spaces"/>
    <x v="3031"/>
    <d v="2016-10-14T21:10:47"/>
  </r>
  <r>
    <x v="0"/>
    <s v="US"/>
    <s v="USD"/>
    <n v="1441933459"/>
    <n v="1439341459"/>
    <b v="0"/>
    <n v="25"/>
    <b v="1"/>
    <s v="theater/spaces"/>
    <n v="272"/>
    <n v="50.88"/>
    <x v="1"/>
    <s v="spaces"/>
    <x v="3032"/>
    <d v="2015-09-11T01:04:19"/>
  </r>
  <r>
    <x v="0"/>
    <s v="US"/>
    <s v="USD"/>
    <n v="1471487925"/>
    <n v="1468895925"/>
    <b v="0"/>
    <n v="23"/>
    <b v="1"/>
    <s v="theater/spaces"/>
    <n v="1396"/>
    <n v="191.13043478260869"/>
    <x v="1"/>
    <s v="spaces"/>
    <x v="3033"/>
    <d v="2016-08-18T02:38:45"/>
  </r>
  <r>
    <x v="0"/>
    <s v="US"/>
    <s v="USD"/>
    <n v="1477972740"/>
    <n v="1475326255"/>
    <b v="0"/>
    <n v="1260"/>
    <b v="1"/>
    <s v="theater/spaces"/>
    <n v="12536"/>
    <n v="89.314285714285717"/>
    <x v="1"/>
    <s v="spaces"/>
    <x v="3034"/>
    <d v="2016-11-01T03:59:00"/>
  </r>
  <r>
    <x v="0"/>
    <s v="US"/>
    <s v="USD"/>
    <n v="1367674009"/>
    <n v="1365082009"/>
    <b v="0"/>
    <n v="307"/>
    <b v="1"/>
    <s v="theater/spaces"/>
    <n v="2196.7099999999991"/>
    <n v="88.588631921824103"/>
    <x v="1"/>
    <s v="spaces"/>
    <x v="3035"/>
    <d v="2013-05-04T13:26:49"/>
  </r>
  <r>
    <x v="0"/>
    <s v="US"/>
    <s v="USD"/>
    <n v="1376654340"/>
    <n v="1373568644"/>
    <b v="0"/>
    <n v="329"/>
    <b v="1"/>
    <s v="theater/spaces"/>
    <n v="6683"/>
    <n v="96.300911854103347"/>
    <x v="1"/>
    <s v="spaces"/>
    <x v="3036"/>
    <d v="2013-08-16T11:59:00"/>
  </r>
  <r>
    <x v="0"/>
    <s v="US"/>
    <s v="USD"/>
    <n v="1285995540"/>
    <n v="1279574773"/>
    <b v="0"/>
    <n v="32"/>
    <b v="1"/>
    <s v="theater/spaces"/>
    <n v="566"/>
    <n v="33.3125"/>
    <x v="1"/>
    <s v="spaces"/>
    <x v="3037"/>
    <d v="2010-10-02T04:59:00"/>
  </r>
  <r>
    <x v="0"/>
    <s v="US"/>
    <s v="USD"/>
    <n v="1457071397"/>
    <n v="1451887397"/>
    <b v="0"/>
    <n v="27"/>
    <b v="1"/>
    <s v="theater/spaces"/>
    <n v="5"/>
    <n v="37.222222222222221"/>
    <x v="1"/>
    <s v="spaces"/>
    <x v="3038"/>
    <d v="2016-03-04T06:03:17"/>
  </r>
  <r>
    <x v="0"/>
    <s v="US"/>
    <s v="USD"/>
    <n v="1388303940"/>
    <n v="1386011038"/>
    <b v="0"/>
    <n v="236"/>
    <b v="1"/>
    <s v="theater/spaces"/>
    <n v="1742.7799999999988"/>
    <n v="92.130423728813554"/>
    <x v="1"/>
    <s v="spaces"/>
    <x v="3039"/>
    <d v="2013-12-29T07:59:00"/>
  </r>
  <r>
    <x v="0"/>
    <s v="US"/>
    <s v="USD"/>
    <n v="1435359600"/>
    <n v="1434999621"/>
    <b v="0"/>
    <n v="42"/>
    <b v="1"/>
    <s v="theater/spaces"/>
    <n v="225"/>
    <n v="76.785714285714292"/>
    <x v="1"/>
    <s v="spaces"/>
    <x v="3040"/>
    <d v="2015-06-26T23:00:00"/>
  </r>
  <r>
    <x v="0"/>
    <s v="US"/>
    <s v="USD"/>
    <n v="1453323048"/>
    <n v="1450731048"/>
    <b v="0"/>
    <n v="95"/>
    <b v="1"/>
    <s v="theater/spaces"/>
    <n v="870"/>
    <n v="96.526315789473685"/>
    <x v="1"/>
    <s v="spaces"/>
    <x v="3041"/>
    <d v="2016-01-20T20:50:48"/>
  </r>
  <r>
    <x v="0"/>
    <s v="GB"/>
    <s v="GBP"/>
    <n v="1444149047"/>
    <n v="1441557047"/>
    <b v="0"/>
    <n v="37"/>
    <b v="1"/>
    <s v="theater/spaces"/>
    <n v="420"/>
    <n v="51.891891891891895"/>
    <x v="1"/>
    <s v="spaces"/>
    <x v="3042"/>
    <d v="2015-10-06T16:30:47"/>
  </r>
  <r>
    <x v="0"/>
    <s v="CA"/>
    <s v="CAD"/>
    <n v="1429152600"/>
    <n v="1426815699"/>
    <b v="0"/>
    <n v="128"/>
    <b v="1"/>
    <s v="theater/spaces"/>
    <n v="1501"/>
    <n v="128.9140625"/>
    <x v="1"/>
    <s v="spaces"/>
    <x v="3043"/>
    <d v="2015-04-16T02:50:00"/>
  </r>
  <r>
    <x v="0"/>
    <s v="US"/>
    <s v="USD"/>
    <n v="1454433998"/>
    <n v="1453137998"/>
    <b v="0"/>
    <n v="156"/>
    <b v="1"/>
    <s v="theater/spaces"/>
    <n v="1121"/>
    <n v="84.108974358974365"/>
    <x v="1"/>
    <s v="spaces"/>
    <x v="3044"/>
    <d v="2016-02-02T17:26:38"/>
  </r>
  <r>
    <x v="0"/>
    <s v="US"/>
    <s v="USD"/>
    <n v="1408679055"/>
    <n v="1406087055"/>
    <b v="0"/>
    <n v="64"/>
    <b v="1"/>
    <s v="theater/spaces"/>
    <n v="1308.2600000000002"/>
    <n v="82.941562500000003"/>
    <x v="1"/>
    <s v="spaces"/>
    <x v="3045"/>
    <d v="2014-08-22T03:44:15"/>
  </r>
  <r>
    <x v="0"/>
    <s v="US"/>
    <s v="USD"/>
    <n v="1410324720"/>
    <n v="1407784586"/>
    <b v="0"/>
    <n v="58"/>
    <b v="1"/>
    <s v="theater/spaces"/>
    <n v="7177"/>
    <n v="259.94827586206895"/>
    <x v="1"/>
    <s v="spaces"/>
    <x v="3046"/>
    <d v="2014-09-10T04:52:00"/>
  </r>
  <r>
    <x v="0"/>
    <s v="US"/>
    <s v="USD"/>
    <n v="1461762960"/>
    <n v="1457999054"/>
    <b v="0"/>
    <n v="20"/>
    <b v="1"/>
    <s v="theater/spaces"/>
    <n v="245"/>
    <n v="37.25"/>
    <x v="1"/>
    <s v="spaces"/>
    <x v="3047"/>
    <d v="2016-04-27T13:16:00"/>
  </r>
  <r>
    <x v="0"/>
    <s v="US"/>
    <s v="USD"/>
    <n v="1420060920"/>
    <n v="1417556262"/>
    <b v="0"/>
    <n v="47"/>
    <b v="1"/>
    <s v="theater/spaces"/>
    <n v="3320"/>
    <n v="177.02127659574469"/>
    <x v="1"/>
    <s v="spaces"/>
    <x v="3048"/>
    <d v="2014-12-31T21:22:00"/>
  </r>
  <r>
    <x v="0"/>
    <s v="US"/>
    <s v="USD"/>
    <n v="1434241255"/>
    <n v="1431649255"/>
    <b v="0"/>
    <n v="54"/>
    <b v="1"/>
    <s v="theater/spaces"/>
    <n v="250"/>
    <n v="74.074074074074076"/>
    <x v="1"/>
    <s v="spaces"/>
    <x v="3049"/>
    <d v="2015-06-14T00:20:55"/>
  </r>
  <r>
    <x v="0"/>
    <s v="US"/>
    <s v="USD"/>
    <n v="1462420960"/>
    <n v="1459828960"/>
    <b v="0"/>
    <n v="9"/>
    <b v="1"/>
    <s v="theater/spaces"/>
    <n v="36"/>
    <n v="70.666666666666671"/>
    <x v="1"/>
    <s v="spaces"/>
    <x v="3050"/>
    <d v="2016-05-05T04:02:40"/>
  </r>
  <r>
    <x v="2"/>
    <s v="GB"/>
    <s v="GBP"/>
    <n v="1486547945"/>
    <n v="1483955945"/>
    <b v="1"/>
    <n v="35"/>
    <b v="0"/>
    <s v="theater/spaces"/>
    <n v="-2673"/>
    <n v="23.62857142857143"/>
    <x v="1"/>
    <s v="spaces"/>
    <x v="3051"/>
    <d v="2017-02-08T09:59:05"/>
  </r>
  <r>
    <x v="2"/>
    <s v="US"/>
    <s v="USD"/>
    <n v="1432828740"/>
    <n v="1430237094"/>
    <b v="0"/>
    <n v="2"/>
    <b v="0"/>
    <s v="theater/spaces"/>
    <n v="-49925"/>
    <n v="37.5"/>
    <x v="1"/>
    <s v="spaces"/>
    <x v="3052"/>
    <d v="2015-05-28T15:59:00"/>
  </r>
  <r>
    <x v="2"/>
    <s v="US"/>
    <s v="USD"/>
    <n v="1412222340"/>
    <n v="1407781013"/>
    <b v="0"/>
    <n v="3"/>
    <b v="0"/>
    <s v="theater/spaces"/>
    <n v="-9960"/>
    <n v="13.333333333333334"/>
    <x v="1"/>
    <s v="spaces"/>
    <x v="3053"/>
    <d v="2014-10-02T03:59:00"/>
  </r>
  <r>
    <x v="2"/>
    <s v="US"/>
    <s v="USD"/>
    <n v="1425258240"/>
    <n v="1422043154"/>
    <b v="0"/>
    <n v="0"/>
    <b v="0"/>
    <s v="theater/spaces"/>
    <n v="-300"/>
    <e v="#DIV/0!"/>
    <x v="1"/>
    <s v="spaces"/>
    <x v="3054"/>
    <d v="2015-03-02T01:04:00"/>
  </r>
  <r>
    <x v="2"/>
    <s v="US"/>
    <s v="USD"/>
    <n v="1420844390"/>
    <n v="1415660390"/>
    <b v="0"/>
    <n v="1"/>
    <b v="0"/>
    <s v="theater/spaces"/>
    <n v="-19999"/>
    <n v="1"/>
    <x v="1"/>
    <s v="spaces"/>
    <x v="3055"/>
    <d v="2015-01-09T22:59:50"/>
  </r>
  <r>
    <x v="2"/>
    <s v="US"/>
    <s v="USD"/>
    <n v="1412003784"/>
    <n v="1406819784"/>
    <b v="0"/>
    <n v="0"/>
    <b v="0"/>
    <s v="theater/spaces"/>
    <n v="-25000"/>
    <e v="#DIV/0!"/>
    <x v="1"/>
    <s v="spaces"/>
    <x v="3056"/>
    <d v="2014-09-29T15:16:24"/>
  </r>
  <r>
    <x v="2"/>
    <s v="GB"/>
    <s v="GBP"/>
    <n v="1459694211"/>
    <n v="1457105811"/>
    <b v="0"/>
    <n v="0"/>
    <b v="0"/>
    <s v="theater/spaces"/>
    <n v="-50000"/>
    <e v="#DIV/0!"/>
    <x v="1"/>
    <s v="spaces"/>
    <x v="3057"/>
    <d v="2016-04-03T14:36:51"/>
  </r>
  <r>
    <x v="2"/>
    <s v="IT"/>
    <s v="EUR"/>
    <n v="1463734740"/>
    <n v="1459414740"/>
    <b v="0"/>
    <n v="3"/>
    <b v="0"/>
    <s v="theater/spaces"/>
    <n v="-17997"/>
    <n v="1"/>
    <x v="1"/>
    <s v="spaces"/>
    <x v="3058"/>
    <d v="2016-05-20T08:59:00"/>
  </r>
  <r>
    <x v="2"/>
    <s v="US"/>
    <s v="USD"/>
    <n v="1407536846"/>
    <n v="1404944846"/>
    <b v="0"/>
    <n v="11"/>
    <b v="0"/>
    <s v="theater/spaces"/>
    <n v="-14549"/>
    <n v="41"/>
    <x v="1"/>
    <s v="spaces"/>
    <x v="3059"/>
    <d v="2014-08-08T22:27:26"/>
  </r>
  <r>
    <x v="2"/>
    <s v="US"/>
    <s v="USD"/>
    <n v="1443422134"/>
    <n v="1440830134"/>
    <b v="0"/>
    <n v="6"/>
    <b v="0"/>
    <s v="theater/spaces"/>
    <n v="-219665"/>
    <n v="55.833333333333336"/>
    <x v="1"/>
    <s v="spaces"/>
    <x v="3060"/>
    <d v="2015-09-28T06:35:34"/>
  </r>
  <r>
    <x v="2"/>
    <s v="US"/>
    <s v="USD"/>
    <n v="1407955748"/>
    <n v="1405363748"/>
    <b v="0"/>
    <n v="0"/>
    <b v="0"/>
    <s v="theater/spaces"/>
    <n v="-1000000"/>
    <e v="#DIV/0!"/>
    <x v="1"/>
    <s v="spaces"/>
    <x v="3061"/>
    <d v="2014-08-13T18:49:08"/>
  </r>
  <r>
    <x v="2"/>
    <s v="US"/>
    <s v="USD"/>
    <n v="1443636000"/>
    <n v="1441111892"/>
    <b v="0"/>
    <n v="67"/>
    <b v="0"/>
    <s v="theater/spaces"/>
    <n v="-3316"/>
    <n v="99.761194029850742"/>
    <x v="1"/>
    <s v="spaces"/>
    <x v="3062"/>
    <d v="2015-09-30T18:00:00"/>
  </r>
  <r>
    <x v="2"/>
    <s v="US"/>
    <s v="USD"/>
    <n v="1477174138"/>
    <n v="1474150138"/>
    <b v="0"/>
    <n v="23"/>
    <b v="0"/>
    <s v="theater/spaces"/>
    <n v="-2413"/>
    <n v="25.521739130434781"/>
    <x v="1"/>
    <s v="spaces"/>
    <x v="3063"/>
    <d v="2016-10-22T22:08:58"/>
  </r>
  <r>
    <x v="2"/>
    <s v="US"/>
    <s v="USD"/>
    <n v="1448175540"/>
    <n v="1445483246"/>
    <b v="0"/>
    <n v="72"/>
    <b v="0"/>
    <s v="theater/spaces"/>
    <n v="-66529"/>
    <n v="117.65277777777777"/>
    <x v="1"/>
    <s v="spaces"/>
    <x v="3064"/>
    <d v="2015-11-22T06:59:00"/>
  </r>
  <r>
    <x v="2"/>
    <s v="US"/>
    <s v="USD"/>
    <n v="1406683172"/>
    <n v="1404523172"/>
    <b v="0"/>
    <n v="2"/>
    <b v="0"/>
    <s v="theater/spaces"/>
    <n v="-24990"/>
    <n v="5"/>
    <x v="1"/>
    <s v="spaces"/>
    <x v="3065"/>
    <d v="2014-07-30T01:19:32"/>
  </r>
  <r>
    <x v="2"/>
    <s v="AU"/>
    <s v="AUD"/>
    <n v="1468128537"/>
    <n v="1465536537"/>
    <b v="0"/>
    <n v="15"/>
    <b v="0"/>
    <s v="theater/spaces"/>
    <n v="-308050"/>
    <n v="2796.6666666666665"/>
    <x v="1"/>
    <s v="spaces"/>
    <x v="3066"/>
    <d v="2016-07-10T05:28:57"/>
  </r>
  <r>
    <x v="2"/>
    <s v="NZ"/>
    <s v="NZD"/>
    <n v="1441837879"/>
    <n v="1439245879"/>
    <b v="0"/>
    <n v="1"/>
    <b v="0"/>
    <s v="theater/spaces"/>
    <n v="-7800"/>
    <n v="200"/>
    <x v="1"/>
    <s v="spaces"/>
    <x v="3067"/>
    <d v="2015-09-09T22:31:19"/>
  </r>
  <r>
    <x v="2"/>
    <s v="US"/>
    <s v="USD"/>
    <n v="1445013352"/>
    <n v="1442421352"/>
    <b v="0"/>
    <n v="2"/>
    <b v="0"/>
    <s v="theater/spaces"/>
    <n v="-249825"/>
    <n v="87.5"/>
    <x v="1"/>
    <s v="spaces"/>
    <x v="3068"/>
    <d v="2015-10-16T16:35:52"/>
  </r>
  <r>
    <x v="2"/>
    <s v="US"/>
    <s v="USD"/>
    <n v="1418587234"/>
    <n v="1415995234"/>
    <b v="0"/>
    <n v="7"/>
    <b v="0"/>
    <s v="theater/spaces"/>
    <n v="-859"/>
    <n v="20.142857142857142"/>
    <x v="1"/>
    <s v="spaces"/>
    <x v="3069"/>
    <d v="2014-12-14T20:00:34"/>
  </r>
  <r>
    <x v="2"/>
    <s v="GB"/>
    <s v="GBP"/>
    <n v="1481132169"/>
    <n v="1479317769"/>
    <b v="0"/>
    <n v="16"/>
    <b v="0"/>
    <s v="theater/spaces"/>
    <n v="-9666"/>
    <n v="20.875"/>
    <x v="1"/>
    <s v="spaces"/>
    <x v="3070"/>
    <d v="2016-12-07T17:36:09"/>
  </r>
  <r>
    <x v="2"/>
    <s v="US"/>
    <s v="USD"/>
    <n v="1429595940"/>
    <n v="1428082481"/>
    <b v="0"/>
    <n v="117"/>
    <b v="0"/>
    <s v="theater/spaces"/>
    <n v="-4827"/>
    <n v="61.307692307692307"/>
    <x v="1"/>
    <s v="spaces"/>
    <x v="3071"/>
    <d v="2015-04-21T05:59:00"/>
  </r>
  <r>
    <x v="2"/>
    <s v="US"/>
    <s v="USD"/>
    <n v="1477791960"/>
    <n v="1476549262"/>
    <b v="0"/>
    <n v="2"/>
    <b v="0"/>
    <s v="theater/spaces"/>
    <n v="-11998"/>
    <n v="1"/>
    <x v="1"/>
    <s v="spaces"/>
    <x v="3072"/>
    <d v="2016-10-30T01:46:00"/>
  </r>
  <r>
    <x v="2"/>
    <s v="US"/>
    <s v="USD"/>
    <n v="1434309540"/>
    <n v="1429287900"/>
    <b v="0"/>
    <n v="7"/>
    <b v="0"/>
    <s v="theater/spaces"/>
    <n v="-2799355"/>
    <n v="92.142857142857139"/>
    <x v="1"/>
    <s v="spaces"/>
    <x v="3073"/>
    <d v="2015-06-14T19:19:00"/>
  </r>
  <r>
    <x v="2"/>
    <s v="FR"/>
    <s v="EUR"/>
    <n v="1457617359"/>
    <n v="1455025359"/>
    <b v="0"/>
    <n v="3"/>
    <b v="0"/>
    <s v="theater/spaces"/>
    <n v="-24978"/>
    <n v="7.333333333333333"/>
    <x v="1"/>
    <s v="spaces"/>
    <x v="3074"/>
    <d v="2016-03-10T13:42:39"/>
  </r>
  <r>
    <x v="2"/>
    <s v="US"/>
    <s v="USD"/>
    <n v="1471573640"/>
    <n v="1467253640"/>
    <b v="0"/>
    <n v="20"/>
    <b v="0"/>
    <s v="theater/spaces"/>
    <n v="-13704"/>
    <n v="64.8"/>
    <x v="1"/>
    <s v="spaces"/>
    <x v="3075"/>
    <d v="2016-08-19T02:27:20"/>
  </r>
  <r>
    <x v="2"/>
    <s v="US"/>
    <s v="USD"/>
    <n v="1444405123"/>
    <n v="1439221123"/>
    <b v="0"/>
    <n v="50"/>
    <b v="0"/>
    <s v="theater/spaces"/>
    <n v="-8494"/>
    <n v="30.12"/>
    <x v="1"/>
    <s v="spaces"/>
    <x v="3076"/>
    <d v="2015-10-09T15:38:43"/>
  </r>
  <r>
    <x v="2"/>
    <s v="CA"/>
    <s v="CAD"/>
    <n v="1488495478"/>
    <n v="1485903478"/>
    <b v="0"/>
    <n v="2"/>
    <b v="0"/>
    <s v="theater/spaces"/>
    <n v="-21895"/>
    <n v="52.5"/>
    <x v="1"/>
    <s v="spaces"/>
    <x v="3077"/>
    <d v="2017-03-02T22:57:58"/>
  </r>
  <r>
    <x v="2"/>
    <s v="US"/>
    <s v="USD"/>
    <n v="1424920795"/>
    <n v="1422328795"/>
    <b v="0"/>
    <n v="3"/>
    <b v="0"/>
    <s v="theater/spaces"/>
    <n v="-59929"/>
    <n v="23.666666666666668"/>
    <x v="1"/>
    <s v="spaces"/>
    <x v="3078"/>
    <d v="2015-02-26T03:19:55"/>
  </r>
  <r>
    <x v="2"/>
    <s v="US"/>
    <s v="USD"/>
    <n v="1427040435"/>
    <n v="1424452035"/>
    <b v="0"/>
    <n v="27"/>
    <b v="0"/>
    <s v="theater/spaces"/>
    <n v="-1322440"/>
    <n v="415.77777777777777"/>
    <x v="1"/>
    <s v="spaces"/>
    <x v="3079"/>
    <d v="2015-03-22T16:07:15"/>
  </r>
  <r>
    <x v="2"/>
    <s v="US"/>
    <s v="USD"/>
    <n v="1419644444"/>
    <n v="1414456844"/>
    <b v="0"/>
    <n v="7"/>
    <b v="0"/>
    <s v="theater/spaces"/>
    <n v="-1999624"/>
    <n v="53.714285714285715"/>
    <x v="1"/>
    <s v="spaces"/>
    <x v="3080"/>
    <d v="2014-12-27T01:40:44"/>
  </r>
  <r>
    <x v="2"/>
    <s v="US"/>
    <s v="USD"/>
    <n v="1442722891"/>
    <n v="1440130891"/>
    <b v="0"/>
    <n v="5"/>
    <b v="0"/>
    <s v="theater/spaces"/>
    <n v="-997897"/>
    <n v="420.6"/>
    <x v="1"/>
    <s v="spaces"/>
    <x v="3081"/>
    <d v="2015-09-20T04:21:31"/>
  </r>
  <r>
    <x v="2"/>
    <s v="US"/>
    <s v="USD"/>
    <n v="1447628946"/>
    <n v="1445033346"/>
    <b v="0"/>
    <n v="0"/>
    <b v="0"/>
    <s v="theater/spaces"/>
    <n v="-9000"/>
    <e v="#DIV/0!"/>
    <x v="1"/>
    <s v="spaces"/>
    <x v="3082"/>
    <d v="2015-11-15T23:09:06"/>
  </r>
  <r>
    <x v="2"/>
    <s v="US"/>
    <s v="USD"/>
    <n v="1409547600"/>
    <n v="1406986278"/>
    <b v="0"/>
    <n v="3"/>
    <b v="0"/>
    <s v="theater/spaces"/>
    <n v="-19944"/>
    <n v="18.666666666666668"/>
    <x v="1"/>
    <s v="spaces"/>
    <x v="3083"/>
    <d v="2014-09-01T05:00:00"/>
  </r>
  <r>
    <x v="2"/>
    <s v="US"/>
    <s v="USD"/>
    <n v="1430851680"/>
    <n v="1428340931"/>
    <b v="0"/>
    <n v="6"/>
    <b v="0"/>
    <s v="theater/spaces"/>
    <n v="-3589"/>
    <n v="78.333333333333329"/>
    <x v="1"/>
    <s v="spaces"/>
    <x v="3084"/>
    <d v="2015-05-05T18:48:00"/>
  </r>
  <r>
    <x v="2"/>
    <s v="US"/>
    <s v="USD"/>
    <n v="1443561159"/>
    <n v="1440969159"/>
    <b v="0"/>
    <n v="9"/>
    <b v="0"/>
    <s v="theater/spaces"/>
    <n v="-24390"/>
    <n v="67.777777777777771"/>
    <x v="1"/>
    <s v="spaces"/>
    <x v="3085"/>
    <d v="2015-09-29T21:12:39"/>
  </r>
  <r>
    <x v="2"/>
    <s v="IT"/>
    <s v="EUR"/>
    <n v="1439827559"/>
    <n v="1434643559"/>
    <b v="0"/>
    <n v="3"/>
    <b v="0"/>
    <s v="theater/spaces"/>
    <n v="-19950"/>
    <n v="16.666666666666668"/>
    <x v="1"/>
    <s v="spaces"/>
    <x v="3086"/>
    <d v="2015-08-17T16:05:59"/>
  </r>
  <r>
    <x v="2"/>
    <s v="US"/>
    <s v="USD"/>
    <n v="1482294990"/>
    <n v="1477107390"/>
    <b v="0"/>
    <n v="2"/>
    <b v="0"/>
    <s v="theater/spaces"/>
    <n v="-19875"/>
    <n v="62.5"/>
    <x v="1"/>
    <s v="spaces"/>
    <x v="3087"/>
    <d v="2016-12-21T04:36:30"/>
  </r>
  <r>
    <x v="2"/>
    <s v="US"/>
    <s v="USD"/>
    <n v="1420724460"/>
    <n v="1418046247"/>
    <b v="0"/>
    <n v="3"/>
    <b v="0"/>
    <s v="theater/spaces"/>
    <n v="-64874"/>
    <n v="42"/>
    <x v="1"/>
    <s v="spaces"/>
    <x v="3088"/>
    <d v="2015-01-08T13:41:00"/>
  </r>
  <r>
    <x v="2"/>
    <s v="US"/>
    <s v="USD"/>
    <n v="1468029540"/>
    <n v="1465304483"/>
    <b v="0"/>
    <n v="45"/>
    <b v="0"/>
    <s v="theater/spaces"/>
    <n v="-19146"/>
    <n v="130.0888888888889"/>
    <x v="1"/>
    <s v="spaces"/>
    <x v="3089"/>
    <d v="2016-07-09T01:59:00"/>
  </r>
  <r>
    <x v="2"/>
    <s v="US"/>
    <s v="USD"/>
    <n v="1430505545"/>
    <n v="1425325145"/>
    <b v="0"/>
    <n v="9"/>
    <b v="0"/>
    <s v="theater/spaces"/>
    <n v="-213568"/>
    <n v="1270.2222222222222"/>
    <x v="1"/>
    <s v="spaces"/>
    <x v="3090"/>
    <d v="2015-05-01T18:39:05"/>
  </r>
  <r>
    <x v="2"/>
    <s v="US"/>
    <s v="USD"/>
    <n v="1471214743"/>
    <n v="1468622743"/>
    <b v="0"/>
    <n v="9"/>
    <b v="0"/>
    <s v="theater/spaces"/>
    <n v="-4204"/>
    <n v="88.444444444444443"/>
    <x v="1"/>
    <s v="spaces"/>
    <x v="3091"/>
    <d v="2016-08-14T22:45:43"/>
  </r>
  <r>
    <x v="2"/>
    <s v="US"/>
    <s v="USD"/>
    <n v="1444946400"/>
    <n v="1441723912"/>
    <b v="0"/>
    <n v="21"/>
    <b v="0"/>
    <s v="theater/spaces"/>
    <n v="-98816.81"/>
    <n v="56.342380952380957"/>
    <x v="1"/>
    <s v="spaces"/>
    <x v="3092"/>
    <d v="2015-10-15T22:00:00"/>
  </r>
  <r>
    <x v="2"/>
    <s v="CA"/>
    <s v="CAD"/>
    <n v="1401595140"/>
    <n v="1398980941"/>
    <b v="0"/>
    <n v="17"/>
    <b v="0"/>
    <s v="theater/spaces"/>
    <n v="-3090"/>
    <n v="53.529411764705884"/>
    <x v="1"/>
    <s v="spaces"/>
    <x v="3093"/>
    <d v="2014-06-01T03:59:00"/>
  </r>
  <r>
    <x v="2"/>
    <s v="US"/>
    <s v="USD"/>
    <n v="1442775956"/>
    <n v="1437591956"/>
    <b v="0"/>
    <n v="1"/>
    <b v="0"/>
    <s v="theater/spaces"/>
    <n v="-99975"/>
    <n v="25"/>
    <x v="1"/>
    <s v="spaces"/>
    <x v="3094"/>
    <d v="2015-09-20T19:05:56"/>
  </r>
  <r>
    <x v="2"/>
    <s v="US"/>
    <s v="USD"/>
    <n v="1470011780"/>
    <n v="1464827780"/>
    <b v="0"/>
    <n v="1"/>
    <b v="0"/>
    <s v="theater/spaces"/>
    <n v="-14870"/>
    <n v="50"/>
    <x v="1"/>
    <s v="spaces"/>
    <x v="3095"/>
    <d v="2016-08-01T00:36:20"/>
  </r>
  <r>
    <x v="2"/>
    <s v="US"/>
    <s v="USD"/>
    <n v="1432151326"/>
    <n v="1429559326"/>
    <b v="0"/>
    <n v="14"/>
    <b v="0"/>
    <s v="theater/spaces"/>
    <n v="-19205"/>
    <n v="56.785714285714285"/>
    <x v="1"/>
    <s v="spaces"/>
    <x v="3096"/>
    <d v="2015-05-20T19:48:46"/>
  </r>
  <r>
    <x v="2"/>
    <s v="GB"/>
    <s v="GBP"/>
    <n v="1475848800"/>
    <n v="1474027501"/>
    <b v="0"/>
    <n v="42"/>
    <b v="0"/>
    <s v="theater/spaces"/>
    <n v="-8285"/>
    <n v="40.833333333333336"/>
    <x v="1"/>
    <s v="spaces"/>
    <x v="3097"/>
    <d v="2016-10-07T14:00:00"/>
  </r>
  <r>
    <x v="2"/>
    <s v="US"/>
    <s v="USD"/>
    <n v="1454890620"/>
    <n v="1450724449"/>
    <b v="0"/>
    <n v="27"/>
    <b v="0"/>
    <s v="theater/spaces"/>
    <n v="-46967"/>
    <n v="65.111111111111114"/>
    <x v="1"/>
    <s v="spaces"/>
    <x v="3098"/>
    <d v="2016-02-08T00:17:00"/>
  </r>
  <r>
    <x v="2"/>
    <s v="US"/>
    <s v="USD"/>
    <n v="1455251591"/>
    <n v="1452659591"/>
    <b v="0"/>
    <n v="5"/>
    <b v="0"/>
    <s v="theater/spaces"/>
    <n v="-1722"/>
    <n v="55.6"/>
    <x v="1"/>
    <s v="spaces"/>
    <x v="3099"/>
    <d v="2016-02-12T04:33:11"/>
  </r>
  <r>
    <x v="2"/>
    <s v="US"/>
    <s v="USD"/>
    <n v="1413816975"/>
    <n v="1411224975"/>
    <b v="0"/>
    <n v="13"/>
    <b v="0"/>
    <s v="theater/spaces"/>
    <n v="-10173"/>
    <n v="140.53846153846155"/>
    <x v="1"/>
    <s v="spaces"/>
    <x v="3100"/>
    <d v="2014-10-20T14:56:15"/>
  </r>
  <r>
    <x v="2"/>
    <s v="FR"/>
    <s v="EUR"/>
    <n v="1437033360"/>
    <n v="1434445937"/>
    <b v="0"/>
    <n v="12"/>
    <b v="0"/>
    <s v="theater/spaces"/>
    <n v="-2200"/>
    <n v="25"/>
    <x v="1"/>
    <s v="spaces"/>
    <x v="3101"/>
    <d v="2015-07-16T07:56:00"/>
  </r>
  <r>
    <x v="2"/>
    <s v="GB"/>
    <s v="GBP"/>
    <n v="1471939818"/>
    <n v="1467619818"/>
    <b v="0"/>
    <n v="90"/>
    <b v="0"/>
    <s v="theater/spaces"/>
    <n v="-9742"/>
    <n v="69.533333333333331"/>
    <x v="1"/>
    <s v="spaces"/>
    <x v="3102"/>
    <d v="2016-08-23T08:10:18"/>
  </r>
  <r>
    <x v="2"/>
    <s v="US"/>
    <s v="USD"/>
    <n v="1434080706"/>
    <n v="1428896706"/>
    <b v="0"/>
    <n v="2"/>
    <b v="0"/>
    <s v="theater/spaces"/>
    <n v="-4089"/>
    <n v="5.5"/>
    <x v="1"/>
    <s v="spaces"/>
    <x v="3103"/>
    <d v="2015-06-12T03:45:06"/>
  </r>
  <r>
    <x v="2"/>
    <s v="AU"/>
    <s v="AUD"/>
    <n v="1422928800"/>
    <n v="1420235311"/>
    <b v="0"/>
    <n v="5"/>
    <b v="0"/>
    <s v="theater/spaces"/>
    <n v="-2815"/>
    <n v="237"/>
    <x v="1"/>
    <s v="spaces"/>
    <x v="3104"/>
    <d v="2015-02-03T02:00:00"/>
  </r>
  <r>
    <x v="2"/>
    <s v="US"/>
    <s v="USD"/>
    <n v="1413694800"/>
    <n v="1408986916"/>
    <b v="0"/>
    <n v="31"/>
    <b v="0"/>
    <s v="theater/spaces"/>
    <n v="-3369"/>
    <n v="79.870967741935488"/>
    <x v="1"/>
    <s v="spaces"/>
    <x v="3105"/>
    <d v="2014-10-19T05:00:00"/>
  </r>
  <r>
    <x v="2"/>
    <s v="GB"/>
    <s v="GBP"/>
    <n v="1442440800"/>
    <n v="1440497876"/>
    <b v="0"/>
    <n v="4"/>
    <b v="0"/>
    <s v="theater/spaces"/>
    <n v="-959"/>
    <n v="10.25"/>
    <x v="1"/>
    <s v="spaces"/>
    <x v="3106"/>
    <d v="2015-09-16T22:00:00"/>
  </r>
  <r>
    <x v="2"/>
    <s v="US"/>
    <s v="USD"/>
    <n v="1431372751"/>
    <n v="1430767951"/>
    <b v="0"/>
    <n v="29"/>
    <b v="0"/>
    <s v="theater/spaces"/>
    <n v="-32095"/>
    <n v="272.58620689655174"/>
    <x v="1"/>
    <s v="spaces"/>
    <x v="3107"/>
    <d v="2015-05-11T19:32:31"/>
  </r>
  <r>
    <x v="2"/>
    <s v="US"/>
    <s v="USD"/>
    <n v="1430234394"/>
    <n v="1425053994"/>
    <b v="0"/>
    <n v="2"/>
    <b v="0"/>
    <s v="theater/spaces"/>
    <n v="-49974"/>
    <n v="13"/>
    <x v="1"/>
    <s v="spaces"/>
    <x v="3108"/>
    <d v="2015-04-28T15:19:54"/>
  </r>
  <r>
    <x v="2"/>
    <s v="US"/>
    <s v="USD"/>
    <n v="1409194810"/>
    <n v="1406170810"/>
    <b v="0"/>
    <n v="114"/>
    <b v="0"/>
    <s v="theater/spaces"/>
    <n v="-19867"/>
    <n v="58.184210526315788"/>
    <x v="1"/>
    <s v="spaces"/>
    <x v="3109"/>
    <d v="2014-08-28T03:00:10"/>
  </r>
  <r>
    <x v="2"/>
    <s v="US"/>
    <s v="USD"/>
    <n v="1487465119"/>
    <n v="1484009119"/>
    <b v="0"/>
    <n v="1"/>
    <b v="0"/>
    <s v="theater/spaces"/>
    <n v="-24990"/>
    <n v="10"/>
    <x v="1"/>
    <s v="spaces"/>
    <x v="3110"/>
    <d v="2017-02-19T00:45:19"/>
  </r>
  <r>
    <x v="2"/>
    <s v="US"/>
    <s v="USD"/>
    <n v="1412432220"/>
    <n v="1409753820"/>
    <b v="0"/>
    <n v="76"/>
    <b v="0"/>
    <s v="theater/spaces"/>
    <n v="-14672"/>
    <n v="70.10526315789474"/>
    <x v="1"/>
    <s v="spaces"/>
    <x v="3111"/>
    <d v="2014-10-04T14:17:00"/>
  </r>
  <r>
    <x v="2"/>
    <s v="US"/>
    <s v="USD"/>
    <n v="1477968934"/>
    <n v="1472784934"/>
    <b v="0"/>
    <n v="9"/>
    <b v="0"/>
    <s v="theater/spaces"/>
    <n v="-10479"/>
    <n v="57.888888888888886"/>
    <x v="1"/>
    <s v="spaces"/>
    <x v="3112"/>
    <d v="2016-11-01T02:55:34"/>
  </r>
  <r>
    <x v="2"/>
    <s v="US"/>
    <s v="USD"/>
    <n v="1429291982"/>
    <n v="1426699982"/>
    <b v="0"/>
    <n v="37"/>
    <b v="0"/>
    <s v="theater/spaces"/>
    <n v="-104590"/>
    <n v="125.27027027027027"/>
    <x v="1"/>
    <s v="spaces"/>
    <x v="3113"/>
    <d v="2015-04-17T17:33:02"/>
  </r>
  <r>
    <x v="2"/>
    <s v="US"/>
    <s v="USD"/>
    <n v="1411312250"/>
    <n v="1406128250"/>
    <b v="0"/>
    <n v="0"/>
    <b v="0"/>
    <s v="theater/spaces"/>
    <n v="-75000"/>
    <e v="#DIV/0!"/>
    <x v="1"/>
    <s v="spaces"/>
    <x v="3114"/>
    <d v="2014-09-21T15:10:50"/>
  </r>
  <r>
    <x v="2"/>
    <s v="SE"/>
    <s v="SEK"/>
    <n v="1465123427"/>
    <n v="1462531427"/>
    <b v="0"/>
    <n v="1"/>
    <b v="0"/>
    <s v="theater/spaces"/>
    <n v="-9700"/>
    <n v="300"/>
    <x v="1"/>
    <s v="spaces"/>
    <x v="3115"/>
    <d v="2016-06-05T10:43:47"/>
  </r>
  <r>
    <x v="2"/>
    <s v="US"/>
    <s v="USD"/>
    <n v="1427890925"/>
    <n v="1426681325"/>
    <b v="0"/>
    <n v="10"/>
    <b v="0"/>
    <s v="theater/spaces"/>
    <n v="-320"/>
    <n v="43"/>
    <x v="1"/>
    <s v="spaces"/>
    <x v="3116"/>
    <d v="2015-04-01T12:22:05"/>
  </r>
  <r>
    <x v="2"/>
    <s v="GB"/>
    <s v="GBP"/>
    <n v="1464354720"/>
    <n v="1463648360"/>
    <b v="0"/>
    <n v="1"/>
    <b v="0"/>
    <s v="theater/spaces"/>
    <n v="-999"/>
    <n v="1"/>
    <x v="1"/>
    <s v="spaces"/>
    <x v="3117"/>
    <d v="2016-05-27T13:12:00"/>
  </r>
  <r>
    <x v="2"/>
    <s v="SE"/>
    <s v="SEK"/>
    <n v="1467473723"/>
    <n v="1465832123"/>
    <b v="0"/>
    <n v="2"/>
    <b v="0"/>
    <s v="theater/spaces"/>
    <n v="-498450"/>
    <n v="775"/>
    <x v="1"/>
    <s v="spaces"/>
    <x v="3118"/>
    <d v="2016-07-02T15:35:23"/>
  </r>
  <r>
    <x v="2"/>
    <s v="US"/>
    <s v="USD"/>
    <n v="1427414732"/>
    <n v="1424826332"/>
    <b v="0"/>
    <n v="1"/>
    <b v="0"/>
    <s v="theater/spaces"/>
    <n v="-9995"/>
    <n v="5"/>
    <x v="1"/>
    <s v="spaces"/>
    <x v="3119"/>
    <d v="2015-03-27T00:05:32"/>
  </r>
  <r>
    <x v="2"/>
    <s v="NL"/>
    <s v="EUR"/>
    <n v="1462484196"/>
    <n v="1457303796"/>
    <b v="0"/>
    <n v="10"/>
    <b v="0"/>
    <s v="theater/spaces"/>
    <n v="-1299872"/>
    <n v="12.8"/>
    <x v="1"/>
    <s v="spaces"/>
    <x v="3120"/>
    <d v="2016-05-05T21:36:36"/>
  </r>
  <r>
    <x v="1"/>
    <s v="CA"/>
    <s v="CAD"/>
    <n v="1411748335"/>
    <n v="1406564335"/>
    <b v="0"/>
    <n v="1"/>
    <b v="0"/>
    <s v="theater/spaces"/>
    <n v="-1490"/>
    <n v="10"/>
    <x v="1"/>
    <s v="spaces"/>
    <x v="3121"/>
    <d v="2014-09-26T16:18:55"/>
  </r>
  <r>
    <x v="1"/>
    <s v="US"/>
    <s v="USD"/>
    <n v="1478733732"/>
    <n v="1478298132"/>
    <b v="0"/>
    <n v="2"/>
    <b v="0"/>
    <s v="theater/spaces"/>
    <n v="-83"/>
    <n v="58"/>
    <x v="1"/>
    <s v="spaces"/>
    <x v="3122"/>
    <d v="2016-11-09T23:22:12"/>
  </r>
  <r>
    <x v="1"/>
    <s v="US"/>
    <s v="USD"/>
    <n v="1468108198"/>
    <n v="1465516198"/>
    <b v="0"/>
    <n v="348"/>
    <b v="0"/>
    <s v="theater/spaces"/>
    <n v="-39808"/>
    <n v="244.80459770114942"/>
    <x v="1"/>
    <s v="spaces"/>
    <x v="3123"/>
    <d v="2016-07-09T23:49:58"/>
  </r>
  <r>
    <x v="1"/>
    <s v="US"/>
    <s v="USD"/>
    <n v="1422902601"/>
    <n v="1417718601"/>
    <b v="0"/>
    <n v="4"/>
    <b v="0"/>
    <s v="theater/spaces"/>
    <n v="-799974"/>
    <n v="6.5"/>
    <x v="1"/>
    <s v="spaces"/>
    <x v="3124"/>
    <d v="2015-02-02T18:43:21"/>
  </r>
  <r>
    <x v="1"/>
    <s v="US"/>
    <s v="USD"/>
    <n v="1452142672"/>
    <n v="1449550672"/>
    <b v="0"/>
    <n v="0"/>
    <b v="0"/>
    <s v="theater/spaces"/>
    <n v="-1500000"/>
    <e v="#DIV/0!"/>
    <x v="1"/>
    <s v="spaces"/>
    <x v="3125"/>
    <d v="2016-01-07T04:57:52"/>
  </r>
  <r>
    <x v="1"/>
    <s v="US"/>
    <s v="USD"/>
    <n v="1459121162"/>
    <n v="1456532762"/>
    <b v="0"/>
    <n v="17"/>
    <b v="0"/>
    <s v="theater/spaces"/>
    <n v="-23960"/>
    <n v="61.176470588235297"/>
    <x v="1"/>
    <s v="spaces"/>
    <x v="3126"/>
    <d v="2016-03-27T23:26:02"/>
  </r>
  <r>
    <x v="1"/>
    <s v="US"/>
    <s v="USD"/>
    <n v="1425242029"/>
    <n v="1422650029"/>
    <b v="0"/>
    <n v="0"/>
    <b v="0"/>
    <s v="theater/spaces"/>
    <n v="-100000"/>
    <e v="#DIV/0!"/>
    <x v="1"/>
    <s v="spaces"/>
    <x v="3127"/>
    <d v="2015-03-01T20:33:49"/>
  </r>
  <r>
    <x v="3"/>
    <s v="US"/>
    <s v="USD"/>
    <n v="1489690141"/>
    <n v="1487101741"/>
    <b v="0"/>
    <n v="117"/>
    <b v="0"/>
    <s v="theater/plays"/>
    <n v="1291"/>
    <n v="139.23931623931625"/>
    <x v="1"/>
    <s v="plays"/>
    <x v="3128"/>
    <d v="2017-03-16T18:49:01"/>
  </r>
  <r>
    <x v="3"/>
    <s v="US"/>
    <s v="USD"/>
    <n v="1492542819"/>
    <n v="1489090419"/>
    <b v="0"/>
    <n v="1"/>
    <b v="0"/>
    <s v="theater/plays"/>
    <n v="-1240"/>
    <n v="10"/>
    <x v="1"/>
    <s v="plays"/>
    <x v="3129"/>
    <d v="2017-04-18T19:13:39"/>
  </r>
  <r>
    <x v="3"/>
    <s v="US"/>
    <s v="USD"/>
    <n v="1492145940"/>
    <n v="1489504916"/>
    <b v="0"/>
    <n v="4"/>
    <b v="0"/>
    <s v="theater/plays"/>
    <n v="-9625"/>
    <n v="93.75"/>
    <x v="1"/>
    <s v="plays"/>
    <x v="3130"/>
    <d v="2017-04-14T04:59:00"/>
  </r>
  <r>
    <x v="3"/>
    <s v="US"/>
    <s v="USD"/>
    <n v="1491656045"/>
    <n v="1489067645"/>
    <b v="0"/>
    <n v="12"/>
    <b v="0"/>
    <s v="theater/plays"/>
    <n v="-3455"/>
    <n v="53.75"/>
    <x v="1"/>
    <s v="plays"/>
    <x v="3131"/>
    <d v="2017-04-08T12:54:05"/>
  </r>
  <r>
    <x v="3"/>
    <s v="US"/>
    <s v="USD"/>
    <n v="1492759460"/>
    <n v="1487579060"/>
    <b v="0"/>
    <n v="1"/>
    <b v="0"/>
    <s v="theater/plays"/>
    <n v="-29990"/>
    <n v="10"/>
    <x v="1"/>
    <s v="plays"/>
    <x v="3132"/>
    <d v="2017-04-21T07:24:20"/>
  </r>
  <r>
    <x v="3"/>
    <s v="GB"/>
    <s v="GBP"/>
    <n v="1490358834"/>
    <n v="1487770434"/>
    <b v="0"/>
    <n v="16"/>
    <b v="0"/>
    <s v="theater/plays"/>
    <n v="40"/>
    <n v="33.75"/>
    <x v="1"/>
    <s v="plays"/>
    <x v="3133"/>
    <d v="2017-03-24T12:33:54"/>
  </r>
  <r>
    <x v="3"/>
    <s v="GB"/>
    <s v="GBP"/>
    <n v="1490631419"/>
    <n v="1488820619"/>
    <b v="0"/>
    <n v="12"/>
    <b v="0"/>
    <s v="theater/plays"/>
    <n v="-775"/>
    <n v="18.75"/>
    <x v="1"/>
    <s v="plays"/>
    <x v="3134"/>
    <d v="2017-03-27T16:16:59"/>
  </r>
  <r>
    <x v="3"/>
    <s v="US"/>
    <s v="USD"/>
    <n v="1491277121"/>
    <n v="1489376321"/>
    <b v="0"/>
    <n v="7"/>
    <b v="0"/>
    <s v="theater/plays"/>
    <n v="-615"/>
    <n v="23.142857142857142"/>
    <x v="1"/>
    <s v="plays"/>
    <x v="3135"/>
    <d v="2017-04-04T03:38:41"/>
  </r>
  <r>
    <x v="3"/>
    <s v="GB"/>
    <s v="GBP"/>
    <n v="1491001140"/>
    <n v="1487847954"/>
    <b v="0"/>
    <n v="22"/>
    <b v="0"/>
    <s v="theater/plays"/>
    <n v="139"/>
    <n v="29.045454545454547"/>
    <x v="1"/>
    <s v="plays"/>
    <x v="3136"/>
    <d v="2017-03-31T22:59:00"/>
  </r>
  <r>
    <x v="3"/>
    <s v="US"/>
    <s v="USD"/>
    <n v="1493838720"/>
    <n v="1489439669"/>
    <b v="0"/>
    <n v="1"/>
    <b v="0"/>
    <s v="theater/plays"/>
    <n v="-1450"/>
    <n v="50"/>
    <x v="1"/>
    <s v="plays"/>
    <x v="3137"/>
    <d v="2017-05-03T19:12:00"/>
  </r>
  <r>
    <x v="3"/>
    <s v="GB"/>
    <s v="GBP"/>
    <n v="1491233407"/>
    <n v="1489591807"/>
    <b v="0"/>
    <n v="0"/>
    <b v="0"/>
    <s v="theater/plays"/>
    <n v="-200"/>
    <e v="#DIV/0!"/>
    <x v="1"/>
    <s v="plays"/>
    <x v="3138"/>
    <d v="2017-04-03T15:30:07"/>
  </r>
  <r>
    <x v="3"/>
    <s v="MX"/>
    <s v="MXN"/>
    <n v="1490416380"/>
    <n v="1487485760"/>
    <b v="0"/>
    <n v="6"/>
    <b v="0"/>
    <s v="theater/plays"/>
    <n v="-47300"/>
    <n v="450"/>
    <x v="1"/>
    <s v="plays"/>
    <x v="3139"/>
    <d v="2017-03-25T04:33:00"/>
  </r>
  <r>
    <x v="3"/>
    <s v="FR"/>
    <s v="EUR"/>
    <n v="1491581703"/>
    <n v="1488993303"/>
    <b v="0"/>
    <n v="4"/>
    <b v="0"/>
    <s v="theater/plays"/>
    <n v="-9904"/>
    <n v="24"/>
    <x v="1"/>
    <s v="plays"/>
    <x v="3140"/>
    <d v="2017-04-07T16:15:03"/>
  </r>
  <r>
    <x v="3"/>
    <s v="NL"/>
    <s v="EUR"/>
    <n v="1492372800"/>
    <n v="1488823488"/>
    <b v="0"/>
    <n v="8"/>
    <b v="0"/>
    <s v="theater/plays"/>
    <n v="-242"/>
    <n v="32.25"/>
    <x v="1"/>
    <s v="plays"/>
    <x v="3141"/>
    <d v="2017-04-16T20:00:00"/>
  </r>
  <r>
    <x v="3"/>
    <s v="GB"/>
    <s v="GBP"/>
    <n v="1489922339"/>
    <n v="1487333939"/>
    <b v="0"/>
    <n v="3"/>
    <b v="0"/>
    <s v="theater/plays"/>
    <n v="-2705"/>
    <n v="15"/>
    <x v="1"/>
    <s v="plays"/>
    <x v="3142"/>
    <d v="2017-03-19T11:18:59"/>
  </r>
  <r>
    <x v="3"/>
    <s v="GB"/>
    <s v="GBP"/>
    <n v="1491726956"/>
    <n v="1489480556"/>
    <b v="0"/>
    <n v="0"/>
    <b v="0"/>
    <s v="theater/plays"/>
    <n v="-700"/>
    <e v="#DIV/0!"/>
    <x v="1"/>
    <s v="plays"/>
    <x v="3143"/>
    <d v="2017-04-09T08:35:56"/>
  </r>
  <r>
    <x v="3"/>
    <s v="US"/>
    <s v="USD"/>
    <n v="1489903200"/>
    <n v="1488459307"/>
    <b v="0"/>
    <n v="30"/>
    <b v="0"/>
    <s v="theater/plays"/>
    <n v="-2460"/>
    <n v="251.33333333333334"/>
    <x v="1"/>
    <s v="plays"/>
    <x v="3144"/>
    <d v="2017-03-19T06:00:00"/>
  </r>
  <r>
    <x v="3"/>
    <s v="US"/>
    <s v="USD"/>
    <n v="1490659134"/>
    <n v="1485478734"/>
    <b v="0"/>
    <n v="0"/>
    <b v="0"/>
    <s v="theater/plays"/>
    <n v="-25000"/>
    <e v="#DIV/0!"/>
    <x v="1"/>
    <s v="plays"/>
    <x v="3145"/>
    <d v="2017-03-27T23:58:54"/>
  </r>
  <r>
    <x v="3"/>
    <s v="MX"/>
    <s v="MXN"/>
    <n v="1492356166"/>
    <n v="1488471766"/>
    <b v="0"/>
    <n v="12"/>
    <b v="0"/>
    <s v="theater/plays"/>
    <n v="-44750"/>
    <n v="437.5"/>
    <x v="1"/>
    <s v="plays"/>
    <x v="3146"/>
    <d v="2017-04-16T15:22:46"/>
  </r>
  <r>
    <x v="0"/>
    <s v="US"/>
    <s v="USD"/>
    <n v="1415319355"/>
    <n v="1411859755"/>
    <b v="1"/>
    <n v="213"/>
    <b v="1"/>
    <s v="theater/plays"/>
    <n v="3505"/>
    <n v="110.35211267605634"/>
    <x v="1"/>
    <s v="plays"/>
    <x v="3147"/>
    <d v="2014-11-07T00:15:55"/>
  </r>
  <r>
    <x v="0"/>
    <s v="US"/>
    <s v="USD"/>
    <n v="1412136000"/>
    <n v="1410278284"/>
    <b v="1"/>
    <n v="57"/>
    <b v="1"/>
    <s v="theater/plays"/>
    <n v="561"/>
    <n v="41.421052631578945"/>
    <x v="1"/>
    <s v="plays"/>
    <x v="3148"/>
    <d v="2014-10-01T04:00:00"/>
  </r>
  <r>
    <x v="0"/>
    <s v="US"/>
    <s v="USD"/>
    <n v="1354845600"/>
    <n v="1352766300"/>
    <b v="1"/>
    <n v="25"/>
    <b v="1"/>
    <s v="theater/plays"/>
    <n v="50"/>
    <n v="52"/>
    <x v="1"/>
    <s v="plays"/>
    <x v="3149"/>
    <d v="2012-12-07T02:00:00"/>
  </r>
  <r>
    <x v="0"/>
    <s v="US"/>
    <s v="USD"/>
    <n v="1295928000"/>
    <n v="1288160403"/>
    <b v="1"/>
    <n v="104"/>
    <b v="1"/>
    <s v="theater/plays"/>
    <n v="35"/>
    <n v="33.990384615384613"/>
    <x v="1"/>
    <s v="plays"/>
    <x v="3150"/>
    <d v="2011-01-25T04:00:00"/>
  </r>
  <r>
    <x v="0"/>
    <s v="US"/>
    <s v="USD"/>
    <n v="1410379774"/>
    <n v="1407787774"/>
    <b v="1"/>
    <n v="34"/>
    <b v="1"/>
    <s v="theater/plays"/>
    <n v="14"/>
    <n v="103.35294117647059"/>
    <x v="1"/>
    <s v="plays"/>
    <x v="3151"/>
    <d v="2014-09-10T20:09:34"/>
  </r>
  <r>
    <x v="0"/>
    <s v="GB"/>
    <s v="GBP"/>
    <n v="1383425367"/>
    <n v="1380833367"/>
    <b v="1"/>
    <n v="67"/>
    <b v="1"/>
    <s v="theater/plays"/>
    <n v="131"/>
    <n v="34.791044776119406"/>
    <x v="1"/>
    <s v="plays"/>
    <x v="3152"/>
    <d v="2013-11-02T20:49:27"/>
  </r>
  <r>
    <x v="0"/>
    <s v="US"/>
    <s v="USD"/>
    <n v="1304225940"/>
    <n v="1301542937"/>
    <b v="1"/>
    <n v="241"/>
    <b v="1"/>
    <s v="theater/plays"/>
    <n v="7067.5"/>
    <n v="41.773858921161825"/>
    <x v="1"/>
    <s v="plays"/>
    <x v="3153"/>
    <d v="2011-05-01T04:59:00"/>
  </r>
  <r>
    <x v="0"/>
    <s v="US"/>
    <s v="USD"/>
    <n v="1333310458"/>
    <n v="1330722058"/>
    <b v="1"/>
    <n v="123"/>
    <b v="1"/>
    <s v="theater/plays"/>
    <n v="905"/>
    <n v="64.268292682926827"/>
    <x v="1"/>
    <s v="plays"/>
    <x v="3154"/>
    <d v="2012-04-01T20:00:58"/>
  </r>
  <r>
    <x v="0"/>
    <s v="GB"/>
    <s v="GBP"/>
    <n v="1356004725"/>
    <n v="1353412725"/>
    <b v="1"/>
    <n v="302"/>
    <b v="1"/>
    <s v="theater/plays"/>
    <n v="4425.2299999999996"/>
    <n v="31.209370860927152"/>
    <x v="1"/>
    <s v="plays"/>
    <x v="3155"/>
    <d v="2012-12-20T11:58:45"/>
  </r>
  <r>
    <x v="0"/>
    <s v="US"/>
    <s v="USD"/>
    <n v="1338591144"/>
    <n v="1335567144"/>
    <b v="1"/>
    <n v="89"/>
    <b v="1"/>
    <s v="theater/plays"/>
    <n v="100"/>
    <n v="62.921348314606739"/>
    <x v="1"/>
    <s v="plays"/>
    <x v="3156"/>
    <d v="2012-06-01T22:52:24"/>
  </r>
  <r>
    <x v="0"/>
    <s v="US"/>
    <s v="USD"/>
    <n v="1405746000"/>
    <n v="1404932105"/>
    <b v="1"/>
    <n v="41"/>
    <b v="1"/>
    <s v="theater/plays"/>
    <n v="40"/>
    <n v="98.536585365853654"/>
    <x v="1"/>
    <s v="plays"/>
    <x v="3157"/>
    <d v="2014-07-19T05:00:00"/>
  </r>
  <r>
    <x v="0"/>
    <s v="US"/>
    <s v="USD"/>
    <n v="1374523752"/>
    <n v="1371931752"/>
    <b v="1"/>
    <n v="69"/>
    <b v="1"/>
    <s v="theater/plays"/>
    <n v="700"/>
    <n v="82.608695652173907"/>
    <x v="1"/>
    <s v="plays"/>
    <x v="3158"/>
    <d v="2013-07-22T20:09:12"/>
  </r>
  <r>
    <x v="0"/>
    <s v="US"/>
    <s v="USD"/>
    <n v="1326927600"/>
    <n v="1323221761"/>
    <b v="1"/>
    <n v="52"/>
    <b v="1"/>
    <s v="theater/plays"/>
    <n v="502.22"/>
    <n v="38.504230769230773"/>
    <x v="1"/>
    <s v="plays"/>
    <x v="3159"/>
    <d v="2012-01-18T23:00:00"/>
  </r>
  <r>
    <x v="0"/>
    <s v="US"/>
    <s v="USD"/>
    <n v="1407905940"/>
    <n v="1405923687"/>
    <b v="1"/>
    <n v="57"/>
    <b v="1"/>
    <s v="theater/plays"/>
    <n v="69"/>
    <n v="80.15789473684211"/>
    <x v="1"/>
    <s v="plays"/>
    <x v="3160"/>
    <d v="2014-08-13T04:59:00"/>
  </r>
  <r>
    <x v="0"/>
    <s v="GB"/>
    <s v="GBP"/>
    <n v="1413377522"/>
    <n v="1410785522"/>
    <b v="1"/>
    <n v="74"/>
    <b v="1"/>
    <s v="theater/plays"/>
    <n v="102"/>
    <n v="28.405405405405407"/>
    <x v="1"/>
    <s v="plays"/>
    <x v="3161"/>
    <d v="2014-10-15T12:52:02"/>
  </r>
  <r>
    <x v="0"/>
    <s v="US"/>
    <s v="USD"/>
    <n v="1404698400"/>
    <n v="1402331262"/>
    <b v="1"/>
    <n v="63"/>
    <b v="1"/>
    <s v="theater/plays"/>
    <n v="1086"/>
    <n v="80.730158730158735"/>
    <x v="1"/>
    <s v="plays"/>
    <x v="3162"/>
    <d v="2014-07-07T02:00:00"/>
  </r>
  <r>
    <x v="0"/>
    <s v="US"/>
    <s v="USD"/>
    <n v="1402855525"/>
    <n v="1400263525"/>
    <b v="1"/>
    <n v="72"/>
    <b v="1"/>
    <s v="theater/plays"/>
    <n v="1450"/>
    <n v="200.69444444444446"/>
    <x v="1"/>
    <s v="plays"/>
    <x v="3163"/>
    <d v="2014-06-15T18:05:25"/>
  </r>
  <r>
    <x v="0"/>
    <s v="US"/>
    <s v="USD"/>
    <n v="1402341615"/>
    <n v="1399490415"/>
    <b v="1"/>
    <n v="71"/>
    <b v="1"/>
    <s v="theater/plays"/>
    <n v="169"/>
    <n v="37.591549295774648"/>
    <x v="1"/>
    <s v="plays"/>
    <x v="3164"/>
    <d v="2014-06-09T19:20:15"/>
  </r>
  <r>
    <x v="0"/>
    <s v="US"/>
    <s v="USD"/>
    <n v="1304395140"/>
    <n v="1302493760"/>
    <b v="1"/>
    <n v="21"/>
    <b v="1"/>
    <s v="theater/plays"/>
    <n v="470"/>
    <n v="58.095238095238095"/>
    <x v="1"/>
    <s v="plays"/>
    <x v="3165"/>
    <d v="2011-05-03T03:59:00"/>
  </r>
  <r>
    <x v="0"/>
    <s v="US"/>
    <s v="USD"/>
    <n v="1416988740"/>
    <n v="1414514153"/>
    <b v="1"/>
    <n v="930"/>
    <b v="1"/>
    <s v="theater/plays"/>
    <n v="21079.83"/>
    <n v="60.300892473118282"/>
    <x v="1"/>
    <s v="plays"/>
    <x v="3166"/>
    <d v="2014-11-26T07:59:00"/>
  </r>
  <r>
    <x v="0"/>
    <s v="US"/>
    <s v="USD"/>
    <n v="1406952781"/>
    <n v="1405743181"/>
    <b v="1"/>
    <n v="55"/>
    <b v="1"/>
    <s v="theater/plays"/>
    <n v="485"/>
    <n v="63.363636363636367"/>
    <x v="1"/>
    <s v="plays"/>
    <x v="3167"/>
    <d v="2014-08-02T04:13:01"/>
  </r>
  <r>
    <x v="0"/>
    <s v="US"/>
    <s v="USD"/>
    <n v="1402696800"/>
    <n v="1399948353"/>
    <b v="1"/>
    <n v="61"/>
    <b v="1"/>
    <s v="theater/plays"/>
    <n v="605"/>
    <n v="50.901639344262293"/>
    <x v="1"/>
    <s v="plays"/>
    <x v="3168"/>
    <d v="2014-06-13T22:00:00"/>
  </r>
  <r>
    <x v="0"/>
    <s v="US"/>
    <s v="USD"/>
    <n v="1386910740"/>
    <n v="1384364561"/>
    <b v="1"/>
    <n v="82"/>
    <b v="1"/>
    <s v="theater/plays"/>
    <n v="241"/>
    <n v="100.5"/>
    <x v="1"/>
    <s v="plays"/>
    <x v="3169"/>
    <d v="2013-12-13T04:59:00"/>
  </r>
  <r>
    <x v="0"/>
    <s v="US"/>
    <s v="USD"/>
    <n v="1404273600"/>
    <n v="1401414944"/>
    <b v="1"/>
    <n v="71"/>
    <b v="1"/>
    <s v="theater/plays"/>
    <n v="245"/>
    <n v="31.619718309859156"/>
    <x v="1"/>
    <s v="plays"/>
    <x v="3170"/>
    <d v="2014-07-02T04:00:00"/>
  </r>
  <r>
    <x v="0"/>
    <s v="GB"/>
    <s v="GBP"/>
    <n v="1462545358"/>
    <n v="1459953358"/>
    <b v="1"/>
    <n v="117"/>
    <b v="1"/>
    <s v="theater/plays"/>
    <n v="617"/>
    <n v="65.102564102564102"/>
    <x v="1"/>
    <s v="plays"/>
    <x v="3171"/>
    <d v="2016-05-06T14:35:58"/>
  </r>
  <r>
    <x v="0"/>
    <s v="US"/>
    <s v="USD"/>
    <n v="1329240668"/>
    <n v="1326648668"/>
    <b v="1"/>
    <n v="29"/>
    <b v="1"/>
    <s v="theater/plays"/>
    <n v="300"/>
    <n v="79.310344827586206"/>
    <x v="1"/>
    <s v="plays"/>
    <x v="3172"/>
    <d v="2012-02-14T17:31:08"/>
  </r>
  <r>
    <x v="0"/>
    <s v="US"/>
    <s v="USD"/>
    <n v="1411765492"/>
    <n v="1409173492"/>
    <b v="1"/>
    <n v="74"/>
    <b v="1"/>
    <s v="theater/plays"/>
    <n v="300"/>
    <n v="139.18918918918919"/>
    <x v="1"/>
    <s v="plays"/>
    <x v="3173"/>
    <d v="2014-09-26T21:04:52"/>
  </r>
  <r>
    <x v="0"/>
    <s v="US"/>
    <s v="USD"/>
    <n v="1408999508"/>
    <n v="1407789908"/>
    <b v="1"/>
    <n v="23"/>
    <b v="1"/>
    <s v="theater/plays"/>
    <n v="34"/>
    <n v="131.91304347826087"/>
    <x v="1"/>
    <s v="plays"/>
    <x v="3174"/>
    <d v="2014-08-25T20:45:08"/>
  </r>
  <r>
    <x v="0"/>
    <s v="US"/>
    <s v="USD"/>
    <n v="1297977427"/>
    <n v="1292793427"/>
    <b v="1"/>
    <n v="60"/>
    <b v="1"/>
    <s v="theater/plays"/>
    <n v="478"/>
    <n v="91.3"/>
    <x v="1"/>
    <s v="plays"/>
    <x v="3175"/>
    <d v="2011-02-17T21:17:07"/>
  </r>
  <r>
    <x v="0"/>
    <s v="US"/>
    <s v="USD"/>
    <n v="1376838000"/>
    <n v="1374531631"/>
    <b v="1"/>
    <n v="55"/>
    <b v="1"/>
    <s v="theater/plays"/>
    <n v="282"/>
    <n v="39.672727272727272"/>
    <x v="1"/>
    <s v="plays"/>
    <x v="3176"/>
    <d v="2013-08-18T15:00:00"/>
  </r>
  <r>
    <x v="0"/>
    <s v="US"/>
    <s v="USD"/>
    <n v="1403366409"/>
    <n v="1400774409"/>
    <b v="1"/>
    <n v="51"/>
    <b v="1"/>
    <s v="theater/plays"/>
    <n v="435"/>
    <n v="57.549019607843135"/>
    <x v="1"/>
    <s v="plays"/>
    <x v="3177"/>
    <d v="2014-06-21T16:00:09"/>
  </r>
  <r>
    <x v="0"/>
    <s v="GB"/>
    <s v="GBP"/>
    <n v="1405521075"/>
    <n v="1402929075"/>
    <b v="1"/>
    <n v="78"/>
    <b v="1"/>
    <s v="theater/plays"/>
    <n v="1076"/>
    <n v="33.025641025641029"/>
    <x v="1"/>
    <s v="plays"/>
    <x v="3178"/>
    <d v="2014-07-16T14:31:15"/>
  </r>
  <r>
    <x v="0"/>
    <s v="US"/>
    <s v="USD"/>
    <n v="1367859071"/>
    <n v="1365699071"/>
    <b v="1"/>
    <n v="62"/>
    <b v="1"/>
    <s v="theater/plays"/>
    <n v="594.81999999999971"/>
    <n v="77.335806451612896"/>
    <x v="1"/>
    <s v="plays"/>
    <x v="3179"/>
    <d v="2013-05-06T16:51:11"/>
  </r>
  <r>
    <x v="0"/>
    <s v="GB"/>
    <s v="GBP"/>
    <n v="1403258049"/>
    <n v="1400666049"/>
    <b v="1"/>
    <n v="45"/>
    <b v="1"/>
    <s v="theater/plays"/>
    <n v="237"/>
    <n v="31.933333333333334"/>
    <x v="1"/>
    <s v="plays"/>
    <x v="3180"/>
    <d v="2014-06-20T09:54:09"/>
  </r>
  <r>
    <x v="0"/>
    <s v="GB"/>
    <s v="GBP"/>
    <n v="1402848000"/>
    <n v="1400570787"/>
    <b v="1"/>
    <n v="15"/>
    <b v="1"/>
    <s v="theater/plays"/>
    <n v="45"/>
    <n v="36.333333333333336"/>
    <x v="1"/>
    <s v="plays"/>
    <x v="3181"/>
    <d v="2014-06-15T16:00:00"/>
  </r>
  <r>
    <x v="0"/>
    <s v="US"/>
    <s v="USD"/>
    <n v="1328029200"/>
    <n v="1323211621"/>
    <b v="1"/>
    <n v="151"/>
    <b v="1"/>
    <s v="theater/plays"/>
    <n v="62"/>
    <n v="46.768211920529801"/>
    <x v="1"/>
    <s v="plays"/>
    <x v="3182"/>
    <d v="2012-01-31T17:00:00"/>
  </r>
  <r>
    <x v="0"/>
    <s v="US"/>
    <s v="USD"/>
    <n v="1377284669"/>
    <n v="1375729469"/>
    <b v="1"/>
    <n v="68"/>
    <b v="1"/>
    <s v="theater/plays"/>
    <n v="225"/>
    <n v="40.073529411764703"/>
    <x v="1"/>
    <s v="plays"/>
    <x v="3183"/>
    <d v="2013-08-23T19:04:29"/>
  </r>
  <r>
    <x v="0"/>
    <s v="US"/>
    <s v="USD"/>
    <n v="1404258631"/>
    <n v="1401666631"/>
    <b v="1"/>
    <n v="46"/>
    <b v="1"/>
    <s v="theater/plays"/>
    <n v="310"/>
    <n v="100.21739130434783"/>
    <x v="1"/>
    <s v="plays"/>
    <x v="3184"/>
    <d v="2014-07-01T23:50:31"/>
  </r>
  <r>
    <x v="0"/>
    <s v="GB"/>
    <s v="GBP"/>
    <n v="1405553241"/>
    <n v="1404948441"/>
    <b v="1"/>
    <n v="24"/>
    <b v="1"/>
    <s v="theater/plays"/>
    <n v="0"/>
    <n v="41.666666666666664"/>
    <x v="1"/>
    <s v="plays"/>
    <x v="3185"/>
    <d v="2014-07-16T23:27:21"/>
  </r>
  <r>
    <x v="0"/>
    <s v="GB"/>
    <s v="GBP"/>
    <n v="1410901200"/>
    <n v="1408313438"/>
    <b v="1"/>
    <n v="70"/>
    <b v="1"/>
    <s v="theater/plays"/>
    <n v="70"/>
    <n v="46.714285714285715"/>
    <x v="1"/>
    <s v="plays"/>
    <x v="3186"/>
    <d v="2014-09-16T21:00:00"/>
  </r>
  <r>
    <x v="0"/>
    <s v="US"/>
    <s v="USD"/>
    <n v="1407167973"/>
    <n v="1405439973"/>
    <b v="1"/>
    <n v="244"/>
    <b v="1"/>
    <s v="theater/plays"/>
    <n v="2444"/>
    <n v="71.491803278688522"/>
    <x v="1"/>
    <s v="plays"/>
    <x v="3187"/>
    <d v="2014-08-04T15:59:33"/>
  </r>
  <r>
    <x v="2"/>
    <s v="GB"/>
    <s v="GBP"/>
    <n v="1433930302"/>
    <n v="1432115902"/>
    <b v="0"/>
    <n v="9"/>
    <b v="0"/>
    <s v="theater/musical"/>
    <n v="-70"/>
    <n v="14.444444444444445"/>
    <x v="1"/>
    <s v="musical"/>
    <x v="3188"/>
    <d v="2015-06-10T09:58:22"/>
  </r>
  <r>
    <x v="2"/>
    <s v="SE"/>
    <s v="SEK"/>
    <n v="1432455532"/>
    <n v="1429863532"/>
    <b v="0"/>
    <n v="19"/>
    <b v="0"/>
    <s v="theater/musical"/>
    <n v="-48220"/>
    <n v="356.84210526315792"/>
    <x v="1"/>
    <s v="musical"/>
    <x v="3189"/>
    <d v="2015-05-24T08:18:52"/>
  </r>
  <r>
    <x v="2"/>
    <s v="CA"/>
    <s v="CAD"/>
    <n v="1481258275"/>
    <n v="1478662675"/>
    <b v="0"/>
    <n v="0"/>
    <b v="0"/>
    <s v="theater/musical"/>
    <n v="-4000"/>
    <e v="#DIV/0!"/>
    <x v="1"/>
    <s v="musical"/>
    <x v="3190"/>
    <d v="2016-12-09T04:37:55"/>
  </r>
  <r>
    <x v="2"/>
    <s v="US"/>
    <s v="USD"/>
    <n v="1471370869"/>
    <n v="1466186869"/>
    <b v="0"/>
    <n v="4"/>
    <b v="0"/>
    <s v="theater/musical"/>
    <n v="-3599"/>
    <n v="37.75"/>
    <x v="1"/>
    <s v="musical"/>
    <x v="3191"/>
    <d v="2016-08-16T18:07:49"/>
  </r>
  <r>
    <x v="2"/>
    <s v="GB"/>
    <s v="GBP"/>
    <n v="1425160800"/>
    <n v="1421274859"/>
    <b v="0"/>
    <n v="8"/>
    <b v="0"/>
    <s v="theater/musical"/>
    <n v="-9898"/>
    <n v="12.75"/>
    <x v="1"/>
    <s v="musical"/>
    <x v="3192"/>
    <d v="2015-02-28T22:00:00"/>
  </r>
  <r>
    <x v="2"/>
    <s v="GB"/>
    <s v="GBP"/>
    <n v="1424474056"/>
    <n v="1420586056"/>
    <b v="0"/>
    <n v="24"/>
    <b v="0"/>
    <s v="theater/musical"/>
    <n v="-4413"/>
    <n v="24.458333333333332"/>
    <x v="1"/>
    <s v="musical"/>
    <x v="3193"/>
    <d v="2015-02-20T23:14:16"/>
  </r>
  <r>
    <x v="2"/>
    <s v="US"/>
    <s v="USD"/>
    <n v="1437960598"/>
    <n v="1435368598"/>
    <b v="0"/>
    <n v="0"/>
    <b v="0"/>
    <s v="theater/musical"/>
    <n v="-11000"/>
    <e v="#DIV/0!"/>
    <x v="1"/>
    <s v="musical"/>
    <x v="3194"/>
    <d v="2015-07-27T01:29:58"/>
  </r>
  <r>
    <x v="2"/>
    <s v="US"/>
    <s v="USD"/>
    <n v="1423750542"/>
    <n v="1421158542"/>
    <b v="0"/>
    <n v="39"/>
    <b v="0"/>
    <s v="theater/musical"/>
    <n v="-1430"/>
    <n v="53.07692307692308"/>
    <x v="1"/>
    <s v="musical"/>
    <x v="3195"/>
    <d v="2015-02-12T14:15:42"/>
  </r>
  <r>
    <x v="2"/>
    <s v="US"/>
    <s v="USD"/>
    <n v="1438437600"/>
    <n v="1433254875"/>
    <b v="0"/>
    <n v="6"/>
    <b v="0"/>
    <s v="theater/musical"/>
    <n v="-2998200"/>
    <n v="300"/>
    <x v="1"/>
    <s v="musical"/>
    <x v="3196"/>
    <d v="2015-08-01T14:00:00"/>
  </r>
  <r>
    <x v="2"/>
    <s v="NO"/>
    <s v="NOK"/>
    <n v="1423050618"/>
    <n v="1420458618"/>
    <b v="0"/>
    <n v="4"/>
    <b v="0"/>
    <s v="theater/musical"/>
    <n v="-8855"/>
    <n v="286.25"/>
    <x v="1"/>
    <s v="musical"/>
    <x v="3197"/>
    <d v="2015-02-04T11:50:18"/>
  </r>
  <r>
    <x v="2"/>
    <s v="DK"/>
    <s v="DKK"/>
    <n v="1424081477"/>
    <n v="1420798277"/>
    <b v="0"/>
    <n v="3"/>
    <b v="0"/>
    <s v="theater/musical"/>
    <n v="-29890"/>
    <n v="36.666666666666664"/>
    <x v="1"/>
    <s v="musical"/>
    <x v="3198"/>
    <d v="2015-02-16T10:11:17"/>
  </r>
  <r>
    <x v="2"/>
    <s v="US"/>
    <s v="USD"/>
    <n v="1410037200"/>
    <n v="1407435418"/>
    <b v="0"/>
    <n v="53"/>
    <b v="0"/>
    <s v="theater/musical"/>
    <n v="-2392"/>
    <n v="49.20754716981132"/>
    <x v="1"/>
    <s v="musical"/>
    <x v="3199"/>
    <d v="2014-09-06T21:00:00"/>
  </r>
  <r>
    <x v="2"/>
    <s v="US"/>
    <s v="USD"/>
    <n v="1461994440"/>
    <n v="1459410101"/>
    <b v="0"/>
    <n v="1"/>
    <b v="0"/>
    <s v="theater/musical"/>
    <n v="-49999"/>
    <n v="1"/>
    <x v="1"/>
    <s v="musical"/>
    <x v="3200"/>
    <d v="2016-04-30T05:34:00"/>
  </r>
  <r>
    <x v="2"/>
    <s v="GB"/>
    <s v="GBP"/>
    <n v="1409509477"/>
    <n v="1407695077"/>
    <b v="0"/>
    <n v="2"/>
    <b v="0"/>
    <s v="theater/musical"/>
    <n v="-1975"/>
    <n v="12.5"/>
    <x v="1"/>
    <s v="musical"/>
    <x v="3201"/>
    <d v="2014-08-31T18:24:37"/>
  </r>
  <r>
    <x v="2"/>
    <s v="US"/>
    <s v="USD"/>
    <n v="1450072740"/>
    <n v="1445027346"/>
    <b v="0"/>
    <n v="25"/>
    <b v="0"/>
    <s v="theater/musical"/>
    <n v="-2274"/>
    <n v="109.04"/>
    <x v="1"/>
    <s v="musical"/>
    <x v="3202"/>
    <d v="2015-12-14T05:59:00"/>
  </r>
  <r>
    <x v="2"/>
    <s v="US"/>
    <s v="USD"/>
    <n v="1443224622"/>
    <n v="1440632622"/>
    <b v="0"/>
    <n v="6"/>
    <b v="0"/>
    <s v="theater/musical"/>
    <n v="-750"/>
    <n v="41.666666666666664"/>
    <x v="1"/>
    <s v="musical"/>
    <x v="3203"/>
    <d v="2015-09-25T23:43:42"/>
  </r>
  <r>
    <x v="2"/>
    <s v="US"/>
    <s v="USD"/>
    <n v="1437149640"/>
    <n v="1434558479"/>
    <b v="0"/>
    <n v="0"/>
    <b v="0"/>
    <s v="theater/musical"/>
    <n v="-500"/>
    <e v="#DIV/0!"/>
    <x v="1"/>
    <s v="musical"/>
    <x v="3204"/>
    <d v="2015-07-17T16:14:00"/>
  </r>
  <r>
    <x v="2"/>
    <s v="GB"/>
    <s v="GBP"/>
    <n v="1430470772"/>
    <n v="1427878772"/>
    <b v="0"/>
    <n v="12"/>
    <b v="0"/>
    <s v="theater/musical"/>
    <n v="-7727"/>
    <n v="22.75"/>
    <x v="1"/>
    <s v="musical"/>
    <x v="3205"/>
    <d v="2015-05-01T08:59:32"/>
  </r>
  <r>
    <x v="2"/>
    <s v="US"/>
    <s v="USD"/>
    <n v="1442644651"/>
    <n v="1440052651"/>
    <b v="0"/>
    <n v="0"/>
    <b v="0"/>
    <s v="theater/musical"/>
    <n v="-5000"/>
    <e v="#DIV/0!"/>
    <x v="1"/>
    <s v="musical"/>
    <x v="3206"/>
    <d v="2015-09-19T06:37:31"/>
  </r>
  <r>
    <x v="2"/>
    <s v="US"/>
    <s v="USD"/>
    <n v="1429767607"/>
    <n v="1424587207"/>
    <b v="0"/>
    <n v="36"/>
    <b v="0"/>
    <s v="theater/musical"/>
    <n v="-2950"/>
    <n v="70.833333333333329"/>
    <x v="1"/>
    <s v="musical"/>
    <x v="3207"/>
    <d v="2015-04-23T05:40:07"/>
  </r>
  <r>
    <x v="0"/>
    <s v="US"/>
    <s v="USD"/>
    <n v="1406557877"/>
    <n v="1404743477"/>
    <b v="1"/>
    <n v="82"/>
    <b v="1"/>
    <s v="theater/plays"/>
    <n v="175"/>
    <n v="63.109756097560975"/>
    <x v="1"/>
    <s v="plays"/>
    <x v="3208"/>
    <d v="2014-07-28T14:31:17"/>
  </r>
  <r>
    <x v="0"/>
    <s v="US"/>
    <s v="USD"/>
    <n v="1403305200"/>
    <n v="1400512658"/>
    <b v="1"/>
    <n v="226"/>
    <b v="1"/>
    <s v="theater/plays"/>
    <n v="1835.7000000000007"/>
    <n v="50.157964601769912"/>
    <x v="1"/>
    <s v="plays"/>
    <x v="3209"/>
    <d v="2014-06-20T23:00:00"/>
  </r>
  <r>
    <x v="0"/>
    <s v="US"/>
    <s v="USD"/>
    <n v="1338523140"/>
    <n v="1334442519"/>
    <b v="1"/>
    <n v="60"/>
    <b v="1"/>
    <s v="theater/plays"/>
    <n v="773"/>
    <n v="62.883333333333333"/>
    <x v="1"/>
    <s v="plays"/>
    <x v="3210"/>
    <d v="2012-06-01T03:59:00"/>
  </r>
  <r>
    <x v="0"/>
    <s v="US"/>
    <s v="USD"/>
    <n v="1408068000"/>
    <n v="1405346680"/>
    <b v="1"/>
    <n v="322"/>
    <b v="1"/>
    <s v="theater/plays"/>
    <n v="4541"/>
    <n v="85.531055900621112"/>
    <x v="1"/>
    <s v="plays"/>
    <x v="3211"/>
    <d v="2014-08-15T02:00:00"/>
  </r>
  <r>
    <x v="0"/>
    <s v="US"/>
    <s v="USD"/>
    <n v="1407524751"/>
    <n v="1404932751"/>
    <b v="1"/>
    <n v="94"/>
    <b v="1"/>
    <s v="theater/plays"/>
    <n v="1050"/>
    <n v="53.723404255319146"/>
    <x v="1"/>
    <s v="plays"/>
    <x v="3212"/>
    <d v="2014-08-08T19:05:51"/>
  </r>
  <r>
    <x v="0"/>
    <s v="GB"/>
    <s v="GBP"/>
    <n v="1437934759"/>
    <n v="1434478759"/>
    <b v="1"/>
    <n v="47"/>
    <b v="1"/>
    <s v="theater/plays"/>
    <n v="7"/>
    <n v="127.80851063829788"/>
    <x v="1"/>
    <s v="plays"/>
    <x v="3213"/>
    <d v="2015-07-26T18:19:19"/>
  </r>
  <r>
    <x v="0"/>
    <s v="GB"/>
    <s v="GBP"/>
    <n v="1452038100"/>
    <n v="1448823673"/>
    <b v="1"/>
    <n v="115"/>
    <b v="1"/>
    <s v="theater/plays"/>
    <n v="256"/>
    <n v="106.57391304347826"/>
    <x v="1"/>
    <s v="plays"/>
    <x v="3214"/>
    <d v="2016-01-05T23:55:00"/>
  </r>
  <r>
    <x v="0"/>
    <s v="US"/>
    <s v="USD"/>
    <n v="1441857540"/>
    <n v="1438617471"/>
    <b v="1"/>
    <n v="134"/>
    <b v="1"/>
    <s v="theater/plays"/>
    <n v="123"/>
    <n v="262.11194029850748"/>
    <x v="1"/>
    <s v="plays"/>
    <x v="3215"/>
    <d v="2015-09-10T03:59:00"/>
  </r>
  <r>
    <x v="0"/>
    <s v="GB"/>
    <s v="GBP"/>
    <n v="1436625000"/>
    <n v="1433934371"/>
    <b v="1"/>
    <n v="35"/>
    <b v="1"/>
    <s v="theater/plays"/>
    <n v="1"/>
    <n v="57.171428571428571"/>
    <x v="1"/>
    <s v="plays"/>
    <x v="3216"/>
    <d v="2015-07-11T14:30:00"/>
  </r>
  <r>
    <x v="0"/>
    <s v="US"/>
    <s v="USD"/>
    <n v="1478264784"/>
    <n v="1475672784"/>
    <b v="1"/>
    <n v="104"/>
    <b v="1"/>
    <s v="theater/plays"/>
    <n v="721"/>
    <n v="50.20192307692308"/>
    <x v="1"/>
    <s v="plays"/>
    <x v="3217"/>
    <d v="2016-11-04T13:06:24"/>
  </r>
  <r>
    <x v="0"/>
    <s v="GB"/>
    <s v="GBP"/>
    <n v="1419984000"/>
    <n v="1417132986"/>
    <b v="1"/>
    <n v="184"/>
    <b v="1"/>
    <s v="theater/plays"/>
    <n v="252"/>
    <n v="66.586956521739125"/>
    <x v="1"/>
    <s v="plays"/>
    <x v="3218"/>
    <d v="2014-12-31T00:00:00"/>
  </r>
  <r>
    <x v="0"/>
    <s v="US"/>
    <s v="USD"/>
    <n v="1427063747"/>
    <n v="1424043347"/>
    <b v="1"/>
    <n v="119"/>
    <b v="1"/>
    <s v="theater/plays"/>
    <n v="22"/>
    <n v="168.25210084033614"/>
    <x v="1"/>
    <s v="plays"/>
    <x v="3219"/>
    <d v="2015-03-22T22:35:47"/>
  </r>
  <r>
    <x v="0"/>
    <s v="US"/>
    <s v="USD"/>
    <n v="1489352400"/>
    <n v="1486411204"/>
    <b v="1"/>
    <n v="59"/>
    <b v="1"/>
    <s v="theater/plays"/>
    <n v="126"/>
    <n v="256.37288135593218"/>
    <x v="1"/>
    <s v="plays"/>
    <x v="3220"/>
    <d v="2017-03-12T21:00:00"/>
  </r>
  <r>
    <x v="0"/>
    <s v="GB"/>
    <s v="GBP"/>
    <n v="1436114603"/>
    <n v="1433090603"/>
    <b v="1"/>
    <n v="113"/>
    <b v="1"/>
    <s v="theater/plays"/>
    <n v="137"/>
    <n v="36.610619469026545"/>
    <x v="1"/>
    <s v="plays"/>
    <x v="3221"/>
    <d v="2015-07-05T16:43:23"/>
  </r>
  <r>
    <x v="0"/>
    <s v="US"/>
    <s v="USD"/>
    <n v="1445722140"/>
    <n v="1443016697"/>
    <b v="1"/>
    <n v="84"/>
    <b v="1"/>
    <s v="theater/plays"/>
    <n v="620"/>
    <n v="37.142857142857146"/>
    <x v="1"/>
    <s v="plays"/>
    <x v="3222"/>
    <d v="2015-10-24T21:29:00"/>
  </r>
  <r>
    <x v="0"/>
    <s v="US"/>
    <s v="USD"/>
    <n v="1440100976"/>
    <n v="1437508976"/>
    <b v="1"/>
    <n v="74"/>
    <b v="1"/>
    <s v="theater/plays"/>
    <n v="295"/>
    <n v="45.878378378378379"/>
    <x v="1"/>
    <s v="plays"/>
    <x v="3223"/>
    <d v="2015-08-20T20:02:56"/>
  </r>
  <r>
    <x v="0"/>
    <s v="US"/>
    <s v="USD"/>
    <n v="1484024400"/>
    <n v="1479932713"/>
    <b v="1"/>
    <n v="216"/>
    <b v="1"/>
    <s v="theater/plays"/>
    <n v="610"/>
    <n v="141.71296296296296"/>
    <x v="1"/>
    <s v="plays"/>
    <x v="3224"/>
    <d v="2017-01-10T05:00:00"/>
  </r>
  <r>
    <x v="0"/>
    <s v="US"/>
    <s v="USD"/>
    <n v="1464987600"/>
    <n v="1463145938"/>
    <b v="1"/>
    <n v="39"/>
    <b v="1"/>
    <s v="theater/plays"/>
    <n v="47"/>
    <n v="52.487179487179489"/>
    <x v="1"/>
    <s v="plays"/>
    <x v="3225"/>
    <d v="2016-06-03T21:00:00"/>
  </r>
  <r>
    <x v="0"/>
    <s v="GB"/>
    <s v="GBP"/>
    <n v="1446213612"/>
    <n v="1443621612"/>
    <b v="1"/>
    <n v="21"/>
    <b v="1"/>
    <s v="theater/plays"/>
    <n v="50"/>
    <n v="59.523809523809526"/>
    <x v="1"/>
    <s v="plays"/>
    <x v="3226"/>
    <d v="2015-10-30T14:00:12"/>
  </r>
  <r>
    <x v="0"/>
    <s v="GB"/>
    <s v="GBP"/>
    <n v="1484687436"/>
    <n v="1482095436"/>
    <b v="0"/>
    <n v="30"/>
    <b v="1"/>
    <s v="theater/plays"/>
    <n v="300"/>
    <n v="50"/>
    <x v="1"/>
    <s v="plays"/>
    <x v="3227"/>
    <d v="2017-01-17T21:10:36"/>
  </r>
  <r>
    <x v="0"/>
    <s v="US"/>
    <s v="USD"/>
    <n v="1450328340"/>
    <n v="1447606884"/>
    <b v="1"/>
    <n v="37"/>
    <b v="1"/>
    <s v="theater/plays"/>
    <n v="164"/>
    <n v="193.62162162162161"/>
    <x v="1"/>
    <s v="plays"/>
    <x v="3228"/>
    <d v="2015-12-17T04:59:00"/>
  </r>
  <r>
    <x v="0"/>
    <s v="US"/>
    <s v="USD"/>
    <n v="1416470398"/>
    <n v="1413874798"/>
    <b v="1"/>
    <n v="202"/>
    <b v="1"/>
    <s v="theater/plays"/>
    <n v="1573"/>
    <n v="106.79702970297029"/>
    <x v="1"/>
    <s v="plays"/>
    <x v="3229"/>
    <d v="2014-11-20T07:59:58"/>
  </r>
  <r>
    <x v="0"/>
    <s v="US"/>
    <s v="USD"/>
    <n v="1412135940"/>
    <n v="1410840126"/>
    <b v="1"/>
    <n v="37"/>
    <b v="1"/>
    <s v="theater/plays"/>
    <n v="257"/>
    <n v="77.21621621621621"/>
    <x v="1"/>
    <s v="plays"/>
    <x v="3230"/>
    <d v="2014-10-01T03:59:00"/>
  </r>
  <r>
    <x v="0"/>
    <s v="US"/>
    <s v="USD"/>
    <n v="1460846347"/>
    <n v="1458254347"/>
    <b v="0"/>
    <n v="28"/>
    <b v="1"/>
    <s v="theater/plays"/>
    <n v="610"/>
    <n v="57.5"/>
    <x v="1"/>
    <s v="plays"/>
    <x v="3231"/>
    <d v="2016-04-16T22:39:07"/>
  </r>
  <r>
    <x v="0"/>
    <s v="US"/>
    <s v="USD"/>
    <n v="1462334340"/>
    <n v="1459711917"/>
    <b v="1"/>
    <n v="26"/>
    <b v="1"/>
    <s v="theater/plays"/>
    <n v="312"/>
    <n v="50.46153846153846"/>
    <x v="1"/>
    <s v="plays"/>
    <x v="3232"/>
    <d v="2016-05-04T03:59:00"/>
  </r>
  <r>
    <x v="0"/>
    <s v="US"/>
    <s v="USD"/>
    <n v="1488482355"/>
    <n v="1485890355"/>
    <b v="0"/>
    <n v="61"/>
    <b v="1"/>
    <s v="theater/plays"/>
    <n v="940"/>
    <n v="97.377049180327873"/>
    <x v="1"/>
    <s v="plays"/>
    <x v="3233"/>
    <d v="2017-03-02T19:19:15"/>
  </r>
  <r>
    <x v="0"/>
    <s v="GB"/>
    <s v="GBP"/>
    <n v="1485991860"/>
    <n v="1483124208"/>
    <b v="0"/>
    <n v="115"/>
    <b v="1"/>
    <s v="theater/plays"/>
    <n v="15.710000000000036"/>
    <n v="34.91921739130435"/>
    <x v="1"/>
    <s v="plays"/>
    <x v="3234"/>
    <d v="2017-02-01T23:31:00"/>
  </r>
  <r>
    <x v="0"/>
    <s v="US"/>
    <s v="USD"/>
    <n v="1467361251"/>
    <n v="1464769251"/>
    <b v="1"/>
    <n v="181"/>
    <b v="1"/>
    <s v="theater/plays"/>
    <n v="481"/>
    <n v="85.530386740331494"/>
    <x v="1"/>
    <s v="plays"/>
    <x v="3235"/>
    <d v="2016-07-01T08:20:51"/>
  </r>
  <r>
    <x v="0"/>
    <s v="US"/>
    <s v="USD"/>
    <n v="1482962433"/>
    <n v="1480370433"/>
    <b v="0"/>
    <n v="110"/>
    <b v="1"/>
    <s v="theater/plays"/>
    <n v="120"/>
    <n v="182.90909090909091"/>
    <x v="1"/>
    <s v="plays"/>
    <x v="3236"/>
    <d v="2016-12-28T22:00:33"/>
  </r>
  <r>
    <x v="0"/>
    <s v="US"/>
    <s v="USD"/>
    <n v="1443499140"/>
    <n v="1441452184"/>
    <b v="1"/>
    <n v="269"/>
    <b v="1"/>
    <s v="theater/plays"/>
    <n v="275.63999999999942"/>
    <n v="131.13620817843866"/>
    <x v="1"/>
    <s v="plays"/>
    <x v="3237"/>
    <d v="2015-09-29T03:59:00"/>
  </r>
  <r>
    <x v="0"/>
    <s v="GB"/>
    <s v="GBP"/>
    <n v="1435752898"/>
    <n v="1433160898"/>
    <b v="1"/>
    <n v="79"/>
    <b v="1"/>
    <s v="theater/plays"/>
    <n v="345"/>
    <n v="39.810126582278478"/>
    <x v="1"/>
    <s v="plays"/>
    <x v="3238"/>
    <d v="2015-07-01T12:14:58"/>
  </r>
  <r>
    <x v="0"/>
    <s v="GB"/>
    <s v="GBP"/>
    <n v="1445817540"/>
    <n v="1443665293"/>
    <b v="1"/>
    <n v="104"/>
    <b v="1"/>
    <s v="theater/plays"/>
    <n v="346.97999999999956"/>
    <n v="59.701730769230764"/>
    <x v="1"/>
    <s v="plays"/>
    <x v="3239"/>
    <d v="2015-10-25T23:59:00"/>
  </r>
  <r>
    <x v="0"/>
    <s v="GB"/>
    <s v="GBP"/>
    <n v="1487286000"/>
    <n v="1484843948"/>
    <b v="0"/>
    <n v="34"/>
    <b v="1"/>
    <s v="theater/plays"/>
    <n v="17"/>
    <n v="88.735294117647058"/>
    <x v="1"/>
    <s v="plays"/>
    <x v="3240"/>
    <d v="2017-02-16T23:00:00"/>
  </r>
  <r>
    <x v="0"/>
    <s v="US"/>
    <s v="USD"/>
    <n v="1413269940"/>
    <n v="1410421670"/>
    <b v="1"/>
    <n v="167"/>
    <b v="1"/>
    <s v="theater/plays"/>
    <n v="1301"/>
    <n v="58.688622754491021"/>
    <x v="1"/>
    <s v="plays"/>
    <x v="3241"/>
    <d v="2014-10-14T06:59:00"/>
  </r>
  <r>
    <x v="0"/>
    <s v="US"/>
    <s v="USD"/>
    <n v="1411150092"/>
    <n v="1408558092"/>
    <b v="1"/>
    <n v="183"/>
    <b v="1"/>
    <s v="theater/plays"/>
    <n v="2730.42"/>
    <n v="69.56513661202186"/>
    <x v="1"/>
    <s v="plays"/>
    <x v="3242"/>
    <d v="2014-09-19T18:08:12"/>
  </r>
  <r>
    <x v="0"/>
    <s v="US"/>
    <s v="USD"/>
    <n v="1444348800"/>
    <n v="1442283562"/>
    <b v="1"/>
    <n v="71"/>
    <b v="1"/>
    <s v="theater/plays"/>
    <n v="227"/>
    <n v="115.87323943661971"/>
    <x v="1"/>
    <s v="plays"/>
    <x v="3243"/>
    <d v="2015-10-09T00:00:00"/>
  </r>
  <r>
    <x v="0"/>
    <s v="GB"/>
    <s v="GBP"/>
    <n v="1480613982"/>
    <n v="1478018382"/>
    <b v="0"/>
    <n v="69"/>
    <b v="1"/>
    <s v="theater/plays"/>
    <n v="47"/>
    <n v="23.869565217391305"/>
    <x v="1"/>
    <s v="plays"/>
    <x v="3244"/>
    <d v="2016-12-01T17:39:42"/>
  </r>
  <r>
    <x v="0"/>
    <s v="US"/>
    <s v="USD"/>
    <n v="1434074400"/>
    <n v="1431354258"/>
    <b v="0"/>
    <n v="270"/>
    <b v="1"/>
    <s v="theater/plays"/>
    <n v="904"/>
    <n v="81.125925925925927"/>
    <x v="1"/>
    <s v="plays"/>
    <x v="3245"/>
    <d v="2015-06-12T02:00:00"/>
  </r>
  <r>
    <x v="0"/>
    <s v="US"/>
    <s v="USD"/>
    <n v="1442030340"/>
    <n v="1439551200"/>
    <b v="1"/>
    <n v="193"/>
    <b v="1"/>
    <s v="theater/plays"/>
    <n v="1122"/>
    <n v="57.626943005181346"/>
    <x v="1"/>
    <s v="plays"/>
    <x v="3246"/>
    <d v="2015-09-12T03:59:00"/>
  </r>
  <r>
    <x v="0"/>
    <s v="GB"/>
    <s v="GBP"/>
    <n v="1436696712"/>
    <n v="1434104712"/>
    <b v="1"/>
    <n v="57"/>
    <b v="1"/>
    <s v="theater/plays"/>
    <n v="146.5"/>
    <n v="46.429824561403507"/>
    <x v="1"/>
    <s v="plays"/>
    <x v="3247"/>
    <d v="2015-07-12T10:25:12"/>
  </r>
  <r>
    <x v="0"/>
    <s v="US"/>
    <s v="USD"/>
    <n v="1428178757"/>
    <n v="1425590357"/>
    <b v="1"/>
    <n v="200"/>
    <b v="1"/>
    <s v="theater/plays"/>
    <n v="95"/>
    <n v="60.475000000000001"/>
    <x v="1"/>
    <s v="plays"/>
    <x v="3248"/>
    <d v="2015-04-04T20:19:17"/>
  </r>
  <r>
    <x v="0"/>
    <s v="US"/>
    <s v="USD"/>
    <n v="1434822914"/>
    <n v="1432230914"/>
    <b v="1"/>
    <n v="88"/>
    <b v="1"/>
    <s v="theater/plays"/>
    <n v="271"/>
    <n v="65.579545454545453"/>
    <x v="1"/>
    <s v="plays"/>
    <x v="3249"/>
    <d v="2015-06-20T17:55:14"/>
  </r>
  <r>
    <x v="0"/>
    <s v="US"/>
    <s v="USD"/>
    <n v="1415213324"/>
    <n v="1412617724"/>
    <b v="1"/>
    <n v="213"/>
    <b v="1"/>
    <s v="theater/plays"/>
    <n v="388"/>
    <n v="119.1924882629108"/>
    <x v="1"/>
    <s v="plays"/>
    <x v="3250"/>
    <d v="2014-11-05T18:48:44"/>
  </r>
  <r>
    <x v="0"/>
    <s v="US"/>
    <s v="USD"/>
    <n v="1434907966"/>
    <n v="1432315966"/>
    <b v="1"/>
    <n v="20"/>
    <b v="1"/>
    <s v="theater/plays"/>
    <n v="161"/>
    <n v="83.05"/>
    <x v="1"/>
    <s v="plays"/>
    <x v="3251"/>
    <d v="2015-06-21T17:32:46"/>
  </r>
  <r>
    <x v="0"/>
    <s v="GB"/>
    <s v="GBP"/>
    <n v="1473247240"/>
    <n v="1470655240"/>
    <b v="1"/>
    <n v="50"/>
    <b v="1"/>
    <s v="theater/plays"/>
    <n v="626"/>
    <n v="57.52"/>
    <x v="1"/>
    <s v="plays"/>
    <x v="3252"/>
    <d v="2016-09-07T11:20:40"/>
  </r>
  <r>
    <x v="0"/>
    <s v="US"/>
    <s v="USD"/>
    <n v="1473306300"/>
    <n v="1471701028"/>
    <b v="1"/>
    <n v="115"/>
    <b v="1"/>
    <s v="theater/plays"/>
    <n v="365"/>
    <n v="177.08695652173913"/>
    <x v="1"/>
    <s v="plays"/>
    <x v="3253"/>
    <d v="2016-09-08T03:45:00"/>
  </r>
  <r>
    <x v="0"/>
    <s v="GB"/>
    <s v="GBP"/>
    <n v="1427331809"/>
    <n v="1424743409"/>
    <b v="1"/>
    <n v="186"/>
    <b v="1"/>
    <s v="theater/plays"/>
    <n v="163.5"/>
    <n v="70.771505376344081"/>
    <x v="1"/>
    <s v="plays"/>
    <x v="3254"/>
    <d v="2015-03-26T01:03:29"/>
  </r>
  <r>
    <x v="0"/>
    <s v="GB"/>
    <s v="GBP"/>
    <n v="1412706375"/>
    <n v="1410114375"/>
    <b v="1"/>
    <n v="18"/>
    <b v="1"/>
    <s v="theater/plays"/>
    <n v="225"/>
    <n v="29.166666666666668"/>
    <x v="1"/>
    <s v="plays"/>
    <x v="3255"/>
    <d v="2014-10-07T18:26:15"/>
  </r>
  <r>
    <x v="0"/>
    <s v="US"/>
    <s v="USD"/>
    <n v="1433995140"/>
    <n v="1432129577"/>
    <b v="1"/>
    <n v="176"/>
    <b v="1"/>
    <s v="theater/plays"/>
    <n v="2806"/>
    <n v="72.76136363636364"/>
    <x v="1"/>
    <s v="plays"/>
    <x v="3256"/>
    <d v="2015-06-11T03:59:00"/>
  </r>
  <r>
    <x v="0"/>
    <s v="GB"/>
    <s v="GBP"/>
    <n v="1487769952"/>
    <n v="1485177952"/>
    <b v="0"/>
    <n v="41"/>
    <b v="1"/>
    <s v="theater/plays"/>
    <n v="125.98999999999978"/>
    <n v="51.853414634146333"/>
    <x v="1"/>
    <s v="plays"/>
    <x v="3257"/>
    <d v="2017-02-22T13:25:52"/>
  </r>
  <r>
    <x v="0"/>
    <s v="US"/>
    <s v="USD"/>
    <n v="1420751861"/>
    <n v="1418159861"/>
    <b v="1"/>
    <n v="75"/>
    <b v="1"/>
    <s v="theater/plays"/>
    <n v="365"/>
    <n v="98.2"/>
    <x v="1"/>
    <s v="plays"/>
    <x v="3258"/>
    <d v="2015-01-08T21:17:41"/>
  </r>
  <r>
    <x v="0"/>
    <s v="US"/>
    <s v="USD"/>
    <n v="1475294340"/>
    <n v="1472753745"/>
    <b v="1"/>
    <n v="97"/>
    <b v="1"/>
    <s v="theater/plays"/>
    <n v="1418.5999999999985"/>
    <n v="251.7381443298969"/>
    <x v="1"/>
    <s v="plays"/>
    <x v="3259"/>
    <d v="2016-10-01T03:59:00"/>
  </r>
  <r>
    <x v="0"/>
    <s v="US"/>
    <s v="USD"/>
    <n v="1448903318"/>
    <n v="1445875718"/>
    <b v="1"/>
    <n v="73"/>
    <b v="1"/>
    <s v="theater/plays"/>
    <n v="462"/>
    <n v="74.821917808219183"/>
    <x v="1"/>
    <s v="plays"/>
    <x v="3260"/>
    <d v="2015-11-30T17:08:38"/>
  </r>
  <r>
    <x v="0"/>
    <s v="US"/>
    <s v="USD"/>
    <n v="1437067476"/>
    <n v="1434475476"/>
    <b v="1"/>
    <n v="49"/>
    <b v="1"/>
    <s v="theater/plays"/>
    <n v="15"/>
    <n v="67.65306122448979"/>
    <x v="1"/>
    <s v="plays"/>
    <x v="3261"/>
    <d v="2015-07-16T17:24:36"/>
  </r>
  <r>
    <x v="0"/>
    <s v="US"/>
    <s v="USD"/>
    <n v="1419220800"/>
    <n v="1416555262"/>
    <b v="1"/>
    <n v="134"/>
    <b v="1"/>
    <s v="theater/plays"/>
    <n v="371"/>
    <n v="93.81343283582089"/>
    <x v="1"/>
    <s v="plays"/>
    <x v="3262"/>
    <d v="2014-12-22T04:00:00"/>
  </r>
  <r>
    <x v="0"/>
    <s v="US"/>
    <s v="USD"/>
    <n v="1446238800"/>
    <n v="1444220588"/>
    <b v="1"/>
    <n v="68"/>
    <b v="1"/>
    <s v="theater/plays"/>
    <n v="304.15999999999985"/>
    <n v="41.237647058823526"/>
    <x v="1"/>
    <s v="plays"/>
    <x v="3263"/>
    <d v="2015-10-30T21:00:00"/>
  </r>
  <r>
    <x v="0"/>
    <s v="US"/>
    <s v="USD"/>
    <n v="1422482400"/>
    <n v="1421089938"/>
    <b v="1"/>
    <n v="49"/>
    <b v="1"/>
    <s v="theater/plays"/>
    <n v="75"/>
    <n v="52.551020408163268"/>
    <x v="1"/>
    <s v="plays"/>
    <x v="3264"/>
    <d v="2015-01-28T22:00:00"/>
  </r>
  <r>
    <x v="0"/>
    <s v="IE"/>
    <s v="EUR"/>
    <n v="1449162000"/>
    <n v="1446570315"/>
    <b v="1"/>
    <n v="63"/>
    <b v="1"/>
    <s v="theater/plays"/>
    <n v="1728"/>
    <n v="70.285714285714292"/>
    <x v="1"/>
    <s v="plays"/>
    <x v="3265"/>
    <d v="2015-12-03T17:00:00"/>
  </r>
  <r>
    <x v="0"/>
    <s v="US"/>
    <s v="USD"/>
    <n v="1434142800"/>
    <n v="1431435122"/>
    <b v="1"/>
    <n v="163"/>
    <b v="1"/>
    <s v="theater/plays"/>
    <n v="1877"/>
    <n v="48.325153374233132"/>
    <x v="1"/>
    <s v="plays"/>
    <x v="3266"/>
    <d v="2015-06-12T21:00:00"/>
  </r>
  <r>
    <x v="0"/>
    <s v="US"/>
    <s v="USD"/>
    <n v="1437156660"/>
    <n v="1434564660"/>
    <b v="1"/>
    <n v="288"/>
    <b v="1"/>
    <s v="theater/plays"/>
    <n v="315"/>
    <n v="53.177083333333336"/>
    <x v="1"/>
    <s v="plays"/>
    <x v="3267"/>
    <d v="2015-07-17T18:11:00"/>
  </r>
  <r>
    <x v="0"/>
    <s v="US"/>
    <s v="USD"/>
    <n v="1472074928"/>
    <n v="1470692528"/>
    <b v="1"/>
    <n v="42"/>
    <b v="1"/>
    <s v="theater/plays"/>
    <n v="560"/>
    <n v="60.952380952380949"/>
    <x v="1"/>
    <s v="plays"/>
    <x v="3268"/>
    <d v="2016-08-24T21:42:08"/>
  </r>
  <r>
    <x v="0"/>
    <s v="GB"/>
    <s v="GBP"/>
    <n v="1434452400"/>
    <n v="1431509397"/>
    <b v="1"/>
    <n v="70"/>
    <b v="1"/>
    <s v="theater/plays"/>
    <n v="120"/>
    <n v="116"/>
    <x v="1"/>
    <s v="plays"/>
    <x v="3269"/>
    <d v="2015-06-16T11:00:00"/>
  </r>
  <r>
    <x v="0"/>
    <s v="GB"/>
    <s v="GBP"/>
    <n v="1436705265"/>
    <n v="1434113265"/>
    <b v="1"/>
    <n v="30"/>
    <b v="1"/>
    <s v="theater/plays"/>
    <n v="30"/>
    <n v="61"/>
    <x v="1"/>
    <s v="plays"/>
    <x v="3270"/>
    <d v="2015-07-12T12:47:45"/>
  </r>
  <r>
    <x v="0"/>
    <s v="GB"/>
    <s v="GBP"/>
    <n v="1414927775"/>
    <n v="1412332175"/>
    <b v="1"/>
    <n v="51"/>
    <b v="1"/>
    <s v="theater/plays"/>
    <n v="450"/>
    <n v="38.235294117647058"/>
    <x v="1"/>
    <s v="plays"/>
    <x v="3271"/>
    <d v="2014-11-02T11:29:35"/>
  </r>
  <r>
    <x v="0"/>
    <s v="US"/>
    <s v="USD"/>
    <n v="1446814809"/>
    <n v="1444219209"/>
    <b v="1"/>
    <n v="145"/>
    <b v="1"/>
    <s v="theater/plays"/>
    <n v="5443"/>
    <n v="106.50344827586207"/>
    <x v="1"/>
    <s v="plays"/>
    <x v="3272"/>
    <d v="2015-11-06T13:00:09"/>
  </r>
  <r>
    <x v="0"/>
    <s v="US"/>
    <s v="USD"/>
    <n v="1473879600"/>
    <n v="1472498042"/>
    <b v="1"/>
    <n v="21"/>
    <b v="1"/>
    <s v="theater/plays"/>
    <n v="296"/>
    <n v="204.57142857142858"/>
    <x v="1"/>
    <s v="plays"/>
    <x v="3273"/>
    <d v="2016-09-14T19:00:00"/>
  </r>
  <r>
    <x v="0"/>
    <s v="US"/>
    <s v="USD"/>
    <n v="1458075600"/>
    <n v="1454259272"/>
    <b v="1"/>
    <n v="286"/>
    <b v="1"/>
    <s v="theater/plays"/>
    <n v="205"/>
    <n v="54.912587412587413"/>
    <x v="1"/>
    <s v="plays"/>
    <x v="3274"/>
    <d v="2016-03-15T21:00:00"/>
  </r>
  <r>
    <x v="0"/>
    <s v="US"/>
    <s v="USD"/>
    <n v="1423456200"/>
    <n v="1421183271"/>
    <b v="1"/>
    <n v="12"/>
    <b v="1"/>
    <s v="theater/plays"/>
    <n v="5"/>
    <n v="150.41666666666666"/>
    <x v="1"/>
    <s v="plays"/>
    <x v="3275"/>
    <d v="2015-02-09T04:30:00"/>
  </r>
  <r>
    <x v="0"/>
    <s v="CA"/>
    <s v="CAD"/>
    <n v="1459483140"/>
    <n v="1456526879"/>
    <b v="1"/>
    <n v="100"/>
    <b v="1"/>
    <s v="theater/plays"/>
    <n v="758"/>
    <n v="52.58"/>
    <x v="1"/>
    <s v="plays"/>
    <x v="3276"/>
    <d v="2016-04-01T03:59:00"/>
  </r>
  <r>
    <x v="0"/>
    <s v="GB"/>
    <s v="GBP"/>
    <n v="1416331406"/>
    <n v="1413735806"/>
    <b v="1"/>
    <n v="100"/>
    <b v="1"/>
    <s v="theater/plays"/>
    <n v="430"/>
    <n v="54.3"/>
    <x v="1"/>
    <s v="plays"/>
    <x v="3277"/>
    <d v="2014-11-18T17:23:26"/>
  </r>
  <r>
    <x v="0"/>
    <s v="GB"/>
    <s v="GBP"/>
    <n v="1433017303"/>
    <n v="1430425303"/>
    <b v="1"/>
    <n v="34"/>
    <b v="1"/>
    <s v="theater/plays"/>
    <n v="85"/>
    <n v="76.029411764705884"/>
    <x v="1"/>
    <s v="plays"/>
    <x v="3278"/>
    <d v="2015-05-30T20:21:43"/>
  </r>
  <r>
    <x v="0"/>
    <s v="US"/>
    <s v="USD"/>
    <n v="1459474059"/>
    <n v="1456885659"/>
    <b v="0"/>
    <n v="63"/>
    <b v="1"/>
    <s v="theater/plays"/>
    <n v="828"/>
    <n v="105.2063492063492"/>
    <x v="1"/>
    <s v="plays"/>
    <x v="3279"/>
    <d v="2016-04-01T01:27:39"/>
  </r>
  <r>
    <x v="0"/>
    <s v="US"/>
    <s v="USD"/>
    <n v="1433134800"/>
    <n v="1430158198"/>
    <b v="0"/>
    <n v="30"/>
    <b v="1"/>
    <s v="theater/plays"/>
    <n v="60"/>
    <n v="68.666666666666671"/>
    <x v="1"/>
    <s v="plays"/>
    <x v="3280"/>
    <d v="2015-06-01T05:00:00"/>
  </r>
  <r>
    <x v="0"/>
    <s v="US"/>
    <s v="USD"/>
    <n v="1441153705"/>
    <n v="1438561705"/>
    <b v="0"/>
    <n v="47"/>
    <b v="1"/>
    <s v="theater/plays"/>
    <n v="1080"/>
    <n v="129.36170212765958"/>
    <x v="1"/>
    <s v="plays"/>
    <x v="3281"/>
    <d v="2015-09-02T00:28:25"/>
  </r>
  <r>
    <x v="0"/>
    <s v="US"/>
    <s v="USD"/>
    <n v="1461904788"/>
    <n v="1458103188"/>
    <b v="0"/>
    <n v="237"/>
    <b v="1"/>
    <s v="theater/plays"/>
    <n v="820.5"/>
    <n v="134.26371308016877"/>
    <x v="1"/>
    <s v="plays"/>
    <x v="3282"/>
    <d v="2016-04-29T04:39:48"/>
  </r>
  <r>
    <x v="0"/>
    <s v="GB"/>
    <s v="GBP"/>
    <n v="1455138000"/>
    <n v="1452448298"/>
    <b v="0"/>
    <n v="47"/>
    <b v="1"/>
    <s v="theater/plays"/>
    <n v="38"/>
    <n v="17.829787234042552"/>
    <x v="1"/>
    <s v="plays"/>
    <x v="3283"/>
    <d v="2016-02-10T21:00:00"/>
  </r>
  <r>
    <x v="0"/>
    <s v="US"/>
    <s v="USD"/>
    <n v="1454047140"/>
    <n v="1452546853"/>
    <b v="0"/>
    <n v="15"/>
    <b v="1"/>
    <s v="theater/plays"/>
    <n v="48"/>
    <n v="203.2"/>
    <x v="1"/>
    <s v="plays"/>
    <x v="3284"/>
    <d v="2016-01-29T05:59:00"/>
  </r>
  <r>
    <x v="0"/>
    <s v="US"/>
    <s v="USD"/>
    <n v="1488258000"/>
    <n v="1485556626"/>
    <b v="0"/>
    <n v="81"/>
    <b v="1"/>
    <s v="theater/plays"/>
    <n v="605"/>
    <n v="69.18518518518519"/>
    <x v="1"/>
    <s v="plays"/>
    <x v="3285"/>
    <d v="2017-02-28T05:00:00"/>
  </r>
  <r>
    <x v="0"/>
    <s v="US"/>
    <s v="USD"/>
    <n v="1471291782"/>
    <n v="1468699782"/>
    <b v="0"/>
    <n v="122"/>
    <b v="1"/>
    <s v="theater/plays"/>
    <n v="265"/>
    <n v="125.12295081967213"/>
    <x v="1"/>
    <s v="plays"/>
    <x v="3286"/>
    <d v="2016-08-15T20:09:42"/>
  </r>
  <r>
    <x v="0"/>
    <s v="CA"/>
    <s v="CAD"/>
    <n v="1448733628"/>
    <n v="1446573628"/>
    <b v="0"/>
    <n v="34"/>
    <b v="1"/>
    <s v="theater/plays"/>
    <n v="0"/>
    <n v="73.529411764705884"/>
    <x v="1"/>
    <s v="plays"/>
    <x v="3287"/>
    <d v="2015-11-28T18:00:28"/>
  </r>
  <r>
    <x v="0"/>
    <s v="GB"/>
    <s v="GBP"/>
    <n v="1466463600"/>
    <n v="1463337315"/>
    <b v="0"/>
    <n v="207"/>
    <b v="1"/>
    <s v="theater/plays"/>
    <n v="26.489999999999782"/>
    <n v="48.437149758454105"/>
    <x v="1"/>
    <s v="plays"/>
    <x v="3288"/>
    <d v="2016-06-20T23:00:00"/>
  </r>
  <r>
    <x v="0"/>
    <s v="GB"/>
    <s v="GBP"/>
    <n v="1487580602"/>
    <n v="1485161402"/>
    <b v="0"/>
    <n v="25"/>
    <b v="1"/>
    <s v="theater/plays"/>
    <n v="165.21000000000004"/>
    <n v="26.608400000000003"/>
    <x v="1"/>
    <s v="plays"/>
    <x v="3289"/>
    <d v="2017-02-20T08:50:02"/>
  </r>
  <r>
    <x v="0"/>
    <s v="GB"/>
    <s v="GBP"/>
    <n v="1489234891"/>
    <n v="1486642891"/>
    <b v="0"/>
    <n v="72"/>
    <b v="1"/>
    <s v="theater/plays"/>
    <n v="424"/>
    <n v="33.666666666666664"/>
    <x v="1"/>
    <s v="plays"/>
    <x v="3290"/>
    <d v="2017-03-11T12:21:31"/>
  </r>
  <r>
    <x v="0"/>
    <s v="US"/>
    <s v="USD"/>
    <n v="1442462340"/>
    <n v="1439743900"/>
    <b v="0"/>
    <n v="14"/>
    <b v="1"/>
    <s v="theater/plays"/>
    <n v="70"/>
    <n v="40.714285714285715"/>
    <x v="1"/>
    <s v="plays"/>
    <x v="3291"/>
    <d v="2015-09-17T03:59:00"/>
  </r>
  <r>
    <x v="0"/>
    <s v="GB"/>
    <s v="GBP"/>
    <n v="1449257348"/>
    <n v="1444069748"/>
    <b v="0"/>
    <n v="15"/>
    <b v="1"/>
    <s v="theater/plays"/>
    <n v="188"/>
    <n v="19.266666666666666"/>
    <x v="1"/>
    <s v="plays"/>
    <x v="3292"/>
    <d v="2015-12-04T19:29:08"/>
  </r>
  <r>
    <x v="0"/>
    <s v="NZ"/>
    <s v="NZD"/>
    <n v="1488622352"/>
    <n v="1486030352"/>
    <b v="0"/>
    <n v="91"/>
    <b v="1"/>
    <s v="theater/plays"/>
    <n v="3170"/>
    <n v="84.285714285714292"/>
    <x v="1"/>
    <s v="plays"/>
    <x v="3293"/>
    <d v="2017-03-04T10:12:32"/>
  </r>
  <r>
    <x v="0"/>
    <s v="GB"/>
    <s v="GBP"/>
    <n v="1434459554"/>
    <n v="1431867554"/>
    <b v="0"/>
    <n v="24"/>
    <b v="1"/>
    <s v="theater/plays"/>
    <n v="110"/>
    <n v="29.583333333333332"/>
    <x v="1"/>
    <s v="plays"/>
    <x v="3294"/>
    <d v="2015-06-16T12:59:14"/>
  </r>
  <r>
    <x v="0"/>
    <s v="GB"/>
    <s v="GBP"/>
    <n v="1474886229"/>
    <n v="1472294229"/>
    <b v="0"/>
    <n v="27"/>
    <b v="1"/>
    <s v="theater/plays"/>
    <n v="20.009999999999991"/>
    <n v="26.667037037037037"/>
    <x v="1"/>
    <s v="plays"/>
    <x v="3295"/>
    <d v="2016-09-26T10:37:09"/>
  </r>
  <r>
    <x v="0"/>
    <s v="GB"/>
    <s v="GBP"/>
    <n v="1448229600"/>
    <n v="1446401372"/>
    <b v="0"/>
    <n v="47"/>
    <b v="1"/>
    <s v="theater/plays"/>
    <n v="661"/>
    <n v="45.978723404255319"/>
    <x v="1"/>
    <s v="plays"/>
    <x v="3296"/>
    <d v="2015-11-22T22:00:00"/>
  </r>
  <r>
    <x v="0"/>
    <s v="GB"/>
    <s v="GBP"/>
    <n v="1438037940"/>
    <n v="1436380256"/>
    <b v="0"/>
    <n v="44"/>
    <b v="1"/>
    <s v="theater/plays"/>
    <n v="4"/>
    <n v="125.09090909090909"/>
    <x v="1"/>
    <s v="plays"/>
    <x v="3297"/>
    <d v="2015-07-27T22:59:00"/>
  </r>
  <r>
    <x v="0"/>
    <s v="US"/>
    <s v="USD"/>
    <n v="1442102400"/>
    <n v="1440370768"/>
    <b v="0"/>
    <n v="72"/>
    <b v="1"/>
    <s v="theater/plays"/>
    <n v="173"/>
    <n v="141.29166666666666"/>
    <x v="1"/>
    <s v="plays"/>
    <x v="3298"/>
    <d v="2015-09-13T00:00:00"/>
  </r>
  <r>
    <x v="0"/>
    <s v="US"/>
    <s v="USD"/>
    <n v="1444860063"/>
    <n v="1442268063"/>
    <b v="0"/>
    <n v="63"/>
    <b v="1"/>
    <s v="theater/plays"/>
    <n v="486"/>
    <n v="55.333333333333336"/>
    <x v="1"/>
    <s v="plays"/>
    <x v="3299"/>
    <d v="2015-10-14T22:01:03"/>
  </r>
  <r>
    <x v="0"/>
    <s v="US"/>
    <s v="USD"/>
    <n v="1430329862"/>
    <n v="1428515462"/>
    <b v="0"/>
    <n v="88"/>
    <b v="1"/>
    <s v="theater/plays"/>
    <n v="1085"/>
    <n v="46.420454545454547"/>
    <x v="1"/>
    <s v="plays"/>
    <x v="3300"/>
    <d v="2015-04-29T17:51:02"/>
  </r>
  <r>
    <x v="0"/>
    <s v="US"/>
    <s v="USD"/>
    <n v="1470034740"/>
    <n v="1466185176"/>
    <b v="0"/>
    <n v="70"/>
    <b v="1"/>
    <s v="theater/plays"/>
    <n v="1004"/>
    <n v="57.2"/>
    <x v="1"/>
    <s v="plays"/>
    <x v="3301"/>
    <d v="2016-08-01T06:59:00"/>
  </r>
  <r>
    <x v="0"/>
    <s v="ES"/>
    <s v="EUR"/>
    <n v="1481099176"/>
    <n v="1478507176"/>
    <b v="0"/>
    <n v="50"/>
    <b v="1"/>
    <s v="theater/plays"/>
    <n v="285"/>
    <n v="173.7"/>
    <x v="1"/>
    <s v="plays"/>
    <x v="3302"/>
    <d v="2016-12-07T08:26:16"/>
  </r>
  <r>
    <x v="0"/>
    <s v="US"/>
    <s v="USD"/>
    <n v="1427553484"/>
    <n v="1424533084"/>
    <b v="0"/>
    <n v="35"/>
    <b v="1"/>
    <s v="theater/plays"/>
    <n v="286"/>
    <n v="59.6"/>
    <x v="1"/>
    <s v="plays"/>
    <x v="3303"/>
    <d v="2015-03-28T14:38:04"/>
  </r>
  <r>
    <x v="0"/>
    <s v="US"/>
    <s v="USD"/>
    <n v="1482418752"/>
    <n v="1479826752"/>
    <b v="0"/>
    <n v="175"/>
    <b v="1"/>
    <s v="theater/plays"/>
    <n v="677.5"/>
    <n v="89.585714285714289"/>
    <x v="1"/>
    <s v="plays"/>
    <x v="3304"/>
    <d v="2016-12-22T14:59:12"/>
  </r>
  <r>
    <x v="0"/>
    <s v="US"/>
    <s v="USD"/>
    <n v="1438374748"/>
    <n v="1435782748"/>
    <b v="0"/>
    <n v="20"/>
    <b v="1"/>
    <s v="theater/plays"/>
    <n v="81"/>
    <n v="204.05"/>
    <x v="1"/>
    <s v="plays"/>
    <x v="3305"/>
    <d v="2015-07-31T20:32:28"/>
  </r>
  <r>
    <x v="0"/>
    <s v="US"/>
    <s v="USD"/>
    <n v="1465527600"/>
    <n v="1462252542"/>
    <b v="0"/>
    <n v="54"/>
    <b v="1"/>
    <s v="theater/plays"/>
    <n v="1130"/>
    <n v="48.703703703703702"/>
    <x v="1"/>
    <s v="plays"/>
    <x v="3306"/>
    <d v="2016-06-10T03:00:00"/>
  </r>
  <r>
    <x v="0"/>
    <s v="US"/>
    <s v="USD"/>
    <n v="1463275339"/>
    <n v="1460683339"/>
    <b v="0"/>
    <n v="20"/>
    <b v="1"/>
    <s v="theater/plays"/>
    <n v="66.799999999999955"/>
    <n v="53.339999999999996"/>
    <x v="1"/>
    <s v="plays"/>
    <x v="3307"/>
    <d v="2016-05-15T01:22:19"/>
  </r>
  <r>
    <x v="0"/>
    <s v="US"/>
    <s v="USD"/>
    <n v="1460581365"/>
    <n v="1458766965"/>
    <b v="0"/>
    <n v="57"/>
    <b v="1"/>
    <s v="theater/plays"/>
    <n v="780"/>
    <n v="75.087719298245617"/>
    <x v="1"/>
    <s v="plays"/>
    <x v="3308"/>
    <d v="2016-04-13T21:02:45"/>
  </r>
  <r>
    <x v="0"/>
    <s v="GB"/>
    <s v="GBP"/>
    <n v="1476632178"/>
    <n v="1473953778"/>
    <b v="0"/>
    <n v="31"/>
    <b v="1"/>
    <s v="theater/plays"/>
    <n v="208"/>
    <n v="18"/>
    <x v="1"/>
    <s v="plays"/>
    <x v="3309"/>
    <d v="2016-10-16T15:36:18"/>
  </r>
  <r>
    <x v="0"/>
    <s v="US"/>
    <s v="USD"/>
    <n v="1444169825"/>
    <n v="1441577825"/>
    <b v="0"/>
    <n v="31"/>
    <b v="1"/>
    <s v="theater/plays"/>
    <n v="5"/>
    <n v="209.83870967741936"/>
    <x v="1"/>
    <s v="plays"/>
    <x v="3310"/>
    <d v="2015-10-06T22:17:05"/>
  </r>
  <r>
    <x v="0"/>
    <s v="US"/>
    <s v="USD"/>
    <n v="1445065210"/>
    <n v="1442473210"/>
    <b v="0"/>
    <n v="45"/>
    <b v="1"/>
    <s v="theater/plays"/>
    <n v="246"/>
    <n v="61.022222222222226"/>
    <x v="1"/>
    <s v="plays"/>
    <x v="3311"/>
    <d v="2015-10-17T07:00:10"/>
  </r>
  <r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x v="0"/>
    <s v="US"/>
    <s v="USD"/>
    <n v="1453856400"/>
    <n v="1452664317"/>
    <b v="0"/>
    <n v="29"/>
    <b v="1"/>
    <s v="theater/plays"/>
    <n v="321"/>
    <n v="80.034482758620683"/>
    <x v="1"/>
    <s v="plays"/>
    <x v="3313"/>
    <d v="2016-01-27T01:00:00"/>
  </r>
  <r>
    <x v="0"/>
    <s v="GB"/>
    <s v="GBP"/>
    <n v="1431115500"/>
    <n v="1428733511"/>
    <b v="0"/>
    <n v="58"/>
    <b v="1"/>
    <s v="theater/plays"/>
    <n v="886"/>
    <n v="29.068965517241381"/>
    <x v="1"/>
    <s v="plays"/>
    <x v="3314"/>
    <d v="2015-05-08T20:05:00"/>
  </r>
  <r>
    <x v="0"/>
    <s v="GB"/>
    <s v="GBP"/>
    <n v="1462519041"/>
    <n v="1459927041"/>
    <b v="0"/>
    <n v="89"/>
    <b v="1"/>
    <s v="theater/plays"/>
    <n v="400"/>
    <n v="49.438202247191015"/>
    <x v="1"/>
    <s v="plays"/>
    <x v="3315"/>
    <d v="2016-05-06T07:17:21"/>
  </r>
  <r>
    <x v="0"/>
    <s v="US"/>
    <s v="USD"/>
    <n v="1407506040"/>
    <n v="1404680075"/>
    <b v="0"/>
    <n v="125"/>
    <b v="1"/>
    <s v="theater/plays"/>
    <n v="10.180000000000291"/>
    <n v="93.977440000000001"/>
    <x v="1"/>
    <s v="plays"/>
    <x v="3316"/>
    <d v="2014-08-08T13:54:00"/>
  </r>
  <r>
    <x v="0"/>
    <s v="US"/>
    <s v="USD"/>
    <n v="1465347424"/>
    <n v="1462755424"/>
    <b v="0"/>
    <n v="18"/>
    <b v="1"/>
    <s v="theater/plays"/>
    <n v="65"/>
    <n v="61.944444444444443"/>
    <x v="1"/>
    <s v="plays"/>
    <x v="3317"/>
    <d v="2016-06-08T00:57:04"/>
  </r>
  <r>
    <x v="0"/>
    <s v="CA"/>
    <s v="CAD"/>
    <n v="1460341800"/>
    <n v="1456902893"/>
    <b v="0"/>
    <n v="32"/>
    <b v="1"/>
    <s v="theater/plays"/>
    <n v="512"/>
    <n v="78.5"/>
    <x v="1"/>
    <s v="plays"/>
    <x v="3318"/>
    <d v="2016-04-11T02:30:00"/>
  </r>
  <r>
    <x v="0"/>
    <s v="GB"/>
    <s v="GBP"/>
    <n v="1422712986"/>
    <n v="1418824986"/>
    <b v="0"/>
    <n v="16"/>
    <b v="1"/>
    <s v="theater/plays"/>
    <n v="40"/>
    <n v="33.75"/>
    <x v="1"/>
    <s v="plays"/>
    <x v="3319"/>
    <d v="2015-01-31T14:03:06"/>
  </r>
  <r>
    <x v="0"/>
    <s v="US"/>
    <s v="USD"/>
    <n v="1466557557"/>
    <n v="1463965557"/>
    <b v="0"/>
    <n v="38"/>
    <b v="1"/>
    <s v="theater/plays"/>
    <n v="25"/>
    <n v="66.44736842105263"/>
    <x v="1"/>
    <s v="plays"/>
    <x v="3320"/>
    <d v="2016-06-22T01:05:57"/>
  </r>
  <r>
    <x v="0"/>
    <s v="US"/>
    <s v="USD"/>
    <n v="1413431940"/>
    <n v="1412216665"/>
    <b v="0"/>
    <n v="15"/>
    <b v="1"/>
    <s v="theater/plays"/>
    <n v="37"/>
    <n v="35.799999999999997"/>
    <x v="1"/>
    <s v="plays"/>
    <x v="3321"/>
    <d v="2014-10-16T03:59:00"/>
  </r>
  <r>
    <x v="0"/>
    <s v="US"/>
    <s v="USD"/>
    <n v="1466567700"/>
    <n v="1464653696"/>
    <b v="0"/>
    <n v="23"/>
    <b v="1"/>
    <s v="theater/plays"/>
    <n v="50"/>
    <n v="145.65217391304347"/>
    <x v="1"/>
    <s v="plays"/>
    <x v="3322"/>
    <d v="2016-06-22T03:55:00"/>
  </r>
  <r>
    <x v="0"/>
    <s v="GB"/>
    <s v="GBP"/>
    <n v="1474793208"/>
    <n v="1472201208"/>
    <b v="0"/>
    <n v="49"/>
    <b v="1"/>
    <s v="theater/plays"/>
    <n v="259"/>
    <n v="25.693877551020407"/>
    <x v="1"/>
    <s v="plays"/>
    <x v="3323"/>
    <d v="2016-09-25T08:46:48"/>
  </r>
  <r>
    <x v="0"/>
    <s v="IE"/>
    <s v="EUR"/>
    <n v="1465135190"/>
    <n v="1463925590"/>
    <b v="0"/>
    <n v="10"/>
    <b v="1"/>
    <s v="theater/plays"/>
    <n v="25"/>
    <n v="152.5"/>
    <x v="1"/>
    <s v="plays"/>
    <x v="3324"/>
    <d v="2016-06-05T13:59:50"/>
  </r>
  <r>
    <x v="0"/>
    <s v="GB"/>
    <s v="GBP"/>
    <n v="1428256277"/>
    <n v="1425235877"/>
    <b v="0"/>
    <n v="15"/>
    <b v="1"/>
    <s v="theater/plays"/>
    <n v="50"/>
    <n v="30"/>
    <x v="1"/>
    <s v="plays"/>
    <x v="3325"/>
    <d v="2015-04-05T17:51:17"/>
  </r>
  <r>
    <x v="0"/>
    <s v="US"/>
    <s v="USD"/>
    <n v="1425830905"/>
    <n v="1423242505"/>
    <b v="0"/>
    <n v="57"/>
    <b v="1"/>
    <s v="theater/plays"/>
    <n v="110"/>
    <n v="142.28070175438597"/>
    <x v="1"/>
    <s v="plays"/>
    <x v="3326"/>
    <d v="2015-03-08T16:08:25"/>
  </r>
  <r>
    <x v="0"/>
    <s v="GB"/>
    <s v="GBP"/>
    <n v="1462697966"/>
    <n v="1460105966"/>
    <b v="0"/>
    <n v="33"/>
    <b v="1"/>
    <s v="theater/plays"/>
    <n v="10"/>
    <n v="24.545454545454547"/>
    <x v="1"/>
    <s v="plays"/>
    <x v="3327"/>
    <d v="2016-05-08T08:59:26"/>
  </r>
  <r>
    <x v="0"/>
    <s v="US"/>
    <s v="USD"/>
    <n v="1404522000"/>
    <n v="1404308883"/>
    <b v="0"/>
    <n v="9"/>
    <b v="1"/>
    <s v="theater/plays"/>
    <n v="835"/>
    <n v="292.77777777777777"/>
    <x v="1"/>
    <s v="plays"/>
    <x v="3328"/>
    <d v="2014-07-05T01:00:00"/>
  </r>
  <r>
    <x v="0"/>
    <s v="GB"/>
    <s v="GBP"/>
    <n v="1406502000"/>
    <n v="1405583108"/>
    <b v="0"/>
    <n v="26"/>
    <b v="1"/>
    <s v="theater/plays"/>
    <n v="168"/>
    <n v="44.92307692307692"/>
    <x v="1"/>
    <s v="plays"/>
    <x v="3329"/>
    <d v="2014-07-27T23:00:00"/>
  </r>
  <r>
    <x v="0"/>
    <s v="GB"/>
    <s v="GBP"/>
    <n v="1427919468"/>
    <n v="1425331068"/>
    <b v="0"/>
    <n v="69"/>
    <b v="1"/>
    <s v="theater/plays"/>
    <n v="94"/>
    <n v="23.10144927536232"/>
    <x v="1"/>
    <s v="plays"/>
    <x v="3330"/>
    <d v="2015-04-01T20:17:48"/>
  </r>
  <r>
    <x v="0"/>
    <s v="US"/>
    <s v="USD"/>
    <n v="1444149886"/>
    <n v="1441125886"/>
    <b v="0"/>
    <n v="65"/>
    <b v="1"/>
    <s v="theater/plays"/>
    <n v="226"/>
    <n v="80.400000000000006"/>
    <x v="1"/>
    <s v="plays"/>
    <x v="3331"/>
    <d v="2015-10-06T16:44:46"/>
  </r>
  <r>
    <x v="0"/>
    <s v="US"/>
    <s v="USD"/>
    <n v="1405802330"/>
    <n v="1403210330"/>
    <b v="0"/>
    <n v="83"/>
    <b v="1"/>
    <s v="theater/plays"/>
    <n v="0"/>
    <n v="72.289156626506028"/>
    <x v="1"/>
    <s v="plays"/>
    <x v="3332"/>
    <d v="2014-07-19T20:38:50"/>
  </r>
  <r>
    <x v="0"/>
    <s v="US"/>
    <s v="USD"/>
    <n v="1434384880"/>
    <n v="1432484080"/>
    <b v="0"/>
    <n v="111"/>
    <b v="1"/>
    <s v="theater/plays"/>
    <n v="160"/>
    <n v="32.972972972972975"/>
    <x v="1"/>
    <s v="plays"/>
    <x v="3333"/>
    <d v="2015-06-15T16:14:40"/>
  </r>
  <r>
    <x v="0"/>
    <s v="US"/>
    <s v="USD"/>
    <n v="1438259422"/>
    <n v="1435667422"/>
    <b v="0"/>
    <n v="46"/>
    <b v="1"/>
    <s v="theater/plays"/>
    <n v="1495"/>
    <n v="116.65217391304348"/>
    <x v="1"/>
    <s v="plays"/>
    <x v="3334"/>
    <d v="2015-07-30T12:30:22"/>
  </r>
  <r>
    <x v="0"/>
    <s v="GB"/>
    <s v="GBP"/>
    <n v="1407106800"/>
    <n v="1404749446"/>
    <b v="0"/>
    <n v="63"/>
    <b v="1"/>
    <s v="theater/plays"/>
    <n v="16"/>
    <n v="79.61904761904762"/>
    <x v="1"/>
    <s v="plays"/>
    <x v="3335"/>
    <d v="2014-08-03T23:00:00"/>
  </r>
  <r>
    <x v="0"/>
    <s v="GB"/>
    <s v="GBP"/>
    <n v="1459845246"/>
    <n v="1457429646"/>
    <b v="0"/>
    <n v="9"/>
    <b v="1"/>
    <s v="theater/plays"/>
    <n v="0"/>
    <n v="27.777777777777779"/>
    <x v="1"/>
    <s v="plays"/>
    <x v="3336"/>
    <d v="2016-04-05T08:34:06"/>
  </r>
  <r>
    <x v="0"/>
    <s v="GB"/>
    <s v="GBP"/>
    <n v="1412974800"/>
    <n v="1411109167"/>
    <b v="0"/>
    <n v="34"/>
    <b v="1"/>
    <s v="theater/plays"/>
    <n v="255"/>
    <n v="81.029411764705884"/>
    <x v="1"/>
    <s v="plays"/>
    <x v="3337"/>
    <d v="2014-10-10T21:00:00"/>
  </r>
  <r>
    <x v="0"/>
    <s v="US"/>
    <s v="USD"/>
    <n v="1487944080"/>
    <n v="1486129680"/>
    <b v="0"/>
    <n v="112"/>
    <b v="1"/>
    <s v="theater/plays"/>
    <n v="327"/>
    <n v="136.84821428571428"/>
    <x v="1"/>
    <s v="plays"/>
    <x v="3338"/>
    <d v="2017-02-24T13:48:00"/>
  </r>
  <r>
    <x v="0"/>
    <s v="US"/>
    <s v="USD"/>
    <n v="1469721518"/>
    <n v="1467129518"/>
    <b v="0"/>
    <n v="47"/>
    <b v="1"/>
    <s v="theater/plays"/>
    <n v="348"/>
    <n v="177.61702127659575"/>
    <x v="1"/>
    <s v="plays"/>
    <x v="3339"/>
    <d v="2016-07-28T15:58:38"/>
  </r>
  <r>
    <x v="0"/>
    <s v="US"/>
    <s v="USD"/>
    <n v="1481066554"/>
    <n v="1478906554"/>
    <b v="0"/>
    <n v="38"/>
    <b v="1"/>
    <s v="theater/plays"/>
    <n v="1145"/>
    <n v="109.07894736842105"/>
    <x v="1"/>
    <s v="plays"/>
    <x v="3340"/>
    <d v="2016-12-06T23:22:34"/>
  </r>
  <r>
    <x v="0"/>
    <s v="GB"/>
    <s v="GBP"/>
    <n v="1465750800"/>
    <n v="1463771421"/>
    <b v="0"/>
    <n v="28"/>
    <b v="1"/>
    <s v="theater/plays"/>
    <n v="0"/>
    <n v="119.64285714285714"/>
    <x v="1"/>
    <s v="plays"/>
    <x v="3341"/>
    <d v="2016-06-12T17:00:00"/>
  </r>
  <r>
    <x v="0"/>
    <s v="US"/>
    <s v="USD"/>
    <n v="1427864340"/>
    <n v="1425020810"/>
    <b v="0"/>
    <n v="78"/>
    <b v="1"/>
    <s v="theater/plays"/>
    <n v="100"/>
    <n v="78.205128205128204"/>
    <x v="1"/>
    <s v="plays"/>
    <x v="3342"/>
    <d v="2015-04-01T04:59:00"/>
  </r>
  <r>
    <x v="0"/>
    <s v="GB"/>
    <s v="GBP"/>
    <n v="1460553480"/>
    <n v="1458770384"/>
    <b v="0"/>
    <n v="23"/>
    <b v="1"/>
    <s v="theater/plays"/>
    <n v="500"/>
    <n v="52.173913043478258"/>
    <x v="1"/>
    <s v="plays"/>
    <x v="3343"/>
    <d v="2016-04-13T13:18:00"/>
  </r>
  <r>
    <x v="0"/>
    <s v="US"/>
    <s v="USD"/>
    <n v="1409374093"/>
    <n v="1406782093"/>
    <b v="0"/>
    <n v="40"/>
    <b v="1"/>
    <s v="theater/plays"/>
    <n v="65"/>
    <n v="114.125"/>
    <x v="1"/>
    <s v="plays"/>
    <x v="3344"/>
    <d v="2014-08-30T04:48:13"/>
  </r>
  <r>
    <x v="0"/>
    <s v="US"/>
    <s v="USD"/>
    <n v="1429317420"/>
    <n v="1424226768"/>
    <b v="0"/>
    <n v="13"/>
    <b v="1"/>
    <s v="theater/plays"/>
    <n v="150"/>
    <n v="50"/>
    <x v="1"/>
    <s v="plays"/>
    <x v="3345"/>
    <d v="2015-04-18T00:37:00"/>
  </r>
  <r>
    <x v="0"/>
    <s v="US"/>
    <s v="USD"/>
    <n v="1424910910"/>
    <n v="1424306110"/>
    <b v="0"/>
    <n v="18"/>
    <b v="1"/>
    <s v="theater/plays"/>
    <n v="150"/>
    <n v="91.666666666666671"/>
    <x v="1"/>
    <s v="plays"/>
    <x v="3346"/>
    <d v="2015-02-26T00:35:10"/>
  </r>
  <r>
    <x v="0"/>
    <s v="GB"/>
    <s v="GBP"/>
    <n v="1462741200"/>
    <n v="1461503654"/>
    <b v="0"/>
    <n v="22"/>
    <b v="1"/>
    <s v="theater/plays"/>
    <n v="389"/>
    <n v="108.59090909090909"/>
    <x v="1"/>
    <s v="plays"/>
    <x v="3347"/>
    <d v="2016-05-08T21:00:00"/>
  </r>
  <r>
    <x v="0"/>
    <s v="US"/>
    <s v="USD"/>
    <n v="1461988740"/>
    <n v="1459949080"/>
    <b v="0"/>
    <n v="79"/>
    <b v="1"/>
    <s v="theater/plays"/>
    <n v="16"/>
    <n v="69.822784810126578"/>
    <x v="1"/>
    <s v="plays"/>
    <x v="3348"/>
    <d v="2016-04-30T03:59:00"/>
  </r>
  <r>
    <x v="0"/>
    <s v="US"/>
    <s v="USD"/>
    <n v="1465837200"/>
    <n v="1463971172"/>
    <b v="0"/>
    <n v="14"/>
    <b v="1"/>
    <s v="theater/plays"/>
    <n v="534"/>
    <n v="109.57142857142857"/>
    <x v="1"/>
    <s v="plays"/>
    <x v="3349"/>
    <d v="2016-06-13T17:00:00"/>
  </r>
  <r>
    <x v="0"/>
    <s v="LU"/>
    <s v="EUR"/>
    <n v="1448838000"/>
    <n v="1445791811"/>
    <b v="0"/>
    <n v="51"/>
    <b v="1"/>
    <s v="theater/plays"/>
    <n v="155"/>
    <n v="71.666666666666671"/>
    <x v="1"/>
    <s v="plays"/>
    <x v="3350"/>
    <d v="2015-11-29T23:00:00"/>
  </r>
  <r>
    <x v="0"/>
    <s v="GB"/>
    <s v="GBP"/>
    <n v="1406113200"/>
    <n v="1402910965"/>
    <b v="0"/>
    <n v="54"/>
    <b v="1"/>
    <s v="theater/plays"/>
    <n v="55"/>
    <n v="93.611111111111114"/>
    <x v="1"/>
    <s v="plays"/>
    <x v="3351"/>
    <d v="2014-07-23T11:00:00"/>
  </r>
  <r>
    <x v="0"/>
    <s v="GB"/>
    <s v="GBP"/>
    <n v="1467414000"/>
    <n v="1462492178"/>
    <b v="0"/>
    <n v="70"/>
    <b v="1"/>
    <s v="theater/plays"/>
    <n v="376"/>
    <n v="76.8"/>
    <x v="1"/>
    <s v="plays"/>
    <x v="3352"/>
    <d v="2016-07-01T23:00:00"/>
  </r>
  <r>
    <x v="0"/>
    <s v="GB"/>
    <s v="GBP"/>
    <n v="1462230000"/>
    <n v="1461061350"/>
    <b v="0"/>
    <n v="44"/>
    <b v="1"/>
    <s v="theater/plays"/>
    <n v="1075"/>
    <n v="35.795454545454547"/>
    <x v="1"/>
    <s v="plays"/>
    <x v="3353"/>
    <d v="2016-05-02T23:00:00"/>
  </r>
  <r>
    <x v="0"/>
    <s v="US"/>
    <s v="USD"/>
    <n v="1446091260"/>
    <n v="1443029206"/>
    <b v="0"/>
    <n v="55"/>
    <b v="1"/>
    <s v="theater/plays"/>
    <n v="58"/>
    <n v="55.6"/>
    <x v="1"/>
    <s v="plays"/>
    <x v="3354"/>
    <d v="2015-10-29T04:01:00"/>
  </r>
  <r>
    <x v="0"/>
    <s v="GB"/>
    <s v="GBP"/>
    <n v="1462879020"/>
    <n v="1461941527"/>
    <b v="0"/>
    <n v="15"/>
    <b v="1"/>
    <s v="theater/plays"/>
    <n v="460"/>
    <n v="147.33333333333334"/>
    <x v="1"/>
    <s v="plays"/>
    <x v="3355"/>
    <d v="2016-05-10T11:17:00"/>
  </r>
  <r>
    <x v="0"/>
    <s v="GB"/>
    <s v="GBP"/>
    <n v="1468611272"/>
    <n v="1466019272"/>
    <b v="0"/>
    <n v="27"/>
    <b v="1"/>
    <s v="theater/plays"/>
    <n v="21"/>
    <n v="56.333333333333336"/>
    <x v="1"/>
    <s v="plays"/>
    <x v="3356"/>
    <d v="2016-07-15T19:34:32"/>
  </r>
  <r>
    <x v="0"/>
    <s v="GB"/>
    <s v="GBP"/>
    <n v="1406887310"/>
    <n v="1404295310"/>
    <b v="0"/>
    <n v="21"/>
    <b v="1"/>
    <s v="theater/plays"/>
    <n v="20"/>
    <n v="96.19047619047619"/>
    <x v="1"/>
    <s v="plays"/>
    <x v="3357"/>
    <d v="2014-08-01T10:01:50"/>
  </r>
  <r>
    <x v="0"/>
    <s v="US"/>
    <s v="USD"/>
    <n v="1416385679"/>
    <n v="1413790079"/>
    <b v="0"/>
    <n v="162"/>
    <b v="1"/>
    <s v="theater/plays"/>
    <n v="299"/>
    <n v="63.574074074074076"/>
    <x v="1"/>
    <s v="plays"/>
    <x v="3358"/>
    <d v="2014-11-19T08:27:59"/>
  </r>
  <r>
    <x v="0"/>
    <s v="US"/>
    <s v="USD"/>
    <n v="1487985734"/>
    <n v="1484097734"/>
    <b v="0"/>
    <n v="23"/>
    <b v="1"/>
    <s v="theater/plays"/>
    <n v="250"/>
    <n v="184.78260869565219"/>
    <x v="1"/>
    <s v="plays"/>
    <x v="3359"/>
    <d v="2017-02-25T01:22:14"/>
  </r>
  <r>
    <x v="0"/>
    <s v="SG"/>
    <s v="SGD"/>
    <n v="1481731140"/>
    <n v="1479866343"/>
    <b v="0"/>
    <n v="72"/>
    <b v="1"/>
    <s v="theater/plays"/>
    <n v="124"/>
    <n v="126.72222222222223"/>
    <x v="1"/>
    <s v="plays"/>
    <x v="3360"/>
    <d v="2016-12-14T15:59:00"/>
  </r>
  <r>
    <x v="0"/>
    <s v="US"/>
    <s v="USD"/>
    <n v="1409587140"/>
    <n v="1408062990"/>
    <b v="0"/>
    <n v="68"/>
    <b v="1"/>
    <s v="theater/plays"/>
    <n v="673"/>
    <n v="83.42647058823529"/>
    <x v="1"/>
    <s v="plays"/>
    <x v="3361"/>
    <d v="2014-09-01T15:59:00"/>
  </r>
  <r>
    <x v="0"/>
    <s v="US"/>
    <s v="USD"/>
    <n v="1425704100"/>
    <n v="1424484717"/>
    <b v="0"/>
    <n v="20"/>
    <b v="1"/>
    <s v="theater/plays"/>
    <n v="590"/>
    <n v="54.5"/>
    <x v="1"/>
    <s v="plays"/>
    <x v="3362"/>
    <d v="2015-03-07T04:55:00"/>
  </r>
  <r>
    <x v="0"/>
    <s v="US"/>
    <s v="USD"/>
    <n v="1408464000"/>
    <n v="1406831445"/>
    <b v="0"/>
    <n v="26"/>
    <b v="1"/>
    <s v="theater/plays"/>
    <n v="110"/>
    <n v="302.30769230769232"/>
    <x v="1"/>
    <s v="plays"/>
    <x v="3363"/>
    <d v="2014-08-19T16:00:00"/>
  </r>
  <r>
    <x v="0"/>
    <s v="GB"/>
    <s v="GBP"/>
    <n v="1458075600"/>
    <n v="1456183649"/>
    <b v="0"/>
    <n v="72"/>
    <b v="1"/>
    <s v="theater/plays"/>
    <n v="178"/>
    <n v="44.138888888888886"/>
    <x v="1"/>
    <s v="plays"/>
    <x v="3364"/>
    <d v="2016-03-15T21:00:00"/>
  </r>
  <r>
    <x v="0"/>
    <s v="US"/>
    <s v="USD"/>
    <n v="1449973592"/>
    <n v="1447381592"/>
    <b v="0"/>
    <n v="3"/>
    <b v="1"/>
    <s v="theater/plays"/>
    <n v="100"/>
    <n v="866.66666666666663"/>
    <x v="1"/>
    <s v="plays"/>
    <x v="3365"/>
    <d v="2015-12-13T02:26:32"/>
  </r>
  <r>
    <x v="0"/>
    <s v="US"/>
    <s v="USD"/>
    <n v="1431481037"/>
    <n v="1428889037"/>
    <b v="0"/>
    <n v="18"/>
    <b v="1"/>
    <s v="theater/plays"/>
    <n v="605"/>
    <n v="61.388888888888886"/>
    <x v="1"/>
    <s v="plays"/>
    <x v="3366"/>
    <d v="2015-05-13T01:37:17"/>
  </r>
  <r>
    <x v="0"/>
    <s v="GB"/>
    <s v="GBP"/>
    <n v="1438467894"/>
    <n v="1436307894"/>
    <b v="0"/>
    <n v="30"/>
    <b v="1"/>
    <s v="theater/plays"/>
    <n v="140"/>
    <n v="29.666666666666668"/>
    <x v="1"/>
    <s v="plays"/>
    <x v="3367"/>
    <d v="2015-08-01T22:24:54"/>
  </r>
  <r>
    <x v="0"/>
    <s v="US"/>
    <s v="USD"/>
    <n v="1420088400"/>
    <n v="1416977259"/>
    <b v="0"/>
    <n v="23"/>
    <b v="1"/>
    <s v="theater/plays"/>
    <n v="46"/>
    <n v="45.478260869565219"/>
    <x v="1"/>
    <s v="plays"/>
    <x v="3368"/>
    <d v="2015-01-01T05:00:00"/>
  </r>
  <r>
    <x v="0"/>
    <s v="IE"/>
    <s v="EUR"/>
    <n v="1484441980"/>
    <n v="1479257980"/>
    <b v="0"/>
    <n v="54"/>
    <b v="1"/>
    <s v="theater/plays"/>
    <n v="195"/>
    <n v="96.203703703703709"/>
    <x v="1"/>
    <s v="plays"/>
    <x v="3369"/>
    <d v="2017-01-15T00:59:40"/>
  </r>
  <r>
    <x v="0"/>
    <s v="US"/>
    <s v="USD"/>
    <n v="1481961600"/>
    <n v="1479283285"/>
    <b v="0"/>
    <n v="26"/>
    <b v="1"/>
    <s v="theater/plays"/>
    <n v="266"/>
    <n v="67.92307692307692"/>
    <x v="1"/>
    <s v="plays"/>
    <x v="3370"/>
    <d v="2016-12-17T08:00:00"/>
  </r>
  <r>
    <x v="0"/>
    <s v="US"/>
    <s v="USD"/>
    <n v="1449089965"/>
    <n v="1446670765"/>
    <b v="0"/>
    <n v="9"/>
    <b v="1"/>
    <s v="theater/plays"/>
    <n v="77"/>
    <n v="30.777777777777779"/>
    <x v="1"/>
    <s v="plays"/>
    <x v="3371"/>
    <d v="2015-12-02T20:59:25"/>
  </r>
  <r>
    <x v="0"/>
    <s v="US"/>
    <s v="USD"/>
    <n v="1408942740"/>
    <n v="1407157756"/>
    <b v="0"/>
    <n v="27"/>
    <b v="1"/>
    <s v="theater/plays"/>
    <n v="35"/>
    <n v="38.333333333333336"/>
    <x v="1"/>
    <s v="plays"/>
    <x v="3372"/>
    <d v="2014-08-25T04:59:00"/>
  </r>
  <r>
    <x v="0"/>
    <s v="GB"/>
    <s v="GBP"/>
    <n v="1437235200"/>
    <n v="1435177840"/>
    <b v="0"/>
    <n v="30"/>
    <b v="1"/>
    <s v="theater/plays"/>
    <n v="5"/>
    <n v="66.833333333333329"/>
    <x v="1"/>
    <s v="plays"/>
    <x v="3373"/>
    <d v="2015-07-18T16:00:00"/>
  </r>
  <r>
    <x v="0"/>
    <s v="CA"/>
    <s v="CAD"/>
    <n v="1446053616"/>
    <n v="1443461616"/>
    <b v="0"/>
    <n v="52"/>
    <b v="1"/>
    <s v="theater/plays"/>
    <n v="230"/>
    <n v="71.730769230769226"/>
    <x v="1"/>
    <s v="plays"/>
    <x v="3374"/>
    <d v="2015-10-28T17:33:36"/>
  </r>
  <r>
    <x v="0"/>
    <s v="GB"/>
    <s v="GBP"/>
    <n v="1400423973"/>
    <n v="1399387173"/>
    <b v="0"/>
    <n v="17"/>
    <b v="1"/>
    <s v="theater/plays"/>
    <n v="0"/>
    <n v="176.47058823529412"/>
    <x v="1"/>
    <s v="plays"/>
    <x v="3375"/>
    <d v="2014-05-18T14:39:33"/>
  </r>
  <r>
    <x v="0"/>
    <s v="US"/>
    <s v="USD"/>
    <n v="1429976994"/>
    <n v="1424796594"/>
    <b v="0"/>
    <n v="19"/>
    <b v="1"/>
    <s v="theater/plays"/>
    <n v="1"/>
    <n v="421.10526315789474"/>
    <x v="1"/>
    <s v="plays"/>
    <x v="3376"/>
    <d v="2015-04-25T15:49:54"/>
  </r>
  <r>
    <x v="0"/>
    <s v="GB"/>
    <s v="GBP"/>
    <n v="1426870560"/>
    <n v="1424280899"/>
    <b v="0"/>
    <n v="77"/>
    <b v="1"/>
    <s v="theater/plays"/>
    <n v="84"/>
    <n v="104.98701298701299"/>
    <x v="1"/>
    <s v="plays"/>
    <x v="3377"/>
    <d v="2015-03-20T16:56:00"/>
  </r>
  <r>
    <x v="0"/>
    <s v="GB"/>
    <s v="GBP"/>
    <n v="1409490480"/>
    <n v="1407400306"/>
    <b v="0"/>
    <n v="21"/>
    <b v="1"/>
    <s v="theater/plays"/>
    <n v="42"/>
    <n v="28.19047619047619"/>
    <x v="1"/>
    <s v="plays"/>
    <x v="3378"/>
    <d v="2014-08-31T13:08:00"/>
  </r>
  <r>
    <x v="0"/>
    <s v="GB"/>
    <s v="GBP"/>
    <n v="1440630000"/>
    <n v="1439122800"/>
    <b v="0"/>
    <n v="38"/>
    <b v="1"/>
    <s v="theater/plays"/>
    <n v="73"/>
    <n v="54.55263157894737"/>
    <x v="1"/>
    <s v="plays"/>
    <x v="3379"/>
    <d v="2015-08-26T23:00:00"/>
  </r>
  <r>
    <x v="0"/>
    <s v="US"/>
    <s v="USD"/>
    <n v="1417305178"/>
    <n v="1414277578"/>
    <b v="0"/>
    <n v="28"/>
    <b v="1"/>
    <s v="theater/plays"/>
    <n v="133"/>
    <n v="111.89285714285714"/>
    <x v="1"/>
    <s v="plays"/>
    <x v="3380"/>
    <d v="2014-11-29T23:52:58"/>
  </r>
  <r>
    <x v="0"/>
    <s v="US"/>
    <s v="USD"/>
    <n v="1426044383"/>
    <n v="1423455983"/>
    <b v="0"/>
    <n v="48"/>
    <b v="1"/>
    <s v="theater/plays"/>
    <n v="90"/>
    <n v="85.208333333333329"/>
    <x v="1"/>
    <s v="plays"/>
    <x v="3381"/>
    <d v="2015-03-11T03:26:23"/>
  </r>
  <r>
    <x v="0"/>
    <s v="GB"/>
    <s v="GBP"/>
    <n v="1470092340"/>
    <n v="1467973256"/>
    <b v="0"/>
    <n v="46"/>
    <b v="1"/>
    <s v="theater/plays"/>
    <n v="26"/>
    <n v="76.652173913043484"/>
    <x v="1"/>
    <s v="plays"/>
    <x v="3382"/>
    <d v="2016-08-01T22:59:00"/>
  </r>
  <r>
    <x v="0"/>
    <s v="US"/>
    <s v="USD"/>
    <n v="1466707620"/>
    <n v="1464979620"/>
    <b v="0"/>
    <n v="30"/>
    <b v="1"/>
    <s v="theater/plays"/>
    <n v="205"/>
    <n v="65.166666666666671"/>
    <x v="1"/>
    <s v="plays"/>
    <x v="3383"/>
    <d v="2016-06-23T18:47:00"/>
  </r>
  <r>
    <x v="0"/>
    <s v="US"/>
    <s v="USD"/>
    <n v="1448074800"/>
    <n v="1444874768"/>
    <b v="0"/>
    <n v="64"/>
    <b v="1"/>
    <s v="theater/plays"/>
    <n v="0.65999999999985448"/>
    <n v="93.760312499999998"/>
    <x v="1"/>
    <s v="plays"/>
    <x v="3384"/>
    <d v="2015-11-21T03:00:00"/>
  </r>
  <r>
    <x v="0"/>
    <s v="US"/>
    <s v="USD"/>
    <n v="1418244552"/>
    <n v="1415652552"/>
    <b v="0"/>
    <n v="15"/>
    <b v="1"/>
    <s v="theater/plays"/>
    <n v="0"/>
    <n v="133.33333333333334"/>
    <x v="1"/>
    <s v="plays"/>
    <x v="3385"/>
    <d v="2014-12-10T20:49:12"/>
  </r>
  <r>
    <x v="0"/>
    <s v="US"/>
    <s v="USD"/>
    <n v="1417620506"/>
    <n v="1415028506"/>
    <b v="0"/>
    <n v="41"/>
    <b v="1"/>
    <s v="theater/plays"/>
    <n v="100"/>
    <n v="51.219512195121951"/>
    <x v="1"/>
    <s v="plays"/>
    <x v="3386"/>
    <d v="2014-12-03T15:28:26"/>
  </r>
  <r>
    <x v="0"/>
    <s v="US"/>
    <s v="USD"/>
    <n v="1418581088"/>
    <n v="1415125088"/>
    <b v="0"/>
    <n v="35"/>
    <b v="1"/>
    <s v="theater/plays"/>
    <n v="506"/>
    <n v="100.17142857142858"/>
    <x v="1"/>
    <s v="plays"/>
    <x v="3387"/>
    <d v="2014-12-14T18:18:08"/>
  </r>
  <r>
    <x v="0"/>
    <s v="GB"/>
    <s v="GBP"/>
    <n v="1434625441"/>
    <n v="1432033441"/>
    <b v="0"/>
    <n v="45"/>
    <b v="1"/>
    <s v="theater/plays"/>
    <n v="57"/>
    <n v="34.6"/>
    <x v="1"/>
    <s v="plays"/>
    <x v="3388"/>
    <d v="2015-06-18T11:04:01"/>
  </r>
  <r>
    <x v="0"/>
    <s v="US"/>
    <s v="USD"/>
    <n v="1464960682"/>
    <n v="1462368682"/>
    <b v="0"/>
    <n v="62"/>
    <b v="1"/>
    <s v="theater/plays"/>
    <n v="1450"/>
    <n v="184.67741935483872"/>
    <x v="1"/>
    <s v="plays"/>
    <x v="3389"/>
    <d v="2016-06-03T13:31:22"/>
  </r>
  <r>
    <x v="0"/>
    <s v="US"/>
    <s v="USD"/>
    <n v="1405017345"/>
    <n v="1403721345"/>
    <b v="0"/>
    <n v="22"/>
    <b v="1"/>
    <s v="theater/plays"/>
    <n v="36"/>
    <n v="69.818181818181813"/>
    <x v="1"/>
    <s v="plays"/>
    <x v="3390"/>
    <d v="2014-07-10T18:35:45"/>
  </r>
  <r>
    <x v="0"/>
    <s v="US"/>
    <s v="USD"/>
    <n v="1407536880"/>
    <n v="1404997548"/>
    <b v="0"/>
    <n v="18"/>
    <b v="1"/>
    <s v="theater/plays"/>
    <n v="615"/>
    <n v="61.944444444444443"/>
    <x v="1"/>
    <s v="plays"/>
    <x v="3391"/>
    <d v="2014-08-08T22:28:00"/>
  </r>
  <r>
    <x v="0"/>
    <s v="GB"/>
    <s v="GBP"/>
    <n v="1462565855"/>
    <n v="1458245855"/>
    <b v="0"/>
    <n v="12"/>
    <b v="1"/>
    <s v="theater/plays"/>
    <n v="0"/>
    <n v="41.666666666666664"/>
    <x v="1"/>
    <s v="plays"/>
    <x v="3392"/>
    <d v="2016-05-06T20:17:35"/>
  </r>
  <r>
    <x v="0"/>
    <s v="US"/>
    <s v="USD"/>
    <n v="1415234760"/>
    <n v="1413065230"/>
    <b v="0"/>
    <n v="44"/>
    <b v="1"/>
    <s v="theater/plays"/>
    <n v="87"/>
    <n v="36.06818181818182"/>
    <x v="1"/>
    <s v="plays"/>
    <x v="3393"/>
    <d v="2014-11-06T00:46:00"/>
  </r>
  <r>
    <x v="0"/>
    <s v="GB"/>
    <s v="GBP"/>
    <n v="1406470645"/>
    <n v="1403878645"/>
    <b v="0"/>
    <n v="27"/>
    <b v="1"/>
    <s v="theater/plays"/>
    <n v="233"/>
    <n v="29"/>
    <x v="1"/>
    <s v="plays"/>
    <x v="3394"/>
    <d v="2014-07-27T14:17:25"/>
  </r>
  <r>
    <x v="0"/>
    <s v="GB"/>
    <s v="GBP"/>
    <n v="1433009400"/>
    <n v="1431795944"/>
    <b v="0"/>
    <n v="38"/>
    <b v="1"/>
    <s v="theater/plays"/>
    <n v="420"/>
    <n v="24.210526315789473"/>
    <x v="1"/>
    <s v="plays"/>
    <x v="3395"/>
    <d v="2015-05-30T18:10:00"/>
  </r>
  <r>
    <x v="0"/>
    <s v="US"/>
    <s v="USD"/>
    <n v="1401595140"/>
    <n v="1399286589"/>
    <b v="0"/>
    <n v="28"/>
    <b v="1"/>
    <s v="theater/plays"/>
    <n v="65"/>
    <n v="55.892857142857146"/>
    <x v="1"/>
    <s v="plays"/>
    <x v="3396"/>
    <d v="2014-06-01T03:59:00"/>
  </r>
  <r>
    <x v="0"/>
    <s v="GB"/>
    <s v="GBP"/>
    <n v="1455832800"/>
    <n v="1452338929"/>
    <b v="0"/>
    <n v="24"/>
    <b v="1"/>
    <s v="theater/plays"/>
    <n v="30"/>
    <n v="11.666666666666666"/>
    <x v="1"/>
    <s v="plays"/>
    <x v="3397"/>
    <d v="2016-02-18T22:00:00"/>
  </r>
  <r>
    <x v="0"/>
    <s v="US"/>
    <s v="USD"/>
    <n v="1416589200"/>
    <n v="1414605776"/>
    <b v="0"/>
    <n v="65"/>
    <b v="1"/>
    <s v="theater/plays"/>
    <n v="443"/>
    <n v="68.353846153846149"/>
    <x v="1"/>
    <s v="plays"/>
    <x v="3398"/>
    <d v="2014-11-21T17:00:00"/>
  </r>
  <r>
    <x v="0"/>
    <s v="GB"/>
    <s v="GBP"/>
    <n v="1424556325"/>
    <n v="1421964325"/>
    <b v="0"/>
    <n v="46"/>
    <b v="1"/>
    <s v="theater/plays"/>
    <n v="45"/>
    <n v="27.065217391304348"/>
    <x v="1"/>
    <s v="plays"/>
    <x v="3399"/>
    <d v="2015-02-21T22:05:25"/>
  </r>
  <r>
    <x v="0"/>
    <s v="US"/>
    <s v="USD"/>
    <n v="1409266414"/>
    <n v="1405378414"/>
    <b v="0"/>
    <n v="85"/>
    <b v="1"/>
    <s v="theater/plays"/>
    <n v="41"/>
    <n v="118.12941176470588"/>
    <x v="1"/>
    <s v="plays"/>
    <x v="3400"/>
    <d v="2014-08-28T22:53:34"/>
  </r>
  <r>
    <x v="0"/>
    <s v="GB"/>
    <s v="GBP"/>
    <n v="1438968146"/>
    <n v="1436376146"/>
    <b v="0"/>
    <n v="66"/>
    <b v="1"/>
    <s v="theater/plays"/>
    <n v="54"/>
    <n v="44.757575757575758"/>
    <x v="1"/>
    <s v="plays"/>
    <x v="3401"/>
    <d v="2015-08-07T17:22:26"/>
  </r>
  <r>
    <x v="0"/>
    <s v="US"/>
    <s v="USD"/>
    <n v="1447295460"/>
    <n v="1444747843"/>
    <b v="0"/>
    <n v="165"/>
    <b v="1"/>
    <s v="theater/plays"/>
    <n v="1465"/>
    <n v="99.787878787878782"/>
    <x v="1"/>
    <s v="plays"/>
    <x v="3402"/>
    <d v="2015-11-12T02:31:00"/>
  </r>
  <r>
    <x v="0"/>
    <s v="GB"/>
    <s v="GBP"/>
    <n v="1435230324"/>
    <n v="1432638324"/>
    <b v="0"/>
    <n v="17"/>
    <b v="1"/>
    <s v="theater/plays"/>
    <n v="0"/>
    <n v="117.64705882352941"/>
    <x v="1"/>
    <s v="plays"/>
    <x v="3403"/>
    <d v="2015-06-25T11:05:24"/>
  </r>
  <r>
    <x v="0"/>
    <s v="US"/>
    <s v="USD"/>
    <n v="1434542702"/>
    <n v="1432814702"/>
    <b v="0"/>
    <n v="3"/>
    <b v="1"/>
    <s v="theater/plays"/>
    <n v="110"/>
    <n v="203.33333333333334"/>
    <x v="1"/>
    <s v="plays"/>
    <x v="3404"/>
    <d v="2015-06-17T12:05:02"/>
  </r>
  <r>
    <x v="0"/>
    <s v="GB"/>
    <s v="GBP"/>
    <n v="1456876740"/>
    <n v="1455063886"/>
    <b v="0"/>
    <n v="17"/>
    <b v="1"/>
    <s v="theater/plays"/>
    <n v="131.5"/>
    <n v="28.323529411764707"/>
    <x v="1"/>
    <s v="plays"/>
    <x v="3405"/>
    <d v="2016-03-01T23:59:00"/>
  </r>
  <r>
    <x v="0"/>
    <s v="US"/>
    <s v="USD"/>
    <n v="1405511376"/>
    <n v="1401623376"/>
    <b v="0"/>
    <n v="91"/>
    <b v="1"/>
    <s v="theater/plays"/>
    <n v="31"/>
    <n v="110.23076923076923"/>
    <x v="1"/>
    <s v="plays"/>
    <x v="3406"/>
    <d v="2014-07-16T11:49:36"/>
  </r>
  <r>
    <x v="0"/>
    <s v="GB"/>
    <s v="GBP"/>
    <n v="1404641289"/>
    <n v="1402049289"/>
    <b v="0"/>
    <n v="67"/>
    <b v="1"/>
    <s v="theater/plays"/>
    <n v="142"/>
    <n v="31.970149253731343"/>
    <x v="1"/>
    <s v="plays"/>
    <x v="3407"/>
    <d v="2014-07-06T10:08:09"/>
  </r>
  <r>
    <x v="0"/>
    <s v="US"/>
    <s v="USD"/>
    <n v="1405727304"/>
    <n v="1403135304"/>
    <b v="0"/>
    <n v="18"/>
    <b v="1"/>
    <s v="theater/plays"/>
    <n v="555"/>
    <n v="58.611111111111114"/>
    <x v="1"/>
    <s v="plays"/>
    <x v="3408"/>
    <d v="2014-07-18T23:48:24"/>
  </r>
  <r>
    <x v="0"/>
    <s v="GB"/>
    <s v="GBP"/>
    <n v="1469998680"/>
    <n v="1466710358"/>
    <b v="0"/>
    <n v="21"/>
    <b v="1"/>
    <s v="theater/plays"/>
    <n v="118"/>
    <n v="29.428571428571427"/>
    <x v="1"/>
    <s v="plays"/>
    <x v="3409"/>
    <d v="2016-07-31T20:58:00"/>
  </r>
  <r>
    <x v="0"/>
    <s v="US"/>
    <s v="USD"/>
    <n v="1465196400"/>
    <n v="1462841990"/>
    <b v="0"/>
    <n v="40"/>
    <b v="1"/>
    <s v="theater/plays"/>
    <n v="255"/>
    <n v="81.375"/>
    <x v="1"/>
    <s v="plays"/>
    <x v="3410"/>
    <d v="2016-06-06T07:00:00"/>
  </r>
  <r>
    <x v="0"/>
    <s v="US"/>
    <s v="USD"/>
    <n v="1444264372"/>
    <n v="1442536372"/>
    <b v="0"/>
    <n v="78"/>
    <b v="1"/>
    <s v="theater/plays"/>
    <n v="535"/>
    <n v="199.16666666666666"/>
    <x v="1"/>
    <s v="plays"/>
    <x v="3411"/>
    <d v="2015-10-08T00:32:52"/>
  </r>
  <r>
    <x v="0"/>
    <s v="GB"/>
    <s v="GBP"/>
    <n v="1411858862"/>
    <n v="1409266862"/>
    <b v="0"/>
    <n v="26"/>
    <b v="1"/>
    <s v="theater/plays"/>
    <n v="0"/>
    <n v="115.38461538461539"/>
    <x v="1"/>
    <s v="plays"/>
    <x v="3412"/>
    <d v="2014-09-27T23:01:02"/>
  </r>
  <r>
    <x v="0"/>
    <s v="US"/>
    <s v="USD"/>
    <n v="1425099540"/>
    <n v="1424280938"/>
    <b v="0"/>
    <n v="14"/>
    <b v="1"/>
    <s v="theater/plays"/>
    <n v="150"/>
    <n v="46.428571428571431"/>
    <x v="1"/>
    <s v="plays"/>
    <x v="3413"/>
    <d v="2015-02-28T04:59:00"/>
  </r>
  <r>
    <x v="0"/>
    <s v="US"/>
    <s v="USD"/>
    <n v="1480579140"/>
    <n v="1478030325"/>
    <b v="0"/>
    <n v="44"/>
    <b v="1"/>
    <s v="theater/plays"/>
    <n v="105"/>
    <n v="70.568181818181813"/>
    <x v="1"/>
    <s v="plays"/>
    <x v="3414"/>
    <d v="2016-12-01T07:59:00"/>
  </r>
  <r>
    <x v="0"/>
    <s v="US"/>
    <s v="USD"/>
    <n v="1460935800"/>
    <n v="1459999656"/>
    <b v="0"/>
    <n v="9"/>
    <b v="1"/>
    <s v="theater/plays"/>
    <n v="0"/>
    <n v="22.222222222222221"/>
    <x v="1"/>
    <s v="plays"/>
    <x v="3415"/>
    <d v="2016-04-17T23:30:00"/>
  </r>
  <r>
    <x v="0"/>
    <s v="GB"/>
    <s v="GBP"/>
    <n v="1429813800"/>
    <n v="1427363645"/>
    <b v="0"/>
    <n v="30"/>
    <b v="1"/>
    <s v="theater/plays"/>
    <n v="784"/>
    <n v="159.46666666666667"/>
    <x v="1"/>
    <s v="plays"/>
    <x v="3416"/>
    <d v="2015-04-23T18:30:00"/>
  </r>
  <r>
    <x v="0"/>
    <s v="US"/>
    <s v="USD"/>
    <n v="1414284180"/>
    <n v="1410558948"/>
    <b v="0"/>
    <n v="45"/>
    <b v="1"/>
    <s v="theater/plays"/>
    <n v="9.9999999999909051E-3"/>
    <n v="37.777999999999999"/>
    <x v="1"/>
    <s v="plays"/>
    <x v="3417"/>
    <d v="2014-10-26T00:43:00"/>
  </r>
  <r>
    <x v="0"/>
    <s v="US"/>
    <s v="USD"/>
    <n v="1400875307"/>
    <n v="1398283307"/>
    <b v="0"/>
    <n v="56"/>
    <b v="1"/>
    <s v="theater/plays"/>
    <n v="35"/>
    <n v="72.053571428571431"/>
    <x v="1"/>
    <s v="plays"/>
    <x v="3418"/>
    <d v="2014-05-23T20:01:47"/>
  </r>
  <r>
    <x v="0"/>
    <s v="IE"/>
    <s v="EUR"/>
    <n v="1459978200"/>
    <n v="1458416585"/>
    <b v="0"/>
    <n v="46"/>
    <b v="1"/>
    <s v="theater/plays"/>
    <n v="180"/>
    <n v="63.695652173913047"/>
    <x v="1"/>
    <s v="plays"/>
    <x v="3419"/>
    <d v="2016-04-06T21:30:00"/>
  </r>
  <r>
    <x v="0"/>
    <s v="GB"/>
    <s v="GBP"/>
    <n v="1455408000"/>
    <n v="1454638202"/>
    <b v="0"/>
    <n v="34"/>
    <b v="1"/>
    <s v="theater/plays"/>
    <n v="266"/>
    <n v="28.411764705882351"/>
    <x v="1"/>
    <s v="plays"/>
    <x v="3420"/>
    <d v="2016-02-14T00:00:00"/>
  </r>
  <r>
    <x v="0"/>
    <s v="US"/>
    <s v="USD"/>
    <n v="1425495563"/>
    <n v="1422903563"/>
    <b v="0"/>
    <n v="98"/>
    <b v="1"/>
    <s v="theater/plays"/>
    <n v="115"/>
    <n v="103.21428571428571"/>
    <x v="1"/>
    <s v="plays"/>
    <x v="3421"/>
    <d v="2015-03-04T18:59:23"/>
  </r>
  <r>
    <x v="0"/>
    <s v="GB"/>
    <s v="GBP"/>
    <n v="1450051200"/>
    <n v="1447594176"/>
    <b v="0"/>
    <n v="46"/>
    <b v="1"/>
    <s v="theater/plays"/>
    <n v="273"/>
    <n v="71.152173913043484"/>
    <x v="1"/>
    <s v="plays"/>
    <x v="3422"/>
    <d v="2015-12-14T00:00:00"/>
  </r>
  <r>
    <x v="0"/>
    <s v="US"/>
    <s v="USD"/>
    <n v="1429912341"/>
    <n v="1427320341"/>
    <b v="0"/>
    <n v="10"/>
    <b v="1"/>
    <s v="theater/plays"/>
    <n v="100"/>
    <n v="35"/>
    <x v="1"/>
    <s v="plays"/>
    <x v="3423"/>
    <d v="2015-04-24T21:52:21"/>
  </r>
  <r>
    <x v="0"/>
    <s v="US"/>
    <s v="USD"/>
    <n v="1423119540"/>
    <n v="1421252084"/>
    <b v="0"/>
    <n v="76"/>
    <b v="1"/>
    <s v="theater/plays"/>
    <n v="215"/>
    <n v="81.776315789473685"/>
    <x v="1"/>
    <s v="plays"/>
    <x v="3424"/>
    <d v="2015-02-05T06:59:00"/>
  </r>
  <r>
    <x v="0"/>
    <s v="US"/>
    <s v="USD"/>
    <n v="1412434136"/>
    <n v="1409669336"/>
    <b v="0"/>
    <n v="104"/>
    <b v="1"/>
    <s v="theater/plays"/>
    <n v="891.09999999999854"/>
    <n v="297.02980769230766"/>
    <x v="1"/>
    <s v="plays"/>
    <x v="3425"/>
    <d v="2014-10-04T14:48:56"/>
  </r>
  <r>
    <x v="0"/>
    <s v="US"/>
    <s v="USD"/>
    <n v="1411264800"/>
    <n v="1409620903"/>
    <b v="0"/>
    <n v="87"/>
    <b v="1"/>
    <s v="theater/plays"/>
    <n v="305"/>
    <n v="46.609195402298852"/>
    <x v="1"/>
    <s v="plays"/>
    <x v="3426"/>
    <d v="2014-09-21T02:00:00"/>
  </r>
  <r>
    <x v="0"/>
    <s v="GB"/>
    <s v="GBP"/>
    <n v="1404314952"/>
    <n v="1401722952"/>
    <b v="0"/>
    <n v="29"/>
    <b v="1"/>
    <s v="theater/plays"/>
    <n v="0"/>
    <n v="51.724137931034484"/>
    <x v="1"/>
    <s v="plays"/>
    <x v="3427"/>
    <d v="2014-07-02T15:29:12"/>
  </r>
  <r>
    <x v="0"/>
    <s v="GB"/>
    <s v="GBP"/>
    <n v="1425142800"/>
    <n v="1422983847"/>
    <b v="0"/>
    <n v="51"/>
    <b v="1"/>
    <s v="theater/plays"/>
    <n v="55"/>
    <n v="40.294117647058826"/>
    <x v="1"/>
    <s v="plays"/>
    <x v="3428"/>
    <d v="2015-02-28T17:00:00"/>
  </r>
  <r>
    <x v="0"/>
    <s v="GB"/>
    <s v="GBP"/>
    <n v="1478046661"/>
    <n v="1476837061"/>
    <b v="0"/>
    <n v="12"/>
    <b v="1"/>
    <s v="theater/plays"/>
    <n v="45"/>
    <n v="16.25"/>
    <x v="1"/>
    <s v="plays"/>
    <x v="3429"/>
    <d v="2016-11-02T00:31:01"/>
  </r>
  <r>
    <x v="0"/>
    <s v="GB"/>
    <s v="GBP"/>
    <n v="1406760101"/>
    <n v="1404168101"/>
    <b v="0"/>
    <n v="72"/>
    <b v="1"/>
    <s v="theater/plays"/>
    <n v="170.98999999999978"/>
    <n v="30.152638888888887"/>
    <x v="1"/>
    <s v="plays"/>
    <x v="3430"/>
    <d v="2014-07-30T22:41:41"/>
  </r>
  <r>
    <x v="0"/>
    <s v="US"/>
    <s v="USD"/>
    <n v="1408383153"/>
    <n v="1405791153"/>
    <b v="0"/>
    <n v="21"/>
    <b v="1"/>
    <s v="theater/plays"/>
    <n v="0"/>
    <n v="95.238095238095241"/>
    <x v="1"/>
    <s v="plays"/>
    <x v="3431"/>
    <d v="2014-08-18T17:32:33"/>
  </r>
  <r>
    <x v="0"/>
    <s v="US"/>
    <s v="USD"/>
    <n v="1454709600"/>
    <n v="1452520614"/>
    <b v="0"/>
    <n v="42"/>
    <b v="1"/>
    <s v="theater/plays"/>
    <n v="193"/>
    <n v="52.214285714285715"/>
    <x v="1"/>
    <s v="plays"/>
    <x v="3432"/>
    <d v="2016-02-05T22:00:00"/>
  </r>
  <r>
    <x v="0"/>
    <s v="US"/>
    <s v="USD"/>
    <n v="1402974000"/>
    <n v="1400290255"/>
    <b v="0"/>
    <n v="71"/>
    <b v="1"/>
    <s v="theater/plays"/>
    <n v="25"/>
    <n v="134.1549295774648"/>
    <x v="1"/>
    <s v="plays"/>
    <x v="3433"/>
    <d v="2014-06-17T03:00:00"/>
  </r>
  <r>
    <x v="0"/>
    <s v="US"/>
    <s v="USD"/>
    <n v="1404983269"/>
    <n v="1402391269"/>
    <b v="0"/>
    <n v="168"/>
    <b v="1"/>
    <s v="theater/plays"/>
    <n v="555"/>
    <n v="62.827380952380949"/>
    <x v="1"/>
    <s v="plays"/>
    <x v="3434"/>
    <d v="2014-07-10T09:07:49"/>
  </r>
  <r>
    <x v="0"/>
    <s v="US"/>
    <s v="USD"/>
    <n v="1470538800"/>
    <n v="1469112493"/>
    <b v="0"/>
    <n v="19"/>
    <b v="1"/>
    <s v="theater/plays"/>
    <n v="120"/>
    <n v="58.94736842105263"/>
    <x v="1"/>
    <s v="plays"/>
    <x v="3435"/>
    <d v="2016-08-07T03:00:00"/>
  </r>
  <r>
    <x v="0"/>
    <s v="US"/>
    <s v="USD"/>
    <n v="1408638480"/>
    <n v="1406811593"/>
    <b v="0"/>
    <n v="37"/>
    <b v="1"/>
    <s v="theater/plays"/>
    <n v="295"/>
    <n v="143.1081081081081"/>
    <x v="1"/>
    <s v="plays"/>
    <x v="3436"/>
    <d v="2014-08-21T16:28:00"/>
  </r>
  <r>
    <x v="0"/>
    <s v="US"/>
    <s v="USD"/>
    <n v="1440003820"/>
    <n v="1437411820"/>
    <b v="0"/>
    <n v="36"/>
    <b v="1"/>
    <s v="theater/plays"/>
    <n v="30"/>
    <n v="84.166666666666671"/>
    <x v="1"/>
    <s v="plays"/>
    <x v="3437"/>
    <d v="2015-08-19T17:03:40"/>
  </r>
  <r>
    <x v="0"/>
    <s v="GB"/>
    <s v="GBP"/>
    <n v="1430600400"/>
    <n v="1428358567"/>
    <b v="0"/>
    <n v="14"/>
    <b v="1"/>
    <s v="theater/plays"/>
    <n v="105"/>
    <n v="186.07142857142858"/>
    <x v="1"/>
    <s v="plays"/>
    <x v="3438"/>
    <d v="2015-05-02T21:00:00"/>
  </r>
  <r>
    <x v="0"/>
    <s v="US"/>
    <s v="USD"/>
    <n v="1453179540"/>
    <n v="1452030730"/>
    <b v="0"/>
    <n v="18"/>
    <b v="1"/>
    <s v="theater/plays"/>
    <n v="416.1400000000001"/>
    <n v="89.785555555555561"/>
    <x v="1"/>
    <s v="plays"/>
    <x v="3439"/>
    <d v="2016-01-19T04:59:00"/>
  </r>
  <r>
    <x v="0"/>
    <s v="US"/>
    <s v="USD"/>
    <n v="1405095300"/>
    <n v="1403146628"/>
    <b v="0"/>
    <n v="82"/>
    <b v="1"/>
    <s v="theater/plays"/>
    <n v="260.92000000000007"/>
    <n v="64.157560975609755"/>
    <x v="1"/>
    <s v="plays"/>
    <x v="3440"/>
    <d v="2014-07-11T16:15:00"/>
  </r>
  <r>
    <x v="0"/>
    <s v="US"/>
    <s v="USD"/>
    <n v="1447445820"/>
    <n v="1445077121"/>
    <b v="0"/>
    <n v="43"/>
    <b v="1"/>
    <s v="theater/plays"/>
    <n v="65"/>
    <n v="59.651162790697676"/>
    <x v="1"/>
    <s v="plays"/>
    <x v="3441"/>
    <d v="2015-11-13T20:17:00"/>
  </r>
  <r>
    <x v="0"/>
    <s v="US"/>
    <s v="USD"/>
    <n v="1433016672"/>
    <n v="1430424672"/>
    <b v="0"/>
    <n v="8"/>
    <b v="1"/>
    <s v="theater/plays"/>
    <n v="0"/>
    <n v="31.25"/>
    <x v="1"/>
    <s v="plays"/>
    <x v="3442"/>
    <d v="2015-05-30T20:11:12"/>
  </r>
  <r>
    <x v="0"/>
    <s v="US"/>
    <s v="USD"/>
    <n v="1410266146"/>
    <n v="1407674146"/>
    <b v="0"/>
    <n v="45"/>
    <b v="1"/>
    <s v="theater/plays"/>
    <n v="855"/>
    <n v="41.222222222222221"/>
    <x v="1"/>
    <s v="plays"/>
    <x v="3443"/>
    <d v="2014-09-09T12:35:46"/>
  </r>
  <r>
    <x v="0"/>
    <s v="AU"/>
    <s v="AUD"/>
    <n v="1465394340"/>
    <n v="1464677986"/>
    <b v="0"/>
    <n v="20"/>
    <b v="1"/>
    <s v="theater/plays"/>
    <n v="567"/>
    <n v="43.35"/>
    <x v="1"/>
    <s v="plays"/>
    <x v="3444"/>
    <d v="2016-06-08T13:59:00"/>
  </r>
  <r>
    <x v="0"/>
    <s v="GB"/>
    <s v="GBP"/>
    <n v="1445604236"/>
    <n v="1443185036"/>
    <b v="0"/>
    <n v="31"/>
    <b v="1"/>
    <s v="theater/plays"/>
    <n v="0"/>
    <n v="64.516129032258064"/>
    <x v="1"/>
    <s v="plays"/>
    <x v="3445"/>
    <d v="2015-10-23T12:43:56"/>
  </r>
  <r>
    <x v="0"/>
    <s v="GB"/>
    <s v="GBP"/>
    <n v="1423138800"/>
    <n v="1421092725"/>
    <b v="0"/>
    <n v="25"/>
    <b v="1"/>
    <s v="theater/plays"/>
    <n v="82"/>
    <n v="43.28"/>
    <x v="1"/>
    <s v="plays"/>
    <x v="3446"/>
    <d v="2015-02-05T12:20:00"/>
  </r>
  <r>
    <x v="0"/>
    <s v="US"/>
    <s v="USD"/>
    <n v="1458332412"/>
    <n v="1454448012"/>
    <b v="0"/>
    <n v="14"/>
    <b v="1"/>
    <s v="theater/plays"/>
    <n v="78"/>
    <n v="77"/>
    <x v="1"/>
    <s v="plays"/>
    <x v="3447"/>
    <d v="2016-03-18T20:20:12"/>
  </r>
  <r>
    <x v="0"/>
    <s v="US"/>
    <s v="USD"/>
    <n v="1418784689"/>
    <n v="1416192689"/>
    <b v="0"/>
    <n v="45"/>
    <b v="1"/>
    <s v="theater/plays"/>
    <n v="205"/>
    <n v="51.222222222222221"/>
    <x v="1"/>
    <s v="plays"/>
    <x v="3448"/>
    <d v="2014-12-17T02:51:29"/>
  </r>
  <r>
    <x v="0"/>
    <s v="US"/>
    <s v="USD"/>
    <n v="1468036800"/>
    <n v="1465607738"/>
    <b v="0"/>
    <n v="20"/>
    <b v="1"/>
    <s v="theater/plays"/>
    <n v="565"/>
    <n v="68.25"/>
    <x v="1"/>
    <s v="plays"/>
    <x v="3449"/>
    <d v="2016-07-09T04:00:00"/>
  </r>
  <r>
    <x v="0"/>
    <s v="GB"/>
    <s v="GBP"/>
    <n v="1427990071"/>
    <n v="1422809671"/>
    <b v="0"/>
    <n v="39"/>
    <b v="1"/>
    <s v="theater/plays"/>
    <n v="260"/>
    <n v="19.487179487179485"/>
    <x v="1"/>
    <s v="plays"/>
    <x v="3450"/>
    <d v="2015-04-02T15:54:31"/>
  </r>
  <r>
    <x v="0"/>
    <s v="US"/>
    <s v="USD"/>
    <n v="1429636927"/>
    <n v="1427304127"/>
    <b v="0"/>
    <n v="16"/>
    <b v="1"/>
    <s v="theater/plays"/>
    <n v="8"/>
    <n v="41.125"/>
    <x v="1"/>
    <s v="plays"/>
    <x v="3451"/>
    <d v="2015-04-21T17:22:07"/>
  </r>
  <r>
    <x v="0"/>
    <s v="US"/>
    <s v="USD"/>
    <n v="1406087940"/>
    <n v="1404141626"/>
    <b v="0"/>
    <n v="37"/>
    <b v="1"/>
    <s v="theater/plays"/>
    <n v="532"/>
    <n v="41.405405405405403"/>
    <x v="1"/>
    <s v="plays"/>
    <x v="3452"/>
    <d v="2014-07-23T03:59:00"/>
  </r>
  <r>
    <x v="0"/>
    <s v="GB"/>
    <s v="GBP"/>
    <n v="1471130956"/>
    <n v="1465946956"/>
    <b v="0"/>
    <n v="14"/>
    <b v="1"/>
    <s v="theater/plays"/>
    <n v="85"/>
    <n v="27.5"/>
    <x v="1"/>
    <s v="plays"/>
    <x v="3453"/>
    <d v="2016-08-13T23:29:16"/>
  </r>
  <r>
    <x v="0"/>
    <s v="GB"/>
    <s v="GBP"/>
    <n v="1406825159"/>
    <n v="1404233159"/>
    <b v="0"/>
    <n v="21"/>
    <b v="1"/>
    <s v="theater/plays"/>
    <n v="5"/>
    <n v="33.571428571428569"/>
    <x v="1"/>
    <s v="plays"/>
    <x v="3454"/>
    <d v="2014-07-31T16:45:59"/>
  </r>
  <r>
    <x v="0"/>
    <s v="US"/>
    <s v="USD"/>
    <n v="1476381627"/>
    <n v="1473789627"/>
    <b v="0"/>
    <n v="69"/>
    <b v="1"/>
    <s v="theater/plays"/>
    <n v="65"/>
    <n v="145.86956521739131"/>
    <x v="1"/>
    <s v="plays"/>
    <x v="3455"/>
    <d v="2016-10-13T18:00:27"/>
  </r>
  <r>
    <x v="0"/>
    <s v="US"/>
    <s v="USD"/>
    <n v="1406876340"/>
    <n v="1404190567"/>
    <b v="0"/>
    <n v="16"/>
    <b v="1"/>
    <s v="theater/plays"/>
    <n v="2739"/>
    <n v="358.6875"/>
    <x v="1"/>
    <s v="plays"/>
    <x v="3456"/>
    <d v="2014-08-01T06:59:00"/>
  </r>
  <r>
    <x v="0"/>
    <s v="US"/>
    <s v="USD"/>
    <n v="1423720740"/>
    <n v="1421081857"/>
    <b v="0"/>
    <n v="55"/>
    <b v="1"/>
    <s v="theater/plays"/>
    <n v="804"/>
    <n v="50.981818181818184"/>
    <x v="1"/>
    <s v="plays"/>
    <x v="3457"/>
    <d v="2015-02-12T05:59:00"/>
  </r>
  <r>
    <x v="0"/>
    <s v="US"/>
    <s v="USD"/>
    <n v="1422937620"/>
    <n v="1420606303"/>
    <b v="0"/>
    <n v="27"/>
    <b v="1"/>
    <s v="theater/plays"/>
    <n v="238"/>
    <n v="45.037037037037038"/>
    <x v="1"/>
    <s v="plays"/>
    <x v="3458"/>
    <d v="2015-02-03T04:27:00"/>
  </r>
  <r>
    <x v="0"/>
    <s v="GB"/>
    <s v="GBP"/>
    <n v="1463743860"/>
    <n v="1461151860"/>
    <b v="0"/>
    <n v="36"/>
    <b v="1"/>
    <s v="theater/plays"/>
    <n v="131"/>
    <n v="17.527777777777779"/>
    <x v="1"/>
    <s v="plays"/>
    <x v="3459"/>
    <d v="2016-05-20T11:31:00"/>
  </r>
  <r>
    <x v="0"/>
    <s v="GB"/>
    <s v="GBP"/>
    <n v="1408106352"/>
    <n v="1406896752"/>
    <b v="0"/>
    <n v="19"/>
    <b v="1"/>
    <s v="theater/plays"/>
    <n v="450"/>
    <n v="50"/>
    <x v="1"/>
    <s v="plays"/>
    <x v="3460"/>
    <d v="2014-08-15T12:39:12"/>
  </r>
  <r>
    <x v="0"/>
    <s v="US"/>
    <s v="USD"/>
    <n v="1477710000"/>
    <n v="1475248279"/>
    <b v="0"/>
    <n v="12"/>
    <b v="1"/>
    <s v="theater/plays"/>
    <n v="195"/>
    <n v="57.916666666666664"/>
    <x v="1"/>
    <s v="plays"/>
    <x v="3461"/>
    <d v="2016-10-29T03:00:00"/>
  </r>
  <r>
    <x v="0"/>
    <s v="US"/>
    <s v="USD"/>
    <n v="1436551200"/>
    <n v="1435181628"/>
    <b v="0"/>
    <n v="17"/>
    <b v="1"/>
    <s v="theater/plays"/>
    <n v="255"/>
    <n v="29.705882352941178"/>
    <x v="1"/>
    <s v="plays"/>
    <x v="3462"/>
    <d v="2015-07-10T18:00:00"/>
  </r>
  <r>
    <x v="0"/>
    <s v="CA"/>
    <s v="CAD"/>
    <n v="1476158340"/>
    <n v="1472594585"/>
    <b v="0"/>
    <n v="114"/>
    <b v="1"/>
    <s v="theater/plays"/>
    <n v="338"/>
    <n v="90.684210526315795"/>
    <x v="1"/>
    <s v="plays"/>
    <x v="3463"/>
    <d v="2016-10-11T03:59:00"/>
  </r>
  <r>
    <x v="0"/>
    <s v="US"/>
    <s v="USD"/>
    <n v="1471921637"/>
    <n v="1469329637"/>
    <b v="0"/>
    <n v="93"/>
    <b v="1"/>
    <s v="theater/plays"/>
    <n v="116.18000000000029"/>
    <n v="55.012688172043013"/>
    <x v="1"/>
    <s v="plays"/>
    <x v="3464"/>
    <d v="2016-08-23T03:07:17"/>
  </r>
  <r>
    <x v="0"/>
    <s v="GB"/>
    <s v="GBP"/>
    <n v="1439136000"/>
    <n v="1436972472"/>
    <b v="0"/>
    <n v="36"/>
    <b v="1"/>
    <s v="theater/plays"/>
    <n v="60"/>
    <n v="57.222222222222221"/>
    <x v="1"/>
    <s v="plays"/>
    <x v="3465"/>
    <d v="2015-08-09T16:00:00"/>
  </r>
  <r>
    <x v="0"/>
    <s v="US"/>
    <s v="USD"/>
    <n v="1461108450"/>
    <n v="1455928050"/>
    <b v="0"/>
    <n v="61"/>
    <b v="1"/>
    <s v="theater/plays"/>
    <n v="950"/>
    <n v="72.950819672131146"/>
    <x v="1"/>
    <s v="plays"/>
    <x v="3466"/>
    <d v="2016-04-19T23:27:30"/>
  </r>
  <r>
    <x v="0"/>
    <s v="US"/>
    <s v="USD"/>
    <n v="1426864032"/>
    <n v="1424275632"/>
    <b v="0"/>
    <n v="47"/>
    <b v="1"/>
    <s v="theater/plays"/>
    <n v="30"/>
    <n v="64.468085106382972"/>
    <x v="1"/>
    <s v="plays"/>
    <x v="3467"/>
    <d v="2015-03-20T15:07:12"/>
  </r>
  <r>
    <x v="0"/>
    <s v="US"/>
    <s v="USD"/>
    <n v="1474426800"/>
    <n v="1471976529"/>
    <b v="0"/>
    <n v="17"/>
    <b v="1"/>
    <s v="theater/plays"/>
    <n v="2178"/>
    <n v="716.35294117647061"/>
    <x v="1"/>
    <s v="plays"/>
    <x v="3468"/>
    <d v="2016-09-21T03:00:00"/>
  </r>
  <r>
    <x v="0"/>
    <s v="US"/>
    <s v="USD"/>
    <n v="1461857045"/>
    <n v="1459265045"/>
    <b v="0"/>
    <n v="63"/>
    <b v="1"/>
    <s v="theater/plays"/>
    <n v="375"/>
    <n v="50.396825396825399"/>
    <x v="1"/>
    <s v="plays"/>
    <x v="3469"/>
    <d v="2016-04-28T15:24:05"/>
  </r>
  <r>
    <x v="0"/>
    <s v="US"/>
    <s v="USD"/>
    <n v="1468618680"/>
    <n v="1465345902"/>
    <b v="0"/>
    <n v="9"/>
    <b v="1"/>
    <s v="theater/plays"/>
    <n v="125"/>
    <n v="41.666666666666664"/>
    <x v="1"/>
    <s v="plays"/>
    <x v="3470"/>
    <d v="2016-07-15T21:38:00"/>
  </r>
  <r>
    <x v="0"/>
    <s v="GB"/>
    <s v="GBP"/>
    <n v="1409515200"/>
    <n v="1405971690"/>
    <b v="0"/>
    <n v="30"/>
    <b v="1"/>
    <s v="theater/plays"/>
    <n v="573"/>
    <n v="35.766666666666666"/>
    <x v="1"/>
    <s v="plays"/>
    <x v="3471"/>
    <d v="2014-08-31T20:00:00"/>
  </r>
  <r>
    <x v="0"/>
    <s v="US"/>
    <s v="USD"/>
    <n v="1415253540"/>
    <n v="1413432331"/>
    <b v="0"/>
    <n v="23"/>
    <b v="1"/>
    <s v="theater/plays"/>
    <n v="41"/>
    <n v="88.739130434782609"/>
    <x v="1"/>
    <s v="plays"/>
    <x v="3472"/>
    <d v="2014-11-06T05:59:00"/>
  </r>
  <r>
    <x v="0"/>
    <s v="US"/>
    <s v="USD"/>
    <n v="1426883220"/>
    <n v="1425067296"/>
    <b v="0"/>
    <n v="33"/>
    <b v="1"/>
    <s v="theater/plays"/>
    <n v="0"/>
    <n v="148.4848484848485"/>
    <x v="1"/>
    <s v="plays"/>
    <x v="3473"/>
    <d v="2015-03-20T20:27:00"/>
  </r>
  <r>
    <x v="0"/>
    <s v="GB"/>
    <s v="GBP"/>
    <n v="1469016131"/>
    <n v="1466424131"/>
    <b v="0"/>
    <n v="39"/>
    <b v="1"/>
    <s v="theater/plays"/>
    <n v="20"/>
    <n v="51.794871794871796"/>
    <x v="1"/>
    <s v="plays"/>
    <x v="3474"/>
    <d v="2016-07-20T12:02:11"/>
  </r>
  <r>
    <x v="0"/>
    <s v="GB"/>
    <s v="GBP"/>
    <n v="1414972800"/>
    <n v="1412629704"/>
    <b v="0"/>
    <n v="17"/>
    <b v="1"/>
    <s v="theater/plays"/>
    <n v="40"/>
    <n v="20"/>
    <x v="1"/>
    <s v="plays"/>
    <x v="3475"/>
    <d v="2014-11-03T00:00:00"/>
  </r>
  <r>
    <x v="0"/>
    <s v="US"/>
    <s v="USD"/>
    <n v="1414378800"/>
    <n v="1412836990"/>
    <b v="0"/>
    <n v="6"/>
    <b v="1"/>
    <s v="theater/plays"/>
    <n v="12"/>
    <n v="52"/>
    <x v="1"/>
    <s v="plays"/>
    <x v="3476"/>
    <d v="2014-10-27T03:00:00"/>
  </r>
  <r>
    <x v="0"/>
    <s v="US"/>
    <s v="USD"/>
    <n v="1431831600"/>
    <n v="1430761243"/>
    <b v="0"/>
    <n v="39"/>
    <b v="1"/>
    <s v="theater/plays"/>
    <n v="276"/>
    <n v="53.230769230769234"/>
    <x v="1"/>
    <s v="plays"/>
    <x v="3477"/>
    <d v="2015-05-17T03:00:00"/>
  </r>
  <r>
    <x v="0"/>
    <s v="US"/>
    <s v="USD"/>
    <n v="1426539600"/>
    <n v="1424296822"/>
    <b v="0"/>
    <n v="57"/>
    <b v="1"/>
    <s v="theater/plays"/>
    <n v="257"/>
    <n v="39.596491228070178"/>
    <x v="1"/>
    <s v="plays"/>
    <x v="3478"/>
    <d v="2015-03-16T21:00:00"/>
  </r>
  <r>
    <x v="0"/>
    <s v="GB"/>
    <s v="GBP"/>
    <n v="1403382680"/>
    <n v="1400790680"/>
    <b v="0"/>
    <n v="56"/>
    <b v="1"/>
    <s v="theater/plays"/>
    <n v="418"/>
    <n v="34.25"/>
    <x v="1"/>
    <s v="plays"/>
    <x v="3479"/>
    <d v="2014-06-21T20:31:20"/>
  </r>
  <r>
    <x v="0"/>
    <s v="US"/>
    <s v="USD"/>
    <n v="1436562000"/>
    <n v="1434440227"/>
    <b v="0"/>
    <n v="13"/>
    <b v="1"/>
    <s v="theater/plays"/>
    <n v="640"/>
    <n v="164.61538461538461"/>
    <x v="1"/>
    <s v="plays"/>
    <x v="3480"/>
    <d v="2015-07-10T21:00:00"/>
  </r>
  <r>
    <x v="0"/>
    <s v="AU"/>
    <s v="AUD"/>
    <n v="1420178188"/>
    <n v="1418709388"/>
    <b v="0"/>
    <n v="95"/>
    <b v="1"/>
    <s v="theater/plays"/>
    <n v="1880"/>
    <n v="125.05263157894737"/>
    <x v="1"/>
    <s v="plays"/>
    <x v="3481"/>
    <d v="2015-01-02T05:56:28"/>
  </r>
  <r>
    <x v="0"/>
    <s v="GB"/>
    <s v="GBP"/>
    <n v="1404671466"/>
    <n v="1402079466"/>
    <b v="0"/>
    <n v="80"/>
    <b v="1"/>
    <s v="theater/plays"/>
    <n v="1150"/>
    <n v="51.875"/>
    <x v="1"/>
    <s v="plays"/>
    <x v="3482"/>
    <d v="2014-07-06T18:31:06"/>
  </r>
  <r>
    <x v="0"/>
    <s v="US"/>
    <s v="USD"/>
    <n v="1404403381"/>
    <n v="1401811381"/>
    <b v="0"/>
    <n v="133"/>
    <b v="1"/>
    <s v="theater/plays"/>
    <n v="2008"/>
    <n v="40.285714285714285"/>
    <x v="1"/>
    <s v="plays"/>
    <x v="3483"/>
    <d v="2014-07-03T16:03:01"/>
  </r>
  <r>
    <x v="0"/>
    <s v="US"/>
    <s v="USD"/>
    <n v="1466014499"/>
    <n v="1463422499"/>
    <b v="0"/>
    <n v="44"/>
    <b v="1"/>
    <s v="theater/plays"/>
    <n v="356"/>
    <n v="64.909090909090907"/>
    <x v="1"/>
    <s v="plays"/>
    <x v="3484"/>
    <d v="2016-06-15T18:14:59"/>
  </r>
  <r>
    <x v="0"/>
    <s v="US"/>
    <s v="USD"/>
    <n v="1454431080"/>
    <n v="1451839080"/>
    <b v="0"/>
    <n v="30"/>
    <b v="1"/>
    <s v="theater/plays"/>
    <n v="10"/>
    <n v="55.333333333333336"/>
    <x v="1"/>
    <s v="plays"/>
    <x v="3485"/>
    <d v="2016-02-02T16:38:00"/>
  </r>
  <r>
    <x v="0"/>
    <s v="US"/>
    <s v="USD"/>
    <n v="1433314740"/>
    <n v="1430600401"/>
    <b v="0"/>
    <n v="56"/>
    <b v="1"/>
    <s v="theater/plays"/>
    <n v="1656"/>
    <n v="83.142857142857139"/>
    <x v="1"/>
    <s v="plays"/>
    <x v="3486"/>
    <d v="2015-06-03T06:59:00"/>
  </r>
  <r>
    <x v="0"/>
    <s v="GB"/>
    <s v="GBP"/>
    <n v="1435185252"/>
    <n v="1432593252"/>
    <b v="0"/>
    <n v="66"/>
    <b v="1"/>
    <s v="theater/plays"/>
    <n v="555"/>
    <n v="38.712121212121211"/>
    <x v="1"/>
    <s v="plays"/>
    <x v="3487"/>
    <d v="2015-06-24T22:34:12"/>
  </r>
  <r>
    <x v="0"/>
    <s v="US"/>
    <s v="USD"/>
    <n v="1429286400"/>
    <n v="1427221560"/>
    <b v="0"/>
    <n v="29"/>
    <b v="1"/>
    <s v="theater/plays"/>
    <n v="636"/>
    <n v="125.37931034482759"/>
    <x v="1"/>
    <s v="plays"/>
    <x v="3488"/>
    <d v="2015-04-17T16:00:00"/>
  </r>
  <r>
    <x v="0"/>
    <s v="GB"/>
    <s v="GBP"/>
    <n v="1400965200"/>
    <n v="1398352531"/>
    <b v="0"/>
    <n v="72"/>
    <b v="1"/>
    <s v="theater/plays"/>
    <n v="635"/>
    <n v="78.263888888888886"/>
    <x v="1"/>
    <s v="plays"/>
    <x v="3489"/>
    <d v="2014-05-24T21:00:00"/>
  </r>
  <r>
    <x v="0"/>
    <s v="US"/>
    <s v="USD"/>
    <n v="1460574924"/>
    <n v="1457982924"/>
    <b v="0"/>
    <n v="27"/>
    <b v="1"/>
    <s v="theater/plays"/>
    <n v="275"/>
    <n v="47.222222222222221"/>
    <x v="1"/>
    <s v="plays"/>
    <x v="3490"/>
    <d v="2016-04-13T19:15:24"/>
  </r>
  <r>
    <x v="0"/>
    <s v="US"/>
    <s v="USD"/>
    <n v="1431928784"/>
    <n v="1430114384"/>
    <b v="0"/>
    <n v="10"/>
    <b v="1"/>
    <s v="theater/plays"/>
    <n v="291"/>
    <n v="79.099999999999994"/>
    <x v="1"/>
    <s v="plays"/>
    <x v="3491"/>
    <d v="2015-05-18T05:59:44"/>
  </r>
  <r>
    <x v="0"/>
    <s v="US"/>
    <s v="USD"/>
    <n v="1445818397"/>
    <n v="1442794397"/>
    <b v="0"/>
    <n v="35"/>
    <b v="1"/>
    <s v="theater/plays"/>
    <n v="200.2199999999998"/>
    <n v="114.29199999999999"/>
    <x v="1"/>
    <s v="plays"/>
    <x v="3492"/>
    <d v="2015-10-26T00:13:17"/>
  </r>
  <r>
    <x v="0"/>
    <s v="US"/>
    <s v="USD"/>
    <n v="1408252260"/>
    <n v="1406580436"/>
    <b v="0"/>
    <n v="29"/>
    <b v="1"/>
    <s v="theater/plays"/>
    <n v="0"/>
    <n v="51.724137931034484"/>
    <x v="1"/>
    <s v="plays"/>
    <x v="3493"/>
    <d v="2014-08-17T05:11:00"/>
  </r>
  <r>
    <x v="0"/>
    <s v="US"/>
    <s v="USD"/>
    <n v="1480140000"/>
    <n v="1479186575"/>
    <b v="0"/>
    <n v="13"/>
    <b v="1"/>
    <s v="theater/plays"/>
    <n v="0"/>
    <n v="30.76923076923077"/>
    <x v="1"/>
    <s v="plays"/>
    <x v="3494"/>
    <d v="2016-11-26T06:00:00"/>
  </r>
  <r>
    <x v="0"/>
    <s v="CA"/>
    <s v="CAD"/>
    <n v="1414862280"/>
    <n v="1412360309"/>
    <b v="0"/>
    <n v="72"/>
    <b v="1"/>
    <s v="theater/plays"/>
    <n v="343"/>
    <n v="74.208333333333329"/>
    <x v="1"/>
    <s v="plays"/>
    <x v="3495"/>
    <d v="2014-11-01T17:18:00"/>
  </r>
  <r>
    <x v="0"/>
    <s v="US"/>
    <s v="USD"/>
    <n v="1473625166"/>
    <n v="1470169166"/>
    <b v="0"/>
    <n v="78"/>
    <b v="1"/>
    <s v="theater/plays"/>
    <n v="732"/>
    <n v="47.846153846153847"/>
    <x v="1"/>
    <s v="plays"/>
    <x v="3496"/>
    <d v="2016-09-11T20:19:26"/>
  </r>
  <r>
    <x v="0"/>
    <s v="US"/>
    <s v="USD"/>
    <n v="1464904800"/>
    <n v="1463852904"/>
    <b v="0"/>
    <n v="49"/>
    <b v="1"/>
    <s v="theater/plays"/>
    <n v="135"/>
    <n v="34.408163265306122"/>
    <x v="1"/>
    <s v="plays"/>
    <x v="3497"/>
    <d v="2016-06-02T22:00:00"/>
  </r>
  <r>
    <x v="0"/>
    <s v="CA"/>
    <s v="CAD"/>
    <n v="1464471840"/>
    <n v="1459309704"/>
    <b v="0"/>
    <n v="42"/>
    <b v="1"/>
    <s v="theater/plays"/>
    <n v="40"/>
    <n v="40.238095238095241"/>
    <x v="1"/>
    <s v="plays"/>
    <x v="3498"/>
    <d v="2016-05-28T21:44:00"/>
  </r>
  <r>
    <x v="0"/>
    <s v="US"/>
    <s v="USD"/>
    <n v="1435733940"/>
    <n v="1431046325"/>
    <b v="0"/>
    <n v="35"/>
    <b v="1"/>
    <s v="theater/plays"/>
    <n v="110"/>
    <n v="60.285714285714285"/>
    <x v="1"/>
    <s v="plays"/>
    <x v="3499"/>
    <d v="2015-07-01T06:59:00"/>
  </r>
  <r>
    <x v="0"/>
    <s v="US"/>
    <s v="USD"/>
    <n v="1457326740"/>
    <n v="1455919438"/>
    <b v="0"/>
    <n v="42"/>
    <b v="1"/>
    <s v="theater/plays"/>
    <n v="63"/>
    <n v="25.30952380952381"/>
    <x v="1"/>
    <s v="plays"/>
    <x v="3500"/>
    <d v="2016-03-07T04:59:00"/>
  </r>
  <r>
    <x v="0"/>
    <s v="GB"/>
    <s v="GBP"/>
    <n v="1441995595"/>
    <n v="1439835595"/>
    <b v="0"/>
    <n v="42"/>
    <b v="1"/>
    <s v="theater/plays"/>
    <n v="10"/>
    <n v="35.952380952380949"/>
    <x v="1"/>
    <s v="plays"/>
    <x v="3501"/>
    <d v="2015-09-11T18:19:55"/>
  </r>
  <r>
    <x v="0"/>
    <s v="US"/>
    <s v="USD"/>
    <n v="1458100740"/>
    <n v="1456862924"/>
    <b v="0"/>
    <n v="31"/>
    <b v="1"/>
    <s v="theater/plays"/>
    <n v="216"/>
    <n v="136"/>
    <x v="1"/>
    <s v="plays"/>
    <x v="3502"/>
    <d v="2016-03-16T03:59:00"/>
  </r>
  <r>
    <x v="0"/>
    <s v="GB"/>
    <s v="GBP"/>
    <n v="1469359728"/>
    <n v="1466767728"/>
    <b v="0"/>
    <n v="38"/>
    <b v="1"/>
    <s v="theater/plays"/>
    <n v="189"/>
    <n v="70.763157894736835"/>
    <x v="1"/>
    <s v="plays"/>
    <x v="3503"/>
    <d v="2016-07-24T11:28:48"/>
  </r>
  <r>
    <x v="0"/>
    <s v="US"/>
    <s v="USD"/>
    <n v="1447959491"/>
    <n v="1445363891"/>
    <b v="0"/>
    <n v="8"/>
    <b v="1"/>
    <s v="theater/plays"/>
    <n v="0"/>
    <n v="125"/>
    <x v="1"/>
    <s v="plays"/>
    <x v="3504"/>
    <d v="2015-11-19T18:58:11"/>
  </r>
  <r>
    <x v="0"/>
    <s v="US"/>
    <s v="USD"/>
    <n v="1399953600"/>
    <n v="1398983245"/>
    <b v="0"/>
    <n v="39"/>
    <b v="1"/>
    <s v="theater/plays"/>
    <n v="94"/>
    <n v="66.512820512820511"/>
    <x v="1"/>
    <s v="plays"/>
    <x v="3505"/>
    <d v="2014-05-13T04:00:00"/>
  </r>
  <r>
    <x v="0"/>
    <s v="US"/>
    <s v="USD"/>
    <n v="1408815440"/>
    <n v="1404927440"/>
    <b v="0"/>
    <n v="29"/>
    <b v="1"/>
    <s v="theater/plays"/>
    <n v="45"/>
    <n v="105"/>
    <x v="1"/>
    <s v="plays"/>
    <x v="3506"/>
    <d v="2014-08-23T17:37:20"/>
  </r>
  <r>
    <x v="0"/>
    <s v="US"/>
    <s v="USD"/>
    <n v="1464732537"/>
    <n v="1462140537"/>
    <b v="0"/>
    <n v="72"/>
    <b v="1"/>
    <s v="theater/plays"/>
    <n v="440"/>
    <n v="145"/>
    <x v="1"/>
    <s v="plays"/>
    <x v="3507"/>
    <d v="2016-05-31T22:08:57"/>
  </r>
  <r>
    <x v="0"/>
    <s v="GB"/>
    <s v="GBP"/>
    <n v="1462914000"/>
    <n v="1460914253"/>
    <b v="0"/>
    <n v="15"/>
    <b v="1"/>
    <s v="theater/plays"/>
    <n v="80"/>
    <n v="12"/>
    <x v="1"/>
    <s v="plays"/>
    <x v="3508"/>
    <d v="2016-05-10T21:00:00"/>
  </r>
  <r>
    <x v="0"/>
    <s v="US"/>
    <s v="USD"/>
    <n v="1416545700"/>
    <n v="1415392666"/>
    <b v="0"/>
    <n v="33"/>
    <b v="1"/>
    <s v="theater/plays"/>
    <n v="190"/>
    <n v="96.666666666666671"/>
    <x v="1"/>
    <s v="plays"/>
    <x v="3509"/>
    <d v="2014-11-21T04:55:00"/>
  </r>
  <r>
    <x v="0"/>
    <s v="US"/>
    <s v="USD"/>
    <n v="1404312846"/>
    <n v="1402584846"/>
    <b v="0"/>
    <n v="15"/>
    <b v="1"/>
    <s v="theater/plays"/>
    <n v="5"/>
    <n v="60.333333333333336"/>
    <x v="1"/>
    <s v="plays"/>
    <x v="3510"/>
    <d v="2014-07-02T14:54:06"/>
  </r>
  <r>
    <x v="0"/>
    <s v="GB"/>
    <s v="GBP"/>
    <n v="1415385000"/>
    <n v="1413406695"/>
    <b v="0"/>
    <n v="19"/>
    <b v="1"/>
    <s v="theater/plays"/>
    <n v="18"/>
    <n v="79.89473684210526"/>
    <x v="1"/>
    <s v="plays"/>
    <x v="3511"/>
    <d v="2014-11-07T18:30:00"/>
  </r>
  <r>
    <x v="0"/>
    <s v="GB"/>
    <s v="GBP"/>
    <n v="1429789992"/>
    <n v="1424609592"/>
    <b v="0"/>
    <n v="17"/>
    <b v="1"/>
    <s v="theater/plays"/>
    <n v="0"/>
    <n v="58.823529411764703"/>
    <x v="1"/>
    <s v="plays"/>
    <x v="3512"/>
    <d v="2015-04-23T11:53:12"/>
  </r>
  <r>
    <x v="0"/>
    <s v="US"/>
    <s v="USD"/>
    <n v="1401857940"/>
    <n v="1400725112"/>
    <b v="0"/>
    <n v="44"/>
    <b v="1"/>
    <s v="theater/plays"/>
    <n v="515"/>
    <n v="75.340909090909093"/>
    <x v="1"/>
    <s v="plays"/>
    <x v="3513"/>
    <d v="2014-06-04T04:59:00"/>
  </r>
  <r>
    <x v="0"/>
    <s v="US"/>
    <s v="USD"/>
    <n v="1422853140"/>
    <n v="1421439552"/>
    <b v="0"/>
    <n v="10"/>
    <b v="1"/>
    <s v="theater/plays"/>
    <n v="50"/>
    <n v="55"/>
    <x v="1"/>
    <s v="plays"/>
    <x v="3514"/>
    <d v="2015-02-02T04:59:00"/>
  </r>
  <r>
    <x v="0"/>
    <s v="US"/>
    <s v="USD"/>
    <n v="1433097171"/>
    <n v="1430505171"/>
    <b v="0"/>
    <n v="46"/>
    <b v="1"/>
    <s v="theater/plays"/>
    <n v="80"/>
    <n v="66.956521739130437"/>
    <x v="1"/>
    <s v="plays"/>
    <x v="3515"/>
    <d v="2015-05-31T18:32:51"/>
  </r>
  <r>
    <x v="0"/>
    <s v="US"/>
    <s v="USD"/>
    <n v="1410145200"/>
    <n v="1407197670"/>
    <b v="0"/>
    <n v="11"/>
    <b v="1"/>
    <s v="theater/plays"/>
    <n v="0"/>
    <n v="227.27272727272728"/>
    <x v="1"/>
    <s v="plays"/>
    <x v="3516"/>
    <d v="2014-09-08T03:00:00"/>
  </r>
  <r>
    <x v="0"/>
    <s v="GB"/>
    <s v="GBP"/>
    <n v="1404471600"/>
    <n v="1401910634"/>
    <b v="0"/>
    <n v="13"/>
    <b v="1"/>
    <s v="theater/plays"/>
    <n v="0"/>
    <n v="307.69230769230768"/>
    <x v="1"/>
    <s v="plays"/>
    <x v="3517"/>
    <d v="2014-07-04T11:00:00"/>
  </r>
  <r>
    <x v="0"/>
    <s v="US"/>
    <s v="USD"/>
    <n v="1412259660"/>
    <n v="1410461299"/>
    <b v="0"/>
    <n v="33"/>
    <b v="1"/>
    <s v="theater/plays"/>
    <n v="150.69000000000005"/>
    <n v="50.020909090909093"/>
    <x v="1"/>
    <s v="plays"/>
    <x v="3518"/>
    <d v="2014-10-02T14:21:00"/>
  </r>
  <r>
    <x v="0"/>
    <s v="GB"/>
    <s v="GBP"/>
    <n v="1425478950"/>
    <n v="1422886950"/>
    <b v="0"/>
    <n v="28"/>
    <b v="1"/>
    <s v="theater/plays"/>
    <n v="27"/>
    <n v="72.392857142857139"/>
    <x v="1"/>
    <s v="plays"/>
    <x v="3519"/>
    <d v="2015-03-04T14:22:30"/>
  </r>
  <r>
    <x v="0"/>
    <s v="GB"/>
    <s v="GBP"/>
    <n v="1441547220"/>
    <n v="1439322412"/>
    <b v="0"/>
    <n v="21"/>
    <b v="1"/>
    <s v="theater/plays"/>
    <n v="15"/>
    <n v="95.952380952380949"/>
    <x v="1"/>
    <s v="plays"/>
    <x v="3520"/>
    <d v="2015-09-06T13:47:00"/>
  </r>
  <r>
    <x v="0"/>
    <s v="US"/>
    <s v="USD"/>
    <n v="1411980020"/>
    <n v="1409388020"/>
    <b v="0"/>
    <n v="13"/>
    <b v="1"/>
    <s v="theater/plays"/>
    <n v="243"/>
    <n v="45.615384615384613"/>
    <x v="1"/>
    <s v="plays"/>
    <x v="3521"/>
    <d v="2014-09-29T08:40:20"/>
  </r>
  <r>
    <x v="0"/>
    <s v="GB"/>
    <s v="GBP"/>
    <n v="1442311560"/>
    <n v="1439924246"/>
    <b v="0"/>
    <n v="34"/>
    <b v="1"/>
    <s v="theater/plays"/>
    <n v="0"/>
    <n v="41.029411764705884"/>
    <x v="1"/>
    <s v="plays"/>
    <x v="3522"/>
    <d v="2015-09-15T10:06:00"/>
  </r>
  <r>
    <x v="0"/>
    <s v="GB"/>
    <s v="GBP"/>
    <n v="1474844400"/>
    <n v="1469871148"/>
    <b v="0"/>
    <n v="80"/>
    <b v="1"/>
    <s v="theater/plays"/>
    <n v="546"/>
    <n v="56.825000000000003"/>
    <x v="1"/>
    <s v="plays"/>
    <x v="3523"/>
    <d v="2016-09-25T23:00:00"/>
  </r>
  <r>
    <x v="0"/>
    <s v="US"/>
    <s v="USD"/>
    <n v="1410580800"/>
    <n v="1409336373"/>
    <b v="0"/>
    <n v="74"/>
    <b v="1"/>
    <s v="theater/plays"/>
    <n v="156"/>
    <n v="137.24324324324326"/>
    <x v="1"/>
    <s v="plays"/>
    <x v="3524"/>
    <d v="2014-09-13T04:00:00"/>
  </r>
  <r>
    <x v="0"/>
    <s v="US"/>
    <s v="USD"/>
    <n v="1439136000"/>
    <n v="1438188106"/>
    <b v="0"/>
    <n v="7"/>
    <b v="1"/>
    <s v="theater/plays"/>
    <n v="30"/>
    <n v="75.714285714285708"/>
    <x v="1"/>
    <s v="plays"/>
    <x v="3525"/>
    <d v="2015-08-09T16:00:00"/>
  </r>
  <r>
    <x v="0"/>
    <s v="US"/>
    <s v="USD"/>
    <n v="1461823140"/>
    <n v="1459411371"/>
    <b v="0"/>
    <n v="34"/>
    <b v="1"/>
    <s v="theater/plays"/>
    <n v="66"/>
    <n v="99"/>
    <x v="1"/>
    <s v="plays"/>
    <x v="3526"/>
    <d v="2016-04-28T05:59:00"/>
  </r>
  <r>
    <x v="0"/>
    <s v="US"/>
    <s v="USD"/>
    <n v="1436587140"/>
    <n v="1434069205"/>
    <b v="0"/>
    <n v="86"/>
    <b v="1"/>
    <s v="theater/plays"/>
    <n v="1015"/>
    <n v="81.569767441860463"/>
    <x v="1"/>
    <s v="plays"/>
    <x v="3527"/>
    <d v="2015-07-11T03:59:00"/>
  </r>
  <r>
    <x v="0"/>
    <s v="GB"/>
    <s v="GBP"/>
    <n v="1484740918"/>
    <n v="1483012918"/>
    <b v="0"/>
    <n v="37"/>
    <b v="1"/>
    <s v="theater/plays"/>
    <n v="19"/>
    <n v="45.108108108108105"/>
    <x v="1"/>
    <s v="plays"/>
    <x v="3528"/>
    <d v="2017-01-18T12:01:58"/>
  </r>
  <r>
    <x v="0"/>
    <s v="US"/>
    <s v="USD"/>
    <n v="1436749200"/>
    <n v="1434997018"/>
    <b v="0"/>
    <n v="18"/>
    <b v="1"/>
    <s v="theater/plays"/>
    <n v="160"/>
    <n v="36.666666666666664"/>
    <x v="1"/>
    <s v="plays"/>
    <x v="3529"/>
    <d v="2015-07-13T01:00:00"/>
  </r>
  <r>
    <x v="0"/>
    <s v="GB"/>
    <s v="GBP"/>
    <n v="1460318400"/>
    <n v="1457881057"/>
    <b v="0"/>
    <n v="22"/>
    <b v="1"/>
    <s v="theater/plays"/>
    <n v="0"/>
    <n v="125"/>
    <x v="1"/>
    <s v="plays"/>
    <x v="3530"/>
    <d v="2016-04-10T20:00:00"/>
  </r>
  <r>
    <x v="0"/>
    <s v="US"/>
    <s v="USD"/>
    <n v="1467301334"/>
    <n v="1464709334"/>
    <b v="0"/>
    <n v="26"/>
    <b v="1"/>
    <s v="theater/plays"/>
    <n v="280"/>
    <n v="49.230769230769234"/>
    <x v="1"/>
    <s v="plays"/>
    <x v="3531"/>
    <d v="2016-06-30T15:42:14"/>
  </r>
  <r>
    <x v="0"/>
    <s v="US"/>
    <s v="USD"/>
    <n v="1411012740"/>
    <n v="1409667827"/>
    <b v="0"/>
    <n v="27"/>
    <b v="1"/>
    <s v="theater/plays"/>
    <n v="182"/>
    <n v="42.296296296296298"/>
    <x v="1"/>
    <s v="plays"/>
    <x v="3532"/>
    <d v="2014-09-18T03:59:00"/>
  </r>
  <r>
    <x v="0"/>
    <s v="US"/>
    <s v="USD"/>
    <n v="1447269367"/>
    <n v="1444673767"/>
    <b v="0"/>
    <n v="8"/>
    <b v="1"/>
    <s v="theater/plays"/>
    <n v="131"/>
    <n v="78.875"/>
    <x v="1"/>
    <s v="plays"/>
    <x v="3533"/>
    <d v="2015-11-11T19:16:07"/>
  </r>
  <r>
    <x v="0"/>
    <s v="US"/>
    <s v="USD"/>
    <n v="1443711623"/>
    <n v="1440687623"/>
    <b v="0"/>
    <n v="204"/>
    <b v="1"/>
    <s v="theater/plays"/>
    <n v="2810"/>
    <n v="38.284313725490193"/>
    <x v="1"/>
    <s v="plays"/>
    <x v="3534"/>
    <d v="2015-10-01T15:00:23"/>
  </r>
  <r>
    <x v="0"/>
    <s v="GB"/>
    <s v="GBP"/>
    <n v="1443808800"/>
    <n v="1441120910"/>
    <b v="0"/>
    <n v="46"/>
    <b v="1"/>
    <s v="theater/plays"/>
    <n v="63"/>
    <n v="44.847826086956523"/>
    <x v="1"/>
    <s v="plays"/>
    <x v="3535"/>
    <d v="2015-10-02T18:00:00"/>
  </r>
  <r>
    <x v="0"/>
    <s v="GB"/>
    <s v="GBP"/>
    <n v="1450612740"/>
    <n v="1448040425"/>
    <b v="0"/>
    <n v="17"/>
    <b v="1"/>
    <s v="theater/plays"/>
    <n v="80"/>
    <n v="13.529411764705882"/>
    <x v="1"/>
    <s v="plays"/>
    <x v="3536"/>
    <d v="2015-12-20T11:59:00"/>
  </r>
  <r>
    <x v="0"/>
    <s v="CA"/>
    <s v="CAD"/>
    <n v="1416211140"/>
    <n v="1413016216"/>
    <b v="0"/>
    <n v="28"/>
    <b v="1"/>
    <s v="theater/plays"/>
    <n v="543"/>
    <n v="43.5"/>
    <x v="1"/>
    <s v="plays"/>
    <x v="3537"/>
    <d v="2014-11-17T07:59:00"/>
  </r>
  <r>
    <x v="0"/>
    <s v="GB"/>
    <s v="GBP"/>
    <n v="1471428340"/>
    <n v="1469009140"/>
    <b v="0"/>
    <n v="83"/>
    <b v="1"/>
    <s v="theater/plays"/>
    <n v="569"/>
    <n v="30.951807228915662"/>
    <x v="1"/>
    <s v="plays"/>
    <x v="3538"/>
    <d v="2016-08-17T10:05:40"/>
  </r>
  <r>
    <x v="0"/>
    <s v="US"/>
    <s v="USD"/>
    <n v="1473358122"/>
    <n v="1471543722"/>
    <b v="0"/>
    <n v="13"/>
    <b v="1"/>
    <s v="theater/plays"/>
    <n v="118"/>
    <n v="55.230769230769234"/>
    <x v="1"/>
    <s v="plays"/>
    <x v="3539"/>
    <d v="2016-09-08T18:08:42"/>
  </r>
  <r>
    <x v="0"/>
    <s v="GB"/>
    <s v="GBP"/>
    <n v="1466899491"/>
    <n v="1464307491"/>
    <b v="0"/>
    <n v="8"/>
    <b v="1"/>
    <s v="theater/plays"/>
    <n v="69"/>
    <n v="46.125"/>
    <x v="1"/>
    <s v="plays"/>
    <x v="3540"/>
    <d v="2016-06-26T00:04:51"/>
  </r>
  <r>
    <x v="0"/>
    <s v="GB"/>
    <s v="GBP"/>
    <n v="1441042275"/>
    <n v="1438882275"/>
    <b v="0"/>
    <n v="32"/>
    <b v="1"/>
    <s v="theater/plays"/>
    <n v="60"/>
    <n v="39.375"/>
    <x v="1"/>
    <s v="plays"/>
    <x v="3541"/>
    <d v="2015-08-31T17:31:15"/>
  </r>
  <r>
    <x v="0"/>
    <s v="US"/>
    <s v="USD"/>
    <n v="1410099822"/>
    <n v="1404915822"/>
    <b v="0"/>
    <n v="85"/>
    <b v="1"/>
    <s v="theater/plays"/>
    <n v="123"/>
    <n v="66.152941176470591"/>
    <x v="1"/>
    <s v="plays"/>
    <x v="3542"/>
    <d v="2014-09-07T14:23:42"/>
  </r>
  <r>
    <x v="0"/>
    <s v="DE"/>
    <s v="EUR"/>
    <n v="1435255659"/>
    <n v="1432663659"/>
    <b v="0"/>
    <n v="29"/>
    <b v="1"/>
    <s v="theater/plays"/>
    <n v="70"/>
    <n v="54.137931034482762"/>
    <x v="1"/>
    <s v="plays"/>
    <x v="3543"/>
    <d v="2015-06-25T18:07:39"/>
  </r>
  <r>
    <x v="0"/>
    <s v="US"/>
    <s v="USD"/>
    <n v="1425758257"/>
    <n v="1423166257"/>
    <b v="0"/>
    <n v="24"/>
    <b v="1"/>
    <s v="theater/plays"/>
    <n v="0"/>
    <n v="104.16666666666667"/>
    <x v="1"/>
    <s v="plays"/>
    <x v="3544"/>
    <d v="2015-03-07T19:57:37"/>
  </r>
  <r>
    <x v="0"/>
    <s v="US"/>
    <s v="USD"/>
    <n v="1428780159"/>
    <n v="1426188159"/>
    <b v="0"/>
    <n v="8"/>
    <b v="1"/>
    <s v="theater/plays"/>
    <n v="1"/>
    <n v="31.375"/>
    <x v="1"/>
    <s v="plays"/>
    <x v="3545"/>
    <d v="2015-04-11T19:22:39"/>
  </r>
  <r>
    <x v="0"/>
    <s v="US"/>
    <s v="USD"/>
    <n v="1427860740"/>
    <n v="1426002684"/>
    <b v="0"/>
    <n v="19"/>
    <b v="1"/>
    <s v="theater/plays"/>
    <n v="25"/>
    <n v="59.210526315789473"/>
    <x v="1"/>
    <s v="plays"/>
    <x v="3546"/>
    <d v="2015-04-01T03:59:00"/>
  </r>
  <r>
    <x v="0"/>
    <s v="US"/>
    <s v="USD"/>
    <n v="1463198340"/>
    <n v="1461117201"/>
    <b v="0"/>
    <n v="336"/>
    <b v="1"/>
    <s v="theater/plays"/>
    <n v="5043.25"/>
    <n v="119.17633928571429"/>
    <x v="1"/>
    <s v="plays"/>
    <x v="3547"/>
    <d v="2016-05-14T03:59:00"/>
  </r>
  <r>
    <x v="0"/>
    <s v="US"/>
    <s v="USD"/>
    <n v="1457139600"/>
    <n v="1455230214"/>
    <b v="0"/>
    <n v="13"/>
    <b v="1"/>
    <s v="theater/plays"/>
    <n v="40"/>
    <n v="164.61538461538461"/>
    <x v="1"/>
    <s v="plays"/>
    <x v="3548"/>
    <d v="2016-03-05T01:00:00"/>
  </r>
  <r>
    <x v="0"/>
    <s v="GB"/>
    <s v="GBP"/>
    <n v="1441358873"/>
    <n v="1438939673"/>
    <b v="0"/>
    <n v="42"/>
    <b v="1"/>
    <s v="theater/plays"/>
    <n v="20"/>
    <n v="24.285714285714285"/>
    <x v="1"/>
    <s v="plays"/>
    <x v="3549"/>
    <d v="2015-09-04T09:27:53"/>
  </r>
  <r>
    <x v="0"/>
    <s v="GB"/>
    <s v="GBP"/>
    <n v="1462224398"/>
    <n v="1459632398"/>
    <b v="0"/>
    <n v="64"/>
    <b v="1"/>
    <s v="theater/plays"/>
    <n v="120"/>
    <n v="40.9375"/>
    <x v="1"/>
    <s v="plays"/>
    <x v="3550"/>
    <d v="2016-05-02T21:26:38"/>
  </r>
  <r>
    <x v="0"/>
    <s v="US"/>
    <s v="USD"/>
    <n v="1400796420"/>
    <n v="1398342170"/>
    <b v="0"/>
    <n v="25"/>
    <b v="1"/>
    <s v="theater/plays"/>
    <n v="27.5"/>
    <n v="61.1"/>
    <x v="1"/>
    <s v="plays"/>
    <x v="3551"/>
    <d v="2014-05-22T22:07:00"/>
  </r>
  <r>
    <x v="0"/>
    <s v="GB"/>
    <s v="GBP"/>
    <n v="1403964324"/>
    <n v="1401372324"/>
    <b v="0"/>
    <n v="20"/>
    <b v="1"/>
    <s v="theater/plays"/>
    <n v="0"/>
    <n v="38.65"/>
    <x v="1"/>
    <s v="plays"/>
    <x v="3552"/>
    <d v="2014-06-28T14:05:24"/>
  </r>
  <r>
    <x v="0"/>
    <s v="US"/>
    <s v="USD"/>
    <n v="1439337600"/>
    <n v="1436575280"/>
    <b v="0"/>
    <n v="104"/>
    <b v="1"/>
    <s v="theater/plays"/>
    <n v="345"/>
    <n v="56.20192307692308"/>
    <x v="1"/>
    <s v="plays"/>
    <x v="3553"/>
    <d v="2015-08-12T00:00:00"/>
  </r>
  <r>
    <x v="0"/>
    <s v="US"/>
    <s v="USD"/>
    <n v="1423674000"/>
    <n v="1421025159"/>
    <b v="0"/>
    <n v="53"/>
    <b v="1"/>
    <s v="theater/plays"/>
    <n v="671.10999999999967"/>
    <n v="107.00207547169811"/>
    <x v="1"/>
    <s v="plays"/>
    <x v="3554"/>
    <d v="2015-02-11T17:00:00"/>
  </r>
  <r>
    <x v="0"/>
    <s v="IT"/>
    <s v="EUR"/>
    <n v="1479382594"/>
    <n v="1476786994"/>
    <b v="0"/>
    <n v="14"/>
    <b v="1"/>
    <s v="theater/plays"/>
    <n v="0"/>
    <n v="171.42857142857142"/>
    <x v="1"/>
    <s v="plays"/>
    <x v="3555"/>
    <d v="2016-11-17T11:36:34"/>
  </r>
  <r>
    <x v="0"/>
    <s v="GB"/>
    <s v="GBP"/>
    <n v="1408289724"/>
    <n v="1403105724"/>
    <b v="0"/>
    <n v="20"/>
    <b v="1"/>
    <s v="theater/plays"/>
    <n v="10"/>
    <n v="110.5"/>
    <x v="1"/>
    <s v="plays"/>
    <x v="3556"/>
    <d v="2014-08-17T15:35:24"/>
  </r>
  <r>
    <x v="0"/>
    <s v="US"/>
    <s v="USD"/>
    <n v="1399271911"/>
    <n v="1396334311"/>
    <b v="0"/>
    <n v="558"/>
    <b v="1"/>
    <s v="theater/plays"/>
    <n v="36"/>
    <n v="179.27598566308242"/>
    <x v="1"/>
    <s v="plays"/>
    <x v="3557"/>
    <d v="2014-05-05T06:38:31"/>
  </r>
  <r>
    <x v="0"/>
    <s v="GB"/>
    <s v="GBP"/>
    <n v="1435352400"/>
    <n v="1431718575"/>
    <b v="0"/>
    <n v="22"/>
    <b v="1"/>
    <s v="theater/plays"/>
    <n v="154"/>
    <n v="22.90909090909091"/>
    <x v="1"/>
    <s v="plays"/>
    <x v="3558"/>
    <d v="2015-06-26T21:00:00"/>
  </r>
  <r>
    <x v="0"/>
    <s v="AU"/>
    <s v="AUD"/>
    <n v="1438333080"/>
    <n v="1436408308"/>
    <b v="0"/>
    <n v="24"/>
    <b v="1"/>
    <s v="theater/plays"/>
    <n v="35"/>
    <n v="43.125"/>
    <x v="1"/>
    <s v="plays"/>
    <x v="3559"/>
    <d v="2015-07-31T08:58:00"/>
  </r>
  <r>
    <x v="0"/>
    <s v="CA"/>
    <s v="CAD"/>
    <n v="1432694700"/>
    <n v="1429651266"/>
    <b v="0"/>
    <n v="74"/>
    <b v="1"/>
    <s v="theater/plays"/>
    <n v="270"/>
    <n v="46.891891891891895"/>
    <x v="1"/>
    <s v="plays"/>
    <x v="3560"/>
    <d v="2015-05-27T02:45:00"/>
  </r>
  <r>
    <x v="0"/>
    <s v="US"/>
    <s v="USD"/>
    <n v="1438799760"/>
    <n v="1437236378"/>
    <b v="0"/>
    <n v="54"/>
    <b v="1"/>
    <s v="theater/plays"/>
    <n v="60"/>
    <n v="47.407407407407405"/>
    <x v="1"/>
    <s v="plays"/>
    <x v="3561"/>
    <d v="2015-08-05T18:36:00"/>
  </r>
  <r>
    <x v="0"/>
    <s v="GB"/>
    <s v="GBP"/>
    <n v="1457906400"/>
    <n v="1457115427"/>
    <b v="0"/>
    <n v="31"/>
    <b v="1"/>
    <s v="theater/plays"/>
    <n v="154"/>
    <n v="15.129032258064516"/>
    <x v="1"/>
    <s v="plays"/>
    <x v="3562"/>
    <d v="2016-03-13T22:00:00"/>
  </r>
  <r>
    <x v="0"/>
    <s v="GB"/>
    <s v="GBP"/>
    <n v="1470078000"/>
    <n v="1467648456"/>
    <b v="0"/>
    <n v="25"/>
    <b v="1"/>
    <s v="theater/plays"/>
    <n v="27.450000000000045"/>
    <n v="21.098000000000003"/>
    <x v="1"/>
    <s v="plays"/>
    <x v="3563"/>
    <d v="2016-08-01T19:00:00"/>
  </r>
  <r>
    <x v="0"/>
    <s v="GB"/>
    <s v="GBP"/>
    <n v="1444060800"/>
    <n v="1440082649"/>
    <b v="0"/>
    <n v="17"/>
    <b v="1"/>
    <s v="theater/plays"/>
    <n v="5"/>
    <n v="59.117647058823529"/>
    <x v="1"/>
    <s v="plays"/>
    <x v="3564"/>
    <d v="2015-10-05T16:00:00"/>
  </r>
  <r>
    <x v="0"/>
    <s v="US"/>
    <s v="USD"/>
    <n v="1420048208"/>
    <n v="1417456208"/>
    <b v="0"/>
    <n v="12"/>
    <b v="1"/>
    <s v="theater/plays"/>
    <n v="275"/>
    <n v="97.916666666666671"/>
    <x v="1"/>
    <s v="plays"/>
    <x v="3565"/>
    <d v="2014-12-31T17:50:08"/>
  </r>
  <r>
    <x v="0"/>
    <s v="GB"/>
    <s v="GBP"/>
    <n v="1422015083"/>
    <n v="1419423083"/>
    <b v="0"/>
    <n v="38"/>
    <b v="1"/>
    <s v="theater/plays"/>
    <n v="95"/>
    <n v="55.131578947368418"/>
    <x v="1"/>
    <s v="plays"/>
    <x v="3566"/>
    <d v="2015-01-23T12:11:23"/>
  </r>
  <r>
    <x v="0"/>
    <s v="GB"/>
    <s v="GBP"/>
    <n v="1433964444"/>
    <n v="1431372444"/>
    <b v="0"/>
    <n v="41"/>
    <b v="1"/>
    <s v="theater/plays"/>
    <n v="88"/>
    <n v="26.536585365853657"/>
    <x v="1"/>
    <s v="plays"/>
    <x v="3567"/>
    <d v="2015-06-10T19:27:24"/>
  </r>
  <r>
    <x v="0"/>
    <s v="US"/>
    <s v="USD"/>
    <n v="1410975994"/>
    <n v="1408383994"/>
    <b v="0"/>
    <n v="19"/>
    <b v="1"/>
    <s v="theater/plays"/>
    <n v="110"/>
    <n v="58.421052631578945"/>
    <x v="1"/>
    <s v="plays"/>
    <x v="3568"/>
    <d v="2014-09-17T17:46:34"/>
  </r>
  <r>
    <x v="0"/>
    <s v="US"/>
    <s v="USD"/>
    <n v="1420734696"/>
    <n v="1418142696"/>
    <b v="0"/>
    <n v="41"/>
    <b v="1"/>
    <s v="theater/plays"/>
    <n v="24"/>
    <n v="122.53658536585365"/>
    <x v="1"/>
    <s v="plays"/>
    <x v="3569"/>
    <d v="2015-01-08T16:31:36"/>
  </r>
  <r>
    <x v="0"/>
    <s v="US"/>
    <s v="USD"/>
    <n v="1420009200"/>
    <n v="1417593483"/>
    <b v="0"/>
    <n v="26"/>
    <b v="1"/>
    <s v="theater/plays"/>
    <n v="287"/>
    <n v="87.961538461538467"/>
    <x v="1"/>
    <s v="plays"/>
    <x v="3570"/>
    <d v="2014-12-31T07:00:00"/>
  </r>
  <r>
    <x v="0"/>
    <s v="GB"/>
    <s v="GBP"/>
    <n v="1414701413"/>
    <n v="1412109413"/>
    <b v="0"/>
    <n v="25"/>
    <b v="1"/>
    <s v="theater/plays"/>
    <n v="331"/>
    <n v="73.239999999999995"/>
    <x v="1"/>
    <s v="plays"/>
    <x v="3571"/>
    <d v="2014-10-30T20:36:53"/>
  </r>
  <r>
    <x v="0"/>
    <s v="GB"/>
    <s v="GBP"/>
    <n v="1434894082"/>
    <n v="1432302082"/>
    <b v="0"/>
    <n v="9"/>
    <b v="1"/>
    <s v="theater/plays"/>
    <n v="0"/>
    <n v="55.555555555555557"/>
    <x v="1"/>
    <s v="plays"/>
    <x v="3572"/>
    <d v="2015-06-21T13:41:22"/>
  </r>
  <r>
    <x v="0"/>
    <s v="GB"/>
    <s v="GBP"/>
    <n v="1415440846"/>
    <n v="1412845246"/>
    <b v="0"/>
    <n v="78"/>
    <b v="1"/>
    <s v="theater/plays"/>
    <n v="84"/>
    <n v="39.53846153846154"/>
    <x v="1"/>
    <s v="plays"/>
    <x v="3573"/>
    <d v="2014-11-08T10:00:46"/>
  </r>
  <r>
    <x v="0"/>
    <s v="US"/>
    <s v="USD"/>
    <n v="1415921848"/>
    <n v="1413326248"/>
    <b v="0"/>
    <n v="45"/>
    <b v="1"/>
    <s v="theater/plays"/>
    <n v="355"/>
    <n v="136.77777777777777"/>
    <x v="1"/>
    <s v="plays"/>
    <x v="3574"/>
    <d v="2014-11-13T23:37:28"/>
  </r>
  <r>
    <x v="0"/>
    <s v="US"/>
    <s v="USD"/>
    <n v="1470887940"/>
    <n v="1468176527"/>
    <b v="0"/>
    <n v="102"/>
    <b v="1"/>
    <s v="theater/plays"/>
    <n v="133"/>
    <n v="99.343137254901961"/>
    <x v="1"/>
    <s v="plays"/>
    <x v="3575"/>
    <d v="2016-08-11T03:59:00"/>
  </r>
  <r>
    <x v="0"/>
    <s v="US"/>
    <s v="USD"/>
    <n v="1480947054"/>
    <n v="1475759454"/>
    <b v="0"/>
    <n v="5"/>
    <b v="1"/>
    <s v="theater/plays"/>
    <n v="0"/>
    <n v="20"/>
    <x v="1"/>
    <s v="plays"/>
    <x v="3576"/>
    <d v="2016-12-05T14:10:54"/>
  </r>
  <r>
    <x v="0"/>
    <s v="US"/>
    <s v="USD"/>
    <n v="1430029680"/>
    <n v="1427741583"/>
    <b v="0"/>
    <n v="27"/>
    <b v="1"/>
    <s v="theater/plays"/>
    <n v="180"/>
    <n v="28.888888888888889"/>
    <x v="1"/>
    <s v="plays"/>
    <x v="3577"/>
    <d v="2015-04-26T06:28:00"/>
  </r>
  <r>
    <x v="0"/>
    <s v="GB"/>
    <s v="GBP"/>
    <n v="1462037777"/>
    <n v="1459445777"/>
    <b v="0"/>
    <n v="37"/>
    <b v="1"/>
    <s v="theater/plays"/>
    <n v="0.20000000000004547"/>
    <n v="40.545945945945945"/>
    <x v="1"/>
    <s v="plays"/>
    <x v="3578"/>
    <d v="2016-04-30T17:36:17"/>
  </r>
  <r>
    <x v="0"/>
    <s v="GB"/>
    <s v="GBP"/>
    <n v="1459444656"/>
    <n v="1456856256"/>
    <b v="0"/>
    <n v="14"/>
    <b v="1"/>
    <s v="theater/plays"/>
    <n v="0"/>
    <n v="35.714285714285715"/>
    <x v="1"/>
    <s v="plays"/>
    <x v="3579"/>
    <d v="2016-03-31T17:17:36"/>
  </r>
  <r>
    <x v="0"/>
    <s v="US"/>
    <s v="USD"/>
    <n v="1425185940"/>
    <n v="1421900022"/>
    <b v="0"/>
    <n v="27"/>
    <b v="1"/>
    <s v="theater/plays"/>
    <n v="125"/>
    <n v="37.962962962962962"/>
    <x v="1"/>
    <s v="plays"/>
    <x v="3580"/>
    <d v="2015-03-01T04:59:00"/>
  </r>
  <r>
    <x v="0"/>
    <s v="GB"/>
    <s v="GBP"/>
    <n v="1406719110"/>
    <n v="1405509510"/>
    <b v="0"/>
    <n v="45"/>
    <b v="1"/>
    <s v="theater/plays"/>
    <n v="0"/>
    <n v="33.333333333333336"/>
    <x v="1"/>
    <s v="plays"/>
    <x v="3581"/>
    <d v="2014-07-30T11:18:30"/>
  </r>
  <r>
    <x v="0"/>
    <s v="US"/>
    <s v="USD"/>
    <n v="1459822682"/>
    <n v="1458613082"/>
    <b v="0"/>
    <n v="49"/>
    <b v="1"/>
    <s v="theater/plays"/>
    <n v="1870"/>
    <n v="58.571428571428569"/>
    <x v="1"/>
    <s v="plays"/>
    <x v="3582"/>
    <d v="2016-04-05T02:18:02"/>
  </r>
  <r>
    <x v="0"/>
    <s v="US"/>
    <s v="USD"/>
    <n v="1460970805"/>
    <n v="1455790405"/>
    <b v="0"/>
    <n v="24"/>
    <b v="1"/>
    <s v="theater/plays"/>
    <n v="255"/>
    <n v="135.625"/>
    <x v="1"/>
    <s v="plays"/>
    <x v="3583"/>
    <d v="2016-04-18T09:13:25"/>
  </r>
  <r>
    <x v="0"/>
    <s v="GB"/>
    <s v="GBP"/>
    <n v="1436772944"/>
    <n v="1434180944"/>
    <b v="0"/>
    <n v="112"/>
    <b v="1"/>
    <s v="theater/plays"/>
    <n v="465"/>
    <n v="30.9375"/>
    <x v="1"/>
    <s v="plays"/>
    <x v="3584"/>
    <d v="2015-07-13T07:35:44"/>
  </r>
  <r>
    <x v="0"/>
    <s v="US"/>
    <s v="USD"/>
    <n v="1419181890"/>
    <n v="1416589890"/>
    <b v="0"/>
    <n v="23"/>
    <b v="1"/>
    <s v="theater/plays"/>
    <n v="650"/>
    <n v="176.08695652173913"/>
    <x v="1"/>
    <s v="plays"/>
    <x v="3585"/>
    <d v="2014-12-21T17:11:30"/>
  </r>
  <r>
    <x v="0"/>
    <s v="US"/>
    <s v="USD"/>
    <n v="1474649070"/>
    <n v="1469465070"/>
    <b v="0"/>
    <n v="54"/>
    <b v="1"/>
    <s v="theater/plays"/>
    <n v="707"/>
    <n v="151.9814814814815"/>
    <x v="1"/>
    <s v="plays"/>
    <x v="3586"/>
    <d v="2016-09-23T16:44:30"/>
  </r>
  <r>
    <x v="0"/>
    <s v="GB"/>
    <s v="GBP"/>
    <n v="1467054000"/>
    <n v="1463144254"/>
    <b v="0"/>
    <n v="28"/>
    <b v="1"/>
    <s v="theater/plays"/>
    <n v="133"/>
    <n v="22.607142857142858"/>
    <x v="1"/>
    <s v="plays"/>
    <x v="3587"/>
    <d v="2016-06-27T19:00:00"/>
  </r>
  <r>
    <x v="0"/>
    <s v="GB"/>
    <s v="GBP"/>
    <n v="1430348400"/>
    <n v="1428436410"/>
    <b v="0"/>
    <n v="11"/>
    <b v="1"/>
    <s v="theater/plays"/>
    <n v="1"/>
    <n v="18.272727272727273"/>
    <x v="1"/>
    <s v="plays"/>
    <x v="3588"/>
    <d v="2015-04-29T23:00:00"/>
  </r>
  <r>
    <x v="0"/>
    <s v="US"/>
    <s v="USD"/>
    <n v="1432654347"/>
    <n v="1430494347"/>
    <b v="0"/>
    <n v="62"/>
    <b v="1"/>
    <s v="theater/plays"/>
    <n v="1100"/>
    <n v="82.258064516129039"/>
    <x v="1"/>
    <s v="plays"/>
    <x v="3589"/>
    <d v="2015-05-26T15:32:27"/>
  </r>
  <r>
    <x v="0"/>
    <s v="GB"/>
    <s v="GBP"/>
    <n v="1413792034"/>
    <n v="1411200034"/>
    <b v="0"/>
    <n v="73"/>
    <b v="1"/>
    <s v="theater/plays"/>
    <n v="3"/>
    <n v="68.534246575342465"/>
    <x v="1"/>
    <s v="plays"/>
    <x v="3590"/>
    <d v="2014-10-20T08:00:34"/>
  </r>
  <r>
    <x v="0"/>
    <s v="US"/>
    <s v="USD"/>
    <n v="1422075540"/>
    <n v="1419979544"/>
    <b v="0"/>
    <n v="18"/>
    <b v="1"/>
    <s v="theater/plays"/>
    <n v="525"/>
    <n v="68.055555555555557"/>
    <x v="1"/>
    <s v="plays"/>
    <x v="3591"/>
    <d v="2015-01-24T04:59:00"/>
  </r>
  <r>
    <x v="0"/>
    <s v="US"/>
    <s v="USD"/>
    <n v="1423630740"/>
    <n v="1418673307"/>
    <b v="0"/>
    <n v="35"/>
    <b v="1"/>
    <s v="theater/plays"/>
    <n v="545"/>
    <n v="72.714285714285708"/>
    <x v="1"/>
    <s v="plays"/>
    <x v="3592"/>
    <d v="2015-02-11T04:59:00"/>
  </r>
  <r>
    <x v="0"/>
    <s v="US"/>
    <s v="USD"/>
    <n v="1420489560"/>
    <n v="1417469639"/>
    <b v="0"/>
    <n v="43"/>
    <b v="1"/>
    <s v="theater/plays"/>
    <n v="319"/>
    <n v="77.186046511627907"/>
    <x v="1"/>
    <s v="plays"/>
    <x v="3593"/>
    <d v="2015-01-05T20:26:00"/>
  </r>
  <r>
    <x v="0"/>
    <s v="US"/>
    <s v="USD"/>
    <n v="1472952982"/>
    <n v="1470792982"/>
    <b v="0"/>
    <n v="36"/>
    <b v="1"/>
    <s v="theater/plays"/>
    <n v="415"/>
    <n v="55.972222222222221"/>
    <x v="1"/>
    <s v="plays"/>
    <x v="3594"/>
    <d v="2016-09-04T01:36:22"/>
  </r>
  <r>
    <x v="0"/>
    <s v="US"/>
    <s v="USD"/>
    <n v="1426229940"/>
    <n v="1423959123"/>
    <b v="0"/>
    <n v="62"/>
    <b v="1"/>
    <s v="theater/plays"/>
    <n v="481"/>
    <n v="49.693548387096776"/>
    <x v="1"/>
    <s v="plays"/>
    <x v="3595"/>
    <d v="2015-03-13T06:59:00"/>
  </r>
  <r>
    <x v="0"/>
    <s v="CA"/>
    <s v="CAD"/>
    <n v="1409072982"/>
    <n v="1407258582"/>
    <b v="0"/>
    <n v="15"/>
    <b v="1"/>
    <s v="theater/plays"/>
    <n v="85"/>
    <n v="79"/>
    <x v="1"/>
    <s v="plays"/>
    <x v="3596"/>
    <d v="2014-08-26T17:09:42"/>
  </r>
  <r>
    <x v="0"/>
    <s v="US"/>
    <s v="USD"/>
    <n v="1456984740"/>
    <n v="1455717790"/>
    <b v="0"/>
    <n v="33"/>
    <b v="1"/>
    <s v="theater/plays"/>
    <n v="65"/>
    <n v="77.727272727272734"/>
    <x v="1"/>
    <s v="plays"/>
    <x v="3597"/>
    <d v="2016-03-03T05:59:00"/>
  </r>
  <r>
    <x v="0"/>
    <s v="US"/>
    <s v="USD"/>
    <n v="1409720340"/>
    <n v="1408129822"/>
    <b v="0"/>
    <n v="27"/>
    <b v="1"/>
    <s v="theater/plays"/>
    <n v="101"/>
    <n v="40.777777777777779"/>
    <x v="1"/>
    <s v="plays"/>
    <x v="3598"/>
    <d v="2014-09-03T04:59:00"/>
  </r>
  <r>
    <x v="0"/>
    <s v="US"/>
    <s v="USD"/>
    <n v="1440892800"/>
    <n v="1438715077"/>
    <b v="0"/>
    <n v="17"/>
    <b v="1"/>
    <s v="theater/plays"/>
    <n v="510"/>
    <n v="59.411764705882355"/>
    <x v="1"/>
    <s v="plays"/>
    <x v="3599"/>
    <d v="2015-08-30T00:00:00"/>
  </r>
  <r>
    <x v="0"/>
    <s v="US"/>
    <s v="USD"/>
    <n v="1476390164"/>
    <n v="1473970964"/>
    <b v="0"/>
    <n v="4"/>
    <b v="1"/>
    <s v="theater/plays"/>
    <n v="3"/>
    <n v="3.25"/>
    <x v="1"/>
    <s v="plays"/>
    <x v="3600"/>
    <d v="2016-10-13T20:22:44"/>
  </r>
  <r>
    <x v="0"/>
    <s v="GB"/>
    <s v="GBP"/>
    <n v="1421452682"/>
    <n v="1418860682"/>
    <b v="0"/>
    <n v="53"/>
    <b v="1"/>
    <s v="theater/plays"/>
    <n v="87"/>
    <n v="39.377358490566039"/>
    <x v="1"/>
    <s v="plays"/>
    <x v="3601"/>
    <d v="2015-01-16T23:58:02"/>
  </r>
  <r>
    <x v="0"/>
    <s v="US"/>
    <s v="USD"/>
    <n v="1463520479"/>
    <n v="1458336479"/>
    <b v="0"/>
    <n v="49"/>
    <b v="1"/>
    <s v="theater/plays"/>
    <n v="2"/>
    <n v="81.673469387755105"/>
    <x v="1"/>
    <s v="plays"/>
    <x v="3602"/>
    <d v="2016-05-17T21:27:59"/>
  </r>
  <r>
    <x v="0"/>
    <s v="US"/>
    <s v="USD"/>
    <n v="1446759880"/>
    <n v="1444164280"/>
    <b v="0"/>
    <n v="57"/>
    <b v="1"/>
    <s v="theater/plays"/>
    <n v="1060"/>
    <n v="44.912280701754383"/>
    <x v="1"/>
    <s v="plays"/>
    <x v="3603"/>
    <d v="2015-11-05T21:44:40"/>
  </r>
  <r>
    <x v="0"/>
    <s v="US"/>
    <s v="USD"/>
    <n v="1461913140"/>
    <n v="1461370956"/>
    <b v="0"/>
    <n v="69"/>
    <b v="1"/>
    <s v="theater/plays"/>
    <n v="385"/>
    <n v="49.05797101449275"/>
    <x v="1"/>
    <s v="plays"/>
    <x v="3604"/>
    <d v="2016-04-29T06:59:00"/>
  </r>
  <r>
    <x v="0"/>
    <s v="GB"/>
    <s v="GBP"/>
    <n v="1455390126"/>
    <n v="1452798126"/>
    <b v="0"/>
    <n v="15"/>
    <b v="1"/>
    <s v="theater/plays"/>
    <n v="210"/>
    <n v="30.666666666666668"/>
    <x v="1"/>
    <s v="plays"/>
    <x v="3605"/>
    <d v="2016-02-13T19:02:06"/>
  </r>
  <r>
    <x v="0"/>
    <s v="GB"/>
    <s v="GBP"/>
    <n v="1471185057"/>
    <n v="1468593057"/>
    <b v="0"/>
    <n v="64"/>
    <b v="1"/>
    <s v="theater/plays"/>
    <n v="908"/>
    <n v="61.0625"/>
    <x v="1"/>
    <s v="plays"/>
    <x v="3606"/>
    <d v="2016-08-14T14:30:57"/>
  </r>
  <r>
    <x v="0"/>
    <s v="GB"/>
    <s v="GBP"/>
    <n v="1450137600"/>
    <n v="1448924882"/>
    <b v="0"/>
    <n v="20"/>
    <b v="1"/>
    <s v="theater/plays"/>
    <n v="30"/>
    <n v="29"/>
    <x v="1"/>
    <s v="plays"/>
    <x v="3607"/>
    <d v="2015-12-15T00:00:00"/>
  </r>
  <r>
    <x v="0"/>
    <s v="GB"/>
    <s v="GBP"/>
    <n v="1466172000"/>
    <n v="1463418090"/>
    <b v="0"/>
    <n v="27"/>
    <b v="1"/>
    <s v="theater/plays"/>
    <n v="0"/>
    <n v="29.62962962962963"/>
    <x v="1"/>
    <s v="plays"/>
    <x v="3608"/>
    <d v="2016-06-17T14:00:00"/>
  </r>
  <r>
    <x v="0"/>
    <s v="GB"/>
    <s v="GBP"/>
    <n v="1459378085"/>
    <n v="1456789685"/>
    <b v="0"/>
    <n v="21"/>
    <b v="1"/>
    <s v="theater/plays"/>
    <n v="1045"/>
    <n v="143.0952380952381"/>
    <x v="1"/>
    <s v="plays"/>
    <x v="3609"/>
    <d v="2016-03-30T22:48:05"/>
  </r>
  <r>
    <x v="0"/>
    <s v="GB"/>
    <s v="GBP"/>
    <n v="1439806936"/>
    <n v="1437214936"/>
    <b v="0"/>
    <n v="31"/>
    <b v="1"/>
    <s v="theater/plays"/>
    <n v="623"/>
    <n v="52.354838709677416"/>
    <x v="1"/>
    <s v="plays"/>
    <x v="3610"/>
    <d v="2015-08-17T10:22:16"/>
  </r>
  <r>
    <x v="0"/>
    <s v="GB"/>
    <s v="GBP"/>
    <n v="1428483201"/>
    <n v="1425891201"/>
    <b v="0"/>
    <n v="51"/>
    <b v="1"/>
    <s v="theater/plays"/>
    <n v="900"/>
    <n v="66.666666666666671"/>
    <x v="1"/>
    <s v="plays"/>
    <x v="3611"/>
    <d v="2015-04-08T08:53:21"/>
  </r>
  <r>
    <x v="0"/>
    <s v="CA"/>
    <s v="CAD"/>
    <n v="1402334811"/>
    <n v="1401470811"/>
    <b v="0"/>
    <n v="57"/>
    <b v="1"/>
    <s v="theater/plays"/>
    <n v="2220"/>
    <n v="126.66666666666667"/>
    <x v="1"/>
    <s v="plays"/>
    <x v="3612"/>
    <d v="2014-06-09T17:26:51"/>
  </r>
  <r>
    <x v="0"/>
    <s v="US"/>
    <s v="USD"/>
    <n v="1403964574"/>
    <n v="1401372574"/>
    <b v="0"/>
    <n v="20"/>
    <b v="1"/>
    <s v="theater/plays"/>
    <n v="0"/>
    <n v="62.5"/>
    <x v="1"/>
    <s v="plays"/>
    <x v="3613"/>
    <d v="2014-06-28T14:09:34"/>
  </r>
  <r>
    <x v="0"/>
    <s v="US"/>
    <s v="USD"/>
    <n v="1434675616"/>
    <n v="1432083616"/>
    <b v="0"/>
    <n v="71"/>
    <b v="1"/>
    <s v="theater/plays"/>
    <n v="20"/>
    <n v="35.492957746478872"/>
    <x v="1"/>
    <s v="plays"/>
    <x v="3614"/>
    <d v="2015-06-19T01:00:16"/>
  </r>
  <r>
    <x v="0"/>
    <s v="GB"/>
    <s v="GBP"/>
    <n v="1449756896"/>
    <n v="1447164896"/>
    <b v="0"/>
    <n v="72"/>
    <b v="1"/>
    <s v="theater/plays"/>
    <n v="170"/>
    <n v="37.083333333333336"/>
    <x v="1"/>
    <s v="plays"/>
    <x v="3615"/>
    <d v="2015-12-10T14:14:56"/>
  </r>
  <r>
    <x v="0"/>
    <s v="GB"/>
    <s v="GBP"/>
    <n v="1426801664"/>
    <n v="1424213264"/>
    <b v="0"/>
    <n v="45"/>
    <b v="1"/>
    <s v="theater/plays"/>
    <n v="620"/>
    <n v="69.333333333333329"/>
    <x v="1"/>
    <s v="plays"/>
    <x v="3616"/>
    <d v="2015-03-19T21:47:44"/>
  </r>
  <r>
    <x v="0"/>
    <s v="GB"/>
    <s v="GBP"/>
    <n v="1488240000"/>
    <n v="1486996729"/>
    <b v="0"/>
    <n v="51"/>
    <b v="1"/>
    <s v="theater/plays"/>
    <n v="140"/>
    <n v="17.254901960784313"/>
    <x v="1"/>
    <s v="plays"/>
    <x v="3617"/>
    <d v="2017-02-28T00:00:00"/>
  </r>
  <r>
    <x v="0"/>
    <s v="GB"/>
    <s v="GBP"/>
    <n v="1433343850"/>
    <n v="1430751850"/>
    <b v="0"/>
    <n v="56"/>
    <b v="1"/>
    <s v="theater/plays"/>
    <n v="20"/>
    <n v="36.071428571428569"/>
    <x v="1"/>
    <s v="plays"/>
    <x v="3618"/>
    <d v="2015-06-03T15:04:10"/>
  </r>
  <r>
    <x v="0"/>
    <s v="US"/>
    <s v="USD"/>
    <n v="1479592800"/>
    <n v="1476760226"/>
    <b v="0"/>
    <n v="17"/>
    <b v="1"/>
    <s v="theater/plays"/>
    <n v="130"/>
    <n v="66.470588235294116"/>
    <x v="1"/>
    <s v="plays"/>
    <x v="3619"/>
    <d v="2016-11-19T22:00:00"/>
  </r>
  <r>
    <x v="0"/>
    <s v="US"/>
    <s v="USD"/>
    <n v="1425528000"/>
    <n v="1422916261"/>
    <b v="0"/>
    <n v="197"/>
    <b v="1"/>
    <s v="theater/plays"/>
    <n v="545"/>
    <n v="56.065989847715734"/>
    <x v="1"/>
    <s v="plays"/>
    <x v="3620"/>
    <d v="2015-03-05T04:00:00"/>
  </r>
  <r>
    <x v="0"/>
    <s v="US"/>
    <s v="USD"/>
    <n v="1475269200"/>
    <n v="1473200844"/>
    <b v="0"/>
    <n v="70"/>
    <b v="1"/>
    <s v="theater/plays"/>
    <n v="292"/>
    <n v="47.028571428571432"/>
    <x v="1"/>
    <s v="plays"/>
    <x v="3621"/>
    <d v="2016-09-30T21:00:00"/>
  </r>
  <r>
    <x v="0"/>
    <s v="US"/>
    <s v="USD"/>
    <n v="1411874580"/>
    <n v="1409030371"/>
    <b v="0"/>
    <n v="21"/>
    <b v="1"/>
    <s v="theater/plays"/>
    <n v="0.99000000000000909"/>
    <n v="47.666190476190479"/>
    <x v="1"/>
    <s v="plays"/>
    <x v="3622"/>
    <d v="2014-09-28T03:23:00"/>
  </r>
  <r>
    <x v="0"/>
    <s v="US"/>
    <s v="USD"/>
    <n v="1406358000"/>
    <n v="1404841270"/>
    <b v="0"/>
    <n v="34"/>
    <b v="1"/>
    <s v="theater/plays"/>
    <n v="500"/>
    <n v="88.235294117647058"/>
    <x v="1"/>
    <s v="plays"/>
    <x v="3623"/>
    <d v="2014-07-26T07:00:00"/>
  </r>
  <r>
    <x v="0"/>
    <s v="US"/>
    <s v="USD"/>
    <n v="1471977290"/>
    <n v="1466793290"/>
    <b v="0"/>
    <n v="39"/>
    <b v="1"/>
    <s v="theater/plays"/>
    <n v="148"/>
    <n v="80.717948717948715"/>
    <x v="1"/>
    <s v="plays"/>
    <x v="3624"/>
    <d v="2016-08-23T18:34:50"/>
  </r>
  <r>
    <x v="0"/>
    <s v="GB"/>
    <s v="GBP"/>
    <n v="1435851577"/>
    <n v="1433259577"/>
    <b v="0"/>
    <n v="78"/>
    <b v="1"/>
    <s v="theater/plays"/>
    <n v="80"/>
    <n v="39.487179487179489"/>
    <x v="1"/>
    <s v="plays"/>
    <x v="3625"/>
    <d v="2015-07-02T15:39:37"/>
  </r>
  <r>
    <x v="0"/>
    <s v="GB"/>
    <s v="GBP"/>
    <n v="1408204857"/>
    <n v="1406390457"/>
    <b v="0"/>
    <n v="48"/>
    <b v="1"/>
    <s v="theater/plays"/>
    <n v="73"/>
    <n v="84.854166666666671"/>
    <x v="1"/>
    <s v="plays"/>
    <x v="3626"/>
    <d v="2014-08-16T16:00:57"/>
  </r>
  <r>
    <x v="0"/>
    <s v="US"/>
    <s v="USD"/>
    <n v="1463803140"/>
    <n v="1459446487"/>
    <b v="0"/>
    <n v="29"/>
    <b v="1"/>
    <s v="theater/plays"/>
    <n v="0"/>
    <n v="68.965517241379317"/>
    <x v="1"/>
    <s v="plays"/>
    <x v="3627"/>
    <d v="2016-05-21T03:59:00"/>
  </r>
  <r>
    <x v="2"/>
    <s v="US"/>
    <s v="USD"/>
    <n v="1450040396"/>
    <n v="1444852796"/>
    <b v="0"/>
    <n v="0"/>
    <b v="0"/>
    <s v="theater/musical"/>
    <n v="-100000"/>
    <e v="#DIV/0!"/>
    <x v="1"/>
    <s v="musical"/>
    <x v="3628"/>
    <d v="2015-12-13T20:59:56"/>
  </r>
  <r>
    <x v="2"/>
    <s v="US"/>
    <s v="USD"/>
    <n v="1462467600"/>
    <n v="1457403364"/>
    <b v="0"/>
    <n v="2"/>
    <b v="0"/>
    <s v="theater/musical"/>
    <n v="-999998"/>
    <n v="1"/>
    <x v="1"/>
    <s v="musical"/>
    <x v="3629"/>
    <d v="2016-05-05T17:00:00"/>
  </r>
  <r>
    <x v="2"/>
    <s v="GB"/>
    <s v="GBP"/>
    <n v="1417295990"/>
    <n v="1414700390"/>
    <b v="0"/>
    <n v="1"/>
    <b v="0"/>
    <s v="theater/musical"/>
    <n v="-2999"/>
    <n v="1"/>
    <x v="1"/>
    <s v="musical"/>
    <x v="3630"/>
    <d v="2014-11-29T21:19:50"/>
  </r>
  <r>
    <x v="2"/>
    <s v="US"/>
    <s v="USD"/>
    <n v="1411444740"/>
    <n v="1409335497"/>
    <b v="0"/>
    <n v="59"/>
    <b v="0"/>
    <s v="theater/musical"/>
    <n v="-8375"/>
    <n v="147.88135593220338"/>
    <x v="1"/>
    <s v="musical"/>
    <x v="3631"/>
    <d v="2014-09-23T03:59:00"/>
  </r>
  <r>
    <x v="2"/>
    <s v="GB"/>
    <s v="GBP"/>
    <n v="1416781749"/>
    <n v="1415053749"/>
    <b v="0"/>
    <n v="1"/>
    <b v="0"/>
    <s v="theater/musical"/>
    <n v="-400"/>
    <n v="100"/>
    <x v="1"/>
    <s v="musical"/>
    <x v="3632"/>
    <d v="2014-11-23T22:29:09"/>
  </r>
  <r>
    <x v="2"/>
    <s v="US"/>
    <s v="USD"/>
    <n v="1479517200"/>
    <n v="1475765867"/>
    <b v="0"/>
    <n v="31"/>
    <b v="0"/>
    <s v="theater/musical"/>
    <n v="-3238"/>
    <n v="56.838709677419352"/>
    <x v="1"/>
    <s v="musical"/>
    <x v="3633"/>
    <d v="2016-11-19T01:00:00"/>
  </r>
  <r>
    <x v="2"/>
    <s v="CA"/>
    <s v="CAD"/>
    <n v="1484366340"/>
    <n v="1480219174"/>
    <b v="0"/>
    <n v="18"/>
    <b v="0"/>
    <s v="theater/musical"/>
    <n v="-71815"/>
    <n v="176.94444444444446"/>
    <x v="1"/>
    <s v="musical"/>
    <x v="3634"/>
    <d v="2017-01-14T03:59:00"/>
  </r>
  <r>
    <x v="2"/>
    <s v="US"/>
    <s v="USD"/>
    <n v="1461186676"/>
    <n v="1458594676"/>
    <b v="0"/>
    <n v="10"/>
    <b v="0"/>
    <s v="theater/musical"/>
    <n v="-2224"/>
    <n v="127.6"/>
    <x v="1"/>
    <s v="musical"/>
    <x v="3635"/>
    <d v="2016-04-20T21:11:16"/>
  </r>
  <r>
    <x v="2"/>
    <s v="US"/>
    <s v="USD"/>
    <n v="1442248829"/>
    <n v="1439224829"/>
    <b v="0"/>
    <n v="0"/>
    <b v="0"/>
    <s v="theater/musical"/>
    <n v="-150000"/>
    <e v="#DIV/0!"/>
    <x v="1"/>
    <s v="musical"/>
    <x v="3636"/>
    <d v="2015-09-14T16:40:29"/>
  </r>
  <r>
    <x v="2"/>
    <s v="US"/>
    <s v="USD"/>
    <n v="1420130935"/>
    <n v="1417538935"/>
    <b v="0"/>
    <n v="14"/>
    <b v="0"/>
    <s v="theater/musical"/>
    <n v="-2074"/>
    <n v="66.142857142857139"/>
    <x v="1"/>
    <s v="musical"/>
    <x v="3637"/>
    <d v="2015-01-01T16:48:55"/>
  </r>
  <r>
    <x v="2"/>
    <s v="CA"/>
    <s v="CAD"/>
    <n v="1429456132"/>
    <n v="1424275732"/>
    <b v="0"/>
    <n v="2"/>
    <b v="0"/>
    <s v="theater/musical"/>
    <n v="-3084"/>
    <n v="108"/>
    <x v="1"/>
    <s v="musical"/>
    <x v="3638"/>
    <d v="2015-04-19T15:08:52"/>
  </r>
  <r>
    <x v="2"/>
    <s v="US"/>
    <s v="USD"/>
    <n v="1475853060"/>
    <n v="1470672906"/>
    <b v="0"/>
    <n v="1"/>
    <b v="0"/>
    <s v="theater/musical"/>
    <n v="-24999"/>
    <n v="1"/>
    <x v="1"/>
    <s v="musical"/>
    <x v="3639"/>
    <d v="2016-10-07T15:11:00"/>
  </r>
  <r>
    <x v="2"/>
    <s v="US"/>
    <s v="USD"/>
    <n v="1431283530"/>
    <n v="1428691530"/>
    <b v="0"/>
    <n v="3"/>
    <b v="0"/>
    <s v="theater/musical"/>
    <n v="-945"/>
    <n v="18.333333333333332"/>
    <x v="1"/>
    <s v="musical"/>
    <x v="3640"/>
    <d v="2015-05-10T18:45:30"/>
  </r>
  <r>
    <x v="2"/>
    <s v="US"/>
    <s v="USD"/>
    <n v="1412485200"/>
    <n v="1410966179"/>
    <b v="0"/>
    <n v="0"/>
    <b v="0"/>
    <s v="theater/musical"/>
    <n v="-3000"/>
    <e v="#DIV/0!"/>
    <x v="1"/>
    <s v="musical"/>
    <x v="3641"/>
    <d v="2014-10-05T05:00:00"/>
  </r>
  <r>
    <x v="2"/>
    <s v="DE"/>
    <s v="EUR"/>
    <n v="1448902800"/>
    <n v="1445369727"/>
    <b v="0"/>
    <n v="2"/>
    <b v="0"/>
    <s v="theater/musical"/>
    <n v="-685"/>
    <n v="7.5"/>
    <x v="1"/>
    <s v="musical"/>
    <x v="3642"/>
    <d v="2015-11-30T17:00:00"/>
  </r>
  <r>
    <x v="2"/>
    <s v="US"/>
    <s v="USD"/>
    <n v="1447734439"/>
    <n v="1444274839"/>
    <b v="0"/>
    <n v="0"/>
    <b v="0"/>
    <s v="theater/musical"/>
    <n v="-25000"/>
    <e v="#DIV/0!"/>
    <x v="1"/>
    <s v="musical"/>
    <x v="3643"/>
    <d v="2015-11-17T04:27:19"/>
  </r>
  <r>
    <x v="2"/>
    <s v="US"/>
    <s v="USD"/>
    <n v="1457413140"/>
    <n v="1454996887"/>
    <b v="0"/>
    <n v="12"/>
    <b v="0"/>
    <s v="theater/musical"/>
    <n v="-4179"/>
    <n v="68.416666666666671"/>
    <x v="1"/>
    <s v="musical"/>
    <x v="3644"/>
    <d v="2016-03-08T04:59:00"/>
  </r>
  <r>
    <x v="2"/>
    <s v="CA"/>
    <s v="CAD"/>
    <n v="1479773838"/>
    <n v="1477178238"/>
    <b v="0"/>
    <n v="1"/>
    <b v="0"/>
    <s v="theater/musical"/>
    <n v="-999"/>
    <n v="1"/>
    <x v="1"/>
    <s v="musical"/>
    <x v="3645"/>
    <d v="2016-11-22T00:17:18"/>
  </r>
  <r>
    <x v="2"/>
    <s v="US"/>
    <s v="USD"/>
    <n v="1434497400"/>
    <n v="1431770802"/>
    <b v="0"/>
    <n v="8"/>
    <b v="0"/>
    <s v="theater/musical"/>
    <n v="-9519"/>
    <n v="60.125"/>
    <x v="1"/>
    <s v="musical"/>
    <x v="3646"/>
    <d v="2015-06-16T23:30:00"/>
  </r>
  <r>
    <x v="2"/>
    <s v="GB"/>
    <s v="GBP"/>
    <n v="1475258327"/>
    <n v="1471370327"/>
    <b v="0"/>
    <n v="2"/>
    <b v="0"/>
    <s v="theater/musical"/>
    <n v="-470"/>
    <n v="15"/>
    <x v="1"/>
    <s v="musical"/>
    <x v="3647"/>
    <d v="2016-09-30T17:58:47"/>
  </r>
  <r>
    <x v="0"/>
    <s v="US"/>
    <s v="USD"/>
    <n v="1412492445"/>
    <n v="1409900445"/>
    <b v="0"/>
    <n v="73"/>
    <b v="1"/>
    <s v="theater/plays"/>
    <n v="153"/>
    <n v="550.04109589041093"/>
    <x v="1"/>
    <s v="plays"/>
    <x v="3648"/>
    <d v="2014-10-05T07:00:45"/>
  </r>
  <r>
    <x v="0"/>
    <s v="CA"/>
    <s v="CAD"/>
    <n v="1402938394"/>
    <n v="1400691994"/>
    <b v="0"/>
    <n v="8"/>
    <b v="1"/>
    <s v="theater/plays"/>
    <n v="30"/>
    <n v="97.5"/>
    <x v="1"/>
    <s v="plays"/>
    <x v="3649"/>
    <d v="2014-06-16T17:06:34"/>
  </r>
  <r>
    <x v="0"/>
    <s v="GB"/>
    <s v="GBP"/>
    <n v="1454412584"/>
    <n v="1452598184"/>
    <b v="0"/>
    <n v="17"/>
    <b v="1"/>
    <s v="theater/plays"/>
    <n v="0"/>
    <n v="29.411764705882351"/>
    <x v="1"/>
    <s v="plays"/>
    <x v="3650"/>
    <d v="2016-02-02T11:29:44"/>
  </r>
  <r>
    <x v="0"/>
    <s v="US"/>
    <s v="USD"/>
    <n v="1407686340"/>
    <n v="1404833442"/>
    <b v="0"/>
    <n v="9"/>
    <b v="1"/>
    <s v="theater/plays"/>
    <n v="20"/>
    <n v="57.777777777777779"/>
    <x v="1"/>
    <s v="plays"/>
    <x v="3651"/>
    <d v="2014-08-10T15:59:00"/>
  </r>
  <r>
    <x v="0"/>
    <s v="CA"/>
    <s v="CAD"/>
    <n v="1472097540"/>
    <n v="1471188502"/>
    <b v="0"/>
    <n v="17"/>
    <b v="1"/>
    <s v="theater/plays"/>
    <n v="452"/>
    <n v="44.235294117647058"/>
    <x v="1"/>
    <s v="plays"/>
    <x v="3652"/>
    <d v="2016-08-25T03:59:00"/>
  </r>
  <r>
    <x v="0"/>
    <s v="GB"/>
    <s v="GBP"/>
    <n v="1438764207"/>
    <n v="1436172207"/>
    <b v="0"/>
    <n v="33"/>
    <b v="1"/>
    <s v="theater/plays"/>
    <n v="10"/>
    <n v="60.909090909090907"/>
    <x v="1"/>
    <s v="plays"/>
    <x v="3653"/>
    <d v="2015-08-05T08:43:27"/>
  </r>
  <r>
    <x v="0"/>
    <s v="GB"/>
    <s v="GBP"/>
    <n v="1459702800"/>
    <n v="1457690386"/>
    <b v="0"/>
    <n v="38"/>
    <b v="1"/>
    <s v="theater/plays"/>
    <n v="1116"/>
    <n v="68.84210526315789"/>
    <x v="1"/>
    <s v="plays"/>
    <x v="3654"/>
    <d v="2016-04-03T17:00:00"/>
  </r>
  <r>
    <x v="0"/>
    <s v="US"/>
    <s v="USD"/>
    <n v="1437202740"/>
    <n v="1434654998"/>
    <b v="0"/>
    <n v="79"/>
    <b v="1"/>
    <s v="theater/plays"/>
    <n v="813"/>
    <n v="73.582278481012665"/>
    <x v="1"/>
    <s v="plays"/>
    <x v="3655"/>
    <d v="2015-07-18T06:59:00"/>
  </r>
  <r>
    <x v="0"/>
    <s v="CH"/>
    <s v="CHF"/>
    <n v="1485989940"/>
    <n v="1483393836"/>
    <b v="0"/>
    <n v="46"/>
    <b v="1"/>
    <s v="theater/plays"/>
    <n v="291"/>
    <n v="115.02173913043478"/>
    <x v="1"/>
    <s v="plays"/>
    <x v="3656"/>
    <d v="2017-02-01T22:59:00"/>
  </r>
  <r>
    <x v="0"/>
    <s v="DK"/>
    <s v="DKK"/>
    <n v="1464817320"/>
    <n v="1462806419"/>
    <b v="0"/>
    <n v="20"/>
    <b v="1"/>
    <s v="theater/plays"/>
    <n v="215"/>
    <n v="110.75"/>
    <x v="1"/>
    <s v="plays"/>
    <x v="3657"/>
    <d v="2016-06-01T21:42:00"/>
  </r>
  <r>
    <x v="0"/>
    <s v="US"/>
    <s v="USD"/>
    <n v="1404273540"/>
    <n v="1400272580"/>
    <b v="0"/>
    <n v="20"/>
    <b v="1"/>
    <s v="theater/plays"/>
    <n v="10"/>
    <n v="75.5"/>
    <x v="1"/>
    <s v="plays"/>
    <x v="3658"/>
    <d v="2014-07-02T03:59:00"/>
  </r>
  <r>
    <x v="0"/>
    <s v="US"/>
    <s v="USD"/>
    <n v="1426775940"/>
    <n v="1424414350"/>
    <b v="0"/>
    <n v="13"/>
    <b v="1"/>
    <s v="theater/plays"/>
    <n v="61"/>
    <n v="235.46153846153845"/>
    <x v="1"/>
    <s v="plays"/>
    <x v="3659"/>
    <d v="2015-03-19T14:39:00"/>
  </r>
  <r>
    <x v="0"/>
    <s v="GB"/>
    <s v="GBP"/>
    <n v="1419368925"/>
    <n v="1417208925"/>
    <b v="0"/>
    <n v="22"/>
    <b v="1"/>
    <s v="theater/plays"/>
    <n v="0"/>
    <n v="11.363636363636363"/>
    <x v="1"/>
    <s v="plays"/>
    <x v="3660"/>
    <d v="2014-12-23T21:08:45"/>
  </r>
  <r>
    <x v="0"/>
    <s v="US"/>
    <s v="USD"/>
    <n v="1460260800"/>
    <n v="1458336672"/>
    <b v="0"/>
    <n v="36"/>
    <b v="1"/>
    <s v="theater/plays"/>
    <n v="330"/>
    <n v="92.5"/>
    <x v="1"/>
    <s v="plays"/>
    <x v="3661"/>
    <d v="2016-04-10T04:00:00"/>
  </r>
  <r>
    <x v="0"/>
    <s v="CA"/>
    <s v="CAD"/>
    <n v="1427775414"/>
    <n v="1425187014"/>
    <b v="0"/>
    <n v="40"/>
    <b v="1"/>
    <s v="theater/plays"/>
    <n v="114"/>
    <n v="202.85"/>
    <x v="1"/>
    <s v="plays"/>
    <x v="3662"/>
    <d v="2015-03-31T04:16:54"/>
  </r>
  <r>
    <x v="0"/>
    <s v="GB"/>
    <s v="GBP"/>
    <n v="1482321030"/>
    <n v="1477133430"/>
    <b v="0"/>
    <n v="9"/>
    <b v="1"/>
    <s v="theater/plays"/>
    <n v="9"/>
    <n v="26"/>
    <x v="1"/>
    <s v="plays"/>
    <x v="3663"/>
    <d v="2016-12-21T11:50:30"/>
  </r>
  <r>
    <x v="0"/>
    <s v="US"/>
    <s v="USD"/>
    <n v="1466056689"/>
    <n v="1464847089"/>
    <b v="0"/>
    <n v="19"/>
    <b v="1"/>
    <s v="theater/plays"/>
    <n v="75"/>
    <n v="46.05263157894737"/>
    <x v="1"/>
    <s v="plays"/>
    <x v="3664"/>
    <d v="2016-06-16T05:58:09"/>
  </r>
  <r>
    <x v="0"/>
    <s v="FR"/>
    <s v="EUR"/>
    <n v="1446062040"/>
    <n v="1445109822"/>
    <b v="0"/>
    <n v="14"/>
    <b v="1"/>
    <s v="theater/plays"/>
    <n v="94"/>
    <n v="51"/>
    <x v="1"/>
    <s v="plays"/>
    <x v="3665"/>
    <d v="2015-10-28T19:54:00"/>
  </r>
  <r>
    <x v="0"/>
    <s v="US"/>
    <s v="USD"/>
    <n v="1406185200"/>
    <n v="1404337382"/>
    <b v="0"/>
    <n v="38"/>
    <b v="1"/>
    <s v="theater/plays"/>
    <n v="0"/>
    <n v="31.578947368421051"/>
    <x v="1"/>
    <s v="plays"/>
    <x v="3666"/>
    <d v="2014-07-24T07:00:00"/>
  </r>
  <r>
    <x v="0"/>
    <s v="GB"/>
    <s v="GBP"/>
    <n v="1437261419"/>
    <n v="1434669419"/>
    <b v="0"/>
    <n v="58"/>
    <b v="1"/>
    <s v="theater/plays"/>
    <n v="95.110000000000127"/>
    <n v="53.363965517241382"/>
    <x v="1"/>
    <s v="plays"/>
    <x v="3667"/>
    <d v="2015-07-18T23:16:59"/>
  </r>
  <r>
    <x v="0"/>
    <s v="US"/>
    <s v="USD"/>
    <n v="1437676380"/>
    <n v="1435670452"/>
    <b v="0"/>
    <n v="28"/>
    <b v="1"/>
    <s v="theater/plays"/>
    <n v="35"/>
    <n v="36.964285714285715"/>
    <x v="1"/>
    <s v="plays"/>
    <x v="3668"/>
    <d v="2015-07-23T18:33:00"/>
  </r>
  <r>
    <x v="0"/>
    <s v="GB"/>
    <s v="GBP"/>
    <n v="1434039137"/>
    <n v="1431447137"/>
    <b v="0"/>
    <n v="17"/>
    <b v="1"/>
    <s v="theater/plays"/>
    <n v="382"/>
    <n v="81.294117647058826"/>
    <x v="1"/>
    <s v="plays"/>
    <x v="3669"/>
    <d v="2015-06-11T16:12:17"/>
  </r>
  <r>
    <x v="0"/>
    <s v="GB"/>
    <s v="GBP"/>
    <n v="1433113200"/>
    <n v="1431951611"/>
    <b v="0"/>
    <n v="12"/>
    <b v="1"/>
    <s v="theater/plays"/>
    <n v="21"/>
    <n v="20.083333333333332"/>
    <x v="1"/>
    <s v="plays"/>
    <x v="3670"/>
    <d v="2015-05-31T23:00:00"/>
  </r>
  <r>
    <x v="0"/>
    <s v="US"/>
    <s v="USD"/>
    <n v="1405915140"/>
    <n v="1404140667"/>
    <b v="0"/>
    <n v="40"/>
    <b v="1"/>
    <s v="theater/plays"/>
    <n v="30"/>
    <n v="88.25"/>
    <x v="1"/>
    <s v="plays"/>
    <x v="3671"/>
    <d v="2014-07-21T03:59:00"/>
  </r>
  <r>
    <x v="0"/>
    <s v="GB"/>
    <s v="GBP"/>
    <n v="1411771384"/>
    <n v="1409179384"/>
    <b v="0"/>
    <n v="57"/>
    <b v="1"/>
    <s v="theater/plays"/>
    <n v="46"/>
    <n v="53.438596491228068"/>
    <x v="1"/>
    <s v="plays"/>
    <x v="3672"/>
    <d v="2014-09-26T22:43:04"/>
  </r>
  <r>
    <x v="0"/>
    <s v="GB"/>
    <s v="GBP"/>
    <n v="1415191920"/>
    <n v="1412233497"/>
    <b v="0"/>
    <n v="114"/>
    <b v="1"/>
    <s v="theater/plays"/>
    <n v="545"/>
    <n v="39.868421052631582"/>
    <x v="1"/>
    <s v="plays"/>
    <x v="3673"/>
    <d v="2014-11-05T12:52:00"/>
  </r>
  <r>
    <x v="0"/>
    <s v="DE"/>
    <s v="EUR"/>
    <n v="1472936229"/>
    <n v="1467752229"/>
    <b v="0"/>
    <n v="31"/>
    <b v="1"/>
    <s v="theater/plays"/>
    <n v="0"/>
    <n v="145.16129032258064"/>
    <x v="1"/>
    <s v="plays"/>
    <x v="3674"/>
    <d v="2016-09-03T20:57:09"/>
  </r>
  <r>
    <x v="0"/>
    <s v="GB"/>
    <s v="GBP"/>
    <n v="1463353200"/>
    <n v="1462285182"/>
    <b v="0"/>
    <n v="3"/>
    <b v="1"/>
    <s v="theater/plays"/>
    <n v="20"/>
    <n v="23.333333333333332"/>
    <x v="1"/>
    <s v="plays"/>
    <x v="3675"/>
    <d v="2016-05-15T23:00:00"/>
  </r>
  <r>
    <x v="0"/>
    <s v="US"/>
    <s v="USD"/>
    <n v="1410550484"/>
    <n v="1408995284"/>
    <b v="0"/>
    <n v="16"/>
    <b v="1"/>
    <s v="theater/plays"/>
    <n v="230"/>
    <n v="64.375"/>
    <x v="1"/>
    <s v="plays"/>
    <x v="3676"/>
    <d v="2014-09-12T19:34:44"/>
  </r>
  <r>
    <x v="0"/>
    <s v="US"/>
    <s v="USD"/>
    <n v="1404359940"/>
    <n v="1402580818"/>
    <b v="0"/>
    <n v="199"/>
    <b v="1"/>
    <s v="theater/plays"/>
    <n v="348.5"/>
    <n v="62.052763819095475"/>
    <x v="1"/>
    <s v="plays"/>
    <x v="3677"/>
    <d v="2014-07-03T03:59:00"/>
  </r>
  <r>
    <x v="0"/>
    <s v="GB"/>
    <s v="GBP"/>
    <n v="1433076298"/>
    <n v="1430052298"/>
    <b v="0"/>
    <n v="31"/>
    <b v="1"/>
    <s v="theater/plays"/>
    <n v="50"/>
    <n v="66.129032258064512"/>
    <x v="1"/>
    <s v="plays"/>
    <x v="3678"/>
    <d v="2015-05-31T12:44:58"/>
  </r>
  <r>
    <x v="0"/>
    <s v="US"/>
    <s v="USD"/>
    <n v="1404190740"/>
    <n v="1401214581"/>
    <b v="0"/>
    <n v="30"/>
    <b v="1"/>
    <s v="theater/plays"/>
    <n v="202"/>
    <n v="73.400000000000006"/>
    <x v="1"/>
    <s v="plays"/>
    <x v="3679"/>
    <d v="2014-07-01T04:59:00"/>
  </r>
  <r>
    <x v="0"/>
    <s v="US"/>
    <s v="USD"/>
    <n v="1475664834"/>
    <n v="1473850434"/>
    <b v="0"/>
    <n v="34"/>
    <b v="1"/>
    <s v="theater/plays"/>
    <n v="383"/>
    <n v="99.5"/>
    <x v="1"/>
    <s v="plays"/>
    <x v="3680"/>
    <d v="2016-10-05T10:53:54"/>
  </r>
  <r>
    <x v="0"/>
    <s v="US"/>
    <s v="USD"/>
    <n v="1452872290"/>
    <n v="1452008290"/>
    <b v="0"/>
    <n v="18"/>
    <b v="1"/>
    <s v="theater/plays"/>
    <n v="119"/>
    <n v="62.166666666666664"/>
    <x v="1"/>
    <s v="plays"/>
    <x v="3681"/>
    <d v="2016-01-15T15:38:10"/>
  </r>
  <r>
    <x v="0"/>
    <s v="US"/>
    <s v="USD"/>
    <n v="1402901940"/>
    <n v="1399998418"/>
    <b v="0"/>
    <n v="67"/>
    <b v="1"/>
    <s v="theater/plays"/>
    <n v="1176"/>
    <n v="62.328358208955223"/>
    <x v="1"/>
    <s v="plays"/>
    <x v="3682"/>
    <d v="2014-06-16T06:59:00"/>
  </r>
  <r>
    <x v="0"/>
    <s v="US"/>
    <s v="USD"/>
    <n v="1476931696"/>
    <n v="1474339696"/>
    <b v="0"/>
    <n v="66"/>
    <b v="1"/>
    <s v="theater/plays"/>
    <n v="380"/>
    <n v="58.787878787878789"/>
    <x v="1"/>
    <s v="plays"/>
    <x v="3683"/>
    <d v="2016-10-20T02:48:16"/>
  </r>
  <r>
    <x v="0"/>
    <s v="US"/>
    <s v="USD"/>
    <n v="1441167586"/>
    <n v="1438575586"/>
    <b v="0"/>
    <n v="23"/>
    <b v="1"/>
    <s v="theater/plays"/>
    <n v="293"/>
    <n v="45.347826086956523"/>
    <x v="1"/>
    <s v="plays"/>
    <x v="3684"/>
    <d v="2015-09-02T04:19:46"/>
  </r>
  <r>
    <x v="0"/>
    <s v="US"/>
    <s v="USD"/>
    <n v="1400533200"/>
    <n v="1398348859"/>
    <b v="0"/>
    <n v="126"/>
    <b v="1"/>
    <s v="theater/plays"/>
    <n v="285"/>
    <n v="41.944444444444443"/>
    <x v="1"/>
    <s v="plays"/>
    <x v="3685"/>
    <d v="2014-05-19T21:00:00"/>
  </r>
  <r>
    <x v="0"/>
    <s v="US"/>
    <s v="USD"/>
    <n v="1440820740"/>
    <n v="1439567660"/>
    <b v="0"/>
    <n v="6"/>
    <b v="1"/>
    <s v="theater/plays"/>
    <n v="5"/>
    <n v="59.166666666666664"/>
    <x v="1"/>
    <s v="plays"/>
    <x v="3686"/>
    <d v="2015-08-29T03:59:00"/>
  </r>
  <r>
    <x v="0"/>
    <s v="US"/>
    <s v="USD"/>
    <n v="1403846055"/>
    <n v="1401254055"/>
    <b v="0"/>
    <n v="25"/>
    <b v="1"/>
    <s v="theater/plays"/>
    <n v="12.25"/>
    <n v="200.49"/>
    <x v="1"/>
    <s v="plays"/>
    <x v="3687"/>
    <d v="2014-06-27T05:14:15"/>
  </r>
  <r>
    <x v="0"/>
    <s v="GB"/>
    <s v="GBP"/>
    <n v="1407524004"/>
    <n v="1404932004"/>
    <b v="0"/>
    <n v="39"/>
    <b v="1"/>
    <s v="theater/plays"/>
    <n v="275"/>
    <n v="83.974358974358978"/>
    <x v="1"/>
    <s v="plays"/>
    <x v="3688"/>
    <d v="2014-08-08T18:53:24"/>
  </r>
  <r>
    <x v="0"/>
    <s v="US"/>
    <s v="USD"/>
    <n v="1434925500"/>
    <n v="1432410639"/>
    <b v="0"/>
    <n v="62"/>
    <b v="1"/>
    <s v="theater/plays"/>
    <n v="550"/>
    <n v="57.258064516129032"/>
    <x v="1"/>
    <s v="plays"/>
    <x v="3689"/>
    <d v="2015-06-21T22:25:00"/>
  </r>
  <r>
    <x v="0"/>
    <s v="US"/>
    <s v="USD"/>
    <n v="1417101683"/>
    <n v="1414506083"/>
    <b v="0"/>
    <n v="31"/>
    <b v="1"/>
    <s v="theater/plays"/>
    <n v="300"/>
    <n v="58.064516129032256"/>
    <x v="1"/>
    <s v="plays"/>
    <x v="3690"/>
    <d v="2014-11-27T15:21:23"/>
  </r>
  <r>
    <x v="0"/>
    <s v="US"/>
    <s v="USD"/>
    <n v="1425272340"/>
    <n v="1421426929"/>
    <b v="0"/>
    <n v="274"/>
    <b v="1"/>
    <s v="theater/plays"/>
    <n v="11184"/>
    <n v="186.80291970802921"/>
    <x v="1"/>
    <s v="plays"/>
    <x v="3691"/>
    <d v="2015-03-02T04:59:00"/>
  </r>
  <r>
    <x v="0"/>
    <s v="US"/>
    <s v="USD"/>
    <n v="1411084800"/>
    <n v="1410304179"/>
    <b v="0"/>
    <n v="17"/>
    <b v="1"/>
    <s v="theater/plays"/>
    <n v="260"/>
    <n v="74.117647058823536"/>
    <x v="1"/>
    <s v="plays"/>
    <x v="3692"/>
    <d v="2014-09-19T00:00:00"/>
  </r>
  <r>
    <x v="0"/>
    <s v="GB"/>
    <s v="GBP"/>
    <n v="1448922600"/>
    <n v="1446352529"/>
    <b v="0"/>
    <n v="14"/>
    <b v="1"/>
    <s v="theater/plays"/>
    <n v="97"/>
    <n v="30.714285714285715"/>
    <x v="1"/>
    <s v="plays"/>
    <x v="3693"/>
    <d v="2015-11-30T22:30:00"/>
  </r>
  <r>
    <x v="0"/>
    <s v="US"/>
    <s v="USD"/>
    <n v="1465178400"/>
    <n v="1461985967"/>
    <b v="0"/>
    <n v="60"/>
    <b v="1"/>
    <s v="theater/plays"/>
    <n v="260"/>
    <n v="62.666666666666664"/>
    <x v="1"/>
    <s v="plays"/>
    <x v="3694"/>
    <d v="2016-06-06T02:00:00"/>
  </r>
  <r>
    <x v="0"/>
    <s v="US"/>
    <s v="USD"/>
    <n v="1421009610"/>
    <n v="1419281610"/>
    <b v="0"/>
    <n v="33"/>
    <b v="1"/>
    <s v="theater/plays"/>
    <n v="5"/>
    <n v="121.36363636363636"/>
    <x v="1"/>
    <s v="plays"/>
    <x v="3695"/>
    <d v="2015-01-11T20:53:30"/>
  </r>
  <r>
    <x v="0"/>
    <s v="GB"/>
    <s v="GBP"/>
    <n v="1423838916"/>
    <n v="1418654916"/>
    <b v="0"/>
    <n v="78"/>
    <b v="1"/>
    <s v="theater/plays"/>
    <n v="1100"/>
    <n v="39.743589743589745"/>
    <x v="1"/>
    <s v="plays"/>
    <x v="3696"/>
    <d v="2015-02-13T14:48:36"/>
  </r>
  <r>
    <x v="0"/>
    <s v="GB"/>
    <s v="GBP"/>
    <n v="1462878648"/>
    <n v="1461064248"/>
    <b v="0"/>
    <n v="30"/>
    <b v="1"/>
    <s v="theater/plays"/>
    <n v="160"/>
    <n v="72"/>
    <x v="1"/>
    <s v="plays"/>
    <x v="3697"/>
    <d v="2016-05-10T11:10:48"/>
  </r>
  <r>
    <x v="0"/>
    <s v="US"/>
    <s v="USD"/>
    <n v="1456946487"/>
    <n v="1454354487"/>
    <b v="0"/>
    <n v="136"/>
    <b v="1"/>
    <s v="theater/plays"/>
    <n v="526"/>
    <n v="40.632352941176471"/>
    <x v="1"/>
    <s v="plays"/>
    <x v="3698"/>
    <d v="2016-03-02T19:21:27"/>
  </r>
  <r>
    <x v="0"/>
    <s v="US"/>
    <s v="USD"/>
    <n v="1413383216"/>
    <n v="1410791216"/>
    <b v="0"/>
    <n v="40"/>
    <b v="1"/>
    <s v="theater/plays"/>
    <n v="20"/>
    <n v="63"/>
    <x v="1"/>
    <s v="plays"/>
    <x v="3699"/>
    <d v="2014-10-15T14:26:56"/>
  </r>
  <r>
    <x v="0"/>
    <s v="US"/>
    <s v="USD"/>
    <n v="1412092800"/>
    <n v="1409493800"/>
    <b v="0"/>
    <n v="18"/>
    <b v="1"/>
    <s v="theater/plays"/>
    <n v="106"/>
    <n v="33.666666666666664"/>
    <x v="1"/>
    <s v="plays"/>
    <x v="3700"/>
    <d v="2014-09-30T16:00:00"/>
  </r>
  <r>
    <x v="0"/>
    <s v="GB"/>
    <s v="GBP"/>
    <n v="1433422793"/>
    <n v="1430830793"/>
    <b v="0"/>
    <n v="39"/>
    <b v="1"/>
    <s v="theater/plays"/>
    <n v="5"/>
    <n v="38.589743589743591"/>
    <x v="1"/>
    <s v="plays"/>
    <x v="3701"/>
    <d v="2015-06-04T12:59:53"/>
  </r>
  <r>
    <x v="0"/>
    <s v="GB"/>
    <s v="GBP"/>
    <n v="1468191540"/>
    <n v="1464958484"/>
    <b v="0"/>
    <n v="21"/>
    <b v="1"/>
    <s v="theater/plays"/>
    <n v="275"/>
    <n v="155.95238095238096"/>
    <x v="1"/>
    <s v="plays"/>
    <x v="3702"/>
    <d v="2016-07-10T22:59:00"/>
  </r>
  <r>
    <x v="0"/>
    <s v="US"/>
    <s v="USD"/>
    <n v="1471071540"/>
    <n v="1467720388"/>
    <b v="0"/>
    <n v="30"/>
    <b v="1"/>
    <s v="theater/plays"/>
    <n v="246"/>
    <n v="43.2"/>
    <x v="1"/>
    <s v="plays"/>
    <x v="3703"/>
    <d v="2016-08-13T06:59:00"/>
  </r>
  <r>
    <x v="0"/>
    <s v="GB"/>
    <s v="GBP"/>
    <n v="1464712394"/>
    <n v="1459528394"/>
    <b v="0"/>
    <n v="27"/>
    <b v="1"/>
    <s v="theater/plays"/>
    <n v="109.00999999999999"/>
    <n v="15.148518518518518"/>
    <x v="1"/>
    <s v="plays"/>
    <x v="3704"/>
    <d v="2016-05-31T16:33:14"/>
  </r>
  <r>
    <x v="0"/>
    <s v="US"/>
    <s v="USD"/>
    <n v="1403546400"/>
    <n v="1401714114"/>
    <b v="0"/>
    <n v="35"/>
    <b v="1"/>
    <s v="theater/plays"/>
    <n v="98"/>
    <n v="83.571428571428569"/>
    <x v="1"/>
    <s v="plays"/>
    <x v="3705"/>
    <d v="2014-06-23T18:00:00"/>
  </r>
  <r>
    <x v="0"/>
    <s v="US"/>
    <s v="USD"/>
    <n v="1410558949"/>
    <n v="1409262949"/>
    <b v="0"/>
    <n v="13"/>
    <b v="1"/>
    <s v="theater/plays"/>
    <n v="320"/>
    <n v="140"/>
    <x v="1"/>
    <s v="plays"/>
    <x v="3706"/>
    <d v="2014-09-12T21:55:49"/>
  </r>
  <r>
    <x v="0"/>
    <s v="US"/>
    <s v="USD"/>
    <n v="1469165160"/>
    <n v="1467335378"/>
    <b v="0"/>
    <n v="23"/>
    <b v="1"/>
    <s v="theater/plays"/>
    <n v="860"/>
    <n v="80.869565217391298"/>
    <x v="1"/>
    <s v="plays"/>
    <x v="3707"/>
    <d v="2016-07-22T05:26:00"/>
  </r>
  <r>
    <x v="0"/>
    <s v="US"/>
    <s v="USD"/>
    <n v="1404444286"/>
    <n v="1403234686"/>
    <b v="0"/>
    <n v="39"/>
    <b v="1"/>
    <s v="theater/plays"/>
    <n v="1400"/>
    <n v="53.846153846153847"/>
    <x v="1"/>
    <s v="plays"/>
    <x v="3708"/>
    <d v="2014-07-04T03:24:46"/>
  </r>
  <r>
    <x v="0"/>
    <s v="GB"/>
    <s v="GBP"/>
    <n v="1403715546"/>
    <n v="1401123546"/>
    <b v="0"/>
    <n v="35"/>
    <b v="1"/>
    <s v="theater/plays"/>
    <n v="82.5"/>
    <n v="30.928571428571427"/>
    <x v="1"/>
    <s v="plays"/>
    <x v="3709"/>
    <d v="2014-06-25T16:59:06"/>
  </r>
  <r>
    <x v="0"/>
    <s v="US"/>
    <s v="USD"/>
    <n v="1428068988"/>
    <n v="1425908988"/>
    <b v="0"/>
    <n v="27"/>
    <b v="1"/>
    <s v="theater/plays"/>
    <n v="535"/>
    <n v="67.962962962962962"/>
    <x v="1"/>
    <s v="plays"/>
    <x v="3710"/>
    <d v="2015-04-03T13:49:48"/>
  </r>
  <r>
    <x v="0"/>
    <s v="US"/>
    <s v="USD"/>
    <n v="1402848000"/>
    <n v="1400606573"/>
    <b v="0"/>
    <n v="21"/>
    <b v="1"/>
    <s v="theater/plays"/>
    <n v="70"/>
    <n v="27.142857142857142"/>
    <x v="1"/>
    <s v="plays"/>
    <x v="3711"/>
    <d v="2014-06-15T16:00:00"/>
  </r>
  <r>
    <x v="0"/>
    <s v="US"/>
    <s v="USD"/>
    <n v="1433055540"/>
    <n v="1431230867"/>
    <b v="0"/>
    <n v="104"/>
    <b v="1"/>
    <s v="theater/plays"/>
    <n v="4030"/>
    <n v="110.86538461538461"/>
    <x v="1"/>
    <s v="plays"/>
    <x v="3712"/>
    <d v="2015-05-31T06:59:00"/>
  </r>
  <r>
    <x v="0"/>
    <s v="US"/>
    <s v="USD"/>
    <n v="1465062166"/>
    <n v="1463334166"/>
    <b v="0"/>
    <n v="19"/>
    <b v="1"/>
    <s v="theater/plays"/>
    <n v="30"/>
    <n v="106.84210526315789"/>
    <x v="1"/>
    <s v="plays"/>
    <x v="3713"/>
    <d v="2016-06-04T17:42:46"/>
  </r>
  <r>
    <x v="0"/>
    <s v="US"/>
    <s v="USD"/>
    <n v="1432612740"/>
    <n v="1429881667"/>
    <b v="0"/>
    <n v="97"/>
    <b v="1"/>
    <s v="theater/plays"/>
    <n v="235"/>
    <n v="105.51546391752578"/>
    <x v="1"/>
    <s v="plays"/>
    <x v="3714"/>
    <d v="2015-05-26T03:59:00"/>
  </r>
  <r>
    <x v="0"/>
    <s v="GB"/>
    <s v="GBP"/>
    <n v="1427806320"/>
    <n v="1422834819"/>
    <b v="0"/>
    <n v="27"/>
    <b v="1"/>
    <s v="theater/plays"/>
    <n v="90"/>
    <n v="132.96296296296296"/>
    <x v="1"/>
    <s v="plays"/>
    <x v="3715"/>
    <d v="2015-03-31T12:52:00"/>
  </r>
  <r>
    <x v="0"/>
    <s v="US"/>
    <s v="USD"/>
    <n v="1453411109"/>
    <n v="1450819109"/>
    <b v="0"/>
    <n v="24"/>
    <b v="1"/>
    <s v="theater/plays"/>
    <n v="446"/>
    <n v="51.916666666666664"/>
    <x v="1"/>
    <s v="plays"/>
    <x v="3716"/>
    <d v="2016-01-21T21:18:29"/>
  </r>
  <r>
    <x v="0"/>
    <s v="GB"/>
    <s v="GBP"/>
    <n v="1431204449"/>
    <n v="1428526049"/>
    <b v="0"/>
    <n v="13"/>
    <b v="1"/>
    <s v="theater/plays"/>
    <n v="30"/>
    <n v="310"/>
    <x v="1"/>
    <s v="plays"/>
    <x v="3717"/>
    <d v="2015-05-09T20:47:29"/>
  </r>
  <r>
    <x v="0"/>
    <s v="GB"/>
    <s v="GBP"/>
    <n v="1425057075"/>
    <n v="1422465075"/>
    <b v="0"/>
    <n v="46"/>
    <b v="1"/>
    <s v="theater/plays"/>
    <n v="697"/>
    <n v="26.021739130434781"/>
    <x v="1"/>
    <s v="plays"/>
    <x v="3718"/>
    <d v="2015-02-27T17:11:15"/>
  </r>
  <r>
    <x v="0"/>
    <s v="GB"/>
    <s v="GBP"/>
    <n v="1434994266"/>
    <n v="1432402266"/>
    <b v="0"/>
    <n v="4"/>
    <b v="1"/>
    <s v="theater/plays"/>
    <n v="220"/>
    <n v="105"/>
    <x v="1"/>
    <s v="plays"/>
    <x v="3719"/>
    <d v="2015-06-22T17:31:06"/>
  </r>
  <r>
    <x v="0"/>
    <s v="US"/>
    <s v="USD"/>
    <n v="1435881006"/>
    <n v="1433980206"/>
    <b v="0"/>
    <n v="40"/>
    <b v="1"/>
    <s v="theater/plays"/>
    <n v="149"/>
    <n v="86.224999999999994"/>
    <x v="1"/>
    <s v="plays"/>
    <x v="3720"/>
    <d v="2015-07-02T23:50:06"/>
  </r>
  <r>
    <x v="0"/>
    <s v="US"/>
    <s v="USD"/>
    <n v="1415230084"/>
    <n v="1413412084"/>
    <b v="0"/>
    <n v="44"/>
    <b v="1"/>
    <s v="theater/plays"/>
    <n v="40"/>
    <n v="114.54545454545455"/>
    <x v="1"/>
    <s v="plays"/>
    <x v="3721"/>
    <d v="2014-11-05T23:28:04"/>
  </r>
  <r>
    <x v="0"/>
    <s v="CA"/>
    <s v="CAD"/>
    <n v="1455231540"/>
    <n v="1452614847"/>
    <b v="0"/>
    <n v="35"/>
    <b v="1"/>
    <s v="theater/plays"/>
    <n v="168"/>
    <n v="47.657142857142858"/>
    <x v="1"/>
    <s v="plays"/>
    <x v="3722"/>
    <d v="2016-02-11T22:59:00"/>
  </r>
  <r>
    <x v="0"/>
    <s v="GB"/>
    <s v="GBP"/>
    <n v="1417374262"/>
    <n v="1414778662"/>
    <b v="0"/>
    <n v="63"/>
    <b v="1"/>
    <s v="theater/plays"/>
    <n v="92"/>
    <n v="72.888888888888886"/>
    <x v="1"/>
    <s v="plays"/>
    <x v="3723"/>
    <d v="2014-11-30T19:04:22"/>
  </r>
  <r>
    <x v="0"/>
    <s v="GB"/>
    <s v="GBP"/>
    <n v="1462402800"/>
    <n v="1459856860"/>
    <b v="0"/>
    <n v="89"/>
    <b v="1"/>
    <s v="theater/plays"/>
    <n v="109.55000000000018"/>
    <n v="49.545505617977533"/>
    <x v="1"/>
    <s v="plays"/>
    <x v="3724"/>
    <d v="2016-05-04T23:00:00"/>
  </r>
  <r>
    <x v="0"/>
    <s v="GB"/>
    <s v="GBP"/>
    <n v="1455831000"/>
    <n v="1454366467"/>
    <b v="0"/>
    <n v="15"/>
    <b v="1"/>
    <s v="theater/plays"/>
    <n v="81"/>
    <n v="25.4"/>
    <x v="1"/>
    <s v="plays"/>
    <x v="3725"/>
    <d v="2016-02-18T21:30:00"/>
  </r>
  <r>
    <x v="0"/>
    <s v="US"/>
    <s v="USD"/>
    <n v="1461963600"/>
    <n v="1459567371"/>
    <b v="0"/>
    <n v="46"/>
    <b v="1"/>
    <s v="theater/plays"/>
    <n v="2029"/>
    <n v="62.586956521739133"/>
    <x v="1"/>
    <s v="plays"/>
    <x v="3726"/>
    <d v="2016-04-29T21:00:00"/>
  </r>
  <r>
    <x v="0"/>
    <s v="US"/>
    <s v="USD"/>
    <n v="1476939300"/>
    <n v="1474273294"/>
    <b v="0"/>
    <n v="33"/>
    <b v="1"/>
    <s v="theater/plays"/>
    <n v="15"/>
    <n v="61.060606060606062"/>
    <x v="1"/>
    <s v="plays"/>
    <x v="3727"/>
    <d v="2016-10-20T04:55:00"/>
  </r>
  <r>
    <x v="2"/>
    <s v="US"/>
    <s v="USD"/>
    <n v="1439957176"/>
    <n v="1437365176"/>
    <b v="0"/>
    <n v="31"/>
    <b v="0"/>
    <s v="theater/plays"/>
    <n v="-18138"/>
    <n v="60.064516129032256"/>
    <x v="1"/>
    <s v="plays"/>
    <x v="3728"/>
    <d v="2015-08-19T04:06:16"/>
  </r>
  <r>
    <x v="2"/>
    <s v="US"/>
    <s v="USD"/>
    <n v="1427082912"/>
    <n v="1423198512"/>
    <b v="0"/>
    <n v="5"/>
    <b v="0"/>
    <s v="theater/plays"/>
    <n v="-4638"/>
    <n v="72.400000000000006"/>
    <x v="1"/>
    <s v="plays"/>
    <x v="3729"/>
    <d v="2015-03-23T03:55:12"/>
  </r>
  <r>
    <x v="2"/>
    <s v="US"/>
    <s v="USD"/>
    <n v="1439828159"/>
    <n v="1437236159"/>
    <b v="0"/>
    <n v="1"/>
    <b v="0"/>
    <s v="theater/plays"/>
    <n v="-900"/>
    <n v="100"/>
    <x v="1"/>
    <s v="plays"/>
    <x v="3730"/>
    <d v="2015-08-17T16:15:59"/>
  </r>
  <r>
    <x v="2"/>
    <s v="US"/>
    <s v="USD"/>
    <n v="1420860180"/>
    <n v="1418234646"/>
    <b v="0"/>
    <n v="12"/>
    <b v="0"/>
    <s v="theater/plays"/>
    <n v="-4880"/>
    <n v="51.666666666666664"/>
    <x v="1"/>
    <s v="plays"/>
    <x v="3731"/>
    <d v="2015-01-10T03:23:00"/>
  </r>
  <r>
    <x v="2"/>
    <s v="NL"/>
    <s v="EUR"/>
    <n v="1422100800"/>
    <n v="1416932133"/>
    <b v="0"/>
    <n v="4"/>
    <b v="0"/>
    <s v="theater/plays"/>
    <n v="-719"/>
    <n v="32.75"/>
    <x v="1"/>
    <s v="plays"/>
    <x v="3732"/>
    <d v="2015-01-24T12:00:00"/>
  </r>
  <r>
    <x v="2"/>
    <s v="US"/>
    <s v="USD"/>
    <n v="1429396200"/>
    <n v="1428539708"/>
    <b v="0"/>
    <n v="0"/>
    <b v="0"/>
    <s v="theater/plays"/>
    <n v="-1500"/>
    <e v="#DIV/0!"/>
    <x v="1"/>
    <s v="plays"/>
    <x v="3733"/>
    <d v="2015-04-18T22:30:00"/>
  </r>
  <r>
    <x v="2"/>
    <s v="US"/>
    <s v="USD"/>
    <n v="1432589896"/>
    <n v="1427405896"/>
    <b v="0"/>
    <n v="7"/>
    <b v="0"/>
    <s v="theater/plays"/>
    <n v="-1073"/>
    <n v="61"/>
    <x v="1"/>
    <s v="plays"/>
    <x v="3734"/>
    <d v="2015-05-25T21:38:16"/>
  </r>
  <r>
    <x v="2"/>
    <s v="GB"/>
    <s v="GBP"/>
    <n v="1432831089"/>
    <n v="1430239089"/>
    <b v="0"/>
    <n v="2"/>
    <b v="0"/>
    <s v="theater/plays"/>
    <n v="-130"/>
    <n v="10"/>
    <x v="1"/>
    <s v="plays"/>
    <x v="3735"/>
    <d v="2015-05-28T16:38:09"/>
  </r>
  <r>
    <x v="2"/>
    <s v="GB"/>
    <s v="GBP"/>
    <n v="1427133600"/>
    <n v="1423847093"/>
    <b v="0"/>
    <n v="1"/>
    <b v="0"/>
    <s v="theater/plays"/>
    <n v="-1490"/>
    <n v="10"/>
    <x v="1"/>
    <s v="plays"/>
    <x v="3736"/>
    <d v="2015-03-23T18:00:00"/>
  </r>
  <r>
    <x v="2"/>
    <s v="US"/>
    <s v="USD"/>
    <n v="1447311540"/>
    <n v="1445358903"/>
    <b v="0"/>
    <n v="4"/>
    <b v="0"/>
    <s v="theater/plays"/>
    <n v="-550"/>
    <n v="37.5"/>
    <x v="1"/>
    <s v="plays"/>
    <x v="3737"/>
    <d v="2015-11-12T06:59:00"/>
  </r>
  <r>
    <x v="2"/>
    <s v="GB"/>
    <s v="GBP"/>
    <n v="1405461600"/>
    <n v="1403562705"/>
    <b v="0"/>
    <n v="6"/>
    <b v="0"/>
    <s v="theater/plays"/>
    <n v="-1230"/>
    <n v="45"/>
    <x v="1"/>
    <s v="plays"/>
    <x v="3738"/>
    <d v="2014-07-15T22:00:00"/>
  </r>
  <r>
    <x v="2"/>
    <s v="GB"/>
    <s v="GBP"/>
    <n v="1468752468"/>
    <n v="1467024468"/>
    <b v="0"/>
    <n v="8"/>
    <b v="0"/>
    <s v="theater/plays"/>
    <n v="-3195"/>
    <n v="100.625"/>
    <x v="1"/>
    <s v="plays"/>
    <x v="3739"/>
    <d v="2016-07-17T10:47:48"/>
  </r>
  <r>
    <x v="2"/>
    <s v="US"/>
    <s v="USD"/>
    <n v="1407808438"/>
    <n v="1405217355"/>
    <b v="0"/>
    <n v="14"/>
    <b v="0"/>
    <s v="theater/plays"/>
    <n v="-1642"/>
    <n v="25.571428571428573"/>
    <x v="1"/>
    <s v="plays"/>
    <x v="3740"/>
    <d v="2014-08-12T01:53:58"/>
  </r>
  <r>
    <x v="2"/>
    <s v="US"/>
    <s v="USD"/>
    <n v="1450389950"/>
    <n v="1447797950"/>
    <b v="0"/>
    <n v="0"/>
    <b v="0"/>
    <s v="theater/plays"/>
    <n v="-20000"/>
    <e v="#DIV/0!"/>
    <x v="1"/>
    <s v="plays"/>
    <x v="3741"/>
    <d v="2015-12-17T22:05:50"/>
  </r>
  <r>
    <x v="2"/>
    <s v="US"/>
    <s v="USD"/>
    <n v="1409980144"/>
    <n v="1407388144"/>
    <b v="0"/>
    <n v="4"/>
    <b v="0"/>
    <s v="theater/plays"/>
    <n v="-4900"/>
    <n v="25"/>
    <x v="1"/>
    <s v="plays"/>
    <x v="3742"/>
    <d v="2014-09-06T05:09:04"/>
  </r>
  <r>
    <x v="2"/>
    <s v="US"/>
    <s v="USD"/>
    <n v="1404406964"/>
    <n v="1401814964"/>
    <b v="0"/>
    <n v="0"/>
    <b v="0"/>
    <s v="theater/plays"/>
    <n v="-2200"/>
    <e v="#DIV/0!"/>
    <x v="1"/>
    <s v="plays"/>
    <x v="3743"/>
    <d v="2014-07-03T17:02:44"/>
  </r>
  <r>
    <x v="2"/>
    <s v="US"/>
    <s v="USD"/>
    <n v="1404532740"/>
    <n v="1401823952"/>
    <b v="0"/>
    <n v="0"/>
    <b v="0"/>
    <s v="theater/plays"/>
    <n v="-1200"/>
    <e v="#DIV/0!"/>
    <x v="1"/>
    <s v="plays"/>
    <x v="3744"/>
    <d v="2014-07-05T03:59:00"/>
  </r>
  <r>
    <x v="2"/>
    <s v="US"/>
    <s v="USD"/>
    <n v="1407689102"/>
    <n v="1405097102"/>
    <b v="0"/>
    <n v="1"/>
    <b v="0"/>
    <s v="theater/plays"/>
    <n v="-90"/>
    <n v="10"/>
    <x v="1"/>
    <s v="plays"/>
    <x v="3745"/>
    <d v="2014-08-10T16:45:02"/>
  </r>
  <r>
    <x v="2"/>
    <s v="US"/>
    <s v="USD"/>
    <n v="1475918439"/>
    <n v="1473326439"/>
    <b v="0"/>
    <n v="1"/>
    <b v="0"/>
    <s v="theater/plays"/>
    <n v="-8298"/>
    <n v="202"/>
    <x v="1"/>
    <s v="plays"/>
    <x v="3746"/>
    <d v="2016-10-08T09:20:39"/>
  </r>
  <r>
    <x v="2"/>
    <s v="GB"/>
    <s v="GBP"/>
    <n v="1436137140"/>
    <n v="1433833896"/>
    <b v="0"/>
    <n v="1"/>
    <b v="0"/>
    <s v="theater/plays"/>
    <n v="-2475"/>
    <n v="25"/>
    <x v="1"/>
    <s v="plays"/>
    <x v="3747"/>
    <d v="2015-07-05T22:59:00"/>
  </r>
  <r>
    <x v="0"/>
    <s v="US"/>
    <s v="USD"/>
    <n v="1455602340"/>
    <n v="1453827436"/>
    <b v="0"/>
    <n v="52"/>
    <b v="1"/>
    <s v="theater/musical"/>
    <n v="176"/>
    <n v="99.538461538461533"/>
    <x v="1"/>
    <s v="musical"/>
    <x v="3748"/>
    <d v="2016-02-16T05:59:00"/>
  </r>
  <r>
    <x v="0"/>
    <s v="US"/>
    <s v="USD"/>
    <n v="1461902340"/>
    <n v="1459220588"/>
    <b v="0"/>
    <n v="7"/>
    <b v="1"/>
    <s v="theater/musical"/>
    <n v="25"/>
    <n v="75"/>
    <x v="1"/>
    <s v="musical"/>
    <x v="3749"/>
    <d v="2016-04-29T03:59:00"/>
  </r>
  <r>
    <x v="0"/>
    <s v="US"/>
    <s v="USD"/>
    <n v="1423555140"/>
    <n v="1421105608"/>
    <b v="0"/>
    <n v="28"/>
    <b v="1"/>
    <s v="theater/musical"/>
    <n v="27"/>
    <n v="215.25"/>
    <x v="1"/>
    <s v="musical"/>
    <x v="3750"/>
    <d v="2015-02-10T07:59:00"/>
  </r>
  <r>
    <x v="0"/>
    <s v="US"/>
    <s v="USD"/>
    <n v="1459641073"/>
    <n v="1454460673"/>
    <b v="0"/>
    <n v="11"/>
    <b v="1"/>
    <s v="theater/musical"/>
    <n v="326"/>
    <n v="120.54545454545455"/>
    <x v="1"/>
    <s v="musical"/>
    <x v="3751"/>
    <d v="2016-04-02T23:51:13"/>
  </r>
  <r>
    <x v="0"/>
    <s v="GB"/>
    <s v="GBP"/>
    <n v="1476651600"/>
    <n v="1473189335"/>
    <b v="0"/>
    <n v="15"/>
    <b v="1"/>
    <s v="theater/musical"/>
    <n v="65"/>
    <n v="37.666666666666664"/>
    <x v="1"/>
    <s v="musical"/>
    <x v="3752"/>
    <d v="2016-10-16T21:00:00"/>
  </r>
  <r>
    <x v="0"/>
    <s v="US"/>
    <s v="USD"/>
    <n v="1433289600"/>
    <n v="1430768800"/>
    <b v="0"/>
    <n v="30"/>
    <b v="1"/>
    <s v="theater/musical"/>
    <n v="167"/>
    <n v="172.23333333333332"/>
    <x v="1"/>
    <s v="musical"/>
    <x v="3753"/>
    <d v="2015-06-03T00:00:00"/>
  </r>
  <r>
    <x v="0"/>
    <s v="US"/>
    <s v="USD"/>
    <n v="1406350740"/>
    <n v="1403125737"/>
    <b v="0"/>
    <n v="27"/>
    <b v="1"/>
    <s v="theater/musical"/>
    <n v="500"/>
    <n v="111.11111111111111"/>
    <x v="1"/>
    <s v="musical"/>
    <x v="3754"/>
    <d v="2014-07-26T04:59:00"/>
  </r>
  <r>
    <x v="0"/>
    <s v="GB"/>
    <s v="GBP"/>
    <n v="1460753307"/>
    <n v="1458161307"/>
    <b v="0"/>
    <n v="28"/>
    <b v="1"/>
    <s v="theater/musical"/>
    <n v="163"/>
    <n v="25.464285714285715"/>
    <x v="1"/>
    <s v="musical"/>
    <x v="3755"/>
    <d v="2016-04-15T20:48:27"/>
  </r>
  <r>
    <x v="0"/>
    <s v="US"/>
    <s v="USD"/>
    <n v="1402515198"/>
    <n v="1399923198"/>
    <b v="0"/>
    <n v="17"/>
    <b v="1"/>
    <s v="theater/musical"/>
    <n v="50"/>
    <n v="267.64705882352939"/>
    <x v="1"/>
    <s v="musical"/>
    <x v="3756"/>
    <d v="2014-06-11T19:33:18"/>
  </r>
  <r>
    <x v="0"/>
    <s v="US"/>
    <s v="USD"/>
    <n v="1417465515"/>
    <n v="1415737515"/>
    <b v="0"/>
    <n v="50"/>
    <b v="1"/>
    <s v="theater/musical"/>
    <n v="298"/>
    <n v="75.959999999999994"/>
    <x v="1"/>
    <s v="musical"/>
    <x v="3757"/>
    <d v="2014-12-01T20:25:15"/>
  </r>
  <r>
    <x v="0"/>
    <s v="US"/>
    <s v="USD"/>
    <n v="1400475600"/>
    <n v="1397819938"/>
    <b v="0"/>
    <n v="26"/>
    <b v="1"/>
    <s v="theater/musical"/>
    <n v="35"/>
    <n v="59.03846153846154"/>
    <x v="1"/>
    <s v="musical"/>
    <x v="3758"/>
    <d v="2014-05-19T05:00:00"/>
  </r>
  <r>
    <x v="0"/>
    <s v="US"/>
    <s v="USD"/>
    <n v="1440556553"/>
    <n v="1435372553"/>
    <b v="0"/>
    <n v="88"/>
    <b v="1"/>
    <s v="theater/musical"/>
    <n v="409.77000000000044"/>
    <n v="50.111022727272733"/>
    <x v="1"/>
    <s v="musical"/>
    <x v="3759"/>
    <d v="2015-08-26T02:35:53"/>
  </r>
  <r>
    <x v="0"/>
    <s v="US"/>
    <s v="USD"/>
    <n v="1399293386"/>
    <n v="1397133386"/>
    <b v="0"/>
    <n v="91"/>
    <b v="1"/>
    <s v="theater/musical"/>
    <n v="50.770000000000437"/>
    <n v="55.502967032967035"/>
    <x v="1"/>
    <s v="musical"/>
    <x v="3760"/>
    <d v="2014-05-05T12:36:26"/>
  </r>
  <r>
    <x v="0"/>
    <s v="GB"/>
    <s v="GBP"/>
    <n v="1439247600"/>
    <n v="1434625937"/>
    <b v="0"/>
    <n v="3"/>
    <b v="1"/>
    <s v="theater/musical"/>
    <n v="0"/>
    <n v="166.66666666666666"/>
    <x v="1"/>
    <s v="musical"/>
    <x v="3761"/>
    <d v="2015-08-10T23:00:00"/>
  </r>
  <r>
    <x v="0"/>
    <s v="GB"/>
    <s v="GBP"/>
    <n v="1438543889"/>
    <n v="1436383889"/>
    <b v="0"/>
    <n v="28"/>
    <b v="1"/>
    <s v="theater/musical"/>
    <n v="78"/>
    <n v="47.428571428571431"/>
    <x v="1"/>
    <s v="musical"/>
    <x v="3762"/>
    <d v="2015-08-02T19:31:29"/>
  </r>
  <r>
    <x v="0"/>
    <s v="US"/>
    <s v="USD"/>
    <n v="1427907626"/>
    <n v="1425319226"/>
    <b v="0"/>
    <n v="77"/>
    <b v="1"/>
    <s v="theater/musical"/>
    <n v="0"/>
    <n v="64.935064935064929"/>
    <x v="1"/>
    <s v="musical"/>
    <x v="3763"/>
    <d v="2015-04-01T17:00:26"/>
  </r>
  <r>
    <x v="0"/>
    <s v="US"/>
    <s v="USD"/>
    <n v="1464482160"/>
    <n v="1462824832"/>
    <b v="0"/>
    <n v="27"/>
    <b v="1"/>
    <s v="theater/musical"/>
    <n v="0"/>
    <n v="55.555555555555557"/>
    <x v="1"/>
    <s v="musical"/>
    <x v="3764"/>
    <d v="2016-05-29T00:36:00"/>
  </r>
  <r>
    <x v="0"/>
    <s v="US"/>
    <s v="USD"/>
    <n v="1406745482"/>
    <n v="1404153482"/>
    <b v="0"/>
    <n v="107"/>
    <b v="1"/>
    <s v="theater/musical"/>
    <n v="942"/>
    <n v="74.224299065420567"/>
    <x v="1"/>
    <s v="musical"/>
    <x v="3765"/>
    <d v="2014-07-30T18:38:02"/>
  </r>
  <r>
    <x v="0"/>
    <s v="US"/>
    <s v="USD"/>
    <n v="1404360045"/>
    <n v="1401336045"/>
    <b v="0"/>
    <n v="96"/>
    <b v="1"/>
    <s v="theater/musical"/>
    <n v="265.01000000000022"/>
    <n v="106.9271875"/>
    <x v="1"/>
    <s v="musical"/>
    <x v="3766"/>
    <d v="2014-07-03T04:00:45"/>
  </r>
  <r>
    <x v="0"/>
    <s v="US"/>
    <s v="USD"/>
    <n v="1425185940"/>
    <n v="1423960097"/>
    <b v="0"/>
    <n v="56"/>
    <b v="1"/>
    <s v="theater/musical"/>
    <n v="335"/>
    <n v="41.696428571428569"/>
    <x v="1"/>
    <s v="musical"/>
    <x v="3767"/>
    <d v="2015-03-01T04:59:00"/>
  </r>
  <r>
    <x v="0"/>
    <s v="US"/>
    <s v="USD"/>
    <n v="1402594090"/>
    <n v="1400002090"/>
    <b v="0"/>
    <n v="58"/>
    <b v="1"/>
    <s v="theater/musical"/>
    <n v="306.10999999999967"/>
    <n v="74.243275862068955"/>
    <x v="1"/>
    <s v="musical"/>
    <x v="3768"/>
    <d v="2014-06-12T17:28:10"/>
  </r>
  <r>
    <x v="0"/>
    <s v="US"/>
    <s v="USD"/>
    <n v="1460730079"/>
    <n v="1458138079"/>
    <b v="0"/>
    <n v="15"/>
    <b v="1"/>
    <s v="theater/musical"/>
    <n v="0"/>
    <n v="73.333333333333329"/>
    <x v="1"/>
    <s v="musical"/>
    <x v="3769"/>
    <d v="2016-04-15T14:21:19"/>
  </r>
  <r>
    <x v="0"/>
    <s v="GB"/>
    <s v="GBP"/>
    <n v="1434234010"/>
    <n v="1431642010"/>
    <b v="0"/>
    <n v="20"/>
    <b v="1"/>
    <s v="theater/musical"/>
    <n v="0"/>
    <n v="100"/>
    <x v="1"/>
    <s v="musical"/>
    <x v="3770"/>
    <d v="2015-06-13T22:20:10"/>
  </r>
  <r>
    <x v="0"/>
    <s v="US"/>
    <s v="USD"/>
    <n v="1463529600"/>
    <n v="1462307652"/>
    <b v="0"/>
    <n v="38"/>
    <b v="1"/>
    <s v="theater/musical"/>
    <n v="460"/>
    <n v="38.421052631578945"/>
    <x v="1"/>
    <s v="musical"/>
    <x v="3771"/>
    <d v="2016-05-18T00:00:00"/>
  </r>
  <r>
    <x v="0"/>
    <s v="US"/>
    <s v="USD"/>
    <n v="1480399200"/>
    <n v="1478616506"/>
    <b v="0"/>
    <n v="33"/>
    <b v="1"/>
    <s v="theater/musical"/>
    <n v="510"/>
    <n v="166.96969696969697"/>
    <x v="1"/>
    <s v="musical"/>
    <x v="3772"/>
    <d v="2016-11-29T06:00:00"/>
  </r>
  <r>
    <x v="0"/>
    <s v="US"/>
    <s v="USD"/>
    <n v="1479175680"/>
    <n v="1476317247"/>
    <b v="0"/>
    <n v="57"/>
    <b v="1"/>
    <s v="theater/musical"/>
    <n v="410"/>
    <n v="94.912280701754383"/>
    <x v="1"/>
    <s v="musical"/>
    <x v="3773"/>
    <d v="2016-11-15T02:08:00"/>
  </r>
  <r>
    <x v="0"/>
    <s v="CA"/>
    <s v="CAD"/>
    <n v="1428606055"/>
    <n v="1427223655"/>
    <b v="0"/>
    <n v="25"/>
    <b v="1"/>
    <s v="theater/musical"/>
    <n v="0"/>
    <n v="100"/>
    <x v="1"/>
    <s v="musical"/>
    <x v="3774"/>
    <d v="2015-04-09T19:00:55"/>
  </r>
  <r>
    <x v="0"/>
    <s v="US"/>
    <s v="USD"/>
    <n v="1428552000"/>
    <n v="1426199843"/>
    <b v="0"/>
    <n v="14"/>
    <b v="1"/>
    <s v="theater/musical"/>
    <n v="5"/>
    <n v="143.21428571428572"/>
    <x v="1"/>
    <s v="musical"/>
    <x v="3775"/>
    <d v="2015-04-09T04:00:00"/>
  </r>
  <r>
    <x v="0"/>
    <s v="US"/>
    <s v="USD"/>
    <n v="1406854800"/>
    <n v="1403599778"/>
    <b v="0"/>
    <n v="94"/>
    <b v="1"/>
    <s v="theater/musical"/>
    <n v="537"/>
    <n v="90.819148936170208"/>
    <x v="1"/>
    <s v="musical"/>
    <x v="3776"/>
    <d v="2014-08-01T01:00:00"/>
  </r>
  <r>
    <x v="0"/>
    <s v="US"/>
    <s v="USD"/>
    <n v="1411790400"/>
    <n v="1409884821"/>
    <b v="0"/>
    <n v="59"/>
    <b v="1"/>
    <s v="theater/musical"/>
    <n v="864"/>
    <n v="48.542372881355931"/>
    <x v="1"/>
    <s v="musical"/>
    <x v="3777"/>
    <d v="2014-09-27T04:00:00"/>
  </r>
  <r>
    <x v="0"/>
    <s v="US"/>
    <s v="USD"/>
    <n v="1423942780"/>
    <n v="1418758780"/>
    <b v="0"/>
    <n v="36"/>
    <b v="1"/>
    <s v="theater/musical"/>
    <n v="121"/>
    <n v="70.027777777777771"/>
    <x v="1"/>
    <s v="musical"/>
    <x v="3778"/>
    <d v="2015-02-14T19:39:40"/>
  </r>
  <r>
    <x v="0"/>
    <s v="US"/>
    <s v="USD"/>
    <n v="1459010340"/>
    <n v="1456421940"/>
    <b v="0"/>
    <n v="115"/>
    <b v="1"/>
    <s v="theater/musical"/>
    <n v="597"/>
    <n v="135.62608695652173"/>
    <x v="1"/>
    <s v="musical"/>
    <x v="3779"/>
    <d v="2016-03-26T16:39:00"/>
  </r>
  <r>
    <x v="0"/>
    <s v="US"/>
    <s v="USD"/>
    <n v="1436817960"/>
    <n v="1433999785"/>
    <b v="0"/>
    <n v="30"/>
    <b v="1"/>
    <s v="theater/musical"/>
    <n v="500"/>
    <n v="100"/>
    <x v="1"/>
    <s v="musical"/>
    <x v="3780"/>
    <d v="2015-07-13T20:06:00"/>
  </r>
  <r>
    <x v="0"/>
    <s v="US"/>
    <s v="USD"/>
    <n v="1410210685"/>
    <n v="1408050685"/>
    <b v="0"/>
    <n v="52"/>
    <b v="1"/>
    <s v="theater/musical"/>
    <n v="435"/>
    <n v="94.90384615384616"/>
    <x v="1"/>
    <s v="musical"/>
    <x v="3781"/>
    <d v="2014-09-08T21:11:25"/>
  </r>
  <r>
    <x v="0"/>
    <s v="GB"/>
    <s v="GBP"/>
    <n v="1469401200"/>
    <n v="1466887297"/>
    <b v="0"/>
    <n v="27"/>
    <b v="1"/>
    <s v="theater/musical"/>
    <n v="35"/>
    <n v="75.370370370370367"/>
    <x v="1"/>
    <s v="musical"/>
    <x v="3782"/>
    <d v="2016-07-24T23:00:00"/>
  </r>
  <r>
    <x v="0"/>
    <s v="US"/>
    <s v="USD"/>
    <n v="1458057600"/>
    <n v="1455938520"/>
    <b v="0"/>
    <n v="24"/>
    <b v="1"/>
    <s v="theater/musical"/>
    <n v="347"/>
    <n v="64.458333333333329"/>
    <x v="1"/>
    <s v="musical"/>
    <x v="3783"/>
    <d v="2016-03-15T16:00:00"/>
  </r>
  <r>
    <x v="0"/>
    <s v="CA"/>
    <s v="CAD"/>
    <n v="1468193532"/>
    <n v="1465601532"/>
    <b v="0"/>
    <n v="10"/>
    <b v="1"/>
    <s v="theater/musical"/>
    <n v="150"/>
    <n v="115"/>
    <x v="1"/>
    <s v="musical"/>
    <x v="3784"/>
    <d v="2016-07-10T23:32:12"/>
  </r>
  <r>
    <x v="0"/>
    <s v="GB"/>
    <s v="GBP"/>
    <n v="1470132180"/>
    <n v="1467040769"/>
    <b v="0"/>
    <n v="30"/>
    <b v="1"/>
    <s v="theater/musical"/>
    <n v="1015"/>
    <n v="100.5"/>
    <x v="1"/>
    <s v="musical"/>
    <x v="3785"/>
    <d v="2016-08-02T10:03:00"/>
  </r>
  <r>
    <x v="0"/>
    <s v="US"/>
    <s v="USD"/>
    <n v="1464310475"/>
    <n v="1461718475"/>
    <b v="0"/>
    <n v="71"/>
    <b v="1"/>
    <s v="theater/musical"/>
    <n v="658"/>
    <n v="93.774647887323937"/>
    <x v="1"/>
    <s v="musical"/>
    <x v="3786"/>
    <d v="2016-05-27T00:54:35"/>
  </r>
  <r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x v="2"/>
    <s v="US"/>
    <s v="USD"/>
    <n v="1450887480"/>
    <n v="1448469719"/>
    <b v="0"/>
    <n v="1"/>
    <b v="0"/>
    <s v="theater/musical"/>
    <n v="-74500"/>
    <n v="500"/>
    <x v="1"/>
    <s v="musical"/>
    <x v="3788"/>
    <d v="2015-12-23T16:18:00"/>
  </r>
  <r>
    <x v="2"/>
    <s v="GB"/>
    <s v="GBP"/>
    <n v="1434395418"/>
    <n v="1431630618"/>
    <b v="0"/>
    <n v="4"/>
    <b v="0"/>
    <s v="theater/musical"/>
    <n v="-3434"/>
    <n v="29"/>
    <x v="1"/>
    <s v="musical"/>
    <x v="3789"/>
    <d v="2015-06-15T19:10:18"/>
  </r>
  <r>
    <x v="2"/>
    <s v="US"/>
    <s v="USD"/>
    <n v="1479834023"/>
    <n v="1477238423"/>
    <b v="0"/>
    <n v="0"/>
    <b v="0"/>
    <s v="theater/musical"/>
    <n v="-15000"/>
    <e v="#DIV/0!"/>
    <x v="1"/>
    <s v="musical"/>
    <x v="3790"/>
    <d v="2016-11-22T17:00:23"/>
  </r>
  <r>
    <x v="2"/>
    <s v="US"/>
    <s v="USD"/>
    <n v="1404664592"/>
    <n v="1399480592"/>
    <b v="0"/>
    <n v="0"/>
    <b v="0"/>
    <s v="theater/musical"/>
    <n v="-1500"/>
    <e v="#DIV/0!"/>
    <x v="1"/>
    <s v="musical"/>
    <x v="3791"/>
    <d v="2014-07-06T16:36:32"/>
  </r>
  <r>
    <x v="2"/>
    <s v="US"/>
    <s v="USD"/>
    <n v="1436957022"/>
    <n v="1434365022"/>
    <b v="0"/>
    <n v="2"/>
    <b v="0"/>
    <s v="theater/musical"/>
    <n v="-12465"/>
    <n v="17.5"/>
    <x v="1"/>
    <s v="musical"/>
    <x v="3792"/>
    <d v="2015-07-15T10:43:42"/>
  </r>
  <r>
    <x v="2"/>
    <s v="US"/>
    <s v="USD"/>
    <n v="1418769129"/>
    <n v="1416954729"/>
    <b v="0"/>
    <n v="24"/>
    <b v="0"/>
    <s v="theater/musical"/>
    <n v="-2824"/>
    <n v="174"/>
    <x v="1"/>
    <s v="musical"/>
    <x v="3793"/>
    <d v="2014-12-16T22:32:09"/>
  </r>
  <r>
    <x v="2"/>
    <s v="GB"/>
    <s v="GBP"/>
    <n v="1433685354"/>
    <n v="1431093354"/>
    <b v="0"/>
    <n v="1"/>
    <b v="0"/>
    <s v="theater/musical"/>
    <n v="-4950"/>
    <n v="50"/>
    <x v="1"/>
    <s v="musical"/>
    <x v="3794"/>
    <d v="2015-06-07T13:55:54"/>
  </r>
  <r>
    <x v="2"/>
    <s v="GB"/>
    <s v="GBP"/>
    <n v="1440801000"/>
    <n v="1437042490"/>
    <b v="0"/>
    <n v="2"/>
    <b v="0"/>
    <s v="theater/musical"/>
    <n v="-590"/>
    <n v="5"/>
    <x v="1"/>
    <s v="musical"/>
    <x v="3795"/>
    <d v="2015-08-28T22:30:00"/>
  </r>
  <r>
    <x v="2"/>
    <s v="US"/>
    <s v="USD"/>
    <n v="1484354556"/>
    <n v="1479170556"/>
    <b v="0"/>
    <n v="1"/>
    <b v="0"/>
    <s v="theater/musical"/>
    <n v="-22499"/>
    <n v="1"/>
    <x v="1"/>
    <s v="musical"/>
    <x v="3796"/>
    <d v="2017-01-14T00:42:36"/>
  </r>
  <r>
    <x v="2"/>
    <s v="US"/>
    <s v="USD"/>
    <n v="1429564165"/>
    <n v="1426972165"/>
    <b v="0"/>
    <n v="37"/>
    <b v="0"/>
    <s v="theater/musical"/>
    <n v="-620"/>
    <n v="145.40540540540542"/>
    <x v="1"/>
    <s v="musical"/>
    <x v="3797"/>
    <d v="2015-04-20T21:09:25"/>
  </r>
  <r>
    <x v="2"/>
    <s v="US"/>
    <s v="USD"/>
    <n v="1407691248"/>
    <n v="1405099248"/>
    <b v="0"/>
    <n v="5"/>
    <b v="0"/>
    <s v="theater/musical"/>
    <n v="-68975"/>
    <n v="205"/>
    <x v="1"/>
    <s v="musical"/>
    <x v="3798"/>
    <d v="2014-08-10T17:20:48"/>
  </r>
  <r>
    <x v="2"/>
    <s v="US"/>
    <s v="USD"/>
    <n v="1457734843"/>
    <n v="1455142843"/>
    <b v="0"/>
    <n v="4"/>
    <b v="0"/>
    <s v="theater/musical"/>
    <n v="-9598"/>
    <n v="100.5"/>
    <x v="1"/>
    <s v="musical"/>
    <x v="3799"/>
    <d v="2016-03-11T22:20:43"/>
  </r>
  <r>
    <x v="2"/>
    <s v="US"/>
    <s v="USD"/>
    <n v="1420952340"/>
    <n v="1418146883"/>
    <b v="0"/>
    <n v="16"/>
    <b v="0"/>
    <s v="theater/musical"/>
    <n v="-21119"/>
    <n v="55.0625"/>
    <x v="1"/>
    <s v="musical"/>
    <x v="3800"/>
    <d v="2015-01-11T04:59:00"/>
  </r>
  <r>
    <x v="2"/>
    <s v="US"/>
    <s v="USD"/>
    <n v="1420215216"/>
    <n v="1417536816"/>
    <b v="0"/>
    <n v="9"/>
    <b v="0"/>
    <s v="theater/musical"/>
    <n v="-4574"/>
    <n v="47.333333333333336"/>
    <x v="1"/>
    <s v="musical"/>
    <x v="3801"/>
    <d v="2015-01-02T16:13:36"/>
  </r>
  <r>
    <x v="2"/>
    <s v="US"/>
    <s v="USD"/>
    <n v="1445482906"/>
    <n v="1442890906"/>
    <b v="0"/>
    <n v="0"/>
    <b v="0"/>
    <s v="theater/musical"/>
    <n v="-3000"/>
    <e v="#DIV/0!"/>
    <x v="1"/>
    <s v="musical"/>
    <x v="3802"/>
    <d v="2015-10-22T03:01:46"/>
  </r>
  <r>
    <x v="2"/>
    <s v="US"/>
    <s v="USD"/>
    <n v="1457133568"/>
    <n v="1454541568"/>
    <b v="0"/>
    <n v="40"/>
    <b v="0"/>
    <s v="theater/musical"/>
    <n v="-9642"/>
    <n v="58.95"/>
    <x v="1"/>
    <s v="musical"/>
    <x v="3803"/>
    <d v="2016-03-04T23:19:28"/>
  </r>
  <r>
    <x v="2"/>
    <s v="US"/>
    <s v="USD"/>
    <n v="1469948400"/>
    <n v="1465172024"/>
    <b v="0"/>
    <n v="0"/>
    <b v="0"/>
    <s v="theater/musical"/>
    <n v="-8000"/>
    <e v="#DIV/0!"/>
    <x v="1"/>
    <s v="musical"/>
    <x v="3804"/>
    <d v="2016-07-31T07:00:00"/>
  </r>
  <r>
    <x v="2"/>
    <s v="US"/>
    <s v="USD"/>
    <n v="1411852640"/>
    <n v="1406668640"/>
    <b v="0"/>
    <n v="2"/>
    <b v="0"/>
    <s v="theater/musical"/>
    <n v="-149997"/>
    <n v="1.5"/>
    <x v="1"/>
    <s v="musical"/>
    <x v="3805"/>
    <d v="2014-09-27T21:17:20"/>
  </r>
  <r>
    <x v="2"/>
    <s v="AU"/>
    <s v="AUD"/>
    <n v="1404022381"/>
    <n v="1402294381"/>
    <b v="0"/>
    <n v="1"/>
    <b v="0"/>
    <s v="theater/musical"/>
    <n v="-7495"/>
    <n v="5"/>
    <x v="1"/>
    <s v="musical"/>
    <x v="3806"/>
    <d v="2014-06-29T06:13:01"/>
  </r>
  <r>
    <x v="2"/>
    <s v="US"/>
    <s v="USD"/>
    <n v="1428097739"/>
    <n v="1427492939"/>
    <b v="0"/>
    <n v="9"/>
    <b v="0"/>
    <s v="theater/musical"/>
    <n v="-1045"/>
    <n v="50.555555555555557"/>
    <x v="1"/>
    <s v="musical"/>
    <x v="3807"/>
    <d v="2015-04-03T21:48:59"/>
  </r>
  <r>
    <x v="0"/>
    <s v="GB"/>
    <s v="GBP"/>
    <n v="1429955619"/>
    <n v="1424775219"/>
    <b v="0"/>
    <n v="24"/>
    <b v="1"/>
    <s v="theater/plays"/>
    <n v="0"/>
    <n v="41.666666666666664"/>
    <x v="1"/>
    <s v="plays"/>
    <x v="3808"/>
    <d v="2015-04-25T09:53:39"/>
  </r>
  <r>
    <x v="0"/>
    <s v="GB"/>
    <s v="GBP"/>
    <n v="1406761200"/>
    <n v="1402403907"/>
    <b v="0"/>
    <n v="38"/>
    <b v="1"/>
    <s v="theater/plays"/>
    <n v="25"/>
    <n v="53.289473684210527"/>
    <x v="1"/>
    <s v="plays"/>
    <x v="3809"/>
    <d v="2014-07-30T23:00:00"/>
  </r>
  <r>
    <x v="0"/>
    <s v="US"/>
    <s v="USD"/>
    <n v="1426965758"/>
    <n v="1424377358"/>
    <b v="0"/>
    <n v="26"/>
    <b v="1"/>
    <s v="theater/plays"/>
    <n v="326"/>
    <n v="70.230769230769226"/>
    <x v="1"/>
    <s v="plays"/>
    <x v="3810"/>
    <d v="2015-03-21T19:22:38"/>
  </r>
  <r>
    <x v="0"/>
    <s v="GB"/>
    <s v="GBP"/>
    <n v="1464692400"/>
    <n v="1461769373"/>
    <b v="0"/>
    <n v="19"/>
    <b v="1"/>
    <s v="theater/plays"/>
    <n v="575"/>
    <n v="43.421052631578945"/>
    <x v="1"/>
    <s v="plays"/>
    <x v="3811"/>
    <d v="2016-05-31T11:00:00"/>
  </r>
  <r>
    <x v="0"/>
    <s v="CA"/>
    <s v="CAD"/>
    <n v="1433131140"/>
    <n v="1429120908"/>
    <b v="0"/>
    <n v="11"/>
    <b v="1"/>
    <s v="theater/plays"/>
    <n v="191"/>
    <n v="199.18181818181819"/>
    <x v="1"/>
    <s v="plays"/>
    <x v="3812"/>
    <d v="2015-06-01T03:59:00"/>
  </r>
  <r>
    <x v="0"/>
    <s v="US"/>
    <s v="USD"/>
    <n v="1465940580"/>
    <n v="1462603021"/>
    <b v="0"/>
    <n v="27"/>
    <b v="1"/>
    <s v="theater/plays"/>
    <n v="19.989999999999782"/>
    <n v="78.518148148148143"/>
    <x v="1"/>
    <s v="plays"/>
    <x v="3813"/>
    <d v="2016-06-14T21:43:00"/>
  </r>
  <r>
    <x v="0"/>
    <s v="US"/>
    <s v="USD"/>
    <n v="1427860740"/>
    <n v="1424727712"/>
    <b v="0"/>
    <n v="34"/>
    <b v="1"/>
    <s v="theater/plays"/>
    <n v="602"/>
    <n v="61.823529411764703"/>
    <x v="1"/>
    <s v="plays"/>
    <x v="3814"/>
    <d v="2015-04-01T03:59:00"/>
  </r>
  <r>
    <x v="0"/>
    <s v="GB"/>
    <s v="GBP"/>
    <n v="1440111600"/>
    <n v="1437545657"/>
    <b v="0"/>
    <n v="20"/>
    <b v="1"/>
    <s v="theater/plays"/>
    <n v="9.9999999999909051E-3"/>
    <n v="50.000500000000002"/>
    <x v="1"/>
    <s v="plays"/>
    <x v="3815"/>
    <d v="2015-08-20T23:00:00"/>
  </r>
  <r>
    <x v="0"/>
    <s v="US"/>
    <s v="USD"/>
    <n v="1405614823"/>
    <n v="1403022823"/>
    <b v="0"/>
    <n v="37"/>
    <b v="1"/>
    <s v="theater/plays"/>
    <n v="288.56999999999994"/>
    <n v="48.339729729729726"/>
    <x v="1"/>
    <s v="plays"/>
    <x v="3816"/>
    <d v="2014-07-17T16:33:43"/>
  </r>
  <r>
    <x v="0"/>
    <s v="US"/>
    <s v="USD"/>
    <n v="1445659140"/>
    <n v="1444236216"/>
    <b v="0"/>
    <n v="20"/>
    <b v="1"/>
    <s v="theater/plays"/>
    <n v="145"/>
    <n v="107.25"/>
    <x v="1"/>
    <s v="plays"/>
    <x v="3817"/>
    <d v="2015-10-24T03:59:00"/>
  </r>
  <r>
    <x v="0"/>
    <s v="US"/>
    <s v="USD"/>
    <n v="1426187582"/>
    <n v="1423599182"/>
    <b v="0"/>
    <n v="10"/>
    <b v="1"/>
    <s v="theater/plays"/>
    <n v="320"/>
    <n v="57"/>
    <x v="1"/>
    <s v="plays"/>
    <x v="3818"/>
    <d v="2015-03-12T19:13:02"/>
  </r>
  <r>
    <x v="0"/>
    <s v="US"/>
    <s v="USD"/>
    <n v="1437166920"/>
    <n v="1435554104"/>
    <b v="0"/>
    <n v="26"/>
    <b v="1"/>
    <s v="theater/plays"/>
    <n v="64"/>
    <n v="40.92307692307692"/>
    <x v="1"/>
    <s v="plays"/>
    <x v="3819"/>
    <d v="2015-07-17T21:02:00"/>
  </r>
  <r>
    <x v="0"/>
    <s v="GB"/>
    <s v="GBP"/>
    <n v="1436110717"/>
    <n v="1433518717"/>
    <b v="0"/>
    <n v="20"/>
    <b v="1"/>
    <s v="theater/plays"/>
    <n v="130"/>
    <n v="21.5"/>
    <x v="1"/>
    <s v="plays"/>
    <x v="3820"/>
    <d v="2015-07-05T15:38:37"/>
  </r>
  <r>
    <x v="0"/>
    <s v="US"/>
    <s v="USD"/>
    <n v="1451881207"/>
    <n v="1449116407"/>
    <b v="0"/>
    <n v="46"/>
    <b v="1"/>
    <s v="theater/plays"/>
    <n v="159"/>
    <n v="79.543478260869563"/>
    <x v="1"/>
    <s v="plays"/>
    <x v="3821"/>
    <d v="2016-01-04T04:20:07"/>
  </r>
  <r>
    <x v="0"/>
    <s v="DE"/>
    <s v="EUR"/>
    <n v="1453244340"/>
    <n v="1448136417"/>
    <b v="0"/>
    <n v="76"/>
    <b v="1"/>
    <s v="theater/plays"/>
    <n v="501"/>
    <n v="72.381578947368425"/>
    <x v="1"/>
    <s v="plays"/>
    <x v="3822"/>
    <d v="2016-01-19T22:59:00"/>
  </r>
  <r>
    <x v="0"/>
    <s v="US"/>
    <s v="USD"/>
    <n v="1437364740"/>
    <n v="1434405044"/>
    <b v="0"/>
    <n v="41"/>
    <b v="1"/>
    <s v="theater/plays"/>
    <n v="150"/>
    <n v="64.634146341463421"/>
    <x v="1"/>
    <s v="plays"/>
    <x v="3823"/>
    <d v="2015-07-20T03:59:00"/>
  </r>
  <r>
    <x v="0"/>
    <s v="GB"/>
    <s v="GBP"/>
    <n v="1470058860"/>
    <n v="1469026903"/>
    <b v="0"/>
    <n v="7"/>
    <b v="1"/>
    <s v="theater/plays"/>
    <n v="20"/>
    <n v="38.571428571428569"/>
    <x v="1"/>
    <s v="plays"/>
    <x v="3824"/>
    <d v="2016-08-01T13:41:00"/>
  </r>
  <r>
    <x v="0"/>
    <s v="US"/>
    <s v="USD"/>
    <n v="1434505214"/>
    <n v="1432690814"/>
    <b v="0"/>
    <n v="49"/>
    <b v="1"/>
    <s v="theater/plays"/>
    <n v="271"/>
    <n v="107.57142857142857"/>
    <x v="1"/>
    <s v="plays"/>
    <x v="3825"/>
    <d v="2015-06-17T01:40:14"/>
  </r>
  <r>
    <x v="0"/>
    <s v="GB"/>
    <s v="GBP"/>
    <n v="1430993394"/>
    <n v="1428401394"/>
    <b v="0"/>
    <n v="26"/>
    <b v="1"/>
    <s v="theater/plays"/>
    <n v="115"/>
    <n v="27.5"/>
    <x v="1"/>
    <s v="plays"/>
    <x v="3826"/>
    <d v="2015-05-07T10:09:54"/>
  </r>
  <r>
    <x v="0"/>
    <s v="GB"/>
    <s v="GBP"/>
    <n v="1427414400"/>
    <n v="1422656201"/>
    <b v="0"/>
    <n v="65"/>
    <b v="1"/>
    <s v="theater/plays"/>
    <n v="1580"/>
    <n v="70.461538461538467"/>
    <x v="1"/>
    <s v="plays"/>
    <x v="3827"/>
    <d v="2015-03-27T00:00:00"/>
  </r>
  <r>
    <x v="0"/>
    <s v="US"/>
    <s v="USD"/>
    <n v="1420033187"/>
    <n v="1414845587"/>
    <b v="0"/>
    <n v="28"/>
    <b v="1"/>
    <s v="theater/plays"/>
    <n v="0"/>
    <n v="178.57142857142858"/>
    <x v="1"/>
    <s v="plays"/>
    <x v="3828"/>
    <d v="2014-12-31T13:39:47"/>
  </r>
  <r>
    <x v="0"/>
    <s v="US"/>
    <s v="USD"/>
    <n v="1472676371"/>
    <n v="1470948371"/>
    <b v="0"/>
    <n v="8"/>
    <b v="1"/>
    <s v="theater/plays"/>
    <n v="1"/>
    <n v="62.625"/>
    <x v="1"/>
    <s v="plays"/>
    <x v="3829"/>
    <d v="2016-08-31T20:46:11"/>
  </r>
  <r>
    <x v="0"/>
    <s v="US"/>
    <s v="USD"/>
    <n v="1464371211"/>
    <n v="1463161611"/>
    <b v="0"/>
    <n v="3"/>
    <b v="1"/>
    <s v="theater/plays"/>
    <n v="125"/>
    <n v="75"/>
    <x v="1"/>
    <s v="plays"/>
    <x v="3830"/>
    <d v="2016-05-27T17:46:51"/>
  </r>
  <r>
    <x v="0"/>
    <s v="US"/>
    <s v="USD"/>
    <n v="1415222545"/>
    <n v="1413404545"/>
    <b v="0"/>
    <n v="9"/>
    <b v="1"/>
    <s v="theater/plays"/>
    <n v="30.110000000000014"/>
    <n v="58.901111111111113"/>
    <x v="1"/>
    <s v="plays"/>
    <x v="3831"/>
    <d v="2014-11-05T21:22:25"/>
  </r>
  <r>
    <x v="0"/>
    <s v="US"/>
    <s v="USD"/>
    <n v="1455936335"/>
    <n v="1452048335"/>
    <b v="0"/>
    <n v="9"/>
    <b v="1"/>
    <s v="theater/plays"/>
    <n v="56"/>
    <n v="139.55555555555554"/>
    <x v="1"/>
    <s v="plays"/>
    <x v="3832"/>
    <d v="2016-02-20T02:45:35"/>
  </r>
  <r>
    <x v="0"/>
    <s v="CA"/>
    <s v="CAD"/>
    <n v="1417460940"/>
    <n v="1416516972"/>
    <b v="0"/>
    <n v="20"/>
    <b v="1"/>
    <s v="theater/plays"/>
    <n v="200"/>
    <n v="70"/>
    <x v="1"/>
    <s v="plays"/>
    <x v="3833"/>
    <d v="2014-12-01T19:09:00"/>
  </r>
  <r>
    <x v="0"/>
    <s v="GB"/>
    <s v="GBP"/>
    <n v="1434624067"/>
    <n v="1432032067"/>
    <b v="0"/>
    <n v="57"/>
    <b v="1"/>
    <s v="theater/plays"/>
    <n v="271"/>
    <n v="57.385964912280699"/>
    <x v="1"/>
    <s v="plays"/>
    <x v="3834"/>
    <d v="2015-06-18T10:41:07"/>
  </r>
  <r>
    <x v="0"/>
    <s v="GB"/>
    <s v="GBP"/>
    <n v="1461278208"/>
    <n v="1459463808"/>
    <b v="0"/>
    <n v="8"/>
    <b v="1"/>
    <s v="theater/plays"/>
    <n v="120"/>
    <n v="40"/>
    <x v="1"/>
    <s v="plays"/>
    <x v="3835"/>
    <d v="2016-04-21T22:36:48"/>
  </r>
  <r>
    <x v="0"/>
    <s v="US"/>
    <s v="USD"/>
    <n v="1470197340"/>
    <n v="1467497652"/>
    <b v="0"/>
    <n v="14"/>
    <b v="1"/>
    <s v="theater/plays"/>
    <n v="100"/>
    <n v="64.285714285714292"/>
    <x v="1"/>
    <s v="plays"/>
    <x v="3836"/>
    <d v="2016-08-03T04:09:00"/>
  </r>
  <r>
    <x v="0"/>
    <s v="GB"/>
    <s v="GBP"/>
    <n v="1435947758"/>
    <n v="1432837358"/>
    <b v="0"/>
    <n v="17"/>
    <b v="1"/>
    <s v="theater/plays"/>
    <n v="42"/>
    <n v="120.11764705882354"/>
    <x v="1"/>
    <s v="plays"/>
    <x v="3837"/>
    <d v="2015-07-03T18:22:38"/>
  </r>
  <r>
    <x v="0"/>
    <s v="SE"/>
    <s v="SEK"/>
    <n v="1432314209"/>
    <n v="1429722209"/>
    <b v="0"/>
    <n v="100"/>
    <b v="1"/>
    <s v="theater/plays"/>
    <n v="824"/>
    <n v="1008.24"/>
    <x v="1"/>
    <s v="plays"/>
    <x v="3838"/>
    <d v="2015-05-22T17:03:29"/>
  </r>
  <r>
    <x v="0"/>
    <s v="US"/>
    <s v="USD"/>
    <n v="1438226724"/>
    <n v="1433042724"/>
    <b v="0"/>
    <n v="32"/>
    <b v="1"/>
    <s v="theater/plays"/>
    <n v="25"/>
    <n v="63.28125"/>
    <x v="1"/>
    <s v="plays"/>
    <x v="3839"/>
    <d v="2015-07-30T03:25:24"/>
  </r>
  <r>
    <x v="0"/>
    <s v="GB"/>
    <s v="GBP"/>
    <n v="1459180229"/>
    <n v="1457023829"/>
    <b v="0"/>
    <n v="3"/>
    <b v="1"/>
    <s v="theater/plays"/>
    <n v="64"/>
    <n v="21.666666666666668"/>
    <x v="1"/>
    <s v="plays"/>
    <x v="3840"/>
    <d v="2016-03-28T15:50:29"/>
  </r>
  <r>
    <x v="2"/>
    <s v="US"/>
    <s v="USD"/>
    <n v="1405882287"/>
    <n v="1400698287"/>
    <b v="1"/>
    <n v="34"/>
    <b v="0"/>
    <s v="theater/plays"/>
    <n v="-9128"/>
    <n v="25.647058823529413"/>
    <x v="1"/>
    <s v="plays"/>
    <x v="3841"/>
    <d v="2014-07-20T18:51:27"/>
  </r>
  <r>
    <x v="2"/>
    <s v="GB"/>
    <s v="GBP"/>
    <n v="1399809052"/>
    <n v="1397217052"/>
    <b v="1"/>
    <n v="23"/>
    <b v="0"/>
    <s v="theater/plays"/>
    <n v="-3903"/>
    <n v="47.695652173913047"/>
    <x v="1"/>
    <s v="plays"/>
    <x v="3842"/>
    <d v="2014-05-11T11:50:52"/>
  </r>
  <r>
    <x v="2"/>
    <s v="US"/>
    <s v="USD"/>
    <n v="1401587064"/>
    <n v="1399427064"/>
    <b v="1"/>
    <n v="19"/>
    <b v="0"/>
    <s v="theater/plays"/>
    <n v="-3935"/>
    <n v="56.05263157894737"/>
    <x v="1"/>
    <s v="plays"/>
    <x v="3843"/>
    <d v="2014-06-01T01:44:24"/>
  </r>
  <r>
    <x v="2"/>
    <s v="US"/>
    <s v="USD"/>
    <n v="1401778740"/>
    <n v="1399474134"/>
    <b v="1"/>
    <n v="50"/>
    <b v="0"/>
    <s v="theater/plays"/>
    <n v="-5734"/>
    <n v="81.319999999999993"/>
    <x v="1"/>
    <s v="plays"/>
    <x v="3844"/>
    <d v="2014-06-03T06:59:00"/>
  </r>
  <r>
    <x v="2"/>
    <s v="US"/>
    <s v="USD"/>
    <n v="1443711774"/>
    <n v="1441119774"/>
    <b v="1"/>
    <n v="12"/>
    <b v="0"/>
    <s v="theater/plays"/>
    <n v="-39158"/>
    <n v="70.166666666666671"/>
    <x v="1"/>
    <s v="plays"/>
    <x v="3845"/>
    <d v="2015-10-01T15:02:54"/>
  </r>
  <r>
    <x v="2"/>
    <s v="US"/>
    <s v="USD"/>
    <n v="1412405940"/>
    <n v="1409721542"/>
    <b v="1"/>
    <n v="8"/>
    <b v="0"/>
    <s v="theater/plays"/>
    <n v="-6811"/>
    <n v="23.625"/>
    <x v="1"/>
    <s v="plays"/>
    <x v="3846"/>
    <d v="2014-10-04T06:59:00"/>
  </r>
  <r>
    <x v="2"/>
    <s v="US"/>
    <s v="USD"/>
    <n v="1437283391"/>
    <n v="1433395391"/>
    <b v="1"/>
    <n v="9"/>
    <b v="0"/>
    <s v="theater/plays"/>
    <n v="-8803"/>
    <n v="188.55555555555554"/>
    <x v="1"/>
    <s v="plays"/>
    <x v="3847"/>
    <d v="2015-07-19T05:23:11"/>
  </r>
  <r>
    <x v="2"/>
    <s v="US"/>
    <s v="USD"/>
    <n v="1445196989"/>
    <n v="1442604989"/>
    <b v="1"/>
    <n v="43"/>
    <b v="0"/>
    <s v="theater/plays"/>
    <n v="-10871"/>
    <n v="49.511627906976742"/>
    <x v="1"/>
    <s v="plays"/>
    <x v="3848"/>
    <d v="2015-10-18T19:36:29"/>
  </r>
  <r>
    <x v="2"/>
    <s v="DE"/>
    <s v="EUR"/>
    <n v="1434047084"/>
    <n v="1431455084"/>
    <b v="1"/>
    <n v="28"/>
    <b v="0"/>
    <s v="theater/plays"/>
    <n v="-27887"/>
    <n v="75.464285714285708"/>
    <x v="1"/>
    <s v="plays"/>
    <x v="3849"/>
    <d v="2015-06-11T18:24:44"/>
  </r>
  <r>
    <x v="2"/>
    <s v="US"/>
    <s v="USD"/>
    <n v="1420081143"/>
    <n v="1417489143"/>
    <b v="1"/>
    <n v="4"/>
    <b v="0"/>
    <s v="theater/plays"/>
    <n v="-962"/>
    <n v="9.5"/>
    <x v="1"/>
    <s v="plays"/>
    <x v="3850"/>
    <d v="2015-01-01T02:59:03"/>
  </r>
  <r>
    <x v="2"/>
    <s v="GB"/>
    <s v="GBP"/>
    <n v="1437129179"/>
    <n v="1434537179"/>
    <b v="1"/>
    <n v="24"/>
    <b v="0"/>
    <s v="theater/plays"/>
    <n v="-1648"/>
    <n v="35.5"/>
    <x v="1"/>
    <s v="plays"/>
    <x v="3851"/>
    <d v="2015-07-17T10:32:59"/>
  </r>
  <r>
    <x v="2"/>
    <s v="US"/>
    <s v="USD"/>
    <n v="1427427276"/>
    <n v="1425270876"/>
    <b v="0"/>
    <n v="2"/>
    <b v="0"/>
    <s v="theater/plays"/>
    <n v="-9980"/>
    <n v="10"/>
    <x v="1"/>
    <s v="plays"/>
    <x v="3852"/>
    <d v="2015-03-27T03:34:36"/>
  </r>
  <r>
    <x v="2"/>
    <s v="US"/>
    <s v="USD"/>
    <n v="1409602178"/>
    <n v="1406578178"/>
    <b v="0"/>
    <n v="2"/>
    <b v="0"/>
    <s v="theater/plays"/>
    <n v="-99974"/>
    <n v="13"/>
    <x v="1"/>
    <s v="plays"/>
    <x v="3853"/>
    <d v="2014-09-01T20:09:38"/>
  </r>
  <r>
    <x v="2"/>
    <s v="US"/>
    <s v="USD"/>
    <n v="1431206058"/>
    <n v="1428614058"/>
    <b v="0"/>
    <n v="20"/>
    <b v="0"/>
    <s v="theater/plays"/>
    <n v="-9212"/>
    <n v="89.4"/>
    <x v="1"/>
    <s v="plays"/>
    <x v="3854"/>
    <d v="2015-05-09T21:14:18"/>
  </r>
  <r>
    <x v="2"/>
    <s v="US"/>
    <s v="USD"/>
    <n v="1427408271"/>
    <n v="1424819871"/>
    <b v="0"/>
    <n v="1"/>
    <b v="0"/>
    <s v="theater/plays"/>
    <n v="-975"/>
    <n v="25"/>
    <x v="1"/>
    <s v="plays"/>
    <x v="3855"/>
    <d v="2015-03-26T22:17:51"/>
  </r>
  <r>
    <x v="2"/>
    <s v="US"/>
    <s v="USD"/>
    <n v="1425833403"/>
    <n v="1423245003"/>
    <b v="0"/>
    <n v="1"/>
    <b v="0"/>
    <s v="theater/plays"/>
    <n v="-4999"/>
    <n v="1"/>
    <x v="1"/>
    <s v="plays"/>
    <x v="3856"/>
    <d v="2015-03-08T16:50:03"/>
  </r>
  <r>
    <x v="2"/>
    <s v="US"/>
    <s v="USD"/>
    <n v="1406913120"/>
    <n v="1404927690"/>
    <b v="0"/>
    <n v="4"/>
    <b v="0"/>
    <s v="theater/plays"/>
    <n v="-4740"/>
    <n v="65"/>
    <x v="1"/>
    <s v="plays"/>
    <x v="3857"/>
    <d v="2014-08-01T17:12:00"/>
  </r>
  <r>
    <x v="2"/>
    <s v="GB"/>
    <s v="GBP"/>
    <n v="1432328400"/>
    <n v="1430734844"/>
    <b v="0"/>
    <n v="1"/>
    <b v="0"/>
    <s v="theater/plays"/>
    <n v="-490"/>
    <n v="10"/>
    <x v="1"/>
    <s v="plays"/>
    <x v="3858"/>
    <d v="2015-05-22T21:00:00"/>
  </r>
  <r>
    <x v="2"/>
    <s v="US"/>
    <s v="USD"/>
    <n v="1403730000"/>
    <n v="1401485207"/>
    <b v="0"/>
    <n v="1"/>
    <b v="0"/>
    <s v="theater/plays"/>
    <n v="-2499"/>
    <n v="1"/>
    <x v="1"/>
    <s v="plays"/>
    <x v="3859"/>
    <d v="2014-06-25T21:00:00"/>
  </r>
  <r>
    <x v="2"/>
    <s v="US"/>
    <s v="USD"/>
    <n v="1407858710"/>
    <n v="1405266710"/>
    <b v="0"/>
    <n v="13"/>
    <b v="0"/>
    <s v="theater/plays"/>
    <n v="-4940"/>
    <n v="81.538461538461533"/>
    <x v="1"/>
    <s v="plays"/>
    <x v="3860"/>
    <d v="2014-08-12T15:51:50"/>
  </r>
  <r>
    <x v="2"/>
    <s v="US"/>
    <s v="USD"/>
    <n v="1415828820"/>
    <n v="1412258977"/>
    <b v="0"/>
    <n v="1"/>
    <b v="0"/>
    <s v="theater/plays"/>
    <n v="-1900"/>
    <n v="100"/>
    <x v="1"/>
    <s v="plays"/>
    <x v="3861"/>
    <d v="2014-11-12T21:47:00"/>
  </r>
  <r>
    <x v="2"/>
    <s v="US"/>
    <s v="USD"/>
    <n v="1473699540"/>
    <n v="1472451356"/>
    <b v="0"/>
    <n v="1"/>
    <b v="0"/>
    <s v="theater/plays"/>
    <n v="-7499"/>
    <n v="1"/>
    <x v="1"/>
    <s v="plays"/>
    <x v="3862"/>
    <d v="2016-09-12T16:59:00"/>
  </r>
  <r>
    <x v="2"/>
    <s v="US"/>
    <s v="USD"/>
    <n v="1446739905"/>
    <n v="1441552305"/>
    <b v="0"/>
    <n v="0"/>
    <b v="0"/>
    <s v="theater/plays"/>
    <n v="-6000"/>
    <e v="#DIV/0!"/>
    <x v="1"/>
    <s v="plays"/>
    <x v="3863"/>
    <d v="2015-11-05T16:11:45"/>
  </r>
  <r>
    <x v="2"/>
    <s v="US"/>
    <s v="USD"/>
    <n v="1447799054"/>
    <n v="1445203454"/>
    <b v="0"/>
    <n v="3"/>
    <b v="0"/>
    <s v="theater/plays"/>
    <n v="-4940"/>
    <n v="20"/>
    <x v="1"/>
    <s v="plays"/>
    <x v="3864"/>
    <d v="2015-11-17T22:24:14"/>
  </r>
  <r>
    <x v="2"/>
    <s v="CA"/>
    <s v="CAD"/>
    <n v="1409376600"/>
    <n v="1405957098"/>
    <b v="0"/>
    <n v="14"/>
    <b v="0"/>
    <s v="theater/plays"/>
    <n v="-1763"/>
    <n v="46.428571428571431"/>
    <x v="1"/>
    <s v="plays"/>
    <x v="3865"/>
    <d v="2014-08-30T05:30:00"/>
  </r>
  <r>
    <x v="2"/>
    <s v="US"/>
    <s v="USD"/>
    <n v="1458703740"/>
    <n v="1454453021"/>
    <b v="0"/>
    <n v="2"/>
    <b v="0"/>
    <s v="theater/plays"/>
    <n v="-1989"/>
    <n v="5.5"/>
    <x v="1"/>
    <s v="plays"/>
    <x v="3866"/>
    <d v="2016-03-23T03:29:00"/>
  </r>
  <r>
    <x v="2"/>
    <s v="US"/>
    <s v="USD"/>
    <n v="1466278339"/>
    <n v="1463686339"/>
    <b v="0"/>
    <n v="5"/>
    <b v="0"/>
    <s v="theater/plays"/>
    <n v="-1749"/>
    <n v="50.2"/>
    <x v="1"/>
    <s v="plays"/>
    <x v="3867"/>
    <d v="2016-06-18T19:32:19"/>
  </r>
  <r>
    <x v="1"/>
    <s v="GB"/>
    <s v="GBP"/>
    <n v="1410191405"/>
    <n v="1408031405"/>
    <b v="0"/>
    <n v="1"/>
    <b v="0"/>
    <s v="theater/musical"/>
    <n v="-4990"/>
    <n v="10"/>
    <x v="1"/>
    <s v="musical"/>
    <x v="3868"/>
    <d v="2014-09-08T15:50:05"/>
  </r>
  <r>
    <x v="1"/>
    <s v="US"/>
    <s v="USD"/>
    <n v="1426302660"/>
    <n v="1423761792"/>
    <b v="0"/>
    <n v="15"/>
    <b v="0"/>
    <s v="theater/musical"/>
    <n v="-12659"/>
    <n v="30.133333333333333"/>
    <x v="1"/>
    <s v="musical"/>
    <x v="3869"/>
    <d v="2015-03-14T03:11:00"/>
  </r>
  <r>
    <x v="1"/>
    <s v="US"/>
    <s v="USD"/>
    <n v="1404360478"/>
    <n v="1401768478"/>
    <b v="0"/>
    <n v="10"/>
    <b v="0"/>
    <s v="theater/musical"/>
    <n v="-8500"/>
    <n v="150"/>
    <x v="1"/>
    <s v="musical"/>
    <x v="3870"/>
    <d v="2014-07-03T04:07:58"/>
  </r>
  <r>
    <x v="1"/>
    <s v="US"/>
    <s v="USD"/>
    <n v="1490809450"/>
    <n v="1485629050"/>
    <b v="0"/>
    <n v="3"/>
    <b v="0"/>
    <s v="theater/musical"/>
    <n v="-1460"/>
    <n v="13.333333333333334"/>
    <x v="1"/>
    <s v="musical"/>
    <x v="3871"/>
    <d v="2017-03-29T17:44:10"/>
  </r>
  <r>
    <x v="1"/>
    <s v="US"/>
    <s v="USD"/>
    <n v="1439522996"/>
    <n v="1435202996"/>
    <b v="0"/>
    <n v="0"/>
    <b v="0"/>
    <s v="theater/musical"/>
    <n v="-15000"/>
    <e v="#DIV/0!"/>
    <x v="1"/>
    <s v="musical"/>
    <x v="3872"/>
    <d v="2015-08-14T03:29:56"/>
  </r>
  <r>
    <x v="1"/>
    <s v="US"/>
    <s v="USD"/>
    <n v="1444322535"/>
    <n v="1441730535"/>
    <b v="0"/>
    <n v="0"/>
    <b v="0"/>
    <s v="theater/musical"/>
    <n v="-5500"/>
    <e v="#DIV/0!"/>
    <x v="1"/>
    <s v="musical"/>
    <x v="3873"/>
    <d v="2015-10-08T16:42:15"/>
  </r>
  <r>
    <x v="1"/>
    <s v="NZ"/>
    <s v="NZD"/>
    <n v="1422061200"/>
    <n v="1420244622"/>
    <b v="0"/>
    <n v="0"/>
    <b v="0"/>
    <s v="theater/musical"/>
    <n v="-620"/>
    <e v="#DIV/0!"/>
    <x v="1"/>
    <s v="musical"/>
    <x v="3874"/>
    <d v="2015-01-24T01:00:00"/>
  </r>
  <r>
    <x v="1"/>
    <s v="DK"/>
    <s v="DKK"/>
    <n v="1472896800"/>
    <n v="1472804365"/>
    <b v="0"/>
    <n v="0"/>
    <b v="0"/>
    <s v="theater/musical"/>
    <n v="-30000"/>
    <e v="#DIV/0!"/>
    <x v="1"/>
    <s v="musical"/>
    <x v="3875"/>
    <d v="2016-09-03T10:00:00"/>
  </r>
  <r>
    <x v="1"/>
    <s v="GB"/>
    <s v="GBP"/>
    <n v="1454425128"/>
    <n v="1451833128"/>
    <b v="0"/>
    <n v="46"/>
    <b v="0"/>
    <s v="theater/musical"/>
    <n v="-1841"/>
    <n v="44.760869565217391"/>
    <x v="1"/>
    <s v="musical"/>
    <x v="3876"/>
    <d v="2016-02-02T14:58:48"/>
  </r>
  <r>
    <x v="1"/>
    <s v="US"/>
    <s v="USD"/>
    <n v="1481213752"/>
    <n v="1478621752"/>
    <b v="0"/>
    <n v="14"/>
    <b v="0"/>
    <s v="theater/musical"/>
    <n v="-23759"/>
    <n v="88.642857142857139"/>
    <x v="1"/>
    <s v="musical"/>
    <x v="3877"/>
    <d v="2016-12-08T16:15:52"/>
  </r>
  <r>
    <x v="1"/>
    <s v="US"/>
    <s v="USD"/>
    <n v="1435636740"/>
    <n v="1433014746"/>
    <b v="0"/>
    <n v="1"/>
    <b v="0"/>
    <s v="theater/musical"/>
    <n v="-17990"/>
    <n v="10"/>
    <x v="1"/>
    <s v="musical"/>
    <x v="3878"/>
    <d v="2015-06-30T03:59:00"/>
  </r>
  <r>
    <x v="1"/>
    <s v="GB"/>
    <s v="GBP"/>
    <n v="1422218396"/>
    <n v="1419626396"/>
    <b v="0"/>
    <n v="0"/>
    <b v="0"/>
    <s v="theater/musical"/>
    <n v="-15000"/>
    <e v="#DIV/0!"/>
    <x v="1"/>
    <s v="musical"/>
    <x v="3879"/>
    <d v="2015-01-25T20:39:56"/>
  </r>
  <r>
    <x v="1"/>
    <s v="GB"/>
    <s v="GBP"/>
    <n v="1406761200"/>
    <n v="1403724820"/>
    <b v="0"/>
    <n v="17"/>
    <b v="0"/>
    <s v="theater/musical"/>
    <n v="-6520"/>
    <n v="57.647058823529413"/>
    <x v="1"/>
    <s v="musical"/>
    <x v="3880"/>
    <d v="2014-07-30T23:00:00"/>
  </r>
  <r>
    <x v="1"/>
    <s v="US"/>
    <s v="USD"/>
    <n v="1487550399"/>
    <n v="1484958399"/>
    <b v="0"/>
    <n v="1"/>
    <b v="0"/>
    <s v="theater/musical"/>
    <n v="-475"/>
    <n v="25"/>
    <x v="1"/>
    <s v="musical"/>
    <x v="3881"/>
    <d v="2017-02-20T00:26:39"/>
  </r>
  <r>
    <x v="1"/>
    <s v="AU"/>
    <s v="AUD"/>
    <n v="1454281380"/>
    <n v="1451950570"/>
    <b v="0"/>
    <n v="0"/>
    <b v="0"/>
    <s v="theater/musical"/>
    <n v="-30000"/>
    <e v="#DIV/0!"/>
    <x v="1"/>
    <s v="musical"/>
    <x v="3882"/>
    <d v="2016-01-31T23:03:00"/>
  </r>
  <r>
    <x v="1"/>
    <s v="GB"/>
    <s v="GBP"/>
    <n v="1409668069"/>
    <n v="1407076069"/>
    <b v="0"/>
    <n v="0"/>
    <b v="0"/>
    <s v="theater/musical"/>
    <n v="-15000"/>
    <e v="#DIV/0!"/>
    <x v="1"/>
    <s v="musical"/>
    <x v="3883"/>
    <d v="2014-09-02T14:27:49"/>
  </r>
  <r>
    <x v="1"/>
    <s v="US"/>
    <s v="USD"/>
    <n v="1427479192"/>
    <n v="1425322792"/>
    <b v="0"/>
    <n v="0"/>
    <b v="0"/>
    <s v="theater/musical"/>
    <n v="-10000"/>
    <e v="#DIV/0!"/>
    <x v="1"/>
    <s v="musical"/>
    <x v="3884"/>
    <d v="2015-03-27T17:59:52"/>
  </r>
  <r>
    <x v="1"/>
    <s v="US"/>
    <s v="USD"/>
    <n v="1462834191"/>
    <n v="1460242191"/>
    <b v="0"/>
    <n v="0"/>
    <b v="0"/>
    <s v="theater/musical"/>
    <n v="-375000"/>
    <e v="#DIV/0!"/>
    <x v="1"/>
    <s v="musical"/>
    <x v="3885"/>
    <d v="2016-05-09T22:49:51"/>
  </r>
  <r>
    <x v="1"/>
    <s v="AU"/>
    <s v="AUD"/>
    <n v="1418275702"/>
    <n v="1415683702"/>
    <b v="0"/>
    <n v="0"/>
    <b v="0"/>
    <s v="theater/musical"/>
    <n v="-10000"/>
    <e v="#DIV/0!"/>
    <x v="1"/>
    <s v="musical"/>
    <x v="3886"/>
    <d v="2014-12-11T05:28:22"/>
  </r>
  <r>
    <x v="1"/>
    <s v="US"/>
    <s v="USD"/>
    <n v="1430517600"/>
    <n v="1426538129"/>
    <b v="0"/>
    <n v="2"/>
    <b v="0"/>
    <s v="theater/musical"/>
    <n v="-1965"/>
    <n v="17.5"/>
    <x v="1"/>
    <s v="musical"/>
    <x v="3887"/>
    <d v="2015-05-01T22:00:00"/>
  </r>
  <r>
    <x v="2"/>
    <s v="GB"/>
    <s v="GBP"/>
    <n v="1488114358"/>
    <n v="1485522358"/>
    <b v="0"/>
    <n v="14"/>
    <b v="0"/>
    <s v="theater/plays"/>
    <n v="-1458"/>
    <n v="38.714285714285715"/>
    <x v="1"/>
    <s v="plays"/>
    <x v="3888"/>
    <d v="2017-02-26T13:05:58"/>
  </r>
  <r>
    <x v="2"/>
    <s v="US"/>
    <s v="USD"/>
    <n v="1420413960"/>
    <n v="1417651630"/>
    <b v="0"/>
    <n v="9"/>
    <b v="0"/>
    <s v="theater/plays"/>
    <n v="-7882"/>
    <n v="13.111111111111111"/>
    <x v="1"/>
    <s v="plays"/>
    <x v="3889"/>
    <d v="2015-01-04T23:26:00"/>
  </r>
  <r>
    <x v="2"/>
    <s v="US"/>
    <s v="USD"/>
    <n v="1439662344"/>
    <n v="1434478344"/>
    <b v="0"/>
    <n v="8"/>
    <b v="0"/>
    <s v="theater/plays"/>
    <n v="-12476"/>
    <n v="315.5"/>
    <x v="1"/>
    <s v="plays"/>
    <x v="3890"/>
    <d v="2015-08-15T18:12:24"/>
  </r>
  <r>
    <x v="2"/>
    <s v="US"/>
    <s v="USD"/>
    <n v="1427086740"/>
    <n v="1424488244"/>
    <b v="0"/>
    <n v="7"/>
    <b v="0"/>
    <s v="theater/plays"/>
    <n v="-540"/>
    <n v="37.142857142857146"/>
    <x v="1"/>
    <s v="plays"/>
    <x v="3891"/>
    <d v="2015-03-23T04:59:00"/>
  </r>
  <r>
    <x v="2"/>
    <s v="US"/>
    <s v="USD"/>
    <n v="1408863600"/>
    <n v="1408203557"/>
    <b v="0"/>
    <n v="0"/>
    <b v="0"/>
    <s v="theater/plays"/>
    <n v="-1000"/>
    <e v="#DIV/0!"/>
    <x v="1"/>
    <s v="plays"/>
    <x v="3892"/>
    <d v="2014-08-24T07:00:00"/>
  </r>
  <r>
    <x v="2"/>
    <s v="US"/>
    <s v="USD"/>
    <n v="1404194400"/>
    <n v="1400600840"/>
    <b v="0"/>
    <n v="84"/>
    <b v="0"/>
    <s v="theater/plays"/>
    <n v="-39225"/>
    <n v="128.27380952380952"/>
    <x v="1"/>
    <s v="plays"/>
    <x v="3893"/>
    <d v="2014-07-01T06:00:00"/>
  </r>
  <r>
    <x v="2"/>
    <s v="US"/>
    <s v="USD"/>
    <n v="1481000340"/>
    <n v="1478386812"/>
    <b v="0"/>
    <n v="11"/>
    <b v="0"/>
    <s v="theater/plays"/>
    <n v="-14480"/>
    <n v="47.272727272727273"/>
    <x v="1"/>
    <s v="plays"/>
    <x v="3894"/>
    <d v="2016-12-06T04:59:00"/>
  </r>
  <r>
    <x v="2"/>
    <s v="US"/>
    <s v="USD"/>
    <n v="1425103218"/>
    <n v="1422424818"/>
    <b v="0"/>
    <n v="1"/>
    <b v="0"/>
    <s v="theater/plays"/>
    <n v="-950"/>
    <n v="50"/>
    <x v="1"/>
    <s v="plays"/>
    <x v="3895"/>
    <d v="2015-02-28T06:00:18"/>
  </r>
  <r>
    <x v="2"/>
    <s v="US"/>
    <s v="USD"/>
    <n v="1402979778"/>
    <n v="1401770178"/>
    <b v="0"/>
    <n v="4"/>
    <b v="0"/>
    <s v="theater/plays"/>
    <n v="-1430"/>
    <n v="42.5"/>
    <x v="1"/>
    <s v="plays"/>
    <x v="3896"/>
    <d v="2014-06-17T04:36:18"/>
  </r>
  <r>
    <x v="2"/>
    <s v="NZ"/>
    <s v="NZD"/>
    <n v="1420750683"/>
    <n v="1418158683"/>
    <b v="0"/>
    <n v="10"/>
    <b v="0"/>
    <s v="theater/plays"/>
    <n v="-2060"/>
    <n v="44"/>
    <x v="1"/>
    <s v="plays"/>
    <x v="3897"/>
    <d v="2015-01-08T20:58:03"/>
  </r>
  <r>
    <x v="2"/>
    <s v="GB"/>
    <s v="GBP"/>
    <n v="1439827200"/>
    <n v="1436355270"/>
    <b v="0"/>
    <n v="16"/>
    <b v="0"/>
    <s v="theater/plays"/>
    <n v="-1686"/>
    <n v="50.875"/>
    <x v="1"/>
    <s v="plays"/>
    <x v="3898"/>
    <d v="2015-08-17T16:00:00"/>
  </r>
  <r>
    <x v="2"/>
    <s v="US"/>
    <s v="USD"/>
    <n v="1407868561"/>
    <n v="1406140561"/>
    <b v="0"/>
    <n v="2"/>
    <b v="0"/>
    <s v="theater/plays"/>
    <n v="-9875"/>
    <n v="62.5"/>
    <x v="1"/>
    <s v="plays"/>
    <x v="3899"/>
    <d v="2014-08-12T18:36:01"/>
  </r>
  <r>
    <x v="2"/>
    <s v="US"/>
    <s v="USD"/>
    <n v="1433988791"/>
    <n v="1431396791"/>
    <b v="0"/>
    <n v="5"/>
    <b v="0"/>
    <s v="theater/plays"/>
    <n v="-2365"/>
    <n v="27"/>
    <x v="1"/>
    <s v="plays"/>
    <x v="3900"/>
    <d v="2015-06-11T02:13:11"/>
  </r>
  <r>
    <x v="2"/>
    <s v="US"/>
    <s v="USD"/>
    <n v="1450554599"/>
    <n v="1447098599"/>
    <b v="0"/>
    <n v="1"/>
    <b v="0"/>
    <s v="theater/plays"/>
    <n v="-2975"/>
    <n v="25"/>
    <x v="1"/>
    <s v="plays"/>
    <x v="3901"/>
    <d v="2015-12-19T19:49:59"/>
  </r>
  <r>
    <x v="2"/>
    <s v="GB"/>
    <s v="GBP"/>
    <n v="1479125642"/>
    <n v="1476962042"/>
    <b v="0"/>
    <n v="31"/>
    <b v="0"/>
    <s v="theater/plays"/>
    <n v="-1535"/>
    <n v="47.258064516129032"/>
    <x v="1"/>
    <s v="plays"/>
    <x v="3902"/>
    <d v="2016-11-14T12:14:02"/>
  </r>
  <r>
    <x v="2"/>
    <s v="US"/>
    <s v="USD"/>
    <n v="1439581080"/>
    <n v="1435709765"/>
    <b v="0"/>
    <n v="0"/>
    <b v="0"/>
    <s v="theater/plays"/>
    <n v="-1500"/>
    <e v="#DIV/0!"/>
    <x v="1"/>
    <s v="plays"/>
    <x v="3903"/>
    <d v="2015-08-14T19:38:00"/>
  </r>
  <r>
    <x v="2"/>
    <s v="US"/>
    <s v="USD"/>
    <n v="1429074240"/>
    <n v="1427866200"/>
    <b v="0"/>
    <n v="2"/>
    <b v="0"/>
    <s v="theater/plays"/>
    <n v="-9997"/>
    <n v="1.5"/>
    <x v="1"/>
    <s v="plays"/>
    <x v="3904"/>
    <d v="2015-04-15T05:04:00"/>
  </r>
  <r>
    <x v="2"/>
    <s v="GB"/>
    <s v="GBP"/>
    <n v="1434063600"/>
    <n v="1430405903"/>
    <b v="0"/>
    <n v="7"/>
    <b v="0"/>
    <s v="theater/plays"/>
    <n v="-1327"/>
    <n v="24.714285714285715"/>
    <x v="1"/>
    <s v="plays"/>
    <x v="3905"/>
    <d v="2015-06-11T23:00:00"/>
  </r>
  <r>
    <x v="2"/>
    <s v="GB"/>
    <s v="GBP"/>
    <n v="1435325100"/>
    <n v="1432072893"/>
    <b v="0"/>
    <n v="16"/>
    <b v="0"/>
    <s v="theater/plays"/>
    <n v="-490"/>
    <n v="63.125"/>
    <x v="1"/>
    <s v="plays"/>
    <x v="3906"/>
    <d v="2015-06-26T13:25:00"/>
  </r>
  <r>
    <x v="2"/>
    <s v="US"/>
    <s v="USD"/>
    <n v="1414354080"/>
    <n v="1411587606"/>
    <b v="0"/>
    <n v="4"/>
    <b v="0"/>
    <s v="theater/plays"/>
    <n v="-847"/>
    <n v="38.25"/>
    <x v="1"/>
    <s v="plays"/>
    <x v="3907"/>
    <d v="2014-10-26T20:08:00"/>
  </r>
  <r>
    <x v="2"/>
    <s v="US"/>
    <s v="USD"/>
    <n v="1406603696"/>
    <n v="1405307696"/>
    <b v="0"/>
    <n v="4"/>
    <b v="0"/>
    <s v="theater/plays"/>
    <n v="-685"/>
    <n v="16.25"/>
    <x v="1"/>
    <s v="plays"/>
    <x v="3908"/>
    <d v="2014-07-29T03:14:56"/>
  </r>
  <r>
    <x v="2"/>
    <s v="US"/>
    <s v="USD"/>
    <n v="1410424642"/>
    <n v="1407832642"/>
    <b v="0"/>
    <n v="4"/>
    <b v="0"/>
    <s v="theater/plays"/>
    <n v="-59865"/>
    <n v="33.75"/>
    <x v="1"/>
    <s v="plays"/>
    <x v="3909"/>
    <d v="2014-09-11T08:37:22"/>
  </r>
  <r>
    <x v="2"/>
    <s v="US"/>
    <s v="USD"/>
    <n v="1441649397"/>
    <n v="1439057397"/>
    <b v="0"/>
    <n v="3"/>
    <b v="0"/>
    <s v="theater/plays"/>
    <n v="-5815"/>
    <n v="61.666666666666664"/>
    <x v="1"/>
    <s v="plays"/>
    <x v="3910"/>
    <d v="2015-09-07T18:09:57"/>
  </r>
  <r>
    <x v="2"/>
    <s v="US"/>
    <s v="USD"/>
    <n v="1417033777"/>
    <n v="1414438177"/>
    <b v="0"/>
    <n v="36"/>
    <b v="0"/>
    <s v="theater/plays"/>
    <n v="-5007"/>
    <n v="83.138888888888886"/>
    <x v="1"/>
    <s v="plays"/>
    <x v="3911"/>
    <d v="2014-11-26T20:29:37"/>
  </r>
  <r>
    <x v="2"/>
    <s v="US"/>
    <s v="USD"/>
    <n v="1429936500"/>
    <n v="1424759330"/>
    <b v="0"/>
    <n v="1"/>
    <b v="0"/>
    <s v="theater/plays"/>
    <n v="-14999"/>
    <n v="1"/>
    <x v="1"/>
    <s v="plays"/>
    <x v="3912"/>
    <d v="2015-04-25T04:35:00"/>
  </r>
  <r>
    <x v="2"/>
    <s v="US"/>
    <s v="USD"/>
    <n v="1448863449"/>
    <n v="1446267849"/>
    <b v="0"/>
    <n v="7"/>
    <b v="0"/>
    <s v="theater/plays"/>
    <n v="-9000"/>
    <n v="142.85714285714286"/>
    <x v="1"/>
    <s v="plays"/>
    <x v="3913"/>
    <d v="2015-11-30T06:04:09"/>
  </r>
  <r>
    <x v="2"/>
    <s v="GB"/>
    <s v="GBP"/>
    <n v="1431298740"/>
    <n v="1429558756"/>
    <b v="0"/>
    <n v="27"/>
    <b v="0"/>
    <s v="theater/plays"/>
    <n v="-1591"/>
    <n v="33.666666666666664"/>
    <x v="1"/>
    <s v="plays"/>
    <x v="3914"/>
    <d v="2015-05-10T22:59:00"/>
  </r>
  <r>
    <x v="2"/>
    <s v="GB"/>
    <s v="GBP"/>
    <n v="1464824309"/>
    <n v="1462232309"/>
    <b v="0"/>
    <n v="1"/>
    <b v="0"/>
    <s v="theater/plays"/>
    <n v="-1495"/>
    <n v="5"/>
    <x v="1"/>
    <s v="plays"/>
    <x v="3915"/>
    <d v="2016-06-01T23:38:29"/>
  </r>
  <r>
    <x v="2"/>
    <s v="DK"/>
    <s v="DKK"/>
    <n v="1464952752"/>
    <n v="1462360752"/>
    <b v="0"/>
    <n v="0"/>
    <b v="0"/>
    <s v="theater/plays"/>
    <n v="-2000"/>
    <e v="#DIV/0!"/>
    <x v="1"/>
    <s v="plays"/>
    <x v="3916"/>
    <d v="2016-06-03T11:19:12"/>
  </r>
  <r>
    <x v="2"/>
    <s v="GB"/>
    <s v="GBP"/>
    <n v="1410439161"/>
    <n v="1407847161"/>
    <b v="0"/>
    <n v="1"/>
    <b v="0"/>
    <s v="theater/plays"/>
    <n v="-3490"/>
    <n v="10"/>
    <x v="1"/>
    <s v="plays"/>
    <x v="3917"/>
    <d v="2014-09-11T12:39:21"/>
  </r>
  <r>
    <x v="2"/>
    <s v="GB"/>
    <s v="GBP"/>
    <n v="1407168000"/>
    <n v="1406131023"/>
    <b v="0"/>
    <n v="3"/>
    <b v="0"/>
    <s v="theater/plays"/>
    <n v="-59880"/>
    <n v="40"/>
    <x v="1"/>
    <s v="plays"/>
    <x v="3918"/>
    <d v="2014-08-04T16:00:00"/>
  </r>
  <r>
    <x v="2"/>
    <s v="GB"/>
    <s v="GBP"/>
    <n v="1453075200"/>
    <n v="1450628773"/>
    <b v="0"/>
    <n v="3"/>
    <b v="0"/>
    <s v="theater/plays"/>
    <n v="-4910"/>
    <n v="30"/>
    <x v="1"/>
    <s v="plays"/>
    <x v="3919"/>
    <d v="2016-01-18T00:00:00"/>
  </r>
  <r>
    <x v="2"/>
    <s v="GB"/>
    <s v="GBP"/>
    <n v="1479032260"/>
    <n v="1476436660"/>
    <b v="0"/>
    <n v="3"/>
    <b v="0"/>
    <s v="theater/plays"/>
    <n v="-2365"/>
    <n v="45"/>
    <x v="1"/>
    <s v="plays"/>
    <x v="3920"/>
    <d v="2016-11-13T10:17:40"/>
  </r>
  <r>
    <x v="2"/>
    <s v="GB"/>
    <s v="GBP"/>
    <n v="1414346400"/>
    <n v="1413291655"/>
    <b v="0"/>
    <n v="0"/>
    <b v="0"/>
    <s v="theater/plays"/>
    <n v="-3000"/>
    <e v="#DIV/0!"/>
    <x v="1"/>
    <s v="plays"/>
    <x v="3921"/>
    <d v="2014-10-26T18:00:00"/>
  </r>
  <r>
    <x v="2"/>
    <s v="US"/>
    <s v="USD"/>
    <n v="1425337200"/>
    <n v="1421432810"/>
    <b v="0"/>
    <n v="6"/>
    <b v="0"/>
    <s v="theater/plays"/>
    <n v="-689"/>
    <n v="10.166666666666666"/>
    <x v="1"/>
    <s v="plays"/>
    <x v="3922"/>
    <d v="2015-03-02T23:00:00"/>
  </r>
  <r>
    <x v="2"/>
    <s v="GB"/>
    <s v="GBP"/>
    <n v="1428622271"/>
    <n v="1426203071"/>
    <b v="0"/>
    <n v="17"/>
    <b v="0"/>
    <s v="theater/plays"/>
    <n v="-10116"/>
    <n v="81.411764705882348"/>
    <x v="1"/>
    <s v="plays"/>
    <x v="3923"/>
    <d v="2015-04-09T23:31:11"/>
  </r>
  <r>
    <x v="2"/>
    <s v="US"/>
    <s v="USD"/>
    <n v="1403823722"/>
    <n v="1401231722"/>
    <b v="0"/>
    <n v="40"/>
    <b v="0"/>
    <s v="theater/plays"/>
    <n v="-12710"/>
    <n v="57.25"/>
    <x v="1"/>
    <s v="plays"/>
    <x v="3924"/>
    <d v="2014-06-26T23:02:02"/>
  </r>
  <r>
    <x v="2"/>
    <s v="US"/>
    <s v="USD"/>
    <n v="1406753639"/>
    <n v="1404161639"/>
    <b v="0"/>
    <n v="3"/>
    <b v="0"/>
    <s v="theater/plays"/>
    <n v="-135"/>
    <n v="5"/>
    <x v="1"/>
    <s v="plays"/>
    <x v="3925"/>
    <d v="2014-07-30T20:53:59"/>
  </r>
  <r>
    <x v="2"/>
    <s v="AU"/>
    <s v="AUD"/>
    <n v="1419645748"/>
    <n v="1417053748"/>
    <b v="0"/>
    <n v="1"/>
    <b v="0"/>
    <s v="theater/plays"/>
    <n v="-4985"/>
    <n v="15"/>
    <x v="1"/>
    <s v="plays"/>
    <x v="3926"/>
    <d v="2014-12-27T02:02:28"/>
  </r>
  <r>
    <x v="2"/>
    <s v="GB"/>
    <s v="GBP"/>
    <n v="1407565504"/>
    <n v="1404973504"/>
    <b v="0"/>
    <n v="2"/>
    <b v="0"/>
    <s v="theater/plays"/>
    <n v="-2475"/>
    <n v="12.5"/>
    <x v="1"/>
    <s v="plays"/>
    <x v="3927"/>
    <d v="2014-08-09T06:25:04"/>
  </r>
  <r>
    <x v="2"/>
    <s v="US"/>
    <s v="USD"/>
    <n v="1444971540"/>
    <n v="1442593427"/>
    <b v="0"/>
    <n v="7"/>
    <b v="0"/>
    <s v="theater/plays"/>
    <n v="-4349"/>
    <n v="93"/>
    <x v="1"/>
    <s v="plays"/>
    <x v="3928"/>
    <d v="2015-10-16T04:59:00"/>
  </r>
  <r>
    <x v="2"/>
    <s v="US"/>
    <s v="USD"/>
    <n v="1474228265"/>
    <n v="1471636265"/>
    <b v="0"/>
    <n v="14"/>
    <b v="0"/>
    <s v="theater/plays"/>
    <n v="-19547"/>
    <n v="32.357142857142854"/>
    <x v="1"/>
    <s v="plays"/>
    <x v="3929"/>
    <d v="2016-09-18T19:51:05"/>
  </r>
  <r>
    <x v="2"/>
    <s v="AU"/>
    <s v="AUD"/>
    <n v="1459490400"/>
    <n v="1457078868"/>
    <b v="0"/>
    <n v="0"/>
    <b v="0"/>
    <s v="theater/plays"/>
    <n v="-10000"/>
    <e v="#DIV/0!"/>
    <x v="1"/>
    <s v="plays"/>
    <x v="3930"/>
    <d v="2016-04-01T06:00:00"/>
  </r>
  <r>
    <x v="2"/>
    <s v="US"/>
    <s v="USD"/>
    <n v="1441510707"/>
    <n v="1439350707"/>
    <b v="0"/>
    <n v="0"/>
    <b v="0"/>
    <s v="theater/plays"/>
    <n v="-8000"/>
    <e v="#DIV/0!"/>
    <x v="1"/>
    <s v="plays"/>
    <x v="3931"/>
    <d v="2015-09-06T03:38:27"/>
  </r>
  <r>
    <x v="2"/>
    <s v="US"/>
    <s v="USD"/>
    <n v="1458097364"/>
    <n v="1455508964"/>
    <b v="0"/>
    <n v="1"/>
    <b v="0"/>
    <s v="theater/plays"/>
    <n v="-11999"/>
    <n v="1"/>
    <x v="1"/>
    <s v="plays"/>
    <x v="3932"/>
    <d v="2016-03-16T03:02:44"/>
  </r>
  <r>
    <x v="2"/>
    <s v="US"/>
    <s v="USD"/>
    <n v="1468716180"/>
    <n v="1466205262"/>
    <b v="0"/>
    <n v="12"/>
    <b v="0"/>
    <s v="theater/plays"/>
    <n v="-5898"/>
    <n v="91.833333333333329"/>
    <x v="1"/>
    <s v="plays"/>
    <x v="3933"/>
    <d v="2016-07-17T00:43:00"/>
  </r>
  <r>
    <x v="2"/>
    <s v="US"/>
    <s v="USD"/>
    <n v="1443704400"/>
    <n v="1439827639"/>
    <b v="0"/>
    <n v="12"/>
    <b v="0"/>
    <s v="theater/plays"/>
    <n v="-4450"/>
    <n v="45.833333333333336"/>
    <x v="1"/>
    <s v="plays"/>
    <x v="3934"/>
    <d v="2015-10-01T13:00:00"/>
  </r>
  <r>
    <x v="2"/>
    <s v="GB"/>
    <s v="GBP"/>
    <n v="1443973546"/>
    <n v="1438789546"/>
    <b v="0"/>
    <n v="23"/>
    <b v="0"/>
    <s v="theater/plays"/>
    <n v="-1685"/>
    <n v="57.173913043478258"/>
    <x v="1"/>
    <s v="plays"/>
    <x v="3935"/>
    <d v="2015-10-04T15:45:46"/>
  </r>
  <r>
    <x v="2"/>
    <s v="US"/>
    <s v="USD"/>
    <n v="1480576720"/>
    <n v="1477981120"/>
    <b v="0"/>
    <n v="0"/>
    <b v="0"/>
    <s v="theater/plays"/>
    <n v="-20000"/>
    <e v="#DIV/0!"/>
    <x v="1"/>
    <s v="plays"/>
    <x v="3936"/>
    <d v="2016-12-01T07:18:40"/>
  </r>
  <r>
    <x v="2"/>
    <s v="US"/>
    <s v="USD"/>
    <n v="1468249760"/>
    <n v="1465830560"/>
    <b v="0"/>
    <n v="10"/>
    <b v="0"/>
    <s v="theater/plays"/>
    <n v="-400"/>
    <n v="248.5"/>
    <x v="1"/>
    <s v="plays"/>
    <x v="3937"/>
    <d v="2016-07-11T15:09:20"/>
  </r>
  <r>
    <x v="2"/>
    <s v="US"/>
    <s v="USD"/>
    <n v="1435441454"/>
    <n v="1432763054"/>
    <b v="0"/>
    <n v="5"/>
    <b v="0"/>
    <s v="theater/plays"/>
    <n v="-2858"/>
    <n v="79.400000000000006"/>
    <x v="1"/>
    <s v="plays"/>
    <x v="3938"/>
    <d v="2015-06-27T21:44:14"/>
  </r>
  <r>
    <x v="2"/>
    <s v="AU"/>
    <s v="AUD"/>
    <n v="1412656200"/>
    <n v="1412328979"/>
    <b v="0"/>
    <n v="1"/>
    <b v="0"/>
    <s v="theater/plays"/>
    <n v="-4995"/>
    <n v="5"/>
    <x v="1"/>
    <s v="plays"/>
    <x v="3939"/>
    <d v="2014-10-07T04:30:00"/>
  </r>
  <r>
    <x v="2"/>
    <s v="US"/>
    <s v="USD"/>
    <n v="1420199351"/>
    <n v="1416311351"/>
    <b v="0"/>
    <n v="2"/>
    <b v="0"/>
    <s v="theater/plays"/>
    <n v="-4989"/>
    <n v="5.5"/>
    <x v="1"/>
    <s v="plays"/>
    <x v="3940"/>
    <d v="2015-01-02T11:49:11"/>
  </r>
  <r>
    <x v="2"/>
    <s v="US"/>
    <s v="USD"/>
    <n v="1416877200"/>
    <n v="1414505137"/>
    <b v="0"/>
    <n v="2"/>
    <b v="0"/>
    <s v="theater/plays"/>
    <n v="-5450"/>
    <n v="25"/>
    <x v="1"/>
    <s v="plays"/>
    <x v="3941"/>
    <d v="2014-11-25T01:00:00"/>
  </r>
  <r>
    <x v="2"/>
    <s v="US"/>
    <s v="USD"/>
    <n v="1434490914"/>
    <n v="1429306914"/>
    <b v="0"/>
    <n v="0"/>
    <b v="0"/>
    <s v="theater/plays"/>
    <n v="-1200"/>
    <e v="#DIV/0!"/>
    <x v="1"/>
    <s v="plays"/>
    <x v="3942"/>
    <d v="2015-06-16T21:41:54"/>
  </r>
  <r>
    <x v="2"/>
    <s v="US"/>
    <s v="USD"/>
    <n v="1446483000"/>
    <n v="1443811268"/>
    <b v="0"/>
    <n v="13"/>
    <b v="0"/>
    <s v="theater/plays"/>
    <n v="-3218"/>
    <n v="137.07692307692307"/>
    <x v="1"/>
    <s v="plays"/>
    <x v="3943"/>
    <d v="2015-11-02T16:50:00"/>
  </r>
  <r>
    <x v="2"/>
    <s v="US"/>
    <s v="USD"/>
    <n v="1440690875"/>
    <n v="1438098875"/>
    <b v="0"/>
    <n v="0"/>
    <b v="0"/>
    <s v="theater/plays"/>
    <n v="-5000"/>
    <e v="#DIV/0!"/>
    <x v="1"/>
    <s v="plays"/>
    <x v="3944"/>
    <d v="2015-08-27T15:54:35"/>
  </r>
  <r>
    <x v="2"/>
    <s v="US"/>
    <s v="USD"/>
    <n v="1431717268"/>
    <n v="1429125268"/>
    <b v="0"/>
    <n v="1"/>
    <b v="0"/>
    <s v="theater/plays"/>
    <n v="-1995"/>
    <n v="5"/>
    <x v="1"/>
    <s v="plays"/>
    <x v="3945"/>
    <d v="2015-05-15T19:14:28"/>
  </r>
  <r>
    <x v="2"/>
    <s v="US"/>
    <s v="USD"/>
    <n v="1425110400"/>
    <n v="1422388822"/>
    <b v="0"/>
    <n v="5"/>
    <b v="0"/>
    <s v="theater/plays"/>
    <n v="-5805"/>
    <n v="39"/>
    <x v="1"/>
    <s v="plays"/>
    <x v="3946"/>
    <d v="2015-02-28T08:00:00"/>
  </r>
  <r>
    <x v="2"/>
    <s v="US"/>
    <s v="USD"/>
    <n v="1475378744"/>
    <n v="1472786744"/>
    <b v="0"/>
    <n v="2"/>
    <b v="0"/>
    <s v="theater/plays"/>
    <n v="-2899"/>
    <n v="50.5"/>
    <x v="1"/>
    <s v="plays"/>
    <x v="3947"/>
    <d v="2016-10-02T03:25:44"/>
  </r>
  <r>
    <x v="2"/>
    <s v="AU"/>
    <s v="AUD"/>
    <n v="1410076123"/>
    <n v="1404892123"/>
    <b v="0"/>
    <n v="0"/>
    <b v="0"/>
    <s v="theater/plays"/>
    <n v="-30000"/>
    <e v="#DIV/0!"/>
    <x v="1"/>
    <s v="plays"/>
    <x v="3948"/>
    <d v="2014-09-07T07:48:43"/>
  </r>
  <r>
    <x v="2"/>
    <s v="AU"/>
    <s v="AUD"/>
    <n v="1423623221"/>
    <n v="1421031221"/>
    <b v="0"/>
    <n v="32"/>
    <b v="0"/>
    <s v="theater/plays"/>
    <n v="-8423"/>
    <n v="49.28125"/>
    <x v="1"/>
    <s v="plays"/>
    <x v="3949"/>
    <d v="2015-02-11T02:53:41"/>
  </r>
  <r>
    <x v="2"/>
    <s v="US"/>
    <s v="USD"/>
    <n v="1460140500"/>
    <n v="1457628680"/>
    <b v="0"/>
    <n v="1"/>
    <b v="0"/>
    <s v="theater/plays"/>
    <n v="-3975"/>
    <n v="25"/>
    <x v="1"/>
    <s v="plays"/>
    <x v="3950"/>
    <d v="2016-04-08T18:35:00"/>
  </r>
  <r>
    <x v="2"/>
    <s v="IE"/>
    <s v="EUR"/>
    <n v="1462301342"/>
    <n v="1457120942"/>
    <b v="0"/>
    <n v="1"/>
    <b v="0"/>
    <s v="theater/plays"/>
    <n v="-199999"/>
    <n v="1"/>
    <x v="1"/>
    <s v="plays"/>
    <x v="3951"/>
    <d v="2016-05-03T18:49:02"/>
  </r>
  <r>
    <x v="2"/>
    <s v="US"/>
    <s v="USD"/>
    <n v="1445885890"/>
    <n v="1440701890"/>
    <b v="0"/>
    <n v="1"/>
    <b v="0"/>
    <s v="theater/plays"/>
    <n v="-25975"/>
    <n v="25"/>
    <x v="1"/>
    <s v="plays"/>
    <x v="3952"/>
    <d v="2015-10-26T18:58:10"/>
  </r>
  <r>
    <x v="2"/>
    <s v="US"/>
    <s v="USD"/>
    <n v="1469834940"/>
    <n v="1467162586"/>
    <b v="0"/>
    <n v="0"/>
    <b v="0"/>
    <s v="theater/plays"/>
    <n v="-17600"/>
    <e v="#DIV/0!"/>
    <x v="1"/>
    <s v="plays"/>
    <x v="3953"/>
    <d v="2016-07-29T23:29:00"/>
  </r>
  <r>
    <x v="2"/>
    <s v="CA"/>
    <s v="CAD"/>
    <n v="1405352264"/>
    <n v="1400168264"/>
    <b v="0"/>
    <n v="0"/>
    <b v="0"/>
    <s v="theater/plays"/>
    <n v="-25000"/>
    <e v="#DIV/0!"/>
    <x v="1"/>
    <s v="plays"/>
    <x v="3954"/>
    <d v="2014-07-14T15:37:44"/>
  </r>
  <r>
    <x v="2"/>
    <s v="US"/>
    <s v="USD"/>
    <n v="1448745741"/>
    <n v="1446150141"/>
    <b v="0"/>
    <n v="8"/>
    <b v="0"/>
    <s v="theater/plays"/>
    <n v="-1325"/>
    <n v="53.125"/>
    <x v="1"/>
    <s v="plays"/>
    <x v="3955"/>
    <d v="2015-11-28T21:22:21"/>
  </r>
  <r>
    <x v="2"/>
    <s v="US"/>
    <s v="USD"/>
    <n v="1461543600"/>
    <n v="1459203727"/>
    <b v="0"/>
    <n v="0"/>
    <b v="0"/>
    <s v="theater/plays"/>
    <n v="-5500"/>
    <e v="#DIV/0!"/>
    <x v="1"/>
    <s v="plays"/>
    <x v="3956"/>
    <d v="2016-04-25T00:20:00"/>
  </r>
  <r>
    <x v="2"/>
    <s v="US"/>
    <s v="USD"/>
    <n v="1468020354"/>
    <n v="1464045954"/>
    <b v="0"/>
    <n v="1"/>
    <b v="0"/>
    <s v="theater/plays"/>
    <n v="-27993"/>
    <n v="7"/>
    <x v="1"/>
    <s v="plays"/>
    <x v="3957"/>
    <d v="2016-07-08T23:25:54"/>
  </r>
  <r>
    <x v="2"/>
    <s v="US"/>
    <s v="USD"/>
    <n v="1406988000"/>
    <n v="1403822912"/>
    <b v="0"/>
    <n v="16"/>
    <b v="0"/>
    <s v="theater/plays"/>
    <n v="-1359"/>
    <n v="40.0625"/>
    <x v="1"/>
    <s v="plays"/>
    <x v="3958"/>
    <d v="2014-08-02T14:00:00"/>
  </r>
  <r>
    <x v="2"/>
    <s v="US"/>
    <s v="USD"/>
    <n v="1411930556"/>
    <n v="1409338556"/>
    <b v="0"/>
    <n v="12"/>
    <b v="0"/>
    <s v="theater/plays"/>
    <n v="-908"/>
    <n v="24.333333333333332"/>
    <x v="1"/>
    <s v="plays"/>
    <x v="3959"/>
    <d v="2014-09-28T18:55:56"/>
  </r>
  <r>
    <x v="2"/>
    <s v="US"/>
    <s v="USD"/>
    <n v="1451852256"/>
    <n v="1449260256"/>
    <b v="0"/>
    <n v="4"/>
    <b v="0"/>
    <s v="theater/plays"/>
    <n v="-2955"/>
    <n v="11.25"/>
    <x v="1"/>
    <s v="plays"/>
    <x v="3960"/>
    <d v="2016-01-03T20:17:36"/>
  </r>
  <r>
    <x v="2"/>
    <s v="GB"/>
    <s v="GBP"/>
    <n v="1399584210"/>
    <n v="1397683410"/>
    <b v="0"/>
    <n v="2"/>
    <b v="0"/>
    <s v="theater/plays"/>
    <n v="-4979"/>
    <n v="10.5"/>
    <x v="1"/>
    <s v="plays"/>
    <x v="3961"/>
    <d v="2014-05-08T21:23:30"/>
  </r>
  <r>
    <x v="2"/>
    <s v="GB"/>
    <s v="GBP"/>
    <n v="1448722494"/>
    <n v="1446562494"/>
    <b v="0"/>
    <n v="3"/>
    <b v="0"/>
    <s v="theater/plays"/>
    <n v="-1355"/>
    <n v="15"/>
    <x v="1"/>
    <s v="plays"/>
    <x v="3962"/>
    <d v="2015-11-28T14:54:54"/>
  </r>
  <r>
    <x v="2"/>
    <s v="CA"/>
    <s v="CAD"/>
    <n v="1447821717"/>
    <n v="1445226117"/>
    <b v="0"/>
    <n v="0"/>
    <b v="0"/>
    <s v="theater/plays"/>
    <n v="-10000"/>
    <e v="#DIV/0!"/>
    <x v="1"/>
    <s v="plays"/>
    <x v="3963"/>
    <d v="2015-11-18T04:41:57"/>
  </r>
  <r>
    <x v="2"/>
    <s v="US"/>
    <s v="USD"/>
    <n v="1429460386"/>
    <n v="1424279986"/>
    <b v="0"/>
    <n v="3"/>
    <b v="0"/>
    <s v="theater/plays"/>
    <n v="-1874"/>
    <n v="42"/>
    <x v="1"/>
    <s v="plays"/>
    <x v="3964"/>
    <d v="2015-04-19T16:19:46"/>
  </r>
  <r>
    <x v="2"/>
    <s v="US"/>
    <s v="USD"/>
    <n v="1460608780"/>
    <n v="1455428380"/>
    <b v="0"/>
    <n v="4"/>
    <b v="0"/>
    <s v="theater/plays"/>
    <n v="-1715"/>
    <n v="71.25"/>
    <x v="1"/>
    <s v="plays"/>
    <x v="3965"/>
    <d v="2016-04-14T04:39:40"/>
  </r>
  <r>
    <x v="2"/>
    <s v="US"/>
    <s v="USD"/>
    <n v="1406170740"/>
    <n v="1402506278"/>
    <b v="0"/>
    <n v="2"/>
    <b v="0"/>
    <s v="theater/plays"/>
    <n v="-7455"/>
    <n v="22.5"/>
    <x v="1"/>
    <s v="plays"/>
    <x v="3966"/>
    <d v="2014-07-24T02:59:00"/>
  </r>
  <r>
    <x v="2"/>
    <s v="US"/>
    <s v="USD"/>
    <n v="1488783507"/>
    <n v="1486191507"/>
    <b v="0"/>
    <n v="10"/>
    <b v="0"/>
    <s v="theater/plays"/>
    <n v="-1290"/>
    <n v="41"/>
    <x v="1"/>
    <s v="plays"/>
    <x v="3967"/>
    <d v="2017-03-06T06:58:27"/>
  </r>
  <r>
    <x v="2"/>
    <s v="US"/>
    <s v="USD"/>
    <n v="1463945673"/>
    <n v="1458761673"/>
    <b v="0"/>
    <n v="11"/>
    <b v="0"/>
    <s v="theater/plays"/>
    <n v="-4473"/>
    <n v="47.909090909090907"/>
    <x v="1"/>
    <s v="plays"/>
    <x v="3968"/>
    <d v="2016-05-22T19:34:33"/>
  </r>
  <r>
    <x v="2"/>
    <s v="US"/>
    <s v="USD"/>
    <n v="1472442900"/>
    <n v="1471638646"/>
    <b v="0"/>
    <n v="6"/>
    <b v="0"/>
    <s v="theater/plays"/>
    <n v="-2614"/>
    <n v="35.166666666666664"/>
    <x v="1"/>
    <s v="plays"/>
    <x v="3969"/>
    <d v="2016-08-29T03:55:00"/>
  </r>
  <r>
    <x v="2"/>
    <s v="US"/>
    <s v="USD"/>
    <n v="1460925811"/>
    <n v="1458333811"/>
    <b v="0"/>
    <n v="2"/>
    <b v="0"/>
    <s v="theater/plays"/>
    <n v="-14989"/>
    <n v="5.5"/>
    <x v="1"/>
    <s v="plays"/>
    <x v="3970"/>
    <d v="2016-04-17T20:43:31"/>
  </r>
  <r>
    <x v="2"/>
    <s v="US"/>
    <s v="USD"/>
    <n v="1405947126"/>
    <n v="1403355126"/>
    <b v="0"/>
    <n v="6"/>
    <b v="0"/>
    <s v="theater/plays"/>
    <n v="-13864"/>
    <n v="22.666666666666668"/>
    <x v="1"/>
    <s v="plays"/>
    <x v="3971"/>
    <d v="2014-07-21T12:52:06"/>
  </r>
  <r>
    <x v="2"/>
    <s v="US"/>
    <s v="USD"/>
    <n v="1423186634"/>
    <n v="1418002634"/>
    <b v="0"/>
    <n v="8"/>
    <b v="0"/>
    <s v="theater/plays"/>
    <n v="-789"/>
    <n v="26.375"/>
    <x v="1"/>
    <s v="plays"/>
    <x v="3972"/>
    <d v="2015-02-06T01:37:14"/>
  </r>
  <r>
    <x v="2"/>
    <s v="US"/>
    <s v="USD"/>
    <n v="1462766400"/>
    <n v="1460219110"/>
    <b v="0"/>
    <n v="37"/>
    <b v="0"/>
    <s v="theater/plays"/>
    <n v="-1095"/>
    <n v="105.54054054054055"/>
    <x v="1"/>
    <s v="plays"/>
    <x v="3973"/>
    <d v="2016-05-09T04:00:00"/>
  </r>
  <r>
    <x v="2"/>
    <s v="GB"/>
    <s v="GBP"/>
    <n v="1464872848"/>
    <n v="1462280848"/>
    <b v="0"/>
    <n v="11"/>
    <b v="0"/>
    <s v="theater/plays"/>
    <n v="-680"/>
    <n v="29.09090909090909"/>
    <x v="1"/>
    <s v="plays"/>
    <x v="3974"/>
    <d v="2016-06-02T13:07:28"/>
  </r>
  <r>
    <x v="2"/>
    <s v="US"/>
    <s v="USD"/>
    <n v="1468442898"/>
    <n v="1465850898"/>
    <b v="0"/>
    <n v="0"/>
    <b v="0"/>
    <s v="theater/plays"/>
    <n v="-678"/>
    <e v="#DIV/0!"/>
    <x v="1"/>
    <s v="plays"/>
    <x v="3975"/>
    <d v="2016-07-13T20:48:18"/>
  </r>
  <r>
    <x v="2"/>
    <s v="US"/>
    <s v="USD"/>
    <n v="1406876400"/>
    <n v="1405024561"/>
    <b v="0"/>
    <n v="10"/>
    <b v="0"/>
    <s v="theater/plays"/>
    <n v="-680"/>
    <n v="62"/>
    <x v="1"/>
    <s v="plays"/>
    <x v="3976"/>
    <d v="2014-08-01T07:00:00"/>
  </r>
  <r>
    <x v="2"/>
    <s v="US"/>
    <s v="USD"/>
    <n v="1469213732"/>
    <n v="1466621732"/>
    <b v="0"/>
    <n v="6"/>
    <b v="0"/>
    <s v="theater/plays"/>
    <n v="-88695"/>
    <n v="217.5"/>
    <x v="1"/>
    <s v="plays"/>
    <x v="3977"/>
    <d v="2016-07-22T18:55:32"/>
  </r>
  <r>
    <x v="2"/>
    <s v="US"/>
    <s v="USD"/>
    <n v="1422717953"/>
    <n v="1417533953"/>
    <b v="0"/>
    <n v="8"/>
    <b v="0"/>
    <s v="theater/plays"/>
    <n v="-1786"/>
    <n v="26.75"/>
    <x v="1"/>
    <s v="plays"/>
    <x v="3978"/>
    <d v="2015-01-31T15:25:53"/>
  </r>
  <r>
    <x v="2"/>
    <s v="GB"/>
    <s v="GBP"/>
    <n v="1427659200"/>
    <n v="1425678057"/>
    <b v="0"/>
    <n v="6"/>
    <b v="0"/>
    <s v="theater/plays"/>
    <n v="-5890"/>
    <n v="18.333333333333332"/>
    <x v="1"/>
    <s v="plays"/>
    <x v="3979"/>
    <d v="2015-03-29T20:00:00"/>
  </r>
  <r>
    <x v="2"/>
    <s v="US"/>
    <s v="USD"/>
    <n v="1404570147"/>
    <n v="1401978147"/>
    <b v="0"/>
    <n v="7"/>
    <b v="0"/>
    <s v="theater/plays"/>
    <n v="-2050"/>
    <n v="64.285714285714292"/>
    <x v="1"/>
    <s v="plays"/>
    <x v="3980"/>
    <d v="2014-07-05T14:22:27"/>
  </r>
  <r>
    <x v="2"/>
    <s v="US"/>
    <s v="USD"/>
    <n v="1468729149"/>
    <n v="1463545149"/>
    <b v="0"/>
    <n v="7"/>
    <b v="0"/>
    <s v="theater/plays"/>
    <n v="-28775"/>
    <n v="175"/>
    <x v="1"/>
    <s v="plays"/>
    <x v="3981"/>
    <d v="2016-07-17T04:19:09"/>
  </r>
  <r>
    <x v="2"/>
    <s v="GB"/>
    <s v="GBP"/>
    <n v="1436297180"/>
    <n v="1431113180"/>
    <b v="0"/>
    <n v="5"/>
    <b v="0"/>
    <s v="theater/plays"/>
    <n v="-680"/>
    <n v="34"/>
    <x v="1"/>
    <s v="plays"/>
    <x v="3982"/>
    <d v="2015-07-07T19:26:20"/>
  </r>
  <r>
    <x v="2"/>
    <s v="US"/>
    <s v="USD"/>
    <n v="1400569140"/>
    <n v="1397854356"/>
    <b v="0"/>
    <n v="46"/>
    <b v="0"/>
    <s v="theater/plays"/>
    <n v="-7263"/>
    <n v="84.282608695652172"/>
    <x v="1"/>
    <s v="plays"/>
    <x v="3983"/>
    <d v="2014-05-20T06:59:00"/>
  </r>
  <r>
    <x v="2"/>
    <s v="GB"/>
    <s v="GBP"/>
    <n v="1415404800"/>
    <n v="1412809644"/>
    <b v="0"/>
    <n v="10"/>
    <b v="0"/>
    <s v="theater/plays"/>
    <n v="-1405"/>
    <n v="9.5"/>
    <x v="1"/>
    <s v="plays"/>
    <x v="3984"/>
    <d v="2014-11-08T00:00:00"/>
  </r>
  <r>
    <x v="2"/>
    <s v="US"/>
    <s v="USD"/>
    <n v="1456002300"/>
    <n v="1454173120"/>
    <b v="0"/>
    <n v="19"/>
    <b v="0"/>
    <s v="theater/plays"/>
    <n v="-1359"/>
    <n v="33.736842105263158"/>
    <x v="1"/>
    <s v="plays"/>
    <x v="3985"/>
    <d v="2016-02-20T21:05:00"/>
  </r>
  <r>
    <x v="2"/>
    <s v="GB"/>
    <s v="GBP"/>
    <n v="1462539840"/>
    <n v="1460034594"/>
    <b v="0"/>
    <n v="13"/>
    <b v="0"/>
    <s v="theater/plays"/>
    <n v="-4512"/>
    <n v="37.53846153846154"/>
    <x v="1"/>
    <s v="plays"/>
    <x v="3986"/>
    <d v="2016-05-06T13:04:00"/>
  </r>
  <r>
    <x v="2"/>
    <s v="GB"/>
    <s v="GBP"/>
    <n v="1400278290"/>
    <n v="1399414290"/>
    <b v="0"/>
    <n v="13"/>
    <b v="0"/>
    <s v="theater/plays"/>
    <n v="-249"/>
    <n v="11.615384615384615"/>
    <x v="1"/>
    <s v="plays"/>
    <x v="3987"/>
    <d v="2014-05-16T22:11:30"/>
  </r>
  <r>
    <x v="2"/>
    <s v="US"/>
    <s v="USD"/>
    <n v="1440813413"/>
    <n v="1439517413"/>
    <b v="0"/>
    <n v="4"/>
    <b v="0"/>
    <s v="theater/plays"/>
    <n v="-1468"/>
    <n v="8"/>
    <x v="1"/>
    <s v="plays"/>
    <x v="3988"/>
    <d v="2015-08-29T01:56:53"/>
  </r>
  <r>
    <x v="2"/>
    <s v="US"/>
    <s v="USD"/>
    <n v="1447009181"/>
    <n v="1444413581"/>
    <b v="0"/>
    <n v="0"/>
    <b v="0"/>
    <s v="theater/plays"/>
    <n v="-3000"/>
    <e v="#DIV/0!"/>
    <x v="1"/>
    <s v="plays"/>
    <x v="3989"/>
    <d v="2015-11-08T18:59:41"/>
  </r>
  <r>
    <x v="2"/>
    <s v="GB"/>
    <s v="GBP"/>
    <n v="1456934893"/>
    <n v="1454342893"/>
    <b v="0"/>
    <n v="3"/>
    <b v="0"/>
    <s v="theater/plays"/>
    <n v="-1581"/>
    <n v="23"/>
    <x v="1"/>
    <s v="plays"/>
    <x v="3990"/>
    <d v="2016-03-02T16:08:13"/>
  </r>
  <r>
    <x v="2"/>
    <s v="US"/>
    <s v="USD"/>
    <n v="1433086082"/>
    <n v="1430494082"/>
    <b v="0"/>
    <n v="1"/>
    <b v="0"/>
    <s v="theater/plays"/>
    <n v="-400"/>
    <n v="100"/>
    <x v="1"/>
    <s v="plays"/>
    <x v="3991"/>
    <d v="2015-05-31T15:28:02"/>
  </r>
  <r>
    <x v="2"/>
    <s v="US"/>
    <s v="USD"/>
    <n v="1449876859"/>
    <n v="1444689259"/>
    <b v="0"/>
    <n v="9"/>
    <b v="0"/>
    <s v="theater/plays"/>
    <n v="-9459"/>
    <n v="60.111111111111114"/>
    <x v="1"/>
    <s v="plays"/>
    <x v="3992"/>
    <d v="2015-12-11T23:34:19"/>
  </r>
  <r>
    <x v="2"/>
    <s v="US"/>
    <s v="USD"/>
    <n v="1431549912"/>
    <n v="1428957912"/>
    <b v="0"/>
    <n v="1"/>
    <b v="0"/>
    <s v="theater/plays"/>
    <n v="-49997"/>
    <n v="3"/>
    <x v="1"/>
    <s v="plays"/>
    <x v="3993"/>
    <d v="2015-05-13T20:45:12"/>
  </r>
  <r>
    <x v="2"/>
    <s v="US"/>
    <s v="USD"/>
    <n v="1405761690"/>
    <n v="1403169690"/>
    <b v="0"/>
    <n v="1"/>
    <b v="0"/>
    <s v="theater/plays"/>
    <n v="-1995"/>
    <n v="5"/>
    <x v="1"/>
    <s v="plays"/>
    <x v="3994"/>
    <d v="2014-07-19T09:21:30"/>
  </r>
  <r>
    <x v="2"/>
    <s v="GB"/>
    <s v="GBP"/>
    <n v="1423913220"/>
    <n v="1421339077"/>
    <b v="0"/>
    <n v="4"/>
    <b v="0"/>
    <s v="theater/plays"/>
    <n v="-130"/>
    <n v="17.5"/>
    <x v="1"/>
    <s v="plays"/>
    <x v="3995"/>
    <d v="2015-02-14T11:27:00"/>
  </r>
  <r>
    <x v="2"/>
    <s v="US"/>
    <s v="USD"/>
    <n v="1416499440"/>
    <n v="1415341464"/>
    <b v="0"/>
    <n v="17"/>
    <b v="0"/>
    <s v="theater/plays"/>
    <n v="-2503"/>
    <n v="29.235294117647058"/>
    <x v="1"/>
    <s v="plays"/>
    <x v="3996"/>
    <d v="2014-11-20T16:04:00"/>
  </r>
  <r>
    <x v="2"/>
    <s v="GB"/>
    <s v="GBP"/>
    <n v="1428222221"/>
    <n v="1425633821"/>
    <b v="0"/>
    <n v="0"/>
    <b v="0"/>
    <s v="theater/plays"/>
    <n v="-3000"/>
    <e v="#DIV/0!"/>
    <x v="1"/>
    <s v="plays"/>
    <x v="3997"/>
    <d v="2015-04-05T08:23:41"/>
  </r>
  <r>
    <x v="2"/>
    <s v="US"/>
    <s v="USD"/>
    <n v="1427580426"/>
    <n v="1424992026"/>
    <b v="0"/>
    <n v="12"/>
    <b v="0"/>
    <s v="theater/plays"/>
    <n v="-535"/>
    <n v="59.583333333333336"/>
    <x v="1"/>
    <s v="plays"/>
    <x v="3998"/>
    <d v="2015-03-28T22:07:06"/>
  </r>
  <r>
    <x v="2"/>
    <s v="US"/>
    <s v="USD"/>
    <n v="1409514709"/>
    <n v="1406058798"/>
    <b v="0"/>
    <n v="14"/>
    <b v="0"/>
    <s v="theater/plays"/>
    <n v="-5844"/>
    <n v="82.571428571428569"/>
    <x v="1"/>
    <s v="plays"/>
    <x v="3999"/>
    <d v="2014-08-31T19:51:49"/>
  </r>
  <r>
    <x v="2"/>
    <s v="US"/>
    <s v="USD"/>
    <n v="1462631358"/>
    <n v="1457450958"/>
    <b v="0"/>
    <n v="1"/>
    <b v="0"/>
    <s v="theater/plays"/>
    <n v="-7990"/>
    <n v="10"/>
    <x v="1"/>
    <s v="plays"/>
    <x v="4000"/>
    <d v="2016-05-07T14:29:18"/>
  </r>
  <r>
    <x v="2"/>
    <s v="GB"/>
    <s v="GBP"/>
    <n v="1488394800"/>
    <n v="1486681708"/>
    <b v="0"/>
    <n v="14"/>
    <b v="0"/>
    <s v="theater/plays"/>
    <n v="-747"/>
    <n v="32.357142857142854"/>
    <x v="1"/>
    <s v="plays"/>
    <x v="4001"/>
    <d v="2017-03-01T19:00:00"/>
  </r>
  <r>
    <x v="2"/>
    <s v="US"/>
    <s v="USD"/>
    <n v="1411779761"/>
    <n v="1409187761"/>
    <b v="0"/>
    <n v="4"/>
    <b v="0"/>
    <s v="theater/plays"/>
    <n v="-1227"/>
    <n v="5.75"/>
    <x v="1"/>
    <s v="plays"/>
    <x v="4002"/>
    <d v="2014-09-27T01:02:41"/>
  </r>
  <r>
    <x v="2"/>
    <s v="US"/>
    <s v="USD"/>
    <n v="1424009147"/>
    <n v="1421417147"/>
    <b v="0"/>
    <n v="2"/>
    <b v="0"/>
    <s v="theater/plays"/>
    <n v="-1799"/>
    <n v="100.5"/>
    <x v="1"/>
    <s v="plays"/>
    <x v="4003"/>
    <d v="2015-02-15T14:05:47"/>
  </r>
  <r>
    <x v="2"/>
    <s v="US"/>
    <s v="USD"/>
    <n v="1412740457"/>
    <n v="1410148457"/>
    <b v="0"/>
    <n v="1"/>
    <b v="0"/>
    <s v="theater/plays"/>
    <n v="-499"/>
    <n v="1"/>
    <x v="1"/>
    <s v="plays"/>
    <x v="4004"/>
    <d v="2014-10-08T03:54:17"/>
  </r>
  <r>
    <x v="2"/>
    <s v="US"/>
    <s v="USD"/>
    <n v="1413832985"/>
    <n v="1408648985"/>
    <b v="0"/>
    <n v="2"/>
    <b v="0"/>
    <s v="theater/plays"/>
    <n v="-2960"/>
    <n v="20"/>
    <x v="1"/>
    <s v="plays"/>
    <x v="4005"/>
    <d v="2014-10-20T19:23:05"/>
  </r>
  <r>
    <x v="2"/>
    <s v="US"/>
    <s v="USD"/>
    <n v="1455647587"/>
    <n v="1453487587"/>
    <b v="0"/>
    <n v="1"/>
    <b v="0"/>
    <s v="theater/plays"/>
    <n v="-29998"/>
    <n v="2"/>
    <x v="1"/>
    <s v="plays"/>
    <x v="4006"/>
    <d v="2016-02-16T18:33:07"/>
  </r>
  <r>
    <x v="2"/>
    <s v="US"/>
    <s v="USD"/>
    <n v="1409070480"/>
    <n v="1406572381"/>
    <b v="0"/>
    <n v="1"/>
    <b v="0"/>
    <s v="theater/plays"/>
    <n v="-1995"/>
    <n v="5"/>
    <x v="1"/>
    <s v="plays"/>
    <x v="4007"/>
    <d v="2014-08-26T16:28:00"/>
  </r>
  <r>
    <x v="2"/>
    <s v="GB"/>
    <s v="GBP"/>
    <n v="1437606507"/>
    <n v="1435014507"/>
    <b v="0"/>
    <n v="4"/>
    <b v="0"/>
    <s v="theater/plays"/>
    <n v="-940"/>
    <n v="15"/>
    <x v="1"/>
    <s v="plays"/>
    <x v="4008"/>
    <d v="2015-07-22T23:08:27"/>
  </r>
  <r>
    <x v="2"/>
    <s v="GB"/>
    <s v="GBP"/>
    <n v="1410281360"/>
    <n v="1406825360"/>
    <b v="0"/>
    <n v="3"/>
    <b v="0"/>
    <s v="theater/plays"/>
    <n v="-1855"/>
    <n v="25"/>
    <x v="1"/>
    <s v="plays"/>
    <x v="4009"/>
    <d v="2014-09-09T16:49:20"/>
  </r>
  <r>
    <x v="2"/>
    <s v="US"/>
    <s v="USD"/>
    <n v="1414348166"/>
    <n v="1412879366"/>
    <b v="0"/>
    <n v="38"/>
    <b v="0"/>
    <s v="theater/plays"/>
    <n v="-5458"/>
    <n v="45.842105263157897"/>
    <x v="1"/>
    <s v="plays"/>
    <x v="4010"/>
    <d v="2014-10-26T18:29:26"/>
  </r>
  <r>
    <x v="2"/>
    <s v="GB"/>
    <s v="GBP"/>
    <n v="1422450278"/>
    <n v="1419858278"/>
    <b v="0"/>
    <n v="4"/>
    <b v="0"/>
    <s v="theater/plays"/>
    <n v="-231"/>
    <n v="4.75"/>
    <x v="1"/>
    <s v="plays"/>
    <x v="4011"/>
    <d v="2015-01-28T13:04:38"/>
  </r>
  <r>
    <x v="2"/>
    <s v="GB"/>
    <s v="GBP"/>
    <n v="1430571849"/>
    <n v="1427979849"/>
    <b v="0"/>
    <n v="0"/>
    <b v="0"/>
    <s v="theater/plays"/>
    <n v="-575"/>
    <e v="#DIV/0!"/>
    <x v="1"/>
    <s v="plays"/>
    <x v="4012"/>
    <d v="2015-05-02T13:04:09"/>
  </r>
  <r>
    <x v="2"/>
    <s v="US"/>
    <s v="USD"/>
    <n v="1424070823"/>
    <n v="1421478823"/>
    <b v="0"/>
    <n v="2"/>
    <b v="0"/>
    <s v="theater/plays"/>
    <n v="-1974"/>
    <n v="13"/>
    <x v="1"/>
    <s v="plays"/>
    <x v="4013"/>
    <d v="2015-02-16T07:13:43"/>
  </r>
  <r>
    <x v="2"/>
    <s v="US"/>
    <s v="USD"/>
    <n v="1457157269"/>
    <n v="1455861269"/>
    <b v="0"/>
    <n v="0"/>
    <b v="0"/>
    <s v="theater/plays"/>
    <n v="-9000"/>
    <e v="#DIV/0!"/>
    <x v="1"/>
    <s v="plays"/>
    <x v="4014"/>
    <d v="2016-03-05T05:54:29"/>
  </r>
  <r>
    <x v="2"/>
    <s v="US"/>
    <s v="USD"/>
    <n v="1437331463"/>
    <n v="1434739463"/>
    <b v="0"/>
    <n v="1"/>
    <b v="0"/>
    <s v="theater/plays"/>
    <n v="-6999"/>
    <n v="1"/>
    <x v="1"/>
    <s v="plays"/>
    <x v="4015"/>
    <d v="2015-07-19T18:44:23"/>
  </r>
  <r>
    <x v="2"/>
    <s v="GB"/>
    <s v="GBP"/>
    <n v="1410987400"/>
    <n v="1408395400"/>
    <b v="0"/>
    <n v="7"/>
    <b v="0"/>
    <s v="theater/plays"/>
    <n v="-430"/>
    <n v="10"/>
    <x v="1"/>
    <s v="plays"/>
    <x v="4016"/>
    <d v="2014-09-17T20:56:40"/>
  </r>
  <r>
    <x v="2"/>
    <s v="US"/>
    <s v="USD"/>
    <n v="1409846874"/>
    <n v="1407254874"/>
    <b v="0"/>
    <n v="2"/>
    <b v="0"/>
    <s v="theater/plays"/>
    <n v="-9895"/>
    <n v="52.5"/>
    <x v="1"/>
    <s v="plays"/>
    <x v="4017"/>
    <d v="2014-09-04T16:07:54"/>
  </r>
  <r>
    <x v="2"/>
    <s v="GB"/>
    <s v="GBP"/>
    <n v="1475877108"/>
    <n v="1473285108"/>
    <b v="0"/>
    <n v="4"/>
    <b v="0"/>
    <s v="theater/plays"/>
    <n v="-1370"/>
    <n v="32.5"/>
    <x v="1"/>
    <s v="plays"/>
    <x v="4018"/>
    <d v="2016-10-07T21:51:48"/>
  </r>
  <r>
    <x v="2"/>
    <s v="US"/>
    <s v="USD"/>
    <n v="1460737680"/>
    <n v="1455725596"/>
    <b v="0"/>
    <n v="4"/>
    <b v="0"/>
    <s v="theater/plays"/>
    <n v="-3471"/>
    <n v="7.25"/>
    <x v="1"/>
    <s v="plays"/>
    <x v="4019"/>
    <d v="2016-04-15T16:28:00"/>
  </r>
  <r>
    <x v="2"/>
    <s v="US"/>
    <s v="USD"/>
    <n v="1427168099"/>
    <n v="1424579699"/>
    <b v="0"/>
    <n v="3"/>
    <b v="0"/>
    <s v="theater/plays"/>
    <n v="-500"/>
    <n v="33.333333333333336"/>
    <x v="1"/>
    <s v="plays"/>
    <x v="4020"/>
    <d v="2015-03-24T03:34:59"/>
  </r>
  <r>
    <x v="2"/>
    <s v="US"/>
    <s v="USD"/>
    <n v="1414360358"/>
    <n v="1409176358"/>
    <b v="0"/>
    <n v="2"/>
    <b v="0"/>
    <s v="theater/plays"/>
    <n v="-14875"/>
    <n v="62.5"/>
    <x v="1"/>
    <s v="plays"/>
    <x v="4021"/>
    <d v="2014-10-26T21:52:38"/>
  </r>
  <r>
    <x v="2"/>
    <s v="US"/>
    <s v="USD"/>
    <n v="1422759240"/>
    <n v="1418824867"/>
    <b v="0"/>
    <n v="197"/>
    <b v="0"/>
    <s v="theater/plays"/>
    <n v="-5479"/>
    <n v="63.558375634517766"/>
    <x v="1"/>
    <s v="plays"/>
    <x v="4022"/>
    <d v="2015-02-01T02:54:00"/>
  </r>
  <r>
    <x v="2"/>
    <s v="US"/>
    <s v="USD"/>
    <n v="1458860363"/>
    <n v="1454975963"/>
    <b v="0"/>
    <n v="0"/>
    <b v="0"/>
    <s v="theater/plays"/>
    <n v="-7000"/>
    <e v="#DIV/0!"/>
    <x v="1"/>
    <s v="plays"/>
    <x v="4023"/>
    <d v="2016-03-24T22:59:23"/>
  </r>
  <r>
    <x v="2"/>
    <s v="US"/>
    <s v="USD"/>
    <n v="1441037097"/>
    <n v="1438445097"/>
    <b v="0"/>
    <n v="1"/>
    <b v="0"/>
    <s v="theater/plays"/>
    <n v="-790"/>
    <n v="10"/>
    <x v="1"/>
    <s v="plays"/>
    <x v="4024"/>
    <d v="2015-08-31T16:04:57"/>
  </r>
  <r>
    <x v="2"/>
    <s v="FR"/>
    <s v="EUR"/>
    <n v="1437889336"/>
    <n v="1432705336"/>
    <b v="0"/>
    <n v="4"/>
    <b v="0"/>
    <s v="theater/plays"/>
    <n v="-4750"/>
    <n v="62.5"/>
    <x v="1"/>
    <s v="plays"/>
    <x v="4025"/>
    <d v="2015-07-26T05:42:16"/>
  </r>
  <r>
    <x v="2"/>
    <s v="US"/>
    <s v="USD"/>
    <n v="1449247439"/>
    <n v="1444059839"/>
    <b v="0"/>
    <n v="0"/>
    <b v="0"/>
    <s v="theater/plays"/>
    <n v="-4000"/>
    <e v="#DIV/0!"/>
    <x v="1"/>
    <s v="plays"/>
    <x v="4026"/>
    <d v="2015-12-04T16:43:59"/>
  </r>
  <r>
    <x v="2"/>
    <s v="US"/>
    <s v="USD"/>
    <n v="1487811600"/>
    <n v="1486077481"/>
    <b v="0"/>
    <n v="7"/>
    <b v="0"/>
    <s v="theater/plays"/>
    <n v="-2785"/>
    <n v="30.714285714285715"/>
    <x v="1"/>
    <s v="plays"/>
    <x v="4027"/>
    <d v="2017-02-23T01:00:00"/>
  </r>
  <r>
    <x v="2"/>
    <s v="US"/>
    <s v="USD"/>
    <n v="1402007500"/>
    <n v="1399415500"/>
    <b v="0"/>
    <n v="11"/>
    <b v="0"/>
    <s v="theater/plays"/>
    <n v="-1439"/>
    <n v="51"/>
    <x v="1"/>
    <s v="plays"/>
    <x v="4028"/>
    <d v="2014-06-05T22:31:40"/>
  </r>
  <r>
    <x v="2"/>
    <s v="US"/>
    <s v="USD"/>
    <n v="1450053370"/>
    <n v="1447461370"/>
    <b v="0"/>
    <n v="0"/>
    <b v="0"/>
    <s v="theater/plays"/>
    <n v="-20000"/>
    <e v="#DIV/0!"/>
    <x v="1"/>
    <s v="plays"/>
    <x v="4029"/>
    <d v="2015-12-14T00:36:10"/>
  </r>
  <r>
    <x v="2"/>
    <s v="US"/>
    <s v="USD"/>
    <n v="1454525340"/>
    <n v="1452008599"/>
    <b v="0"/>
    <n v="6"/>
    <b v="0"/>
    <s v="theater/plays"/>
    <n v="-2100"/>
    <n v="66.666666666666671"/>
    <x v="1"/>
    <s v="plays"/>
    <x v="4030"/>
    <d v="2016-02-03T18:49:00"/>
  </r>
  <r>
    <x v="2"/>
    <s v="US"/>
    <s v="USD"/>
    <n v="1418914964"/>
    <n v="1414591364"/>
    <b v="0"/>
    <n v="0"/>
    <b v="0"/>
    <s v="theater/plays"/>
    <n v="-5000"/>
    <e v="#DIV/0!"/>
    <x v="1"/>
    <s v="plays"/>
    <x v="4031"/>
    <d v="2014-12-18T15:02:44"/>
  </r>
  <r>
    <x v="2"/>
    <s v="US"/>
    <s v="USD"/>
    <n v="1450211116"/>
    <n v="1445023516"/>
    <b v="0"/>
    <n v="7"/>
    <b v="0"/>
    <s v="theater/plays"/>
    <n v="-5635"/>
    <n v="59"/>
    <x v="1"/>
    <s v="plays"/>
    <x v="4032"/>
    <d v="2015-12-15T20:25:16"/>
  </r>
  <r>
    <x v="2"/>
    <s v="GB"/>
    <s v="GBP"/>
    <n v="1475398800"/>
    <n v="1472711224"/>
    <b v="0"/>
    <n v="94"/>
    <b v="0"/>
    <s v="theater/plays"/>
    <n v="-17758.010000000002"/>
    <n v="65.340319148936175"/>
    <x v="1"/>
    <s v="plays"/>
    <x v="4033"/>
    <d v="2016-10-02T09:00:00"/>
  </r>
  <r>
    <x v="2"/>
    <s v="US"/>
    <s v="USD"/>
    <n v="1428097450"/>
    <n v="1425509050"/>
    <b v="0"/>
    <n v="2"/>
    <b v="0"/>
    <s v="theater/plays"/>
    <n v="-13300"/>
    <n v="100"/>
    <x v="1"/>
    <s v="plays"/>
    <x v="4034"/>
    <d v="2015-04-03T21:44:10"/>
  </r>
  <r>
    <x v="2"/>
    <s v="US"/>
    <s v="USD"/>
    <n v="1413925887"/>
    <n v="1411333887"/>
    <b v="0"/>
    <n v="25"/>
    <b v="0"/>
    <s v="theater/plays"/>
    <n v="-6315"/>
    <n v="147.4"/>
    <x v="1"/>
    <s v="plays"/>
    <x v="4035"/>
    <d v="2014-10-21T21:11:27"/>
  </r>
  <r>
    <x v="2"/>
    <s v="US"/>
    <s v="USD"/>
    <n v="1404253800"/>
    <n v="1402784964"/>
    <b v="0"/>
    <n v="17"/>
    <b v="0"/>
    <s v="theater/plays"/>
    <n v="-3177"/>
    <n v="166.05882352941177"/>
    <x v="1"/>
    <s v="plays"/>
    <x v="4036"/>
    <d v="2014-07-01T22:30:00"/>
  </r>
  <r>
    <x v="2"/>
    <s v="US"/>
    <s v="USD"/>
    <n v="1464099900"/>
    <n v="1462585315"/>
    <b v="0"/>
    <n v="2"/>
    <b v="0"/>
    <s v="theater/plays"/>
    <n v="-620"/>
    <n v="40"/>
    <x v="1"/>
    <s v="plays"/>
    <x v="4037"/>
    <d v="2016-05-24T14:25:00"/>
  </r>
  <r>
    <x v="2"/>
    <s v="US"/>
    <s v="USD"/>
    <n v="1413573010"/>
    <n v="1408389010"/>
    <b v="0"/>
    <n v="4"/>
    <b v="0"/>
    <s v="theater/plays"/>
    <n v="-2199"/>
    <n v="75.25"/>
    <x v="1"/>
    <s v="plays"/>
    <x v="4038"/>
    <d v="2014-10-17T19:10:10"/>
  </r>
  <r>
    <x v="2"/>
    <s v="US"/>
    <s v="USD"/>
    <n v="1448949540"/>
    <n v="1446048367"/>
    <b v="0"/>
    <n v="5"/>
    <b v="0"/>
    <s v="theater/plays"/>
    <n v="-200"/>
    <n v="60"/>
    <x v="1"/>
    <s v="plays"/>
    <x v="4039"/>
    <d v="2015-12-01T05:59:00"/>
  </r>
  <r>
    <x v="2"/>
    <s v="US"/>
    <s v="USD"/>
    <n v="1437188400"/>
    <n v="1432100004"/>
    <b v="0"/>
    <n v="2"/>
    <b v="0"/>
    <s v="theater/plays"/>
    <n v="-5500"/>
    <n v="1250"/>
    <x v="1"/>
    <s v="plays"/>
    <x v="4040"/>
    <d v="2015-07-18T03:00:00"/>
  </r>
  <r>
    <x v="2"/>
    <s v="GB"/>
    <s v="GBP"/>
    <n v="1473160954"/>
    <n v="1467976954"/>
    <b v="0"/>
    <n v="2"/>
    <b v="0"/>
    <s v="theater/plays"/>
    <n v="-4979"/>
    <n v="10.5"/>
    <x v="1"/>
    <s v="plays"/>
    <x v="4041"/>
    <d v="2016-09-06T11:22:34"/>
  </r>
  <r>
    <x v="2"/>
    <s v="US"/>
    <s v="USD"/>
    <n v="1421781360"/>
    <n v="1419213664"/>
    <b v="0"/>
    <n v="3"/>
    <b v="0"/>
    <s v="theater/plays"/>
    <n v="-9979"/>
    <n v="7"/>
    <x v="1"/>
    <s v="plays"/>
    <x v="4042"/>
    <d v="2015-01-20T19:16:00"/>
  </r>
  <r>
    <x v="2"/>
    <s v="CA"/>
    <s v="CAD"/>
    <n v="1416524325"/>
    <n v="1415228325"/>
    <b v="0"/>
    <n v="0"/>
    <b v="0"/>
    <s v="theater/plays"/>
    <n v="-300"/>
    <e v="#DIV/0!"/>
    <x v="1"/>
    <s v="plays"/>
    <x v="4043"/>
    <d v="2014-11-20T22:58:45"/>
  </r>
  <r>
    <x v="2"/>
    <s v="US"/>
    <s v="USD"/>
    <n v="1428642000"/>
    <n v="1426050982"/>
    <b v="0"/>
    <n v="4"/>
    <b v="0"/>
    <s v="theater/plays"/>
    <n v="-375"/>
    <n v="56.25"/>
    <x v="1"/>
    <s v="plays"/>
    <x v="4044"/>
    <d v="2015-04-10T05:00:00"/>
  </r>
  <r>
    <x v="2"/>
    <s v="AU"/>
    <s v="AUD"/>
    <n v="1408596589"/>
    <n v="1406004589"/>
    <b v="0"/>
    <n v="1"/>
    <b v="0"/>
    <s v="theater/plays"/>
    <n v="-4999"/>
    <n v="1"/>
    <x v="1"/>
    <s v="plays"/>
    <x v="4045"/>
    <d v="2014-08-21T04:49:49"/>
  </r>
  <r>
    <x v="2"/>
    <s v="US"/>
    <s v="USD"/>
    <n v="1413992210"/>
    <n v="1411400210"/>
    <b v="0"/>
    <n v="12"/>
    <b v="0"/>
    <s v="theater/plays"/>
    <n v="-5140"/>
    <n v="38.333333333333336"/>
    <x v="1"/>
    <s v="plays"/>
    <x v="4046"/>
    <d v="2014-10-22T15:36:50"/>
  </r>
  <r>
    <x v="2"/>
    <s v="US"/>
    <s v="USD"/>
    <n v="1420938000"/>
    <n v="1418862743"/>
    <b v="0"/>
    <n v="4"/>
    <b v="0"/>
    <s v="theater/plays"/>
    <n v="-4890"/>
    <n v="27.5"/>
    <x v="1"/>
    <s v="plays"/>
    <x v="4047"/>
    <d v="2015-01-11T01:00:00"/>
  </r>
  <r>
    <x v="2"/>
    <s v="GB"/>
    <s v="GBP"/>
    <n v="1460373187"/>
    <n v="1457352787"/>
    <b v="0"/>
    <n v="91"/>
    <b v="0"/>
    <s v="theater/plays"/>
    <n v="-13999"/>
    <n v="32.978021978021978"/>
    <x v="1"/>
    <s v="plays"/>
    <x v="4048"/>
    <d v="2016-04-11T11:13:07"/>
  </r>
  <r>
    <x v="2"/>
    <s v="US"/>
    <s v="USD"/>
    <n v="1436914815"/>
    <n v="1434322815"/>
    <b v="0"/>
    <n v="1"/>
    <b v="0"/>
    <s v="theater/plays"/>
    <n v="-19984"/>
    <n v="16"/>
    <x v="1"/>
    <s v="plays"/>
    <x v="4049"/>
    <d v="2015-07-14T23:00:15"/>
  </r>
  <r>
    <x v="2"/>
    <s v="US"/>
    <s v="USD"/>
    <n v="1414077391"/>
    <n v="1411485391"/>
    <b v="0"/>
    <n v="1"/>
    <b v="0"/>
    <s v="theater/plays"/>
    <n v="-1499"/>
    <n v="1"/>
    <x v="1"/>
    <s v="plays"/>
    <x v="4050"/>
    <d v="2014-10-23T15:16:31"/>
  </r>
  <r>
    <x v="2"/>
    <s v="US"/>
    <s v="USD"/>
    <n v="1399618380"/>
    <n v="1399058797"/>
    <b v="0"/>
    <n v="0"/>
    <b v="0"/>
    <s v="theater/plays"/>
    <n v="-500"/>
    <e v="#DIV/0!"/>
    <x v="1"/>
    <s v="plays"/>
    <x v="4051"/>
    <d v="2014-05-09T06:53:00"/>
  </r>
  <r>
    <x v="2"/>
    <s v="US"/>
    <s v="USD"/>
    <n v="1413234316"/>
    <n v="1408050316"/>
    <b v="0"/>
    <n v="13"/>
    <b v="0"/>
    <s v="theater/plays"/>
    <n v="-1874"/>
    <n v="86.615384615384613"/>
    <x v="1"/>
    <s v="plays"/>
    <x v="4052"/>
    <d v="2014-10-13T21:05:16"/>
  </r>
  <r>
    <x v="2"/>
    <s v="GB"/>
    <s v="GBP"/>
    <n v="1416081600"/>
    <n v="1413477228"/>
    <b v="0"/>
    <n v="2"/>
    <b v="0"/>
    <s v="theater/plays"/>
    <n v="-390"/>
    <n v="55"/>
    <x v="1"/>
    <s v="plays"/>
    <x v="4053"/>
    <d v="2014-11-15T20:00:00"/>
  </r>
  <r>
    <x v="2"/>
    <s v="US"/>
    <s v="USD"/>
    <n v="1475294400"/>
    <n v="1472674285"/>
    <b v="0"/>
    <n v="0"/>
    <b v="0"/>
    <s v="theater/plays"/>
    <n v="-8880"/>
    <e v="#DIV/0!"/>
    <x v="1"/>
    <s v="plays"/>
    <x v="4054"/>
    <d v="2016-10-01T04:00:00"/>
  </r>
  <r>
    <x v="2"/>
    <s v="GB"/>
    <s v="GBP"/>
    <n v="1403192031"/>
    <n v="1400600031"/>
    <b v="0"/>
    <n v="21"/>
    <b v="0"/>
    <s v="theater/plays"/>
    <n v="-4119"/>
    <n v="41.952380952380949"/>
    <x v="1"/>
    <s v="plays"/>
    <x v="4055"/>
    <d v="2014-06-19T15:33:51"/>
  </r>
  <r>
    <x v="2"/>
    <s v="US"/>
    <s v="USD"/>
    <n v="1467575940"/>
    <n v="1465856639"/>
    <b v="0"/>
    <n v="9"/>
    <b v="0"/>
    <s v="theater/plays"/>
    <n v="-705"/>
    <n v="88.333333333333329"/>
    <x v="1"/>
    <s v="plays"/>
    <x v="4056"/>
    <d v="2016-07-03T19:59:00"/>
  </r>
  <r>
    <x v="2"/>
    <s v="GB"/>
    <s v="GBP"/>
    <n v="1448492400"/>
    <n v="1446506080"/>
    <b v="0"/>
    <n v="6"/>
    <b v="0"/>
    <s v="theater/plays"/>
    <n v="-2725"/>
    <n v="129.16666666666666"/>
    <x v="1"/>
    <s v="plays"/>
    <x v="4057"/>
    <d v="2015-11-25T23:00:00"/>
  </r>
  <r>
    <x v="2"/>
    <s v="US"/>
    <s v="USD"/>
    <n v="1459483140"/>
    <n v="1458178044"/>
    <b v="0"/>
    <n v="4"/>
    <b v="0"/>
    <s v="theater/plays"/>
    <n v="-3655"/>
    <n v="23.75"/>
    <x v="1"/>
    <s v="plays"/>
    <x v="4058"/>
    <d v="2016-04-01T03:59:00"/>
  </r>
  <r>
    <x v="2"/>
    <s v="CA"/>
    <s v="CAD"/>
    <n v="1410836400"/>
    <n v="1408116152"/>
    <b v="0"/>
    <n v="7"/>
    <b v="0"/>
    <s v="theater/plays"/>
    <n v="-9750"/>
    <n v="35.714285714285715"/>
    <x v="1"/>
    <s v="plays"/>
    <x v="4059"/>
    <d v="2014-09-16T03:00:00"/>
  </r>
  <r>
    <x v="2"/>
    <s v="CA"/>
    <s v="CAD"/>
    <n v="1403539200"/>
    <n v="1400604056"/>
    <b v="0"/>
    <n v="5"/>
    <b v="0"/>
    <s v="theater/plays"/>
    <n v="-9715"/>
    <n v="57"/>
    <x v="1"/>
    <s v="plays"/>
    <x v="4060"/>
    <d v="2014-06-23T16:00:00"/>
  </r>
  <r>
    <x v="2"/>
    <s v="US"/>
    <s v="USD"/>
    <n v="1461205423"/>
    <n v="1456025023"/>
    <b v="0"/>
    <n v="0"/>
    <b v="0"/>
    <s v="theater/plays"/>
    <n v="-525"/>
    <e v="#DIV/0!"/>
    <x v="1"/>
    <s v="plays"/>
    <x v="4061"/>
    <d v="2016-04-21T02:23:43"/>
  </r>
  <r>
    <x v="2"/>
    <s v="US"/>
    <s v="USD"/>
    <n v="1467481468"/>
    <n v="1464889468"/>
    <b v="0"/>
    <n v="3"/>
    <b v="0"/>
    <s v="theater/plays"/>
    <n v="-19510"/>
    <n v="163.33333333333334"/>
    <x v="1"/>
    <s v="plays"/>
    <x v="4062"/>
    <d v="2016-07-02T17:44:28"/>
  </r>
  <r>
    <x v="2"/>
    <s v="GB"/>
    <s v="GBP"/>
    <n v="1403886084"/>
    <n v="1401294084"/>
    <b v="0"/>
    <n v="9"/>
    <b v="0"/>
    <s v="theater/plays"/>
    <n v="-9365"/>
    <n v="15"/>
    <x v="1"/>
    <s v="plays"/>
    <x v="4063"/>
    <d v="2014-06-27T16:21:24"/>
  </r>
  <r>
    <x v="2"/>
    <s v="AU"/>
    <s v="AUD"/>
    <n v="1430316426"/>
    <n v="1427724426"/>
    <b v="0"/>
    <n v="6"/>
    <b v="0"/>
    <s v="theater/plays"/>
    <n v="-1615"/>
    <n v="64.166666666666671"/>
    <x v="1"/>
    <s v="plays"/>
    <x v="4064"/>
    <d v="2015-04-29T14:07:06"/>
  </r>
  <r>
    <x v="2"/>
    <s v="US"/>
    <s v="USD"/>
    <n v="1407883811"/>
    <n v="1405291811"/>
    <b v="0"/>
    <n v="4"/>
    <b v="0"/>
    <s v="theater/plays"/>
    <n v="-3973"/>
    <n v="6.75"/>
    <x v="1"/>
    <s v="plays"/>
    <x v="4065"/>
    <d v="2014-08-12T22:50:11"/>
  </r>
  <r>
    <x v="2"/>
    <s v="US"/>
    <s v="USD"/>
    <n v="1463619388"/>
    <n v="1461027388"/>
    <b v="0"/>
    <n v="1"/>
    <b v="0"/>
    <s v="theater/plays"/>
    <n v="-14975"/>
    <n v="25"/>
    <x v="1"/>
    <s v="plays"/>
    <x v="4066"/>
    <d v="2016-05-19T00:56:28"/>
  </r>
  <r>
    <x v="2"/>
    <s v="US"/>
    <s v="USD"/>
    <n v="1443408550"/>
    <n v="1439952550"/>
    <b v="0"/>
    <n v="17"/>
    <b v="0"/>
    <s v="theater/plays"/>
    <n v="-1955"/>
    <n v="179.11764705882354"/>
    <x v="1"/>
    <s v="plays"/>
    <x v="4067"/>
    <d v="2015-09-28T02:49:10"/>
  </r>
  <r>
    <x v="2"/>
    <s v="US"/>
    <s v="USD"/>
    <n v="1484348700"/>
    <n v="1481756855"/>
    <b v="0"/>
    <n v="1"/>
    <b v="0"/>
    <s v="theater/plays"/>
    <n v="-3460.05"/>
    <n v="34.950000000000003"/>
    <x v="1"/>
    <s v="plays"/>
    <x v="4068"/>
    <d v="2017-01-13T23:05:00"/>
  </r>
  <r>
    <x v="2"/>
    <s v="GB"/>
    <s v="GBP"/>
    <n v="1425124800"/>
    <n v="1421596356"/>
    <b v="0"/>
    <n v="13"/>
    <b v="0"/>
    <s v="theater/plays"/>
    <n v="-820"/>
    <n v="33.07692307692308"/>
    <x v="1"/>
    <s v="plays"/>
    <x v="4069"/>
    <d v="2015-02-28T12:00:00"/>
  </r>
  <r>
    <x v="2"/>
    <s v="US"/>
    <s v="USD"/>
    <n v="1425178800"/>
    <n v="1422374420"/>
    <b v="0"/>
    <n v="6"/>
    <b v="0"/>
    <s v="theater/plays"/>
    <n v="-835"/>
    <n v="27.5"/>
    <x v="1"/>
    <s v="plays"/>
    <x v="4070"/>
    <d v="2015-03-01T03:00:00"/>
  </r>
  <r>
    <x v="2"/>
    <s v="MX"/>
    <s v="MXN"/>
    <n v="1482779931"/>
    <n v="1480187931"/>
    <b v="0"/>
    <n v="0"/>
    <b v="0"/>
    <s v="theater/plays"/>
    <n v="-20000"/>
    <e v="#DIV/0!"/>
    <x v="1"/>
    <s v="plays"/>
    <x v="4071"/>
    <d v="2016-12-26T19:18:51"/>
  </r>
  <r>
    <x v="2"/>
    <s v="GB"/>
    <s v="GBP"/>
    <n v="1408646111"/>
    <n v="1403462111"/>
    <b v="0"/>
    <n v="2"/>
    <b v="0"/>
    <s v="theater/plays"/>
    <n v="-996"/>
    <n v="2"/>
    <x v="1"/>
    <s v="plays"/>
    <x v="4072"/>
    <d v="2014-08-21T18:35:11"/>
  </r>
  <r>
    <x v="2"/>
    <s v="US"/>
    <s v="USD"/>
    <n v="1431144000"/>
    <n v="1426407426"/>
    <b v="0"/>
    <n v="2"/>
    <b v="0"/>
    <s v="theater/plays"/>
    <n v="-3463"/>
    <n v="18.5"/>
    <x v="1"/>
    <s v="plays"/>
    <x v="4073"/>
    <d v="2015-05-09T04:00:00"/>
  </r>
  <r>
    <x v="2"/>
    <s v="GB"/>
    <s v="GBP"/>
    <n v="1446732975"/>
    <n v="1444137375"/>
    <b v="0"/>
    <n v="21"/>
    <b v="0"/>
    <s v="theater/plays"/>
    <n v="-2015"/>
    <n v="35"/>
    <x v="1"/>
    <s v="plays"/>
    <x v="4074"/>
    <d v="2015-11-05T14:16:15"/>
  </r>
  <r>
    <x v="2"/>
    <s v="GB"/>
    <s v="GBP"/>
    <n v="1404149280"/>
    <n v="1400547969"/>
    <b v="0"/>
    <n v="13"/>
    <b v="0"/>
    <s v="theater/plays"/>
    <n v="-1424"/>
    <n v="44.307692307692307"/>
    <x v="1"/>
    <s v="plays"/>
    <x v="4075"/>
    <d v="2014-06-30T17:28:00"/>
  </r>
  <r>
    <x v="2"/>
    <s v="US"/>
    <s v="USD"/>
    <n v="1413921060"/>
    <n v="1411499149"/>
    <b v="0"/>
    <n v="0"/>
    <b v="0"/>
    <s v="theater/plays"/>
    <n v="-700"/>
    <e v="#DIV/0!"/>
    <x v="1"/>
    <s v="plays"/>
    <x v="4076"/>
    <d v="2014-10-21T19:51:00"/>
  </r>
  <r>
    <x v="2"/>
    <s v="US"/>
    <s v="USD"/>
    <n v="1482339794"/>
    <n v="1479747794"/>
    <b v="0"/>
    <n v="6"/>
    <b v="0"/>
    <s v="theater/plays"/>
    <n v="-13665"/>
    <n v="222.5"/>
    <x v="1"/>
    <s v="plays"/>
    <x v="4077"/>
    <d v="2016-12-21T17:03:14"/>
  </r>
  <r>
    <x v="2"/>
    <s v="GB"/>
    <s v="GBP"/>
    <n v="1485543242"/>
    <n v="1482951242"/>
    <b v="0"/>
    <n v="0"/>
    <b v="0"/>
    <s v="theater/plays"/>
    <n v="-250"/>
    <e v="#DIV/0!"/>
    <x v="1"/>
    <s v="plays"/>
    <x v="4078"/>
    <d v="2017-01-27T18:54:02"/>
  </r>
  <r>
    <x v="2"/>
    <s v="US"/>
    <s v="USD"/>
    <n v="1466375521"/>
    <n v="1463783521"/>
    <b v="0"/>
    <n v="1"/>
    <b v="0"/>
    <s v="theater/plays"/>
    <n v="-2995"/>
    <n v="5"/>
    <x v="1"/>
    <s v="plays"/>
    <x v="4079"/>
    <d v="2016-06-19T22:32:01"/>
  </r>
  <r>
    <x v="2"/>
    <s v="US"/>
    <s v="USD"/>
    <n v="1465930440"/>
    <n v="1463849116"/>
    <b v="0"/>
    <n v="0"/>
    <b v="0"/>
    <s v="theater/plays"/>
    <n v="-3000"/>
    <e v="#DIV/0!"/>
    <x v="1"/>
    <s v="plays"/>
    <x v="4080"/>
    <d v="2016-06-14T18:54:00"/>
  </r>
  <r>
    <x v="2"/>
    <s v="US"/>
    <s v="USD"/>
    <n v="1425819425"/>
    <n v="1423231025"/>
    <b v="0"/>
    <n v="12"/>
    <b v="0"/>
    <s v="theater/plays"/>
    <n v="-1874"/>
    <n v="29.166666666666668"/>
    <x v="1"/>
    <s v="plays"/>
    <x v="4081"/>
    <d v="2015-03-08T12:57:05"/>
  </r>
  <r>
    <x v="2"/>
    <s v="US"/>
    <s v="USD"/>
    <n v="1447542000"/>
    <n v="1446179553"/>
    <b v="0"/>
    <n v="2"/>
    <b v="0"/>
    <s v="theater/plays"/>
    <n v="-147"/>
    <n v="1.5"/>
    <x v="1"/>
    <s v="plays"/>
    <x v="4082"/>
    <d v="2015-11-14T23:00:00"/>
  </r>
  <r>
    <x v="2"/>
    <s v="US"/>
    <s v="USD"/>
    <n v="1452795416"/>
    <n v="1450203416"/>
    <b v="0"/>
    <n v="6"/>
    <b v="0"/>
    <s v="theater/plays"/>
    <n v="-2741"/>
    <n v="126.5"/>
    <x v="1"/>
    <s v="plays"/>
    <x v="4083"/>
    <d v="2016-01-14T18:16:56"/>
  </r>
  <r>
    <x v="2"/>
    <s v="IT"/>
    <s v="EUR"/>
    <n v="1476008906"/>
    <n v="1473416906"/>
    <b v="0"/>
    <n v="1"/>
    <b v="0"/>
    <s v="theater/plays"/>
    <n v="-2990"/>
    <n v="10"/>
    <x v="1"/>
    <s v="plays"/>
    <x v="4084"/>
    <d v="2016-10-09T10:28:26"/>
  </r>
  <r>
    <x v="2"/>
    <s v="US"/>
    <s v="USD"/>
    <n v="1427169540"/>
    <n v="1424701775"/>
    <b v="0"/>
    <n v="1"/>
    <b v="0"/>
    <s v="theater/plays"/>
    <n v="-3490"/>
    <n v="10"/>
    <x v="1"/>
    <s v="plays"/>
    <x v="4085"/>
    <d v="2015-03-24T03:59:00"/>
  </r>
  <r>
    <x v="2"/>
    <s v="US"/>
    <s v="USD"/>
    <n v="1448078400"/>
    <n v="1445985299"/>
    <b v="0"/>
    <n v="5"/>
    <b v="0"/>
    <s v="theater/plays"/>
    <n v="-953"/>
    <n v="9.4"/>
    <x v="1"/>
    <s v="plays"/>
    <x v="4086"/>
    <d v="2015-11-21T04:00:00"/>
  </r>
  <r>
    <x v="2"/>
    <s v="US"/>
    <s v="USD"/>
    <n v="1468777786"/>
    <n v="1466185786"/>
    <b v="0"/>
    <n v="0"/>
    <b v="0"/>
    <s v="theater/plays"/>
    <n v="-9600"/>
    <e v="#DIV/0!"/>
    <x v="1"/>
    <s v="plays"/>
    <x v="4087"/>
    <d v="2016-07-17T17:49:46"/>
  </r>
  <r>
    <x v="2"/>
    <s v="GB"/>
    <s v="GBP"/>
    <n v="1421403960"/>
    <n v="1418827324"/>
    <b v="0"/>
    <n v="3"/>
    <b v="0"/>
    <s v="theater/plays"/>
    <n v="-1784"/>
    <n v="72"/>
    <x v="1"/>
    <s v="plays"/>
    <x v="4088"/>
    <d v="2015-01-16T10:26:00"/>
  </r>
  <r>
    <x v="2"/>
    <s v="US"/>
    <s v="USD"/>
    <n v="1433093700"/>
    <n v="1430242488"/>
    <b v="0"/>
    <n v="8"/>
    <b v="0"/>
    <s v="theater/plays"/>
    <n v="-4760"/>
    <n v="30"/>
    <x v="1"/>
    <s v="plays"/>
    <x v="4089"/>
    <d v="2015-05-31T17:35:00"/>
  </r>
  <r>
    <x v="2"/>
    <s v="US"/>
    <s v="USD"/>
    <n v="1438959600"/>
    <n v="1437754137"/>
    <b v="0"/>
    <n v="3"/>
    <b v="0"/>
    <s v="theater/plays"/>
    <n v="-968"/>
    <n v="10.666666666666666"/>
    <x v="1"/>
    <s v="plays"/>
    <x v="4090"/>
    <d v="2015-08-07T15:00:00"/>
  </r>
  <r>
    <x v="2"/>
    <s v="US"/>
    <s v="USD"/>
    <n v="1421410151"/>
    <n v="1418818151"/>
    <b v="0"/>
    <n v="8"/>
    <b v="0"/>
    <s v="theater/plays"/>
    <n v="-1396"/>
    <n v="25.5"/>
    <x v="1"/>
    <s v="plays"/>
    <x v="4091"/>
    <d v="2015-01-16T12:09:11"/>
  </r>
  <r>
    <x v="2"/>
    <s v="US"/>
    <s v="USD"/>
    <n v="1428205247"/>
    <n v="1423024847"/>
    <b v="0"/>
    <n v="1"/>
    <b v="0"/>
    <s v="theater/plays"/>
    <n v="-109980"/>
    <n v="20"/>
    <x v="1"/>
    <s v="plays"/>
    <x v="4092"/>
    <d v="2015-04-05T03:40:47"/>
  </r>
  <r>
    <x v="2"/>
    <s v="GB"/>
    <s v="GBP"/>
    <n v="1440272093"/>
    <n v="1435088093"/>
    <b v="0"/>
    <n v="4"/>
    <b v="0"/>
    <s v="theater/plays"/>
    <n v="-2440"/>
    <n v="15"/>
    <x v="1"/>
    <s v="plays"/>
    <x v="4093"/>
    <d v="2015-08-22T19:34:53"/>
  </r>
  <r>
    <x v="2"/>
    <s v="US"/>
    <s v="USD"/>
    <n v="1413953940"/>
    <n v="1410141900"/>
    <b v="0"/>
    <n v="8"/>
    <b v="0"/>
    <s v="theater/plays"/>
    <n v="-1270"/>
    <n v="91.25"/>
    <x v="1"/>
    <s v="plays"/>
    <x v="4094"/>
    <d v="2014-10-22T04:59:00"/>
  </r>
  <r>
    <x v="2"/>
    <s v="MX"/>
    <s v="MXN"/>
    <n v="1482108350"/>
    <n v="1479516350"/>
    <b v="0"/>
    <n v="1"/>
    <b v="0"/>
    <s v="theater/plays"/>
    <n v="-29200"/>
    <n v="800"/>
    <x v="1"/>
    <s v="plays"/>
    <x v="4095"/>
    <d v="2016-12-19T00:45:50"/>
  </r>
  <r>
    <x v="2"/>
    <s v="GB"/>
    <s v="GBP"/>
    <n v="1488271860"/>
    <n v="1484484219"/>
    <b v="0"/>
    <n v="5"/>
    <b v="0"/>
    <s v="theater/plays"/>
    <n v="-3100"/>
    <n v="80"/>
    <x v="1"/>
    <s v="plays"/>
    <x v="4096"/>
    <d v="2017-02-28T08:51:00"/>
  </r>
  <r>
    <x v="2"/>
    <s v="GB"/>
    <s v="GBP"/>
    <n v="1454284500"/>
    <n v="1449431237"/>
    <b v="0"/>
    <n v="0"/>
    <b v="0"/>
    <s v="theater/plays"/>
    <n v="-10000"/>
    <e v="#DIV/0!"/>
    <x v="1"/>
    <s v="plays"/>
    <x v="4097"/>
    <d v="2016-01-31T23:55:00"/>
  </r>
  <r>
    <x v="2"/>
    <s v="US"/>
    <s v="USD"/>
    <n v="1465060797"/>
    <n v="1462468797"/>
    <b v="0"/>
    <n v="0"/>
    <b v="0"/>
    <s v="theater/plays"/>
    <n v="-75000"/>
    <e v="#DIV/0!"/>
    <x v="1"/>
    <s v="plays"/>
    <x v="4098"/>
    <d v="2016-06-04T17:19:57"/>
  </r>
  <r>
    <x v="2"/>
    <s v="US"/>
    <s v="USD"/>
    <n v="1472847873"/>
    <n v="1468959873"/>
    <b v="0"/>
    <n v="1"/>
    <b v="0"/>
    <s v="theater/plays"/>
    <n v="-4450"/>
    <n v="50"/>
    <x v="1"/>
    <s v="plays"/>
    <x v="4099"/>
    <d v="2016-09-02T20:24:33"/>
  </r>
  <r>
    <x v="2"/>
    <s v="US"/>
    <s v="USD"/>
    <n v="1414205990"/>
    <n v="1413341990"/>
    <b v="0"/>
    <n v="0"/>
    <b v="0"/>
    <s v="theater/plays"/>
    <n v="-270"/>
    <e v="#DIV/0!"/>
    <x v="1"/>
    <s v="plays"/>
    <x v="4100"/>
    <d v="2014-10-25T02:59:50"/>
  </r>
  <r>
    <x v="2"/>
    <s v="US"/>
    <s v="USD"/>
    <n v="1485380482"/>
    <n v="1482788482"/>
    <b v="0"/>
    <n v="0"/>
    <b v="0"/>
    <s v="theater/plays"/>
    <n v="-600"/>
    <e v="#DIV/0!"/>
    <x v="1"/>
    <s v="plays"/>
    <x v="4101"/>
    <d v="2017-01-25T21:41:22"/>
  </r>
  <r>
    <x v="2"/>
    <s v="US"/>
    <s v="USD"/>
    <n v="1463343673"/>
    <n v="1460751673"/>
    <b v="0"/>
    <n v="6"/>
    <b v="0"/>
    <s v="theater/plays"/>
    <n v="-363"/>
    <n v="22.833333333333332"/>
    <x v="1"/>
    <s v="plays"/>
    <x v="4102"/>
    <d v="2016-05-15T20:21:13"/>
  </r>
  <r>
    <x v="2"/>
    <s v="US"/>
    <s v="USD"/>
    <n v="1440613920"/>
    <n v="1435953566"/>
    <b v="0"/>
    <n v="6"/>
    <b v="0"/>
    <s v="theater/plays"/>
    <n v="-900"/>
    <n v="16.666666666666668"/>
    <x v="1"/>
    <s v="plays"/>
    <x v="4103"/>
    <d v="2015-08-26T18:32:00"/>
  </r>
  <r>
    <x v="2"/>
    <s v="AU"/>
    <s v="AUD"/>
    <n v="1477550434"/>
    <n v="1474958434"/>
    <b v="0"/>
    <n v="14"/>
    <b v="0"/>
    <s v="theater/plays"/>
    <n v="-2359"/>
    <n v="45.785714285714285"/>
    <x v="1"/>
    <s v="plays"/>
    <x v="4104"/>
    <d v="2016-10-27T06:40:34"/>
  </r>
  <r>
    <x v="2"/>
    <s v="MX"/>
    <s v="MXN"/>
    <n v="1482711309"/>
    <n v="1479860109"/>
    <b v="0"/>
    <n v="6"/>
    <b v="0"/>
    <s v="theater/plays"/>
    <n v="-30700"/>
    <n v="383.33333333333331"/>
    <x v="1"/>
    <s v="plays"/>
    <x v="4105"/>
    <d v="2016-12-26T00:15:09"/>
  </r>
  <r>
    <x v="2"/>
    <s v="US"/>
    <s v="USD"/>
    <n v="1427936400"/>
    <n v="1424221866"/>
    <b v="0"/>
    <n v="33"/>
    <b v="0"/>
    <s v="theater/plays"/>
    <n v="-1470"/>
    <n v="106.96969696969697"/>
    <x v="1"/>
    <s v="plays"/>
    <x v="4106"/>
    <d v="2015-04-02T01:00:00"/>
  </r>
  <r>
    <x v="2"/>
    <s v="US"/>
    <s v="USD"/>
    <n v="1411596001"/>
    <n v="1409608801"/>
    <b v="0"/>
    <n v="4"/>
    <b v="0"/>
    <s v="theater/plays"/>
    <n v="-1959"/>
    <n v="10.25"/>
    <x v="1"/>
    <s v="plays"/>
    <x v="4107"/>
    <d v="2014-09-24T22:00:01"/>
  </r>
  <r>
    <x v="2"/>
    <s v="US"/>
    <s v="USD"/>
    <n v="1488517200"/>
    <n v="1485909937"/>
    <b v="0"/>
    <n v="1"/>
    <b v="0"/>
    <s v="theater/plays"/>
    <n v="-2941"/>
    <n v="59"/>
    <x v="1"/>
    <s v="plays"/>
    <x v="4108"/>
    <d v="2017-03-03T05:00:00"/>
  </r>
  <r>
    <x v="2"/>
    <s v="GB"/>
    <s v="GBP"/>
    <n v="1448805404"/>
    <n v="1446209804"/>
    <b v="0"/>
    <n v="0"/>
    <b v="0"/>
    <s v="theater/plays"/>
    <n v="-500"/>
    <e v="#DIV/0!"/>
    <x v="1"/>
    <s v="plays"/>
    <x v="4109"/>
    <d v="2015-11-29T13:56:44"/>
  </r>
  <r>
    <x v="2"/>
    <s v="GB"/>
    <s v="GBP"/>
    <n v="1469113351"/>
    <n v="1463929351"/>
    <b v="0"/>
    <n v="6"/>
    <b v="0"/>
    <s v="theater/plays"/>
    <n v="-214"/>
    <n v="14.333333333333334"/>
    <x v="1"/>
    <s v="plays"/>
    <x v="4110"/>
    <d v="2016-07-21T15:02:31"/>
  </r>
  <r>
    <x v="2"/>
    <s v="US"/>
    <s v="USD"/>
    <n v="1424747740"/>
    <n v="1422155740"/>
    <b v="0"/>
    <n v="6"/>
    <b v="0"/>
    <s v="theater/plays"/>
    <n v="-2906"/>
    <n v="15.666666666666666"/>
    <x v="1"/>
    <s v="plays"/>
    <x v="4111"/>
    <d v="2015-02-24T03:15:40"/>
  </r>
  <r>
    <x v="2"/>
    <s v="IE"/>
    <s v="EUR"/>
    <n v="1456617600"/>
    <n v="1454280186"/>
    <b v="0"/>
    <n v="1"/>
    <b v="0"/>
    <s v="theater/plays"/>
    <n v="-2499"/>
    <n v="1"/>
    <x v="1"/>
    <s v="plays"/>
    <x v="4112"/>
    <d v="2016-02-28T00:00:00"/>
  </r>
  <r>
    <x v="2"/>
    <s v="US"/>
    <s v="USD"/>
    <n v="1452234840"/>
    <n v="1450619123"/>
    <b v="0"/>
    <n v="3"/>
    <b v="0"/>
    <s v="theater/plays"/>
    <n v="-1497"/>
    <n v="1"/>
    <x v="1"/>
    <s v="plays"/>
    <x v="4113"/>
    <d v="2016-01-08T06:34:00"/>
  </r>
  <r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31B290-E9E0-4C85-A1A5-990677D5009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2"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C07273-459A-447C-B438-8145BA51D26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3"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name="Parent Category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1" hier="-1"/>
  </pageFields>
  <dataFields count="1">
    <dataField name="Count of stat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EB5419-3BFD-46D1-991C-0C9455D6032A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7"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3"/>
    </i>
    <i t="grand">
      <x/>
    </i>
  </colItems>
  <pageFields count="2">
    <pageField fld="16" hier="-1"/>
    <pageField fld="11" hier="-1"/>
  </pageFields>
  <dataFields count="1">
    <dataField name="Count of state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G1" zoomScale="55" zoomScaleNormal="55" workbookViewId="0">
      <selection activeCell="P3" sqref="P3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21875" style="9" bestFit="1" customWidth="1"/>
    <col min="5" max="5" width="16.44140625" style="9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30.109375" style="18" customWidth="1"/>
    <col min="16" max="16" width="24.33203125" style="6" customWidth="1"/>
    <col min="17" max="17" width="25.21875" customWidth="1"/>
    <col min="18" max="18" width="22.21875" customWidth="1"/>
    <col min="19" max="19" width="37.6640625" style="11" customWidth="1"/>
    <col min="20" max="20" width="33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6" t="s">
        <v>8216</v>
      </c>
      <c r="E1" s="1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7" t="s">
        <v>8306</v>
      </c>
      <c r="P1" s="5" t="s">
        <v>8307</v>
      </c>
      <c r="Q1" s="5" t="s">
        <v>8308</v>
      </c>
      <c r="R1" s="5" t="s">
        <v>8359</v>
      </c>
      <c r="S1" s="10" t="s">
        <v>8366</v>
      </c>
      <c r="T1" s="5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8">
        <f>E2/D2*100</f>
        <v>136.85882352941178</v>
      </c>
      <c r="P2" s="6">
        <f>AVERAGE(E2/L2)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8">
        <f t="shared" ref="O3:O66" si="0">E3/D3*100</f>
        <v>142.60827250608273</v>
      </c>
      <c r="P3" s="6">
        <f t="shared" ref="P3:P66" si="1">AVERAGE(E3/L3)</f>
        <v>185.48101265822785</v>
      </c>
      <c r="Q3" t="s">
        <v>8309</v>
      </c>
      <c r="R3" t="s">
        <v>8310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9">
        <v>500</v>
      </c>
      <c r="E4" s="9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8">
        <f t="shared" si="0"/>
        <v>105</v>
      </c>
      <c r="P4" s="6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9">
        <v>10000</v>
      </c>
      <c r="E5" s="9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8">
        <f t="shared" si="0"/>
        <v>103.89999999999999</v>
      </c>
      <c r="P5" s="6">
        <f t="shared" si="1"/>
        <v>69.266666666666666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9">
        <v>44000</v>
      </c>
      <c r="E6" s="9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8">
        <f t="shared" si="0"/>
        <v>122.99154545454545</v>
      </c>
      <c r="P6" s="6">
        <f t="shared" si="1"/>
        <v>190.55028169014085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9">
        <v>3999</v>
      </c>
      <c r="E7" s="9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8">
        <f t="shared" si="0"/>
        <v>109.77744436109028</v>
      </c>
      <c r="P7" s="6">
        <f t="shared" si="1"/>
        <v>93.40425531914893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9">
        <v>8000</v>
      </c>
      <c r="E8" s="9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8">
        <f t="shared" si="0"/>
        <v>106.4875</v>
      </c>
      <c r="P8" s="6">
        <f t="shared" si="1"/>
        <v>146.87931034482759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9">
        <v>9000</v>
      </c>
      <c r="E9" s="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8">
        <f t="shared" si="0"/>
        <v>101.22222222222221</v>
      </c>
      <c r="P9" s="6">
        <f t="shared" si="1"/>
        <v>159.82456140350877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8">
        <f t="shared" si="0"/>
        <v>100.04342857142856</v>
      </c>
      <c r="P10" s="6">
        <f t="shared" si="1"/>
        <v>291.79333333333335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9">
        <v>500</v>
      </c>
      <c r="E11" s="9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8">
        <f t="shared" si="0"/>
        <v>125.998</v>
      </c>
      <c r="P11" s="6">
        <f t="shared" si="1"/>
        <v>31.499500000000001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9">
        <v>3000</v>
      </c>
      <c r="E12" s="9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8">
        <f t="shared" si="0"/>
        <v>100.49999999999999</v>
      </c>
      <c r="P12" s="6">
        <f t="shared" si="1"/>
        <v>158.68421052631578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9">
        <v>5000</v>
      </c>
      <c r="E13" s="9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8">
        <f t="shared" si="0"/>
        <v>120.5</v>
      </c>
      <c r="P13" s="6">
        <f t="shared" si="1"/>
        <v>80.333333333333329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8">
        <f t="shared" si="0"/>
        <v>165.29333333333335</v>
      </c>
      <c r="P14" s="6">
        <f t="shared" si="1"/>
        <v>59.961305925030231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9">
        <v>3500</v>
      </c>
      <c r="E15" s="9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8">
        <f t="shared" si="0"/>
        <v>159.97142857142856</v>
      </c>
      <c r="P15" s="6">
        <f t="shared" si="1"/>
        <v>109.78431372549019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9">
        <v>6000</v>
      </c>
      <c r="E16" s="9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8">
        <f t="shared" si="0"/>
        <v>100.93333333333334</v>
      </c>
      <c r="P16" s="6">
        <f t="shared" si="1"/>
        <v>147.70731707317074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8">
        <f t="shared" si="0"/>
        <v>106.60000000000001</v>
      </c>
      <c r="P17" s="6">
        <f t="shared" si="1"/>
        <v>21.755102040816325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8">
        <f t="shared" si="0"/>
        <v>100.24166666666667</v>
      </c>
      <c r="P18" s="6">
        <f t="shared" si="1"/>
        <v>171.84285714285716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9">
        <v>1500</v>
      </c>
      <c r="E19" s="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8">
        <f t="shared" si="0"/>
        <v>100.66666666666666</v>
      </c>
      <c r="P19" s="6">
        <f t="shared" si="1"/>
        <v>41.944444444444443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8">
        <f t="shared" si="0"/>
        <v>106.32110000000002</v>
      </c>
      <c r="P20" s="6">
        <f t="shared" si="1"/>
        <v>93.264122807017543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9">
        <v>850</v>
      </c>
      <c r="E21" s="9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8">
        <f t="shared" si="0"/>
        <v>145.29411764705881</v>
      </c>
      <c r="P21" s="6">
        <f t="shared" si="1"/>
        <v>56.136363636363633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9">
        <v>2000</v>
      </c>
      <c r="E22" s="9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8">
        <f t="shared" si="0"/>
        <v>100.2</v>
      </c>
      <c r="P22" s="6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8">
        <f t="shared" si="0"/>
        <v>109.13513513513513</v>
      </c>
      <c r="P23" s="6">
        <f t="shared" si="1"/>
        <v>199.9009900990099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9">
        <v>350</v>
      </c>
      <c r="E24" s="9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8">
        <f t="shared" si="0"/>
        <v>117.14285714285715</v>
      </c>
      <c r="P24" s="6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9">
        <v>2000</v>
      </c>
      <c r="E25" s="9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8">
        <f t="shared" si="0"/>
        <v>118.5</v>
      </c>
      <c r="P25" s="6">
        <f t="shared" si="1"/>
        <v>103.04347826086956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8">
        <f t="shared" si="0"/>
        <v>108.80768571428572</v>
      </c>
      <c r="P26" s="6">
        <f t="shared" si="1"/>
        <v>66.346149825783982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9">
        <v>600</v>
      </c>
      <c r="E27" s="9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8">
        <f t="shared" si="0"/>
        <v>133.33333333333331</v>
      </c>
      <c r="P27" s="6">
        <f t="shared" si="1"/>
        <v>57.142857142857146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9">
        <v>1250</v>
      </c>
      <c r="E28" s="9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8">
        <f t="shared" si="0"/>
        <v>155.20000000000002</v>
      </c>
      <c r="P28" s="6">
        <f t="shared" si="1"/>
        <v>102.10526315789474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8">
        <f t="shared" si="0"/>
        <v>111.72500000000001</v>
      </c>
      <c r="P29" s="6">
        <f t="shared" si="1"/>
        <v>148.96666666666667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8">
        <f t="shared" si="0"/>
        <v>100.35000000000001</v>
      </c>
      <c r="P30" s="6">
        <f t="shared" si="1"/>
        <v>169.6056338028169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9">
        <v>3000</v>
      </c>
      <c r="E31" s="9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8">
        <f t="shared" si="0"/>
        <v>123.33333333333334</v>
      </c>
      <c r="P31" s="6">
        <f t="shared" si="1"/>
        <v>31.623931623931625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8">
        <f t="shared" si="0"/>
        <v>101.29975</v>
      </c>
      <c r="P32" s="6">
        <f t="shared" si="1"/>
        <v>76.45264150943396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9">
        <v>13</v>
      </c>
      <c r="E33" s="9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8">
        <f t="shared" si="0"/>
        <v>100</v>
      </c>
      <c r="P33" s="6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8">
        <f t="shared" si="0"/>
        <v>100.24604569420035</v>
      </c>
      <c r="P34" s="6">
        <f t="shared" si="1"/>
        <v>320.44943820224717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9">
        <v>5250</v>
      </c>
      <c r="E35" s="9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8">
        <f t="shared" si="0"/>
        <v>102.0952380952381</v>
      </c>
      <c r="P35" s="6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9">
        <v>2600</v>
      </c>
      <c r="E36" s="9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8">
        <f t="shared" si="0"/>
        <v>130.46153846153845</v>
      </c>
      <c r="P36" s="6">
        <f t="shared" si="1"/>
        <v>49.882352941176471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9">
        <v>1000</v>
      </c>
      <c r="E37" s="9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8">
        <f t="shared" si="0"/>
        <v>166.5</v>
      </c>
      <c r="P37" s="6">
        <f t="shared" si="1"/>
        <v>59.464285714285715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9">
        <v>6000</v>
      </c>
      <c r="E38" s="9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8">
        <f t="shared" si="0"/>
        <v>142.15</v>
      </c>
      <c r="P38" s="6">
        <f t="shared" si="1"/>
        <v>193.84090909090909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8">
        <f t="shared" si="0"/>
        <v>183.44090909090909</v>
      </c>
      <c r="P39" s="6">
        <f t="shared" si="1"/>
        <v>159.51383399209487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9">
        <v>2500</v>
      </c>
      <c r="E40" s="9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8">
        <f t="shared" si="0"/>
        <v>110.04</v>
      </c>
      <c r="P40" s="6">
        <f t="shared" si="1"/>
        <v>41.68181818181818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8">
        <f t="shared" si="0"/>
        <v>130.98000000000002</v>
      </c>
      <c r="P41" s="6">
        <f t="shared" si="1"/>
        <v>150.89861751152074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9">
        <v>2000</v>
      </c>
      <c r="E42" s="9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8">
        <f t="shared" si="0"/>
        <v>101.35000000000001</v>
      </c>
      <c r="P42" s="6">
        <f t="shared" si="1"/>
        <v>126.6875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9">
        <v>2000</v>
      </c>
      <c r="E43" s="9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8">
        <f t="shared" si="0"/>
        <v>100</v>
      </c>
      <c r="P43" s="6">
        <f t="shared" si="1"/>
        <v>105.26315789473684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8">
        <f t="shared" si="0"/>
        <v>141.85714285714286</v>
      </c>
      <c r="P44" s="6">
        <f t="shared" si="1"/>
        <v>117.51479289940828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8">
        <f t="shared" si="0"/>
        <v>308.65999999999997</v>
      </c>
      <c r="P45" s="6">
        <f t="shared" si="1"/>
        <v>117.36121673003802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9">
        <v>2000</v>
      </c>
      <c r="E46" s="9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8">
        <f t="shared" si="0"/>
        <v>100</v>
      </c>
      <c r="P46" s="6">
        <f t="shared" si="1"/>
        <v>133.33333333333334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9">
        <v>5000</v>
      </c>
      <c r="E47" s="9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8">
        <f t="shared" si="0"/>
        <v>120</v>
      </c>
      <c r="P47" s="6">
        <f t="shared" si="1"/>
        <v>98.360655737704917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9">
        <v>8400</v>
      </c>
      <c r="E48" s="9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8">
        <f t="shared" si="0"/>
        <v>104.16666666666667</v>
      </c>
      <c r="P48" s="6">
        <f t="shared" si="1"/>
        <v>194.44444444444446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8">
        <f t="shared" si="0"/>
        <v>107.61100000000002</v>
      </c>
      <c r="P49" s="6">
        <f t="shared" si="1"/>
        <v>76.865000000000009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9">
        <v>2000</v>
      </c>
      <c r="E50" s="9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8">
        <f t="shared" si="0"/>
        <v>107.94999999999999</v>
      </c>
      <c r="P50" s="6">
        <f t="shared" si="1"/>
        <v>56.815789473684212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8">
        <f t="shared" si="0"/>
        <v>100</v>
      </c>
      <c r="P51" s="6">
        <f t="shared" si="1"/>
        <v>137.93103448275863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9">
        <v>600</v>
      </c>
      <c r="E52" s="9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8">
        <f t="shared" si="0"/>
        <v>100</v>
      </c>
      <c r="P52" s="6">
        <f t="shared" si="1"/>
        <v>27.272727272727273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8">
        <f t="shared" si="0"/>
        <v>128.0181818181818</v>
      </c>
      <c r="P53" s="6">
        <f t="shared" si="1"/>
        <v>118.33613445378151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8">
        <f t="shared" si="0"/>
        <v>116.21</v>
      </c>
      <c r="P54" s="6">
        <f t="shared" si="1"/>
        <v>223.48076923076923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9">
        <v>3000</v>
      </c>
      <c r="E55" s="9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8">
        <f t="shared" si="0"/>
        <v>109.63333333333334</v>
      </c>
      <c r="P55" s="6">
        <f t="shared" si="1"/>
        <v>28.111111111111111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8">
        <f t="shared" si="0"/>
        <v>101</v>
      </c>
      <c r="P56" s="6">
        <f t="shared" si="1"/>
        <v>194.23076923076923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9">
        <v>8600</v>
      </c>
      <c r="E57" s="9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8">
        <f t="shared" si="0"/>
        <v>128.95348837209301</v>
      </c>
      <c r="P57" s="6">
        <f t="shared" si="1"/>
        <v>128.95348837209303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9">
        <v>8000</v>
      </c>
      <c r="E58" s="9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8">
        <f t="shared" si="0"/>
        <v>107.26249999999999</v>
      </c>
      <c r="P58" s="6">
        <f t="shared" si="1"/>
        <v>49.316091954022987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8">
        <f t="shared" si="0"/>
        <v>101.89999999999999</v>
      </c>
      <c r="P59" s="6">
        <f t="shared" si="1"/>
        <v>221.52173913043478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8">
        <f t="shared" si="0"/>
        <v>102.91</v>
      </c>
      <c r="P60" s="6">
        <f t="shared" si="1"/>
        <v>137.21333333333334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8">
        <f t="shared" si="0"/>
        <v>100.12570000000001</v>
      </c>
      <c r="P61" s="6">
        <f t="shared" si="1"/>
        <v>606.82242424242418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8">
        <f t="shared" si="0"/>
        <v>103.29622222222221</v>
      </c>
      <c r="P62" s="6">
        <f t="shared" si="1"/>
        <v>43.040092592592593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9">
        <v>5000</v>
      </c>
      <c r="E63" s="9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8">
        <f t="shared" si="0"/>
        <v>148.30000000000001</v>
      </c>
      <c r="P63" s="6">
        <f t="shared" si="1"/>
        <v>322.39130434782606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9">
        <v>3000</v>
      </c>
      <c r="E64" s="9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8">
        <f t="shared" si="0"/>
        <v>154.73333333333332</v>
      </c>
      <c r="P64" s="6">
        <f t="shared" si="1"/>
        <v>96.708333333333329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8">
        <f t="shared" si="0"/>
        <v>113.51849999999999</v>
      </c>
      <c r="P65" s="6">
        <f t="shared" si="1"/>
        <v>35.474531249999998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9">
        <v>1200</v>
      </c>
      <c r="E66" s="9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8">
        <f t="shared" si="0"/>
        <v>173.33333333333334</v>
      </c>
      <c r="P66" s="6">
        <f t="shared" si="1"/>
        <v>86.666666666666671</v>
      </c>
      <c r="Q66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9">
        <v>7000</v>
      </c>
      <c r="E67" s="9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8">
        <f t="shared" ref="O67:O130" si="4">E67/D67*100</f>
        <v>107.52857142857141</v>
      </c>
      <c r="P67" s="6">
        <f t="shared" ref="P67:P130" si="5">AVERAGE(E67/L67)</f>
        <v>132.05263157894737</v>
      </c>
      <c r="Q67" t="s">
        <v>8309</v>
      </c>
      <c r="R67" t="s">
        <v>8311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9">
        <v>2000</v>
      </c>
      <c r="E68" s="9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8">
        <f t="shared" si="4"/>
        <v>118.6</v>
      </c>
      <c r="P68" s="6">
        <f t="shared" si="5"/>
        <v>91.230769230769226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9">
        <v>2000</v>
      </c>
      <c r="E69" s="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8">
        <f t="shared" si="4"/>
        <v>116.25000000000001</v>
      </c>
      <c r="P69" s="6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9">
        <v>600</v>
      </c>
      <c r="E70" s="9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8">
        <f t="shared" si="4"/>
        <v>127.16666666666667</v>
      </c>
      <c r="P70" s="6">
        <f t="shared" si="5"/>
        <v>21.194444444444443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8">
        <f t="shared" si="4"/>
        <v>110.9423</v>
      </c>
      <c r="P71" s="6">
        <f t="shared" si="5"/>
        <v>62.327134831460668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9">
        <v>500</v>
      </c>
      <c r="E72" s="9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8">
        <f t="shared" si="4"/>
        <v>127.2</v>
      </c>
      <c r="P72" s="6">
        <f t="shared" si="5"/>
        <v>37.411764705882355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9">
        <v>1800</v>
      </c>
      <c r="E73" s="9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8">
        <f t="shared" si="4"/>
        <v>123.94444444444443</v>
      </c>
      <c r="P73" s="6">
        <f t="shared" si="5"/>
        <v>69.71875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9">
        <v>2200</v>
      </c>
      <c r="E74" s="9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8">
        <f t="shared" si="4"/>
        <v>108.40909090909091</v>
      </c>
      <c r="P74" s="6">
        <f t="shared" si="5"/>
        <v>58.170731707317074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9">
        <v>900</v>
      </c>
      <c r="E75" s="9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8">
        <f t="shared" si="4"/>
        <v>100</v>
      </c>
      <c r="P75" s="6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8">
        <f t="shared" si="4"/>
        <v>112.93199999999999</v>
      </c>
      <c r="P76" s="6">
        <f t="shared" si="5"/>
        <v>19.471034482758618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9">
        <v>3500</v>
      </c>
      <c r="E77" s="9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8">
        <f t="shared" si="4"/>
        <v>115.42857142857143</v>
      </c>
      <c r="P77" s="6">
        <f t="shared" si="5"/>
        <v>85.957446808510639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9">
        <v>300</v>
      </c>
      <c r="E78" s="9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8">
        <f t="shared" si="4"/>
        <v>153.33333333333334</v>
      </c>
      <c r="P78" s="6">
        <f t="shared" si="5"/>
        <v>30.666666666666668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9">
        <v>400</v>
      </c>
      <c r="E79" s="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8">
        <f t="shared" si="4"/>
        <v>392.5</v>
      </c>
      <c r="P79" s="6">
        <f t="shared" si="5"/>
        <v>60.384615384615387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8">
        <f t="shared" si="4"/>
        <v>2702</v>
      </c>
      <c r="P80" s="6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9">
        <v>1300</v>
      </c>
      <c r="E81" s="9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8">
        <f t="shared" si="4"/>
        <v>127</v>
      </c>
      <c r="P81" s="6">
        <f t="shared" si="5"/>
        <v>40.268292682926827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8">
        <f t="shared" si="4"/>
        <v>107.25</v>
      </c>
      <c r="P82" s="6">
        <f t="shared" si="5"/>
        <v>273.82978723404256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9">
        <v>750</v>
      </c>
      <c r="E83" s="9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8">
        <f t="shared" si="4"/>
        <v>198</v>
      </c>
      <c r="P83" s="6">
        <f t="shared" si="5"/>
        <v>53.035714285714285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8">
        <f t="shared" si="4"/>
        <v>100.01249999999999</v>
      </c>
      <c r="P84" s="6">
        <f t="shared" si="5"/>
        <v>40.005000000000003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9">
        <v>200</v>
      </c>
      <c r="E85" s="9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8">
        <f t="shared" si="4"/>
        <v>102.49999999999999</v>
      </c>
      <c r="P85" s="6">
        <f t="shared" si="5"/>
        <v>15.76923076923077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9">
        <v>500</v>
      </c>
      <c r="E86" s="9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8">
        <f t="shared" si="4"/>
        <v>100</v>
      </c>
      <c r="P86" s="6">
        <f t="shared" si="5"/>
        <v>71.428571428571431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9">
        <v>1200</v>
      </c>
      <c r="E87" s="9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8">
        <f t="shared" si="4"/>
        <v>125.49999999999999</v>
      </c>
      <c r="P87" s="6">
        <f t="shared" si="5"/>
        <v>71.714285714285708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8">
        <f t="shared" si="4"/>
        <v>106.46666666666667</v>
      </c>
      <c r="P88" s="6">
        <f t="shared" si="5"/>
        <v>375.76470588235293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9">
        <v>2500</v>
      </c>
      <c r="E89" s="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8">
        <f t="shared" si="4"/>
        <v>104.60000000000001</v>
      </c>
      <c r="P89" s="6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9">
        <v>3500</v>
      </c>
      <c r="E90" s="9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8">
        <f t="shared" si="4"/>
        <v>102.85714285714285</v>
      </c>
      <c r="P90" s="6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9">
        <v>6000</v>
      </c>
      <c r="E91" s="9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8">
        <f t="shared" si="4"/>
        <v>115.06666666666668</v>
      </c>
      <c r="P91" s="6">
        <f t="shared" si="5"/>
        <v>123.28571428571429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9">
        <v>500</v>
      </c>
      <c r="E92" s="9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8">
        <f t="shared" si="4"/>
        <v>100.4</v>
      </c>
      <c r="P92" s="6">
        <f t="shared" si="5"/>
        <v>31.375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9">
        <v>3000</v>
      </c>
      <c r="E93" s="9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8">
        <f t="shared" si="4"/>
        <v>120</v>
      </c>
      <c r="P93" s="6">
        <f t="shared" si="5"/>
        <v>78.260869565217391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9">
        <v>5000</v>
      </c>
      <c r="E94" s="9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8">
        <f t="shared" si="4"/>
        <v>105.2</v>
      </c>
      <c r="P94" s="6">
        <f t="shared" si="5"/>
        <v>122.32558139534883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9">
        <v>1000</v>
      </c>
      <c r="E95" s="9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8">
        <f t="shared" si="4"/>
        <v>110.60000000000001</v>
      </c>
      <c r="P95" s="6">
        <f t="shared" si="5"/>
        <v>73.733333333333334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9">
        <v>250</v>
      </c>
      <c r="E96" s="9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8">
        <f t="shared" si="4"/>
        <v>104</v>
      </c>
      <c r="P96" s="6">
        <f t="shared" si="5"/>
        <v>21.666666666666668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9">
        <v>350</v>
      </c>
      <c r="E97" s="9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8">
        <f t="shared" si="4"/>
        <v>131.42857142857142</v>
      </c>
      <c r="P97" s="6">
        <f t="shared" si="5"/>
        <v>21.904761904761905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9">
        <v>1500</v>
      </c>
      <c r="E98" s="9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8">
        <f t="shared" si="4"/>
        <v>114.66666666666667</v>
      </c>
      <c r="P98" s="6">
        <f t="shared" si="5"/>
        <v>50.588235294117645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9">
        <v>400</v>
      </c>
      <c r="E99" s="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8">
        <f t="shared" si="4"/>
        <v>106.25</v>
      </c>
      <c r="P99" s="6">
        <f t="shared" si="5"/>
        <v>53.125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8">
        <f t="shared" si="4"/>
        <v>106.25</v>
      </c>
      <c r="P100" s="6">
        <f t="shared" si="5"/>
        <v>56.666666666666664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8">
        <f t="shared" si="4"/>
        <v>106.01933333333334</v>
      </c>
      <c r="P101" s="6">
        <f t="shared" si="5"/>
        <v>40.776666666666664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8">
        <f t="shared" si="4"/>
        <v>100</v>
      </c>
      <c r="P102" s="6">
        <f t="shared" si="5"/>
        <v>192.30769230769232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8">
        <f t="shared" si="4"/>
        <v>100</v>
      </c>
      <c r="P103" s="6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8">
        <f t="shared" si="4"/>
        <v>127.75000000000001</v>
      </c>
      <c r="P104" s="6">
        <f t="shared" si="5"/>
        <v>117.92307692307692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8">
        <f t="shared" si="4"/>
        <v>105.15384615384616</v>
      </c>
      <c r="P105" s="6">
        <f t="shared" si="5"/>
        <v>27.897959183673468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8">
        <f t="shared" si="4"/>
        <v>120</v>
      </c>
      <c r="P106" s="6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8">
        <f t="shared" si="4"/>
        <v>107.40909090909089</v>
      </c>
      <c r="P107" s="6">
        <f t="shared" si="5"/>
        <v>39.383333333333333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8">
        <f t="shared" si="4"/>
        <v>100.49999999999999</v>
      </c>
      <c r="P108" s="6">
        <f t="shared" si="5"/>
        <v>186.11111111111111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8">
        <f t="shared" si="4"/>
        <v>102.46666666666667</v>
      </c>
      <c r="P109" s="6">
        <f t="shared" si="5"/>
        <v>111.37681159420291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8">
        <f t="shared" si="4"/>
        <v>246.66666666666669</v>
      </c>
      <c r="P110" s="6">
        <f t="shared" si="5"/>
        <v>78.723404255319153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8">
        <f t="shared" si="4"/>
        <v>219.49999999999997</v>
      </c>
      <c r="P111" s="6">
        <f t="shared" si="5"/>
        <v>46.702127659574465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8">
        <f t="shared" si="4"/>
        <v>130.76923076923077</v>
      </c>
      <c r="P112" s="6">
        <f t="shared" si="5"/>
        <v>65.384615384615387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8">
        <f t="shared" si="4"/>
        <v>154.57142857142858</v>
      </c>
      <c r="P113" s="6">
        <f t="shared" si="5"/>
        <v>102.0754716981132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8">
        <f t="shared" si="4"/>
        <v>104</v>
      </c>
      <c r="P114" s="6">
        <f t="shared" si="5"/>
        <v>64.197530864197532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8">
        <f t="shared" si="4"/>
        <v>141</v>
      </c>
      <c r="P115" s="6">
        <f t="shared" si="5"/>
        <v>90.384615384615387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8">
        <f t="shared" si="4"/>
        <v>103.33333333333334</v>
      </c>
      <c r="P116" s="6">
        <f t="shared" si="5"/>
        <v>88.571428571428569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8">
        <f t="shared" si="4"/>
        <v>140.44444444444443</v>
      </c>
      <c r="P117" s="6">
        <f t="shared" si="5"/>
        <v>28.727272727272727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8">
        <f t="shared" si="4"/>
        <v>113.65714285714286</v>
      </c>
      <c r="P118" s="6">
        <f t="shared" si="5"/>
        <v>69.78947368421052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8">
        <f t="shared" si="4"/>
        <v>100.49377777777779</v>
      </c>
      <c r="P119" s="6">
        <f t="shared" si="5"/>
        <v>167.48962962962963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8">
        <f t="shared" si="4"/>
        <v>113.03159999999998</v>
      </c>
      <c r="P120" s="6">
        <f t="shared" si="5"/>
        <v>144.91230769230768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8">
        <f t="shared" si="4"/>
        <v>104.55692307692308</v>
      </c>
      <c r="P121" s="6">
        <f t="shared" si="5"/>
        <v>91.840540540540545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9">
        <v>70000</v>
      </c>
      <c r="E122" s="9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8">
        <f t="shared" si="4"/>
        <v>1.4285714285714287E-2</v>
      </c>
      <c r="P122" s="6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9">
        <v>3000</v>
      </c>
      <c r="E123" s="9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8">
        <f t="shared" si="4"/>
        <v>3.3333333333333333E-2</v>
      </c>
      <c r="P123" s="6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9">
        <v>100000000</v>
      </c>
      <c r="E124" s="9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8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9">
        <v>55000</v>
      </c>
      <c r="E125" s="9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8">
        <f t="shared" si="4"/>
        <v>0.27454545454545454</v>
      </c>
      <c r="P125" s="6">
        <f t="shared" si="5"/>
        <v>25.166666666666668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9">
        <v>4000</v>
      </c>
      <c r="E126" s="9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8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8">
        <f t="shared" si="4"/>
        <v>14.000000000000002</v>
      </c>
      <c r="P127" s="6">
        <f t="shared" si="5"/>
        <v>11.666666666666666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9">
        <v>25000</v>
      </c>
      <c r="E128" s="9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8">
        <f t="shared" si="4"/>
        <v>5.548</v>
      </c>
      <c r="P128" s="6">
        <f t="shared" si="5"/>
        <v>106.69230769230769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9">
        <v>8000</v>
      </c>
      <c r="E129" s="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8">
        <f t="shared" si="4"/>
        <v>2.375</v>
      </c>
      <c r="P129" s="6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9">
        <v>100000</v>
      </c>
      <c r="E130" s="9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8">
        <f t="shared" si="4"/>
        <v>1.867</v>
      </c>
      <c r="P130" s="6">
        <f t="shared" si="5"/>
        <v>311.16666666666669</v>
      </c>
      <c r="Q130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9">
        <v>20000</v>
      </c>
      <c r="E131" s="9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8">
        <f t="shared" ref="O131:O194" si="8">E131/D131*100</f>
        <v>0</v>
      </c>
      <c r="P131" s="6" t="e">
        <f t="shared" ref="P131:P194" si="9">AVERAGE(E131/L131)</f>
        <v>#DIV/0!</v>
      </c>
      <c r="Q131" t="s">
        <v>8309</v>
      </c>
      <c r="R131" t="s">
        <v>8312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9">
        <v>600</v>
      </c>
      <c r="E132" s="9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8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9">
        <v>1200</v>
      </c>
      <c r="E133" s="9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8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9">
        <v>80000</v>
      </c>
      <c r="E134" s="9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8">
        <f t="shared" si="8"/>
        <v>9.5687499999999996</v>
      </c>
      <c r="P134" s="6">
        <f t="shared" si="9"/>
        <v>94.506172839506178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9">
        <v>71764</v>
      </c>
      <c r="E135" s="9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8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9">
        <v>5000</v>
      </c>
      <c r="E136" s="9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8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9">
        <v>3000</v>
      </c>
      <c r="E137" s="9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8">
        <f t="shared" si="8"/>
        <v>13.433333333333334</v>
      </c>
      <c r="P137" s="6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9">
        <v>3000</v>
      </c>
      <c r="E138" s="9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8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9">
        <v>55000</v>
      </c>
      <c r="E139" s="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8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9">
        <v>150000</v>
      </c>
      <c r="E140" s="9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8">
        <f t="shared" si="8"/>
        <v>3.1413333333333333</v>
      </c>
      <c r="P140" s="6">
        <f t="shared" si="9"/>
        <v>81.241379310344826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9">
        <v>500</v>
      </c>
      <c r="E141" s="9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8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9">
        <v>200000</v>
      </c>
      <c r="E142" s="9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8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9">
        <v>12000</v>
      </c>
      <c r="E143" s="9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8">
        <f t="shared" si="8"/>
        <v>10.775</v>
      </c>
      <c r="P143" s="6">
        <f t="shared" si="9"/>
        <v>46.178571428571431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9">
        <v>3000</v>
      </c>
      <c r="E144" s="9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8">
        <f t="shared" si="8"/>
        <v>0.33333333333333337</v>
      </c>
      <c r="P144" s="6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9">
        <v>5500</v>
      </c>
      <c r="E145" s="9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8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8">
        <f t="shared" si="8"/>
        <v>27.6</v>
      </c>
      <c r="P146" s="6">
        <f t="shared" si="9"/>
        <v>55.945945945945944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9">
        <v>4500</v>
      </c>
      <c r="E147" s="9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8">
        <f t="shared" si="8"/>
        <v>7.5111111111111111</v>
      </c>
      <c r="P147" s="6">
        <f t="shared" si="9"/>
        <v>37.555555555555557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9">
        <v>20000</v>
      </c>
      <c r="E148" s="9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8">
        <f t="shared" si="8"/>
        <v>0.57499999999999996</v>
      </c>
      <c r="P148" s="6">
        <f t="shared" si="9"/>
        <v>38.333333333333336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9">
        <v>7000</v>
      </c>
      <c r="E149" s="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8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9">
        <v>50000</v>
      </c>
      <c r="E150" s="9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8">
        <f t="shared" si="8"/>
        <v>0.08</v>
      </c>
      <c r="P150" s="6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9">
        <v>10000</v>
      </c>
      <c r="E151" s="9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8">
        <f t="shared" si="8"/>
        <v>0.91999999999999993</v>
      </c>
      <c r="P151" s="6">
        <f t="shared" si="9"/>
        <v>15.333333333333334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9">
        <v>130000</v>
      </c>
      <c r="E152" s="9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8">
        <f t="shared" si="8"/>
        <v>23.163076923076922</v>
      </c>
      <c r="P152" s="6">
        <f t="shared" si="9"/>
        <v>449.43283582089555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9">
        <v>250000</v>
      </c>
      <c r="E153" s="9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8">
        <f t="shared" si="8"/>
        <v>5.5999999999999994E-2</v>
      </c>
      <c r="P153" s="6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9">
        <v>380000</v>
      </c>
      <c r="E154" s="9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8">
        <f t="shared" si="8"/>
        <v>7.8947368421052634E-3</v>
      </c>
      <c r="P154" s="6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9">
        <v>50000</v>
      </c>
      <c r="E155" s="9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8">
        <f t="shared" si="8"/>
        <v>0.71799999999999997</v>
      </c>
      <c r="P155" s="6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9">
        <v>1500</v>
      </c>
      <c r="E156" s="9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8">
        <f t="shared" si="8"/>
        <v>2.666666666666667</v>
      </c>
      <c r="P156" s="6">
        <f t="shared" si="9"/>
        <v>13.333333333333334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9">
        <v>1350000</v>
      </c>
      <c r="E157" s="9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8">
        <f t="shared" si="8"/>
        <v>6.0000000000000001E-3</v>
      </c>
      <c r="P157" s="6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8">
        <f t="shared" si="8"/>
        <v>5.0999999999999996</v>
      </c>
      <c r="P158" s="6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9">
        <v>2995</v>
      </c>
      <c r="E159" s="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8">
        <f t="shared" si="8"/>
        <v>0.26711185308848079</v>
      </c>
      <c r="P159" s="6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9">
        <v>5000</v>
      </c>
      <c r="E160" s="9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8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9">
        <v>500000</v>
      </c>
      <c r="E161" s="9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8">
        <f t="shared" si="8"/>
        <v>2E-3</v>
      </c>
      <c r="P161" s="6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9">
        <v>5000</v>
      </c>
      <c r="E162" s="9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8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9">
        <v>50000</v>
      </c>
      <c r="E163" s="9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8">
        <f t="shared" si="8"/>
        <v>0.01</v>
      </c>
      <c r="P163" s="6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9">
        <v>2800</v>
      </c>
      <c r="E164" s="9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8">
        <f t="shared" si="8"/>
        <v>15.535714285714286</v>
      </c>
      <c r="P164" s="6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9">
        <v>2000000</v>
      </c>
      <c r="E165" s="9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8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9">
        <v>120000</v>
      </c>
      <c r="E166" s="9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8">
        <f t="shared" si="8"/>
        <v>0.53333333333333333</v>
      </c>
      <c r="P166" s="6">
        <f t="shared" si="9"/>
        <v>91.428571428571431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9">
        <v>17000</v>
      </c>
      <c r="E167" s="9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8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9">
        <v>5000</v>
      </c>
      <c r="E168" s="9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8">
        <f t="shared" si="8"/>
        <v>60</v>
      </c>
      <c r="P168" s="6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9">
        <v>110000</v>
      </c>
      <c r="E169" s="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8">
        <f t="shared" si="8"/>
        <v>0.01</v>
      </c>
      <c r="P169" s="6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9">
        <v>8000</v>
      </c>
      <c r="E170" s="9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8">
        <f t="shared" si="8"/>
        <v>4.0625</v>
      </c>
      <c r="P170" s="6">
        <f t="shared" si="9"/>
        <v>108.33333333333333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9">
        <v>2500</v>
      </c>
      <c r="E171" s="9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8">
        <f t="shared" si="8"/>
        <v>22.400000000000002</v>
      </c>
      <c r="P171" s="6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9">
        <v>10000</v>
      </c>
      <c r="E172" s="9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8">
        <f t="shared" si="8"/>
        <v>3.25</v>
      </c>
      <c r="P172" s="6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9">
        <v>50000</v>
      </c>
      <c r="E173" s="9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8">
        <f t="shared" si="8"/>
        <v>2E-3</v>
      </c>
      <c r="P173" s="6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9">
        <v>95000</v>
      </c>
      <c r="E174" s="9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8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9">
        <v>1110</v>
      </c>
      <c r="E175" s="9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8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9">
        <v>6000</v>
      </c>
      <c r="E176" s="9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8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9">
        <v>20000</v>
      </c>
      <c r="E177" s="9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8">
        <f t="shared" si="8"/>
        <v>6.4850000000000003</v>
      </c>
      <c r="P177" s="6">
        <f t="shared" si="9"/>
        <v>49.884615384615387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9">
        <v>1500</v>
      </c>
      <c r="E178" s="9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8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9">
        <v>450</v>
      </c>
      <c r="E179" s="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8">
        <f t="shared" si="8"/>
        <v>40</v>
      </c>
      <c r="P179" s="6">
        <f t="shared" si="9"/>
        <v>25.714285714285715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9">
        <v>500000</v>
      </c>
      <c r="E180" s="9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8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9">
        <v>1000</v>
      </c>
      <c r="E181" s="9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8">
        <f t="shared" si="8"/>
        <v>20</v>
      </c>
      <c r="P181" s="6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9">
        <v>1200</v>
      </c>
      <c r="E182" s="9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8">
        <f t="shared" si="8"/>
        <v>33.416666666666664</v>
      </c>
      <c r="P182" s="6">
        <f t="shared" si="9"/>
        <v>30.846153846153847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9">
        <v>3423</v>
      </c>
      <c r="E183" s="9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8">
        <f t="shared" si="8"/>
        <v>21.092608822670172</v>
      </c>
      <c r="P183" s="6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9">
        <v>1000</v>
      </c>
      <c r="E184" s="9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8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9">
        <v>12500</v>
      </c>
      <c r="E185" s="9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8">
        <f t="shared" si="8"/>
        <v>35.856000000000002</v>
      </c>
      <c r="P185" s="6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8">
        <f t="shared" si="8"/>
        <v>3.4000000000000004</v>
      </c>
      <c r="P186" s="6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9">
        <v>40000</v>
      </c>
      <c r="E187" s="9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8">
        <f t="shared" si="8"/>
        <v>5.5</v>
      </c>
      <c r="P187" s="6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9">
        <v>5000</v>
      </c>
      <c r="E188" s="9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8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9">
        <v>5000</v>
      </c>
      <c r="E189" s="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8">
        <f t="shared" si="8"/>
        <v>16</v>
      </c>
      <c r="P189" s="6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9">
        <v>1500</v>
      </c>
      <c r="E190" s="9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8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9">
        <v>500000</v>
      </c>
      <c r="E191" s="9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8">
        <f t="shared" si="8"/>
        <v>6.8999999999999992E-2</v>
      </c>
      <c r="P191" s="6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9">
        <v>12000</v>
      </c>
      <c r="E192" s="9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8">
        <f t="shared" si="8"/>
        <v>0.41666666666666669</v>
      </c>
      <c r="P192" s="6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9">
        <v>5000</v>
      </c>
      <c r="E193" s="9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8">
        <f t="shared" si="8"/>
        <v>5</v>
      </c>
      <c r="P193" s="6">
        <f t="shared" si="9"/>
        <v>83.333333333333329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9">
        <v>1000000</v>
      </c>
      <c r="E194" s="9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8">
        <f t="shared" si="8"/>
        <v>1.6999999999999999E-3</v>
      </c>
      <c r="P194" s="6">
        <f t="shared" si="9"/>
        <v>5.666666666666667</v>
      </c>
      <c r="Q194" t="s">
        <v>8309</v>
      </c>
      <c r="R194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9">
        <v>1000</v>
      </c>
      <c r="E195" s="9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8">
        <f t="shared" ref="O195:O258" si="12">E195/D195*100</f>
        <v>0</v>
      </c>
      <c r="P195" s="6" t="e">
        <f t="shared" ref="P195:P258" si="13">AVERAGE(E195/L195)</f>
        <v>#DIV/0!</v>
      </c>
      <c r="Q195" t="s">
        <v>8309</v>
      </c>
      <c r="R195" t="s">
        <v>8313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9">
        <v>2500</v>
      </c>
      <c r="E196" s="9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8">
        <f t="shared" si="12"/>
        <v>0.12</v>
      </c>
      <c r="P196" s="6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9">
        <v>2000000</v>
      </c>
      <c r="E197" s="9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8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9">
        <v>3500</v>
      </c>
      <c r="E198" s="9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8">
        <f t="shared" si="12"/>
        <v>41.857142857142861</v>
      </c>
      <c r="P198" s="6">
        <f t="shared" si="13"/>
        <v>77.10526315789474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9">
        <v>2500</v>
      </c>
      <c r="E199" s="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8">
        <f t="shared" si="12"/>
        <v>10.48</v>
      </c>
      <c r="P199" s="6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9">
        <v>25000</v>
      </c>
      <c r="E200" s="9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8">
        <f t="shared" si="12"/>
        <v>1.1159999999999999</v>
      </c>
      <c r="P200" s="6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9">
        <v>10000</v>
      </c>
      <c r="E201" s="9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8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9">
        <v>6000</v>
      </c>
      <c r="E202" s="9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8">
        <f t="shared" si="12"/>
        <v>26.192500000000003</v>
      </c>
      <c r="P202" s="6">
        <f t="shared" si="13"/>
        <v>87.308333333333337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9">
        <v>650</v>
      </c>
      <c r="E203" s="9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8">
        <f t="shared" si="12"/>
        <v>58.461538461538467</v>
      </c>
      <c r="P203" s="6">
        <f t="shared" si="13"/>
        <v>54.285714285714285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9">
        <v>6000</v>
      </c>
      <c r="E204" s="9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8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9">
        <v>2500</v>
      </c>
      <c r="E205" s="9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8">
        <f t="shared" si="12"/>
        <v>29.84</v>
      </c>
      <c r="P205" s="6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9">
        <v>300000</v>
      </c>
      <c r="E206" s="9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8">
        <f t="shared" si="12"/>
        <v>50.721666666666664</v>
      </c>
      <c r="P206" s="6">
        <f t="shared" si="13"/>
        <v>117.68368136117556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9">
        <v>8000</v>
      </c>
      <c r="E207" s="9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8">
        <f t="shared" si="12"/>
        <v>16.25</v>
      </c>
      <c r="P207" s="6">
        <f t="shared" si="13"/>
        <v>76.470588235294116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9">
        <v>12700</v>
      </c>
      <c r="E208" s="9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8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8">
        <f t="shared" si="12"/>
        <v>15.214285714285714</v>
      </c>
      <c r="P209" s="6">
        <f t="shared" si="13"/>
        <v>163.84615384615384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9">
        <v>50000</v>
      </c>
      <c r="E210" s="9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8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9">
        <v>25000</v>
      </c>
      <c r="E211" s="9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8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9">
        <v>12000</v>
      </c>
      <c r="E212" s="9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8">
        <f t="shared" si="12"/>
        <v>25.25</v>
      </c>
      <c r="P212" s="6">
        <f t="shared" si="13"/>
        <v>91.818181818181813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9">
        <v>5000</v>
      </c>
      <c r="E213" s="9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8">
        <f t="shared" si="12"/>
        <v>44.6</v>
      </c>
      <c r="P213" s="6">
        <f t="shared" si="13"/>
        <v>185.83333333333334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9">
        <v>6300</v>
      </c>
      <c r="E214" s="9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8">
        <f t="shared" si="12"/>
        <v>1.5873015873015872E-2</v>
      </c>
      <c r="P214" s="6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9">
        <v>50000</v>
      </c>
      <c r="E215" s="9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8">
        <f t="shared" si="12"/>
        <v>0.04</v>
      </c>
      <c r="P215" s="6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9">
        <v>12500</v>
      </c>
      <c r="E216" s="9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8">
        <f t="shared" si="12"/>
        <v>8.0000000000000002E-3</v>
      </c>
      <c r="P216" s="6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9">
        <v>4400</v>
      </c>
      <c r="E217" s="9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8">
        <f t="shared" si="12"/>
        <v>0.22727272727272727</v>
      </c>
      <c r="P217" s="6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9">
        <v>50000</v>
      </c>
      <c r="E218" s="9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8">
        <f t="shared" si="12"/>
        <v>55.698440000000005</v>
      </c>
      <c r="P218" s="6">
        <f t="shared" si="13"/>
        <v>331.53833333333336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9">
        <v>100000</v>
      </c>
      <c r="E219" s="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8">
        <f t="shared" si="12"/>
        <v>11.943</v>
      </c>
      <c r="P219" s="6">
        <f t="shared" si="13"/>
        <v>314.28947368421052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9">
        <v>5000</v>
      </c>
      <c r="E220" s="9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8">
        <f t="shared" si="12"/>
        <v>2</v>
      </c>
      <c r="P220" s="6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9">
        <v>50000</v>
      </c>
      <c r="E221" s="9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8">
        <f t="shared" si="12"/>
        <v>17.630000000000003</v>
      </c>
      <c r="P221" s="6">
        <f t="shared" si="13"/>
        <v>115.98684210526316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9">
        <v>50000</v>
      </c>
      <c r="E222" s="9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8">
        <f t="shared" si="12"/>
        <v>0.72</v>
      </c>
      <c r="P222" s="6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9">
        <v>50000</v>
      </c>
      <c r="E223" s="9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8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9">
        <v>1000</v>
      </c>
      <c r="E224" s="9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8">
        <f t="shared" si="12"/>
        <v>13</v>
      </c>
      <c r="P224" s="6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9">
        <v>1500000</v>
      </c>
      <c r="E225" s="9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8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9">
        <v>6000000</v>
      </c>
      <c r="E226" s="9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8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9">
        <v>200</v>
      </c>
      <c r="E227" s="9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8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9">
        <v>29000</v>
      </c>
      <c r="E228" s="9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8">
        <f t="shared" si="12"/>
        <v>0.86206896551724133</v>
      </c>
      <c r="P228" s="6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9">
        <v>28000</v>
      </c>
      <c r="E229" s="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8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9">
        <v>8000</v>
      </c>
      <c r="E230" s="9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8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9">
        <v>3000</v>
      </c>
      <c r="E231" s="9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8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9">
        <v>15000</v>
      </c>
      <c r="E232" s="9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8">
        <f t="shared" si="12"/>
        <v>0.4</v>
      </c>
      <c r="P232" s="6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9">
        <v>1500000</v>
      </c>
      <c r="E233" s="9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8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9">
        <v>4000</v>
      </c>
      <c r="E234" s="9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8">
        <f t="shared" si="12"/>
        <v>2.75</v>
      </c>
      <c r="P234" s="6">
        <f t="shared" si="13"/>
        <v>15.714285714285714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9">
        <v>350000</v>
      </c>
      <c r="E235" s="9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8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9">
        <v>1000</v>
      </c>
      <c r="E236" s="9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8">
        <f t="shared" si="12"/>
        <v>40.1</v>
      </c>
      <c r="P236" s="6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9">
        <v>10000</v>
      </c>
      <c r="E237" s="9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8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9">
        <v>150000</v>
      </c>
      <c r="E238" s="9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8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9">
        <v>15000</v>
      </c>
      <c r="E239" s="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8">
        <f t="shared" si="12"/>
        <v>0.33333333333333337</v>
      </c>
      <c r="P239" s="6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9">
        <v>26000</v>
      </c>
      <c r="E240" s="9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8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9">
        <v>1000</v>
      </c>
      <c r="E241" s="9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8">
        <f t="shared" si="12"/>
        <v>25</v>
      </c>
      <c r="P241" s="6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9">
        <v>15000</v>
      </c>
      <c r="E242" s="9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8">
        <f t="shared" si="12"/>
        <v>107.63413333333334</v>
      </c>
      <c r="P242" s="6">
        <f t="shared" si="13"/>
        <v>117.84759124087591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9">
        <v>36400</v>
      </c>
      <c r="E243" s="9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8">
        <f t="shared" si="12"/>
        <v>112.63736263736264</v>
      </c>
      <c r="P243" s="6">
        <f t="shared" si="13"/>
        <v>109.04255319148936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9">
        <v>13000</v>
      </c>
      <c r="E244" s="9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8">
        <f t="shared" si="12"/>
        <v>113.46153846153845</v>
      </c>
      <c r="P244" s="6">
        <f t="shared" si="13"/>
        <v>73.019801980198025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9">
        <v>25000</v>
      </c>
      <c r="E245" s="9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8">
        <f t="shared" si="12"/>
        <v>102.592</v>
      </c>
      <c r="P245" s="6">
        <f t="shared" si="13"/>
        <v>78.195121951219505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9">
        <v>3500</v>
      </c>
      <c r="E246" s="9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8">
        <f t="shared" si="12"/>
        <v>113.75714285714287</v>
      </c>
      <c r="P246" s="6">
        <f t="shared" si="13"/>
        <v>47.398809523809526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9">
        <v>5000</v>
      </c>
      <c r="E247" s="9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8">
        <f t="shared" si="12"/>
        <v>103.71999999999998</v>
      </c>
      <c r="P247" s="6">
        <f t="shared" si="13"/>
        <v>54.020833333333336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9">
        <v>5000</v>
      </c>
      <c r="E248" s="9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8">
        <f t="shared" si="12"/>
        <v>305.46000000000004</v>
      </c>
      <c r="P248" s="6">
        <f t="shared" si="13"/>
        <v>68.488789237668158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9">
        <v>5000</v>
      </c>
      <c r="E249" s="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8">
        <f t="shared" si="12"/>
        <v>134.1</v>
      </c>
      <c r="P249" s="6">
        <f t="shared" si="13"/>
        <v>108.14516129032258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9">
        <v>85000</v>
      </c>
      <c r="E250" s="9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8">
        <f t="shared" si="12"/>
        <v>101.33294117647058</v>
      </c>
      <c r="P250" s="6">
        <f t="shared" si="13"/>
        <v>589.95205479452056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9">
        <v>10000</v>
      </c>
      <c r="E251" s="9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8">
        <f t="shared" si="12"/>
        <v>112.92</v>
      </c>
      <c r="P251" s="6">
        <f t="shared" si="13"/>
        <v>48.051063829787232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9">
        <v>30000</v>
      </c>
      <c r="E252" s="9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8">
        <f t="shared" si="12"/>
        <v>105.58333333333334</v>
      </c>
      <c r="P252" s="6">
        <f t="shared" si="13"/>
        <v>72.482837528604122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9">
        <v>3500</v>
      </c>
      <c r="E253" s="9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8">
        <f t="shared" si="12"/>
        <v>125.57142857142858</v>
      </c>
      <c r="P253" s="6">
        <f t="shared" si="13"/>
        <v>57.077922077922075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9">
        <v>5000</v>
      </c>
      <c r="E254" s="9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8">
        <f t="shared" si="12"/>
        <v>184.56</v>
      </c>
      <c r="P254" s="6">
        <f t="shared" si="13"/>
        <v>85.444444444444443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9">
        <v>1500</v>
      </c>
      <c r="E255" s="9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8">
        <f t="shared" si="12"/>
        <v>100.73333333333335</v>
      </c>
      <c r="P255" s="6">
        <f t="shared" si="13"/>
        <v>215.85714285714286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9">
        <v>24000</v>
      </c>
      <c r="E256" s="9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8">
        <f t="shared" si="12"/>
        <v>116.94725</v>
      </c>
      <c r="P256" s="6">
        <f t="shared" si="13"/>
        <v>89.38643312101911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9">
        <v>8000</v>
      </c>
      <c r="E257" s="9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8">
        <f t="shared" si="12"/>
        <v>106.73325</v>
      </c>
      <c r="P257" s="6">
        <f t="shared" si="13"/>
        <v>45.418404255319146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9">
        <v>13000</v>
      </c>
      <c r="E258" s="9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8">
        <f t="shared" si="12"/>
        <v>139.1</v>
      </c>
      <c r="P258" s="6">
        <f t="shared" si="13"/>
        <v>65.756363636363631</v>
      </c>
      <c r="Q258" t="s">
        <v>8309</v>
      </c>
      <c r="R258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9">
        <v>35000</v>
      </c>
      <c r="E259" s="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8">
        <f t="shared" ref="O259:O322" si="16">E259/D259*100</f>
        <v>106.72648571428572</v>
      </c>
      <c r="P259" s="6">
        <f t="shared" ref="P259:P322" si="17">AVERAGE(E259/L259)</f>
        <v>66.70405357142856</v>
      </c>
      <c r="Q259" t="s">
        <v>8309</v>
      </c>
      <c r="R259" t="s">
        <v>8314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9">
        <v>30000</v>
      </c>
      <c r="E260" s="9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8">
        <f t="shared" si="16"/>
        <v>191.14</v>
      </c>
      <c r="P260" s="6">
        <f t="shared" si="17"/>
        <v>83.345930232558146</v>
      </c>
      <c r="Q260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9">
        <v>75000</v>
      </c>
      <c r="E261" s="9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8">
        <f t="shared" si="16"/>
        <v>131.93789333333334</v>
      </c>
      <c r="P261" s="6">
        <f t="shared" si="17"/>
        <v>105.04609341825902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9">
        <v>10000</v>
      </c>
      <c r="E262" s="9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8">
        <f t="shared" si="16"/>
        <v>106.4</v>
      </c>
      <c r="P262" s="6">
        <f t="shared" si="17"/>
        <v>120.90909090909091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9">
        <v>20000</v>
      </c>
      <c r="E263" s="9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8">
        <f t="shared" si="16"/>
        <v>107.4</v>
      </c>
      <c r="P263" s="6">
        <f t="shared" si="17"/>
        <v>97.63636363636364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9">
        <v>2500</v>
      </c>
      <c r="E264" s="9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8">
        <f t="shared" si="16"/>
        <v>240</v>
      </c>
      <c r="P264" s="6">
        <f t="shared" si="17"/>
        <v>41.379310344827587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9">
        <v>25000</v>
      </c>
      <c r="E265" s="9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8">
        <f t="shared" si="16"/>
        <v>118.08108</v>
      </c>
      <c r="P265" s="6">
        <f t="shared" si="17"/>
        <v>30.654485981308412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9">
        <v>5000</v>
      </c>
      <c r="E266" s="9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8">
        <f t="shared" si="16"/>
        <v>118.19999999999999</v>
      </c>
      <c r="P266" s="6">
        <f t="shared" si="17"/>
        <v>64.945054945054949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9">
        <v>5000</v>
      </c>
      <c r="E267" s="9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8">
        <f t="shared" si="16"/>
        <v>111.1</v>
      </c>
      <c r="P267" s="6">
        <f t="shared" si="17"/>
        <v>95.775862068965523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9">
        <v>1000</v>
      </c>
      <c r="E268" s="9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8">
        <f t="shared" si="16"/>
        <v>145.5</v>
      </c>
      <c r="P268" s="6">
        <f t="shared" si="17"/>
        <v>40.416666666666664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9">
        <v>9850</v>
      </c>
      <c r="E269" s="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8">
        <f t="shared" si="16"/>
        <v>131.62883248730967</v>
      </c>
      <c r="P269" s="6">
        <f t="shared" si="17"/>
        <v>78.578424242424248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9">
        <v>5000</v>
      </c>
      <c r="E270" s="9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8">
        <f t="shared" si="16"/>
        <v>111.4</v>
      </c>
      <c r="P270" s="6">
        <f t="shared" si="17"/>
        <v>50.18018018018018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9">
        <v>100000</v>
      </c>
      <c r="E271" s="9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8">
        <f t="shared" si="16"/>
        <v>147.23376999999999</v>
      </c>
      <c r="P271" s="6">
        <f t="shared" si="17"/>
        <v>92.251735588972423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9">
        <v>2300</v>
      </c>
      <c r="E272" s="9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8">
        <f t="shared" si="16"/>
        <v>152.60869565217391</v>
      </c>
      <c r="P272" s="6">
        <f t="shared" si="17"/>
        <v>57.540983606557376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9">
        <v>30000</v>
      </c>
      <c r="E273" s="9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8">
        <f t="shared" si="16"/>
        <v>104.67999999999999</v>
      </c>
      <c r="P273" s="6">
        <f t="shared" si="17"/>
        <v>109.42160278745645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9">
        <v>3000</v>
      </c>
      <c r="E274" s="9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8">
        <f t="shared" si="16"/>
        <v>177.43366666666668</v>
      </c>
      <c r="P274" s="6">
        <f t="shared" si="17"/>
        <v>81.892461538461546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9">
        <v>5000</v>
      </c>
      <c r="E275" s="9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8">
        <f t="shared" si="16"/>
        <v>107.7758</v>
      </c>
      <c r="P275" s="6">
        <f t="shared" si="17"/>
        <v>45.667711864406776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9">
        <v>4000</v>
      </c>
      <c r="E276" s="9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8">
        <f t="shared" si="16"/>
        <v>156</v>
      </c>
      <c r="P276" s="6">
        <f t="shared" si="17"/>
        <v>55.221238938053098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9">
        <v>20000</v>
      </c>
      <c r="E277" s="9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8">
        <f t="shared" si="16"/>
        <v>108.395</v>
      </c>
      <c r="P277" s="6">
        <f t="shared" si="17"/>
        <v>65.298192771084331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9">
        <v>4000</v>
      </c>
      <c r="E278" s="9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8">
        <f t="shared" si="16"/>
        <v>147.6</v>
      </c>
      <c r="P278" s="6">
        <f t="shared" si="17"/>
        <v>95.225806451612897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9">
        <v>65000</v>
      </c>
      <c r="E279" s="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8">
        <f t="shared" si="16"/>
        <v>110.38153846153847</v>
      </c>
      <c r="P279" s="6">
        <f t="shared" si="17"/>
        <v>75.444794952681391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9">
        <v>27000</v>
      </c>
      <c r="E280" s="9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8">
        <f t="shared" si="16"/>
        <v>150.34814814814814</v>
      </c>
      <c r="P280" s="6">
        <f t="shared" si="17"/>
        <v>97.816867469879512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9">
        <v>17000</v>
      </c>
      <c r="E281" s="9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8">
        <f t="shared" si="16"/>
        <v>157.31829411764707</v>
      </c>
      <c r="P281" s="6">
        <f t="shared" si="17"/>
        <v>87.685606557377056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9">
        <v>75000</v>
      </c>
      <c r="E282" s="9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8">
        <f t="shared" si="16"/>
        <v>156.14400000000001</v>
      </c>
      <c r="P282" s="6">
        <f t="shared" si="17"/>
        <v>54.748948106591868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9">
        <v>5500</v>
      </c>
      <c r="E283" s="9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8">
        <f t="shared" si="16"/>
        <v>120.58763636363636</v>
      </c>
      <c r="P283" s="6">
        <f t="shared" si="17"/>
        <v>83.953417721518989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9">
        <v>45000</v>
      </c>
      <c r="E284" s="9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8">
        <f t="shared" si="16"/>
        <v>101.18888888888888</v>
      </c>
      <c r="P284" s="6">
        <f t="shared" si="17"/>
        <v>254.38547486033519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9">
        <v>18000</v>
      </c>
      <c r="E285" s="9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8">
        <f t="shared" si="16"/>
        <v>114.27249999999999</v>
      </c>
      <c r="P285" s="6">
        <f t="shared" si="17"/>
        <v>101.8269801980198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9">
        <v>40000</v>
      </c>
      <c r="E286" s="9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8">
        <f t="shared" si="16"/>
        <v>104.62615</v>
      </c>
      <c r="P286" s="6">
        <f t="shared" si="17"/>
        <v>55.066394736842106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9">
        <v>14000</v>
      </c>
      <c r="E287" s="9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8">
        <f t="shared" si="16"/>
        <v>228.82507142857142</v>
      </c>
      <c r="P287" s="6">
        <f t="shared" si="17"/>
        <v>56.901438721136763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9">
        <v>15000</v>
      </c>
      <c r="E288" s="9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8">
        <f t="shared" si="16"/>
        <v>109.15333333333332</v>
      </c>
      <c r="P288" s="6">
        <f t="shared" si="17"/>
        <v>121.28148148148148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9">
        <v>15000</v>
      </c>
      <c r="E289" s="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8">
        <f t="shared" si="16"/>
        <v>176.29999999999998</v>
      </c>
      <c r="P289" s="6">
        <f t="shared" si="17"/>
        <v>91.189655172413794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9">
        <v>50000</v>
      </c>
      <c r="E290" s="9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8">
        <f t="shared" si="16"/>
        <v>103.21061999999999</v>
      </c>
      <c r="P290" s="6">
        <f t="shared" si="17"/>
        <v>115.44812080536913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9">
        <v>15000</v>
      </c>
      <c r="E291" s="9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8">
        <f t="shared" si="16"/>
        <v>104.82000000000001</v>
      </c>
      <c r="P291" s="6">
        <f t="shared" si="17"/>
        <v>67.771551724137936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9">
        <v>4500</v>
      </c>
      <c r="E292" s="9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8">
        <f t="shared" si="16"/>
        <v>106.68444444444445</v>
      </c>
      <c r="P292" s="6">
        <f t="shared" si="17"/>
        <v>28.576190476190476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9">
        <v>5000</v>
      </c>
      <c r="E293" s="9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8">
        <f t="shared" si="16"/>
        <v>120.02</v>
      </c>
      <c r="P293" s="6">
        <f t="shared" si="17"/>
        <v>46.8828125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9">
        <v>75000</v>
      </c>
      <c r="E294" s="9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8">
        <f t="shared" si="16"/>
        <v>101.50693333333334</v>
      </c>
      <c r="P294" s="6">
        <f t="shared" si="17"/>
        <v>154.42231237322514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9">
        <v>26000</v>
      </c>
      <c r="E295" s="9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8">
        <f t="shared" si="16"/>
        <v>101.38461538461539</v>
      </c>
      <c r="P295" s="6">
        <f t="shared" si="17"/>
        <v>201.22137404580153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9">
        <v>5000</v>
      </c>
      <c r="E296" s="9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8">
        <f t="shared" si="16"/>
        <v>100</v>
      </c>
      <c r="P296" s="6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9">
        <v>50000</v>
      </c>
      <c r="E297" s="9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8">
        <f t="shared" si="16"/>
        <v>133.10911999999999</v>
      </c>
      <c r="P297" s="6">
        <f t="shared" si="17"/>
        <v>100.08204511278196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9">
        <v>25000</v>
      </c>
      <c r="E298" s="9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8">
        <f t="shared" si="16"/>
        <v>118.72620000000001</v>
      </c>
      <c r="P298" s="6">
        <f t="shared" si="17"/>
        <v>230.08953488372092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9">
        <v>20000</v>
      </c>
      <c r="E299" s="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8">
        <f t="shared" si="16"/>
        <v>100.64</v>
      </c>
      <c r="P299" s="6">
        <f t="shared" si="17"/>
        <v>141.74647887323943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9">
        <v>126000</v>
      </c>
      <c r="E300" s="9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8">
        <f t="shared" si="16"/>
        <v>108.93241269841269</v>
      </c>
      <c r="P300" s="6">
        <f t="shared" si="17"/>
        <v>56.344351395730705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9">
        <v>10000</v>
      </c>
      <c r="E301" s="9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8">
        <f t="shared" si="16"/>
        <v>178.95250000000001</v>
      </c>
      <c r="P301" s="6">
        <f t="shared" si="17"/>
        <v>73.341188524590166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9">
        <v>25000</v>
      </c>
      <c r="E302" s="9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8">
        <f t="shared" si="16"/>
        <v>101.72264</v>
      </c>
      <c r="P302" s="6">
        <f t="shared" si="17"/>
        <v>85.337785234899329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9">
        <v>13000</v>
      </c>
      <c r="E303" s="9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8">
        <f t="shared" si="16"/>
        <v>118.73499999999999</v>
      </c>
      <c r="P303" s="6">
        <f t="shared" si="17"/>
        <v>61.496215139442228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9">
        <v>10000</v>
      </c>
      <c r="E304" s="9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8">
        <f t="shared" si="16"/>
        <v>100.46</v>
      </c>
      <c r="P304" s="6">
        <f t="shared" si="17"/>
        <v>93.018518518518519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9">
        <v>3000</v>
      </c>
      <c r="E305" s="9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8">
        <f t="shared" si="16"/>
        <v>137.46666666666667</v>
      </c>
      <c r="P305" s="6">
        <f t="shared" si="17"/>
        <v>50.292682926829265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9">
        <v>3400</v>
      </c>
      <c r="E306" s="9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8">
        <f t="shared" si="16"/>
        <v>231.64705882352939</v>
      </c>
      <c r="P306" s="6">
        <f t="shared" si="17"/>
        <v>106.43243243243244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9">
        <v>7500</v>
      </c>
      <c r="E307" s="9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8">
        <f t="shared" si="16"/>
        <v>130.33333333333331</v>
      </c>
      <c r="P307" s="6">
        <f t="shared" si="17"/>
        <v>51.719576719576722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9">
        <v>1000</v>
      </c>
      <c r="E308" s="9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8">
        <f t="shared" si="16"/>
        <v>292.89999999999998</v>
      </c>
      <c r="P308" s="6">
        <f t="shared" si="17"/>
        <v>36.612499999999997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9">
        <v>22000</v>
      </c>
      <c r="E309" s="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8">
        <f t="shared" si="16"/>
        <v>111.31818181818183</v>
      </c>
      <c r="P309" s="6">
        <f t="shared" si="17"/>
        <v>42.517361111111114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9">
        <v>12000</v>
      </c>
      <c r="E310" s="9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8">
        <f t="shared" si="16"/>
        <v>105.56666666666668</v>
      </c>
      <c r="P310" s="6">
        <f t="shared" si="17"/>
        <v>62.712871287128714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9">
        <v>18000</v>
      </c>
      <c r="E311" s="9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8">
        <f t="shared" si="16"/>
        <v>118.94444444444446</v>
      </c>
      <c r="P311" s="6">
        <f t="shared" si="17"/>
        <v>89.957983193277315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9">
        <v>1000</v>
      </c>
      <c r="E312" s="9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8">
        <f t="shared" si="16"/>
        <v>104.129</v>
      </c>
      <c r="P312" s="6">
        <f t="shared" si="17"/>
        <v>28.924722222222222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9">
        <v>20000</v>
      </c>
      <c r="E313" s="9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8">
        <f t="shared" si="16"/>
        <v>104.10165000000001</v>
      </c>
      <c r="P313" s="6">
        <f t="shared" si="17"/>
        <v>138.8022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9">
        <v>8000</v>
      </c>
      <c r="E314" s="9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8">
        <f t="shared" si="16"/>
        <v>111.87499999999999</v>
      </c>
      <c r="P314" s="6">
        <f t="shared" si="17"/>
        <v>61.301369863013697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9">
        <v>17000</v>
      </c>
      <c r="E315" s="9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8">
        <f t="shared" si="16"/>
        <v>104.73529411764706</v>
      </c>
      <c r="P315" s="6">
        <f t="shared" si="17"/>
        <v>80.202702702702709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9">
        <v>1000</v>
      </c>
      <c r="E316" s="9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8">
        <f t="shared" si="16"/>
        <v>385.15000000000003</v>
      </c>
      <c r="P316" s="6">
        <f t="shared" si="17"/>
        <v>32.095833333333331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9">
        <v>25000</v>
      </c>
      <c r="E317" s="9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8">
        <f t="shared" si="16"/>
        <v>101.248</v>
      </c>
      <c r="P317" s="6">
        <f t="shared" si="17"/>
        <v>200.88888888888889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8">
        <f t="shared" si="16"/>
        <v>113.77333333333333</v>
      </c>
      <c r="P318" s="6">
        <f t="shared" si="17"/>
        <v>108.01265822784811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9">
        <v>30000</v>
      </c>
      <c r="E319" s="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8">
        <f t="shared" si="16"/>
        <v>100.80333333333333</v>
      </c>
      <c r="P319" s="6">
        <f t="shared" si="17"/>
        <v>95.699367088607602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9">
        <v>5000</v>
      </c>
      <c r="E320" s="9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8">
        <f t="shared" si="16"/>
        <v>283.32</v>
      </c>
      <c r="P320" s="6">
        <f t="shared" si="17"/>
        <v>49.880281690140848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9">
        <v>5000</v>
      </c>
      <c r="E321" s="9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8">
        <f t="shared" si="16"/>
        <v>112.68</v>
      </c>
      <c r="P321" s="6">
        <f t="shared" si="17"/>
        <v>110.47058823529412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9">
        <v>20000</v>
      </c>
      <c r="E322" s="9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8">
        <f t="shared" si="16"/>
        <v>106.58000000000001</v>
      </c>
      <c r="P322" s="6">
        <f t="shared" si="17"/>
        <v>134.91139240506328</v>
      </c>
      <c r="Q322" t="s">
        <v>8309</v>
      </c>
      <c r="R322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8">
        <f t="shared" ref="O323:O386" si="20">E323/D323*100</f>
        <v>102.66285714285715</v>
      </c>
      <c r="P323" s="6">
        <f t="shared" ref="P323:P386" si="21">AVERAGE(E323/L323)</f>
        <v>106.62314540059347</v>
      </c>
      <c r="Q323" t="s">
        <v>8309</v>
      </c>
      <c r="R323" t="s">
        <v>8314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9">
        <v>25000</v>
      </c>
      <c r="E324" s="9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8">
        <f t="shared" si="20"/>
        <v>107.91200000000001</v>
      </c>
      <c r="P324" s="6">
        <f t="shared" si="21"/>
        <v>145.04301075268816</v>
      </c>
      <c r="Q324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9">
        <v>5400</v>
      </c>
      <c r="E325" s="9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8">
        <f t="shared" si="20"/>
        <v>123.07407407407408</v>
      </c>
      <c r="P325" s="6">
        <f t="shared" si="21"/>
        <v>114.58620689655173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9">
        <v>8500</v>
      </c>
      <c r="E326" s="9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8">
        <f t="shared" si="20"/>
        <v>101.6</v>
      </c>
      <c r="P326" s="6">
        <f t="shared" si="21"/>
        <v>105.3170731707317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9">
        <v>50000</v>
      </c>
      <c r="E327" s="9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8">
        <f t="shared" si="20"/>
        <v>104.396</v>
      </c>
      <c r="P327" s="6">
        <f t="shared" si="21"/>
        <v>70.921195652173907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9">
        <v>150000</v>
      </c>
      <c r="E328" s="9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8">
        <f t="shared" si="20"/>
        <v>112.92973333333333</v>
      </c>
      <c r="P328" s="6">
        <f t="shared" si="21"/>
        <v>147.17167680278018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9">
        <v>4000</v>
      </c>
      <c r="E329" s="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8">
        <f t="shared" si="20"/>
        <v>136.4</v>
      </c>
      <c r="P329" s="6">
        <f t="shared" si="21"/>
        <v>160.47058823529412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9">
        <v>75000</v>
      </c>
      <c r="E330" s="9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8">
        <f t="shared" si="20"/>
        <v>103.61439999999999</v>
      </c>
      <c r="P330" s="6">
        <f t="shared" si="21"/>
        <v>156.04578313253012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9">
        <v>10000</v>
      </c>
      <c r="E331" s="9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8">
        <f t="shared" si="20"/>
        <v>105.5</v>
      </c>
      <c r="P331" s="6">
        <f t="shared" si="21"/>
        <v>63.17365269461078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9">
        <v>35000</v>
      </c>
      <c r="E332" s="9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8">
        <f t="shared" si="20"/>
        <v>101.82857142857142</v>
      </c>
      <c r="P332" s="6">
        <f t="shared" si="21"/>
        <v>104.82352941176471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9">
        <v>40000</v>
      </c>
      <c r="E333" s="9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8">
        <f t="shared" si="20"/>
        <v>106.60499999999999</v>
      </c>
      <c r="P333" s="6">
        <f t="shared" si="21"/>
        <v>97.356164383561648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9">
        <v>100000</v>
      </c>
      <c r="E334" s="9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8">
        <f t="shared" si="20"/>
        <v>113.015</v>
      </c>
      <c r="P334" s="6">
        <f t="shared" si="21"/>
        <v>203.63063063063063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9">
        <v>40000</v>
      </c>
      <c r="E335" s="9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8">
        <f t="shared" si="20"/>
        <v>125.22750000000001</v>
      </c>
      <c r="P335" s="6">
        <f t="shared" si="21"/>
        <v>188.31203007518798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9">
        <v>10000</v>
      </c>
      <c r="E336" s="9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8">
        <f t="shared" si="20"/>
        <v>101.19</v>
      </c>
      <c r="P336" s="6">
        <f t="shared" si="21"/>
        <v>146.65217391304347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9">
        <v>8500</v>
      </c>
      <c r="E337" s="9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8">
        <f t="shared" si="20"/>
        <v>102.76470588235294</v>
      </c>
      <c r="P337" s="6">
        <f t="shared" si="21"/>
        <v>109.1875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9">
        <v>25000</v>
      </c>
      <c r="E338" s="9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8">
        <f t="shared" si="20"/>
        <v>116.83911999999998</v>
      </c>
      <c r="P338" s="6">
        <f t="shared" si="21"/>
        <v>59.249046653144013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9">
        <v>3000</v>
      </c>
      <c r="E339" s="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8">
        <f t="shared" si="20"/>
        <v>101.16833333333335</v>
      </c>
      <c r="P339" s="6">
        <f t="shared" si="21"/>
        <v>97.904838709677421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9">
        <v>15000</v>
      </c>
      <c r="E340" s="9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8">
        <f t="shared" si="20"/>
        <v>110.13360000000002</v>
      </c>
      <c r="P340" s="6">
        <f t="shared" si="21"/>
        <v>70.000169491525426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9">
        <v>6000</v>
      </c>
      <c r="E341" s="9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8">
        <f t="shared" si="20"/>
        <v>108.08333333333333</v>
      </c>
      <c r="P341" s="6">
        <f t="shared" si="21"/>
        <v>72.865168539325836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9">
        <v>35000</v>
      </c>
      <c r="E342" s="9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8">
        <f t="shared" si="20"/>
        <v>125.02285714285715</v>
      </c>
      <c r="P342" s="6">
        <f t="shared" si="21"/>
        <v>146.34782608695653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9">
        <v>3500</v>
      </c>
      <c r="E343" s="9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8">
        <f t="shared" si="20"/>
        <v>106.71428571428572</v>
      </c>
      <c r="P343" s="6">
        <f t="shared" si="21"/>
        <v>67.909090909090907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9">
        <v>55000</v>
      </c>
      <c r="E344" s="9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8">
        <f t="shared" si="20"/>
        <v>100.36639999999998</v>
      </c>
      <c r="P344" s="6">
        <f t="shared" si="21"/>
        <v>169.85083076923075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9">
        <v>30000</v>
      </c>
      <c r="E345" s="9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8">
        <f t="shared" si="20"/>
        <v>102.02863333333335</v>
      </c>
      <c r="P345" s="6">
        <f t="shared" si="21"/>
        <v>58.413339694656486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9">
        <v>33500</v>
      </c>
      <c r="E346" s="9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8">
        <f t="shared" si="20"/>
        <v>102.08358208955224</v>
      </c>
      <c r="P346" s="6">
        <f t="shared" si="21"/>
        <v>119.99298245614035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9">
        <v>14500</v>
      </c>
      <c r="E347" s="9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8">
        <f t="shared" si="20"/>
        <v>123.27586206896552</v>
      </c>
      <c r="P347" s="6">
        <f t="shared" si="21"/>
        <v>99.860335195530723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9">
        <v>10000</v>
      </c>
      <c r="E348" s="9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8">
        <f t="shared" si="20"/>
        <v>170.28880000000001</v>
      </c>
      <c r="P348" s="6">
        <f t="shared" si="21"/>
        <v>90.579148936170213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9">
        <v>40000</v>
      </c>
      <c r="E349" s="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8">
        <f t="shared" si="20"/>
        <v>111.59049999999999</v>
      </c>
      <c r="P349" s="6">
        <f t="shared" si="21"/>
        <v>117.77361477572559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9">
        <v>10000</v>
      </c>
      <c r="E350" s="9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8">
        <f t="shared" si="20"/>
        <v>103</v>
      </c>
      <c r="P350" s="6">
        <f t="shared" si="21"/>
        <v>86.554621848739501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9">
        <v>11260</v>
      </c>
      <c r="E351" s="9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8">
        <f t="shared" si="20"/>
        <v>106.63570159857905</v>
      </c>
      <c r="P351" s="6">
        <f t="shared" si="21"/>
        <v>71.899281437125751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9">
        <v>25000</v>
      </c>
      <c r="E352" s="9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8">
        <f t="shared" si="20"/>
        <v>114.75999999999999</v>
      </c>
      <c r="P352" s="6">
        <f t="shared" si="21"/>
        <v>129.81900452488688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8">
        <f t="shared" si="20"/>
        <v>127.34117647058822</v>
      </c>
      <c r="P353" s="6">
        <f t="shared" si="21"/>
        <v>44.912863070539416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9">
        <v>10000</v>
      </c>
      <c r="E354" s="9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8">
        <f t="shared" si="20"/>
        <v>116.56</v>
      </c>
      <c r="P354" s="6">
        <f t="shared" si="21"/>
        <v>40.755244755244753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9">
        <v>58425</v>
      </c>
      <c r="E355" s="9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8">
        <f t="shared" si="20"/>
        <v>108.61819426615318</v>
      </c>
      <c r="P355" s="6">
        <f t="shared" si="21"/>
        <v>103.52394779771615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9">
        <v>3500</v>
      </c>
      <c r="E356" s="9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8">
        <f t="shared" si="20"/>
        <v>103.94285714285714</v>
      </c>
      <c r="P356" s="6">
        <f t="shared" si="21"/>
        <v>125.44827586206897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9">
        <v>35000</v>
      </c>
      <c r="E357" s="9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8">
        <f t="shared" si="20"/>
        <v>116.25714285714285</v>
      </c>
      <c r="P357" s="6">
        <f t="shared" si="21"/>
        <v>246.60606060606059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9">
        <v>7500</v>
      </c>
      <c r="E358" s="9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8">
        <f t="shared" si="20"/>
        <v>102.69239999999999</v>
      </c>
      <c r="P358" s="6">
        <f t="shared" si="21"/>
        <v>79.401340206185566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9">
        <v>15000</v>
      </c>
      <c r="E359" s="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8">
        <f t="shared" si="20"/>
        <v>174</v>
      </c>
      <c r="P359" s="6">
        <f t="shared" si="21"/>
        <v>86.138613861386133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9">
        <v>50000</v>
      </c>
      <c r="E360" s="9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8">
        <f t="shared" si="20"/>
        <v>103.08800000000001</v>
      </c>
      <c r="P360" s="6">
        <f t="shared" si="21"/>
        <v>193.04868913857678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9">
        <v>24200</v>
      </c>
      <c r="E361" s="9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8">
        <f t="shared" si="20"/>
        <v>104.85537190082646</v>
      </c>
      <c r="P361" s="6">
        <f t="shared" si="21"/>
        <v>84.023178807947019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9">
        <v>12000</v>
      </c>
      <c r="E362" s="9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8">
        <f t="shared" si="20"/>
        <v>101.375</v>
      </c>
      <c r="P362" s="6">
        <f t="shared" si="21"/>
        <v>139.82758620689654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9">
        <v>35000</v>
      </c>
      <c r="E363" s="9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8">
        <f t="shared" si="20"/>
        <v>111.07699999999998</v>
      </c>
      <c r="P363" s="6">
        <f t="shared" si="21"/>
        <v>109.82189265536722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9">
        <v>9665</v>
      </c>
      <c r="E364" s="9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8">
        <f t="shared" si="20"/>
        <v>124.15933781686496</v>
      </c>
      <c r="P364" s="6">
        <f t="shared" si="21"/>
        <v>139.53488372093022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9">
        <v>8925</v>
      </c>
      <c r="E365" s="9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8">
        <f t="shared" si="20"/>
        <v>101.33333333333334</v>
      </c>
      <c r="P365" s="6">
        <f t="shared" si="21"/>
        <v>347.84615384615387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9">
        <v>7000</v>
      </c>
      <c r="E366" s="9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8">
        <f t="shared" si="20"/>
        <v>110.16142857142856</v>
      </c>
      <c r="P366" s="6">
        <f t="shared" si="21"/>
        <v>68.24159292035398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9">
        <v>15000</v>
      </c>
      <c r="E367" s="9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8">
        <f t="shared" si="20"/>
        <v>103.97333333333334</v>
      </c>
      <c r="P367" s="6">
        <f t="shared" si="21"/>
        <v>239.93846153846152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9">
        <v>38000</v>
      </c>
      <c r="E368" s="9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8">
        <f t="shared" si="20"/>
        <v>101.31578947368421</v>
      </c>
      <c r="P368" s="6">
        <f t="shared" si="21"/>
        <v>287.31343283582089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9">
        <v>10000</v>
      </c>
      <c r="E369" s="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8">
        <f t="shared" si="20"/>
        <v>103.3501</v>
      </c>
      <c r="P369" s="6">
        <f t="shared" si="21"/>
        <v>86.84882352941176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9">
        <v>12500</v>
      </c>
      <c r="E370" s="9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8">
        <f t="shared" si="20"/>
        <v>104.11200000000001</v>
      </c>
      <c r="P370" s="6">
        <f t="shared" si="21"/>
        <v>81.84905660377359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9">
        <v>6500</v>
      </c>
      <c r="E371" s="9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8">
        <f t="shared" si="20"/>
        <v>110.15569230769231</v>
      </c>
      <c r="P371" s="6">
        <f t="shared" si="21"/>
        <v>42.874970059880241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9">
        <v>25000</v>
      </c>
      <c r="E372" s="9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8">
        <f t="shared" si="20"/>
        <v>122.02</v>
      </c>
      <c r="P372" s="6">
        <f t="shared" si="21"/>
        <v>709.41860465116281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9">
        <v>150000</v>
      </c>
      <c r="E373" s="9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8">
        <f t="shared" si="20"/>
        <v>114.16866666666667</v>
      </c>
      <c r="P373" s="6">
        <f t="shared" si="21"/>
        <v>161.25517890772127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9">
        <v>300</v>
      </c>
      <c r="E374" s="9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8">
        <f t="shared" si="20"/>
        <v>125.33333333333334</v>
      </c>
      <c r="P374" s="6">
        <f t="shared" si="21"/>
        <v>41.777777777777779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9">
        <v>7500</v>
      </c>
      <c r="E375" s="9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8">
        <f t="shared" si="20"/>
        <v>106.66666666666667</v>
      </c>
      <c r="P375" s="6">
        <f t="shared" si="21"/>
        <v>89.887640449438209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9">
        <v>6000</v>
      </c>
      <c r="E376" s="9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8">
        <f t="shared" si="20"/>
        <v>130.65</v>
      </c>
      <c r="P376" s="6">
        <f t="shared" si="21"/>
        <v>45.051724137931032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9">
        <v>500</v>
      </c>
      <c r="E377" s="9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8">
        <f t="shared" si="20"/>
        <v>120</v>
      </c>
      <c r="P377" s="6">
        <f t="shared" si="21"/>
        <v>42.857142857142854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9">
        <v>2450</v>
      </c>
      <c r="E378" s="9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8">
        <f t="shared" si="20"/>
        <v>105.9591836734694</v>
      </c>
      <c r="P378" s="6">
        <f t="shared" si="21"/>
        <v>54.083333333333336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9">
        <v>12000</v>
      </c>
      <c r="E379" s="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8">
        <f t="shared" si="20"/>
        <v>114.39999999999999</v>
      </c>
      <c r="P379" s="6">
        <f t="shared" si="21"/>
        <v>103.21804511278195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8">
        <f t="shared" si="20"/>
        <v>111.76666666666665</v>
      </c>
      <c r="P380" s="6">
        <f t="shared" si="21"/>
        <v>40.397590361445786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9">
        <v>15000</v>
      </c>
      <c r="E381" s="9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8">
        <f t="shared" si="20"/>
        <v>116.08000000000001</v>
      </c>
      <c r="P381" s="6">
        <f t="shared" si="21"/>
        <v>116.85906040268456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9">
        <v>4000</v>
      </c>
      <c r="E382" s="9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8">
        <f t="shared" si="20"/>
        <v>141.5</v>
      </c>
      <c r="P382" s="6">
        <f t="shared" si="21"/>
        <v>115.51020408163265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9">
        <v>25000</v>
      </c>
      <c r="E383" s="9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8">
        <f t="shared" si="20"/>
        <v>104.72999999999999</v>
      </c>
      <c r="P383" s="6">
        <f t="shared" si="21"/>
        <v>104.31274900398407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9">
        <v>600</v>
      </c>
      <c r="E384" s="9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8">
        <f t="shared" si="20"/>
        <v>255.83333333333331</v>
      </c>
      <c r="P384" s="6">
        <f t="shared" si="21"/>
        <v>69.772727272727266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9">
        <v>999</v>
      </c>
      <c r="E385" s="9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8">
        <f t="shared" si="20"/>
        <v>206.70670670670671</v>
      </c>
      <c r="P385" s="6">
        <f t="shared" si="21"/>
        <v>43.020833333333336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9">
        <v>20000</v>
      </c>
      <c r="E386" s="9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8">
        <f t="shared" si="20"/>
        <v>112.105</v>
      </c>
      <c r="P386" s="6">
        <f t="shared" si="21"/>
        <v>58.540469973890339</v>
      </c>
      <c r="Q386" t="s">
        <v>8309</v>
      </c>
      <c r="R386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9">
        <v>25000</v>
      </c>
      <c r="E387" s="9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8">
        <f t="shared" ref="O387:O450" si="24">E387/D387*100</f>
        <v>105.982</v>
      </c>
      <c r="P387" s="6">
        <f t="shared" ref="P387:P450" si="25">AVERAGE(E387/L387)</f>
        <v>111.79535864978902</v>
      </c>
      <c r="Q387" t="s">
        <v>8309</v>
      </c>
      <c r="R387" t="s">
        <v>8314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9">
        <v>600</v>
      </c>
      <c r="E388" s="9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8">
        <f t="shared" si="24"/>
        <v>100.16666666666667</v>
      </c>
      <c r="P388" s="6">
        <f t="shared" si="25"/>
        <v>46.230769230769234</v>
      </c>
      <c r="Q388" t="s">
        <v>8309</v>
      </c>
      <c r="R388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9">
        <v>38000</v>
      </c>
      <c r="E389" s="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8">
        <f t="shared" si="24"/>
        <v>213.98947368421051</v>
      </c>
      <c r="P389" s="6">
        <f t="shared" si="25"/>
        <v>144.69039145907473</v>
      </c>
      <c r="Q389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9">
        <v>5000</v>
      </c>
      <c r="E390" s="9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8">
        <f t="shared" si="24"/>
        <v>126.16000000000001</v>
      </c>
      <c r="P390" s="6">
        <f t="shared" si="25"/>
        <v>88.845070422535215</v>
      </c>
      <c r="Q390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9">
        <v>68000</v>
      </c>
      <c r="E391" s="9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8">
        <f t="shared" si="24"/>
        <v>181.53547058823528</v>
      </c>
      <c r="P391" s="6">
        <f t="shared" si="25"/>
        <v>81.75107284768211</v>
      </c>
      <c r="Q391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9">
        <v>1000</v>
      </c>
      <c r="E392" s="9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8">
        <f t="shared" si="24"/>
        <v>100</v>
      </c>
      <c r="P392" s="6">
        <f t="shared" si="25"/>
        <v>71.428571428571431</v>
      </c>
      <c r="Q392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9">
        <v>20000</v>
      </c>
      <c r="E393" s="9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8">
        <f t="shared" si="24"/>
        <v>100.61</v>
      </c>
      <c r="P393" s="6">
        <f t="shared" si="25"/>
        <v>104.25906735751295</v>
      </c>
      <c r="Q393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9">
        <v>18500</v>
      </c>
      <c r="E394" s="9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8">
        <f t="shared" si="24"/>
        <v>100.9027027027027</v>
      </c>
      <c r="P394" s="6">
        <f t="shared" si="25"/>
        <v>90.616504854368927</v>
      </c>
      <c r="Q394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9">
        <v>50000</v>
      </c>
      <c r="E395" s="9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8">
        <f t="shared" si="24"/>
        <v>110.446</v>
      </c>
      <c r="P395" s="6">
        <f t="shared" si="25"/>
        <v>157.33048433048432</v>
      </c>
      <c r="Q395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8">
        <f t="shared" si="24"/>
        <v>111.8936170212766</v>
      </c>
      <c r="P396" s="6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9">
        <v>10000</v>
      </c>
      <c r="E397" s="9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8">
        <f t="shared" si="24"/>
        <v>108.04450000000001</v>
      </c>
      <c r="P397" s="6">
        <f t="shared" si="25"/>
        <v>58.719836956521746</v>
      </c>
      <c r="Q39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9">
        <v>15000</v>
      </c>
      <c r="E398" s="9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8">
        <f t="shared" si="24"/>
        <v>106.66666666666667</v>
      </c>
      <c r="P398" s="6">
        <f t="shared" si="25"/>
        <v>81.632653061224488</v>
      </c>
      <c r="Q398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9">
        <v>12444</v>
      </c>
      <c r="E399" s="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8">
        <f t="shared" si="24"/>
        <v>103.90027322404372</v>
      </c>
      <c r="P399" s="6">
        <f t="shared" si="25"/>
        <v>56.460043668122275</v>
      </c>
      <c r="Q399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9">
        <v>7500</v>
      </c>
      <c r="E400" s="9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8">
        <f t="shared" si="24"/>
        <v>125.16000000000001</v>
      </c>
      <c r="P400" s="6">
        <f t="shared" si="25"/>
        <v>140.1044776119403</v>
      </c>
      <c r="Q400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9">
        <v>20000</v>
      </c>
      <c r="E401" s="9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8">
        <f t="shared" si="24"/>
        <v>106.80499999999999</v>
      </c>
      <c r="P401" s="6">
        <f t="shared" si="25"/>
        <v>224.85263157894738</v>
      </c>
      <c r="Q401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9">
        <v>10000</v>
      </c>
      <c r="E402" s="9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8">
        <f t="shared" si="24"/>
        <v>112.30249999999999</v>
      </c>
      <c r="P402" s="6">
        <f t="shared" si="25"/>
        <v>181.13306451612902</v>
      </c>
      <c r="Q402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9">
        <v>50000</v>
      </c>
      <c r="E403" s="9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8">
        <f t="shared" si="24"/>
        <v>103.812</v>
      </c>
      <c r="P403" s="6">
        <f t="shared" si="25"/>
        <v>711.04109589041093</v>
      </c>
      <c r="Q403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9">
        <v>2000</v>
      </c>
      <c r="E404" s="9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8">
        <f t="shared" si="24"/>
        <v>141.65</v>
      </c>
      <c r="P404" s="6">
        <f t="shared" si="25"/>
        <v>65.883720930232556</v>
      </c>
      <c r="Q404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9">
        <v>5000</v>
      </c>
      <c r="E405" s="9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8">
        <f t="shared" si="24"/>
        <v>105.25999999999999</v>
      </c>
      <c r="P405" s="6">
        <f t="shared" si="25"/>
        <v>75.185714285714283</v>
      </c>
      <c r="Q405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9">
        <v>35000</v>
      </c>
      <c r="E406" s="9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8">
        <f t="shared" si="24"/>
        <v>103.09142857142857</v>
      </c>
      <c r="P406" s="6">
        <f t="shared" si="25"/>
        <v>133.14391143911439</v>
      </c>
      <c r="Q406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9">
        <v>2820</v>
      </c>
      <c r="E407" s="9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8">
        <f t="shared" si="24"/>
        <v>107.65957446808511</v>
      </c>
      <c r="P407" s="6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9">
        <v>2800</v>
      </c>
      <c r="E408" s="9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8">
        <f t="shared" si="24"/>
        <v>107.70464285714286</v>
      </c>
      <c r="P408" s="6">
        <f t="shared" si="25"/>
        <v>86.163714285714292</v>
      </c>
      <c r="Q408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9">
        <v>2000</v>
      </c>
      <c r="E409" s="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8">
        <f t="shared" si="24"/>
        <v>101.55000000000001</v>
      </c>
      <c r="P409" s="6">
        <f t="shared" si="25"/>
        <v>92.318181818181813</v>
      </c>
      <c r="Q409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9">
        <v>6000</v>
      </c>
      <c r="E410" s="9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8">
        <f t="shared" si="24"/>
        <v>101.43766666666667</v>
      </c>
      <c r="P410" s="6">
        <f t="shared" si="25"/>
        <v>160.16473684210527</v>
      </c>
      <c r="Q410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9">
        <v>500</v>
      </c>
      <c r="E411" s="9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8">
        <f t="shared" si="24"/>
        <v>136.80000000000001</v>
      </c>
      <c r="P411" s="6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8">
        <f t="shared" si="24"/>
        <v>128.29999999999998</v>
      </c>
      <c r="P412" s="6">
        <f t="shared" si="25"/>
        <v>183.28571428571428</v>
      </c>
      <c r="Q412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9">
        <v>30000</v>
      </c>
      <c r="E413" s="9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8">
        <f t="shared" si="24"/>
        <v>101.05</v>
      </c>
      <c r="P413" s="6">
        <f t="shared" si="25"/>
        <v>125.78838174273859</v>
      </c>
      <c r="Q413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9">
        <v>2500</v>
      </c>
      <c r="E414" s="9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8">
        <f t="shared" si="24"/>
        <v>126.84</v>
      </c>
      <c r="P414" s="6">
        <f t="shared" si="25"/>
        <v>57.654545454545456</v>
      </c>
      <c r="Q414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9">
        <v>12800</v>
      </c>
      <c r="E415" s="9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8">
        <f t="shared" si="24"/>
        <v>105.0859375</v>
      </c>
      <c r="P415" s="6">
        <f t="shared" si="25"/>
        <v>78.660818713450297</v>
      </c>
      <c r="Q415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9">
        <v>18500</v>
      </c>
      <c r="E416" s="9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8">
        <f t="shared" si="24"/>
        <v>102.85405405405406</v>
      </c>
      <c r="P416" s="6">
        <f t="shared" si="25"/>
        <v>91.480769230769226</v>
      </c>
      <c r="Q416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8">
        <f t="shared" si="24"/>
        <v>102.14714285714285</v>
      </c>
      <c r="P417" s="6">
        <f t="shared" si="25"/>
        <v>68.09809523809524</v>
      </c>
      <c r="Q41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9">
        <v>1000</v>
      </c>
      <c r="E418" s="9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8">
        <f t="shared" si="24"/>
        <v>120.21700000000001</v>
      </c>
      <c r="P418" s="6">
        <f t="shared" si="25"/>
        <v>48.086800000000004</v>
      </c>
      <c r="Q418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9">
        <v>10500</v>
      </c>
      <c r="E419" s="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8">
        <f t="shared" si="24"/>
        <v>100.24761904761905</v>
      </c>
      <c r="P419" s="6">
        <f t="shared" si="25"/>
        <v>202.42307692307693</v>
      </c>
      <c r="Q419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9">
        <v>22400</v>
      </c>
      <c r="E420" s="9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8">
        <f t="shared" si="24"/>
        <v>100.63392857142857</v>
      </c>
      <c r="P420" s="6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9">
        <v>8000</v>
      </c>
      <c r="E421" s="9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8">
        <f t="shared" si="24"/>
        <v>100.4375</v>
      </c>
      <c r="P421" s="6">
        <f t="shared" si="25"/>
        <v>110.06849315068493</v>
      </c>
      <c r="Q421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9">
        <v>3300</v>
      </c>
      <c r="E422" s="9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8">
        <f t="shared" si="24"/>
        <v>0.43939393939393934</v>
      </c>
      <c r="P422" s="6">
        <f t="shared" si="25"/>
        <v>4.833333333333333</v>
      </c>
      <c r="Q422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9">
        <v>15000</v>
      </c>
      <c r="E423" s="9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8">
        <f t="shared" si="24"/>
        <v>2.0066666666666668</v>
      </c>
      <c r="P423" s="6">
        <f t="shared" si="25"/>
        <v>50.166666666666664</v>
      </c>
      <c r="Q423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9">
        <v>40000</v>
      </c>
      <c r="E424" s="9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8">
        <f t="shared" si="24"/>
        <v>1.075</v>
      </c>
      <c r="P424" s="6">
        <f t="shared" si="25"/>
        <v>35.833333333333336</v>
      </c>
      <c r="Q424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9">
        <v>20000</v>
      </c>
      <c r="E425" s="9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8">
        <f t="shared" si="24"/>
        <v>0.76500000000000001</v>
      </c>
      <c r="P425" s="6">
        <f t="shared" si="25"/>
        <v>11.76923076923077</v>
      </c>
      <c r="Q425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9">
        <v>3000</v>
      </c>
      <c r="E426" s="9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8">
        <f t="shared" si="24"/>
        <v>6.7966666666666677</v>
      </c>
      <c r="P426" s="6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9">
        <v>50000</v>
      </c>
      <c r="E427" s="9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8">
        <f t="shared" si="24"/>
        <v>1.2E-2</v>
      </c>
      <c r="P427" s="6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9">
        <v>10000</v>
      </c>
      <c r="E428" s="9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8">
        <f t="shared" si="24"/>
        <v>1.3299999999999998</v>
      </c>
      <c r="P428" s="6">
        <f t="shared" si="25"/>
        <v>16.625</v>
      </c>
      <c r="Q428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9">
        <v>6500</v>
      </c>
      <c r="E429" s="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8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9">
        <v>12000</v>
      </c>
      <c r="E430" s="9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8">
        <f t="shared" si="24"/>
        <v>5.6333333333333329</v>
      </c>
      <c r="P430" s="6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9">
        <v>5000</v>
      </c>
      <c r="E431" s="9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8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9">
        <v>1000</v>
      </c>
      <c r="E432" s="9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8">
        <f t="shared" si="24"/>
        <v>2.4</v>
      </c>
      <c r="P432" s="6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9">
        <v>3000</v>
      </c>
      <c r="E433" s="9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8">
        <f t="shared" si="24"/>
        <v>13.833333333333334</v>
      </c>
      <c r="P433" s="6">
        <f t="shared" si="25"/>
        <v>51.875</v>
      </c>
      <c r="Q433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9">
        <v>6000</v>
      </c>
      <c r="E434" s="9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8">
        <f t="shared" si="24"/>
        <v>9.5</v>
      </c>
      <c r="P434" s="6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9">
        <v>3000</v>
      </c>
      <c r="E435" s="9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8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9">
        <v>2500</v>
      </c>
      <c r="E436" s="9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8">
        <f t="shared" si="24"/>
        <v>5</v>
      </c>
      <c r="P436" s="6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9">
        <v>110000</v>
      </c>
      <c r="E437" s="9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8">
        <f t="shared" si="24"/>
        <v>2.7272727272727275E-3</v>
      </c>
      <c r="P437" s="6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9">
        <v>1000</v>
      </c>
      <c r="E438" s="9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8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9">
        <v>7000</v>
      </c>
      <c r="E439" s="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8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9">
        <v>20000</v>
      </c>
      <c r="E440" s="9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8">
        <f t="shared" si="24"/>
        <v>9.379999999999999</v>
      </c>
      <c r="P440" s="6">
        <f t="shared" si="25"/>
        <v>170.54545454545453</v>
      </c>
      <c r="Q440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9">
        <v>450</v>
      </c>
      <c r="E441" s="9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8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9">
        <v>5000</v>
      </c>
      <c r="E442" s="9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8">
        <f t="shared" si="24"/>
        <v>0.1</v>
      </c>
      <c r="P442" s="6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9">
        <v>400</v>
      </c>
      <c r="E443" s="9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8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9">
        <v>17000</v>
      </c>
      <c r="E444" s="9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8">
        <f t="shared" si="24"/>
        <v>39.358823529411765</v>
      </c>
      <c r="P444" s="6">
        <f t="shared" si="25"/>
        <v>393.58823529411762</v>
      </c>
      <c r="Q444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8">
        <f t="shared" si="24"/>
        <v>0.1</v>
      </c>
      <c r="P445" s="6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9">
        <v>1000</v>
      </c>
      <c r="E446" s="9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8">
        <f t="shared" si="24"/>
        <v>5</v>
      </c>
      <c r="P446" s="6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9">
        <v>60000</v>
      </c>
      <c r="E447" s="9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8">
        <f t="shared" si="24"/>
        <v>3.3333333333333335E-3</v>
      </c>
      <c r="P447" s="6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9">
        <v>10500</v>
      </c>
      <c r="E448" s="9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8">
        <f t="shared" si="24"/>
        <v>7.2952380952380951</v>
      </c>
      <c r="P448" s="6">
        <f t="shared" si="25"/>
        <v>47.875</v>
      </c>
      <c r="Q448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9">
        <v>30000</v>
      </c>
      <c r="E449" s="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8">
        <f t="shared" si="24"/>
        <v>1.6666666666666666E-2</v>
      </c>
      <c r="P449" s="6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9">
        <v>2500</v>
      </c>
      <c r="E450" s="9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8">
        <f t="shared" si="24"/>
        <v>3.2804000000000002</v>
      </c>
      <c r="P450" s="6">
        <f t="shared" si="25"/>
        <v>20.502500000000001</v>
      </c>
      <c r="Q450" t="s">
        <v>8309</v>
      </c>
      <c r="R450" t="s">
        <v>8315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9">
        <v>2000</v>
      </c>
      <c r="E451" s="9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8">
        <f t="shared" ref="O451:O514" si="28">E451/D451*100</f>
        <v>2.25</v>
      </c>
      <c r="P451" s="6">
        <f t="shared" ref="P451:P514" si="29">AVERAGE(E451/L451)</f>
        <v>9</v>
      </c>
      <c r="Q451" t="s">
        <v>8309</v>
      </c>
      <c r="R451" t="s">
        <v>8315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9">
        <v>50000</v>
      </c>
      <c r="E452" s="9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8">
        <f t="shared" si="28"/>
        <v>0.79200000000000004</v>
      </c>
      <c r="P452" s="6">
        <f t="shared" si="29"/>
        <v>56.571428571428569</v>
      </c>
      <c r="Q452" t="s">
        <v>8309</v>
      </c>
      <c r="R452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9">
        <v>20000</v>
      </c>
      <c r="E453" s="9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8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9">
        <v>750</v>
      </c>
      <c r="E454" s="9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8">
        <f t="shared" si="28"/>
        <v>64</v>
      </c>
      <c r="P454" s="6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9">
        <v>94875</v>
      </c>
      <c r="E455" s="9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8">
        <f t="shared" si="28"/>
        <v>2.7404479578392621E-2</v>
      </c>
      <c r="P455" s="6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9">
        <v>10000</v>
      </c>
      <c r="E456" s="9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8">
        <f t="shared" si="28"/>
        <v>0.82000000000000006</v>
      </c>
      <c r="P456" s="6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9">
        <v>65000</v>
      </c>
      <c r="E457" s="9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8">
        <f t="shared" si="28"/>
        <v>6.9230769230769221E-2</v>
      </c>
      <c r="P457" s="6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9">
        <v>8888</v>
      </c>
      <c r="E458" s="9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8">
        <f t="shared" si="28"/>
        <v>0.68631863186318631</v>
      </c>
      <c r="P458" s="6">
        <f t="shared" si="29"/>
        <v>20.333333333333332</v>
      </c>
      <c r="Q458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9">
        <v>20000</v>
      </c>
      <c r="E459" s="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8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9">
        <v>10000</v>
      </c>
      <c r="E460" s="9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8">
        <f t="shared" si="28"/>
        <v>8.2100000000000009</v>
      </c>
      <c r="P460" s="6">
        <f t="shared" si="29"/>
        <v>16.755102040816325</v>
      </c>
      <c r="Q460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9">
        <v>39000</v>
      </c>
      <c r="E461" s="9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8">
        <f t="shared" si="28"/>
        <v>6.4102564102564097E-2</v>
      </c>
      <c r="P461" s="6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9">
        <v>8500</v>
      </c>
      <c r="E462" s="9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8">
        <f t="shared" si="28"/>
        <v>0.29411764705882354</v>
      </c>
      <c r="P462" s="6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9">
        <v>550</v>
      </c>
      <c r="E463" s="9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8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9">
        <v>100000</v>
      </c>
      <c r="E464" s="9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8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9">
        <v>55000</v>
      </c>
      <c r="E465" s="9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8">
        <f t="shared" si="28"/>
        <v>2.2727272727272729</v>
      </c>
      <c r="P465" s="6">
        <f t="shared" si="29"/>
        <v>113.63636363636364</v>
      </c>
      <c r="Q465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8">
        <f t="shared" si="28"/>
        <v>9.9009900990099015E-2</v>
      </c>
      <c r="P466" s="6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9">
        <v>512</v>
      </c>
      <c r="E467" s="9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8">
        <f t="shared" si="28"/>
        <v>26.953125</v>
      </c>
      <c r="P467" s="6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9">
        <v>10000</v>
      </c>
      <c r="E468" s="9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8">
        <f t="shared" si="28"/>
        <v>0.76</v>
      </c>
      <c r="P468" s="6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9">
        <v>20000</v>
      </c>
      <c r="E469" s="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8">
        <f t="shared" si="28"/>
        <v>21.574999999999999</v>
      </c>
      <c r="P469" s="6">
        <f t="shared" si="29"/>
        <v>110.64102564102564</v>
      </c>
      <c r="Q469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9">
        <v>7500</v>
      </c>
      <c r="E470" s="9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8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9">
        <v>6000</v>
      </c>
      <c r="E471" s="9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8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9">
        <v>5000</v>
      </c>
      <c r="E472" s="9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8">
        <f t="shared" si="28"/>
        <v>1.02</v>
      </c>
      <c r="P472" s="6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9">
        <v>55000</v>
      </c>
      <c r="E473" s="9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8">
        <f t="shared" si="28"/>
        <v>11.892727272727273</v>
      </c>
      <c r="P473" s="6">
        <f t="shared" si="29"/>
        <v>38.476470588235294</v>
      </c>
      <c r="Q473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9">
        <v>800</v>
      </c>
      <c r="E474" s="9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8">
        <f t="shared" si="28"/>
        <v>17.625</v>
      </c>
      <c r="P474" s="6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9">
        <v>30000</v>
      </c>
      <c r="E475" s="9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8">
        <f t="shared" si="28"/>
        <v>2.87</v>
      </c>
      <c r="P475" s="6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9">
        <v>3300</v>
      </c>
      <c r="E476" s="9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8">
        <f t="shared" si="28"/>
        <v>3.0303030303030304E-2</v>
      </c>
      <c r="P476" s="6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9">
        <v>2000</v>
      </c>
      <c r="E477" s="9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8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9">
        <v>220000</v>
      </c>
      <c r="E478" s="9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8">
        <f t="shared" si="28"/>
        <v>2.230268181818182</v>
      </c>
      <c r="P478" s="6">
        <f t="shared" si="29"/>
        <v>39.569274193548388</v>
      </c>
      <c r="Q478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9">
        <v>1500</v>
      </c>
      <c r="E479" s="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8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9">
        <v>10000</v>
      </c>
      <c r="E480" s="9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8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9">
        <v>15000</v>
      </c>
      <c r="E481" s="9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8">
        <f t="shared" si="28"/>
        <v>32.56</v>
      </c>
      <c r="P481" s="6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9">
        <v>40000</v>
      </c>
      <c r="E482" s="9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8">
        <f t="shared" si="28"/>
        <v>19.41</v>
      </c>
      <c r="P482" s="6">
        <f t="shared" si="29"/>
        <v>55.457142857142856</v>
      </c>
      <c r="Q482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9">
        <v>30000</v>
      </c>
      <c r="E483" s="9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8">
        <f t="shared" si="28"/>
        <v>6.1</v>
      </c>
      <c r="P483" s="6">
        <f t="shared" si="29"/>
        <v>87.142857142857139</v>
      </c>
      <c r="Q483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9">
        <v>10000</v>
      </c>
      <c r="E484" s="9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8">
        <f t="shared" si="28"/>
        <v>0.1</v>
      </c>
      <c r="P484" s="6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9">
        <v>15000</v>
      </c>
      <c r="E485" s="9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8">
        <f t="shared" si="28"/>
        <v>50.2</v>
      </c>
      <c r="P485" s="6">
        <f t="shared" si="29"/>
        <v>51.224489795918366</v>
      </c>
      <c r="Q485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9">
        <v>80000</v>
      </c>
      <c r="E486" s="9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8">
        <f t="shared" si="28"/>
        <v>0.18625</v>
      </c>
      <c r="P486" s="6">
        <f t="shared" si="29"/>
        <v>13.545454545454545</v>
      </c>
      <c r="Q486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9">
        <v>37956</v>
      </c>
      <c r="E487" s="9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8">
        <f t="shared" si="28"/>
        <v>21.906971229845084</v>
      </c>
      <c r="P487" s="6">
        <f t="shared" si="29"/>
        <v>66.520080000000007</v>
      </c>
      <c r="Q48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9">
        <v>550000</v>
      </c>
      <c r="E488" s="9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8">
        <f t="shared" si="28"/>
        <v>9.0909090909090905E-3</v>
      </c>
      <c r="P488" s="6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9">
        <v>50000</v>
      </c>
      <c r="E489" s="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8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9">
        <v>12000</v>
      </c>
      <c r="E490" s="9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8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9">
        <v>74997</v>
      </c>
      <c r="E491" s="9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8">
        <f t="shared" si="28"/>
        <v>0.28667813379201834</v>
      </c>
      <c r="P491" s="6">
        <f t="shared" si="29"/>
        <v>71.666666666666671</v>
      </c>
      <c r="Q491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9">
        <v>1000</v>
      </c>
      <c r="E492" s="9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8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9">
        <v>10000</v>
      </c>
      <c r="E493" s="9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8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9">
        <v>10000000</v>
      </c>
      <c r="E494" s="9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8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9">
        <v>30000</v>
      </c>
      <c r="E495" s="9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8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9">
        <v>20000</v>
      </c>
      <c r="E496" s="9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8">
        <f t="shared" si="28"/>
        <v>0.155</v>
      </c>
      <c r="P496" s="6">
        <f t="shared" si="29"/>
        <v>10.333333333333334</v>
      </c>
      <c r="Q496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9">
        <v>7000</v>
      </c>
      <c r="E497" s="9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8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9">
        <v>60000</v>
      </c>
      <c r="E498" s="9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8">
        <f t="shared" si="28"/>
        <v>1.6666666666666668E-3</v>
      </c>
      <c r="P498" s="6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9">
        <v>4480</v>
      </c>
      <c r="E499" s="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8">
        <f t="shared" si="28"/>
        <v>0.6696428571428571</v>
      </c>
      <c r="P499" s="6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9">
        <v>65108</v>
      </c>
      <c r="E500" s="9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8">
        <f t="shared" si="28"/>
        <v>4.5985132395404564</v>
      </c>
      <c r="P500" s="6">
        <f t="shared" si="29"/>
        <v>136.09090909090909</v>
      </c>
      <c r="Q500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9">
        <v>20000</v>
      </c>
      <c r="E501" s="9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8">
        <f t="shared" si="28"/>
        <v>9.5500000000000007</v>
      </c>
      <c r="P501" s="6">
        <f t="shared" si="29"/>
        <v>73.461538461538467</v>
      </c>
      <c r="Q501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9">
        <v>6500</v>
      </c>
      <c r="E502" s="9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8">
        <f t="shared" si="28"/>
        <v>3.3076923076923079</v>
      </c>
      <c r="P502" s="6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9">
        <v>10000</v>
      </c>
      <c r="E503" s="9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8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9">
        <v>20000</v>
      </c>
      <c r="E504" s="9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8">
        <f t="shared" si="28"/>
        <v>1.1499999999999999</v>
      </c>
      <c r="P504" s="6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9">
        <v>6500</v>
      </c>
      <c r="E505" s="9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8">
        <f t="shared" si="28"/>
        <v>1.7538461538461538</v>
      </c>
      <c r="P505" s="6">
        <f t="shared" si="29"/>
        <v>12.666666666666666</v>
      </c>
      <c r="Q505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9">
        <v>24500</v>
      </c>
      <c r="E506" s="9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8">
        <f t="shared" si="28"/>
        <v>1.3673469387755102</v>
      </c>
      <c r="P506" s="6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9">
        <v>12000</v>
      </c>
      <c r="E507" s="9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8">
        <f t="shared" si="28"/>
        <v>0.43333333333333329</v>
      </c>
      <c r="P507" s="6">
        <f t="shared" si="29"/>
        <v>3.7142857142857144</v>
      </c>
      <c r="Q50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9">
        <v>200000</v>
      </c>
      <c r="E508" s="9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8">
        <f t="shared" si="28"/>
        <v>0.125</v>
      </c>
      <c r="P508" s="6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9">
        <v>20000</v>
      </c>
      <c r="E509" s="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8">
        <f t="shared" si="28"/>
        <v>3.2</v>
      </c>
      <c r="P509" s="6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9">
        <v>50000</v>
      </c>
      <c r="E510" s="9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8">
        <f t="shared" si="28"/>
        <v>0.8</v>
      </c>
      <c r="P510" s="6">
        <f t="shared" si="29"/>
        <v>133.33333333333334</v>
      </c>
      <c r="Q510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9">
        <v>5000</v>
      </c>
      <c r="E511" s="9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8">
        <f t="shared" si="28"/>
        <v>0.2</v>
      </c>
      <c r="P511" s="6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9">
        <v>14000</v>
      </c>
      <c r="E512" s="9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8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9">
        <v>5000</v>
      </c>
      <c r="E513" s="9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8">
        <f t="shared" si="28"/>
        <v>3</v>
      </c>
      <c r="P513" s="6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9">
        <v>8000</v>
      </c>
      <c r="E514" s="9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8">
        <f t="shared" si="28"/>
        <v>0.13749999999999998</v>
      </c>
      <c r="P514" s="6">
        <f t="shared" si="29"/>
        <v>5.5</v>
      </c>
      <c r="Q514" t="s">
        <v>8309</v>
      </c>
      <c r="R514" t="s">
        <v>8315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9">
        <v>50000</v>
      </c>
      <c r="E515" s="9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8">
        <f t="shared" ref="O515:O578" si="32">E515/D515*100</f>
        <v>13.923999999999999</v>
      </c>
      <c r="P515" s="6">
        <f t="shared" ref="P515:P578" si="33">AVERAGE(E515/L515)</f>
        <v>102.38235294117646</v>
      </c>
      <c r="Q515" t="s">
        <v>8309</v>
      </c>
      <c r="R515" t="s">
        <v>8315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8">
        <f t="shared" si="32"/>
        <v>3.3333333333333335</v>
      </c>
      <c r="P516" s="6">
        <f t="shared" si="33"/>
        <v>16.666666666666668</v>
      </c>
      <c r="Q516" t="s">
        <v>8309</v>
      </c>
      <c r="R516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9">
        <v>97000</v>
      </c>
      <c r="E517" s="9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8">
        <f t="shared" si="32"/>
        <v>25.41340206185567</v>
      </c>
      <c r="P517" s="6">
        <f t="shared" si="33"/>
        <v>725.02941176470586</v>
      </c>
      <c r="Q51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9">
        <v>5000</v>
      </c>
      <c r="E518" s="9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8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9">
        <v>15000</v>
      </c>
      <c r="E519" s="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8">
        <f t="shared" si="32"/>
        <v>1.3666666666666667</v>
      </c>
      <c r="P519" s="6">
        <f t="shared" si="33"/>
        <v>68.333333333333329</v>
      </c>
      <c r="Q519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9">
        <v>7175</v>
      </c>
      <c r="E520" s="9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8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9">
        <v>12001</v>
      </c>
      <c r="E521" s="9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8">
        <f t="shared" si="32"/>
        <v>22.881426547787683</v>
      </c>
      <c r="P521" s="6">
        <f t="shared" si="33"/>
        <v>39.228571428571428</v>
      </c>
      <c r="Q521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9">
        <v>5000</v>
      </c>
      <c r="E522" s="9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8">
        <f t="shared" si="32"/>
        <v>102.1</v>
      </c>
      <c r="P522" s="6">
        <f t="shared" si="33"/>
        <v>150.14705882352942</v>
      </c>
      <c r="Q522" t="s">
        <v>8316</v>
      </c>
      <c r="R522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9">
        <v>5000</v>
      </c>
      <c r="E523" s="9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8">
        <f t="shared" si="32"/>
        <v>104.64</v>
      </c>
      <c r="P523" s="6">
        <f t="shared" si="33"/>
        <v>93.428571428571431</v>
      </c>
      <c r="Q523" t="s">
        <v>8316</v>
      </c>
      <c r="R523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9">
        <v>3000</v>
      </c>
      <c r="E524" s="9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8">
        <f t="shared" si="32"/>
        <v>114.66666666666667</v>
      </c>
      <c r="P524" s="6">
        <f t="shared" si="33"/>
        <v>110.96774193548387</v>
      </c>
      <c r="Q524" t="s">
        <v>8316</v>
      </c>
      <c r="R524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9">
        <v>5000</v>
      </c>
      <c r="E525" s="9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8">
        <f t="shared" si="32"/>
        <v>120.6</v>
      </c>
      <c r="P525" s="6">
        <f t="shared" si="33"/>
        <v>71.785714285714292</v>
      </c>
      <c r="Q525" t="s">
        <v>8316</v>
      </c>
      <c r="R525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9">
        <v>3500</v>
      </c>
      <c r="E526" s="9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8">
        <f t="shared" si="32"/>
        <v>108.67285714285715</v>
      </c>
      <c r="P526" s="6">
        <f t="shared" si="33"/>
        <v>29.258076923076924</v>
      </c>
      <c r="Q526" t="s">
        <v>8316</v>
      </c>
      <c r="R526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9">
        <v>12000</v>
      </c>
      <c r="E527" s="9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8">
        <f t="shared" si="32"/>
        <v>100</v>
      </c>
      <c r="P527" s="6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9">
        <v>1500</v>
      </c>
      <c r="E528" s="9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8">
        <f t="shared" si="32"/>
        <v>113.99999999999999</v>
      </c>
      <c r="P528" s="6">
        <f t="shared" si="33"/>
        <v>74.347826086956516</v>
      </c>
      <c r="Q528" t="s">
        <v>8316</v>
      </c>
      <c r="R528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9">
        <v>10000</v>
      </c>
      <c r="E529" s="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8">
        <f t="shared" si="32"/>
        <v>100.85</v>
      </c>
      <c r="P529" s="6">
        <f t="shared" si="33"/>
        <v>63.829113924050631</v>
      </c>
      <c r="Q529" t="s">
        <v>8316</v>
      </c>
      <c r="R529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9">
        <v>1150</v>
      </c>
      <c r="E530" s="9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8">
        <f t="shared" si="32"/>
        <v>115.65217391304347</v>
      </c>
      <c r="P530" s="6">
        <f t="shared" si="33"/>
        <v>44.333333333333336</v>
      </c>
      <c r="Q530" t="s">
        <v>8316</v>
      </c>
      <c r="R530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8">
        <f t="shared" si="32"/>
        <v>130.41666666666666</v>
      </c>
      <c r="P531" s="6">
        <f t="shared" si="33"/>
        <v>86.944444444444443</v>
      </c>
      <c r="Q531" t="s">
        <v>8316</v>
      </c>
      <c r="R531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9">
        <v>3405</v>
      </c>
      <c r="E532" s="9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8">
        <f t="shared" si="32"/>
        <v>107.78267254038178</v>
      </c>
      <c r="P532" s="6">
        <f t="shared" si="33"/>
        <v>126.55172413793103</v>
      </c>
      <c r="Q532" t="s">
        <v>8316</v>
      </c>
      <c r="R532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9">
        <v>4000</v>
      </c>
      <c r="E533" s="9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8">
        <f t="shared" si="32"/>
        <v>100</v>
      </c>
      <c r="P533" s="6">
        <f t="shared" si="33"/>
        <v>129.03225806451613</v>
      </c>
      <c r="Q533" t="s">
        <v>8316</v>
      </c>
      <c r="R533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9">
        <v>10000</v>
      </c>
      <c r="E534" s="9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8">
        <f t="shared" si="32"/>
        <v>123.25</v>
      </c>
      <c r="P534" s="6">
        <f t="shared" si="33"/>
        <v>71.242774566473983</v>
      </c>
      <c r="Q534" t="s">
        <v>8316</v>
      </c>
      <c r="R534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9">
        <v>2000</v>
      </c>
      <c r="E535" s="9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8">
        <f t="shared" si="32"/>
        <v>100.2</v>
      </c>
      <c r="P535" s="6">
        <f t="shared" si="33"/>
        <v>117.88235294117646</v>
      </c>
      <c r="Q535" t="s">
        <v>8316</v>
      </c>
      <c r="R535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9">
        <v>15000</v>
      </c>
      <c r="E536" s="9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8">
        <f t="shared" si="32"/>
        <v>104.66666666666666</v>
      </c>
      <c r="P536" s="6">
        <f t="shared" si="33"/>
        <v>327.08333333333331</v>
      </c>
      <c r="Q536" t="s">
        <v>8316</v>
      </c>
      <c r="R536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9">
        <v>2000</v>
      </c>
      <c r="E537" s="9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8">
        <f t="shared" si="32"/>
        <v>102.49999999999999</v>
      </c>
      <c r="P537" s="6">
        <f t="shared" si="33"/>
        <v>34.745762711864408</v>
      </c>
      <c r="Q537" t="s">
        <v>8316</v>
      </c>
      <c r="R53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9">
        <v>3300</v>
      </c>
      <c r="E538" s="9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8">
        <f t="shared" si="32"/>
        <v>118.25757575757576</v>
      </c>
      <c r="P538" s="6">
        <f t="shared" si="33"/>
        <v>100.06410256410257</v>
      </c>
      <c r="Q538" t="s">
        <v>8316</v>
      </c>
      <c r="R538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9">
        <v>2000</v>
      </c>
      <c r="E539" s="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8">
        <f t="shared" si="32"/>
        <v>120.5</v>
      </c>
      <c r="P539" s="6">
        <f t="shared" si="33"/>
        <v>40.847457627118644</v>
      </c>
      <c r="Q539" t="s">
        <v>8316</v>
      </c>
      <c r="R539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9">
        <v>5000</v>
      </c>
      <c r="E540" s="9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8">
        <f t="shared" si="32"/>
        <v>302.42</v>
      </c>
      <c r="P540" s="6">
        <f t="shared" si="33"/>
        <v>252.01666666666668</v>
      </c>
      <c r="Q540" t="s">
        <v>8316</v>
      </c>
      <c r="R540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9">
        <v>500</v>
      </c>
      <c r="E541" s="9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8">
        <f t="shared" si="32"/>
        <v>100.64400000000001</v>
      </c>
      <c r="P541" s="6">
        <f t="shared" si="33"/>
        <v>25.161000000000001</v>
      </c>
      <c r="Q541" t="s">
        <v>8316</v>
      </c>
      <c r="R541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9">
        <v>15000</v>
      </c>
      <c r="E542" s="9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8">
        <f t="shared" si="32"/>
        <v>6.6666666666666671E-3</v>
      </c>
      <c r="P542" s="6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9">
        <v>4500</v>
      </c>
      <c r="E543" s="9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8">
        <f t="shared" si="32"/>
        <v>0.55555555555555558</v>
      </c>
      <c r="P543" s="6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9">
        <v>250000</v>
      </c>
      <c r="E544" s="9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8">
        <f t="shared" si="32"/>
        <v>3.9999999999999996E-4</v>
      </c>
      <c r="P544" s="6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9">
        <v>22000</v>
      </c>
      <c r="E545" s="9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8">
        <f t="shared" si="32"/>
        <v>0.31818181818181818</v>
      </c>
      <c r="P545" s="6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9">
        <v>500</v>
      </c>
      <c r="E546" s="9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8">
        <f t="shared" si="32"/>
        <v>1.2</v>
      </c>
      <c r="P546" s="6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8">
        <f t="shared" si="32"/>
        <v>27.383999999999997</v>
      </c>
      <c r="P547" s="6">
        <f t="shared" si="33"/>
        <v>402.70588235294116</v>
      </c>
      <c r="Q547" t="s">
        <v>8318</v>
      </c>
      <c r="R54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9">
        <v>60000</v>
      </c>
      <c r="E548" s="9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8">
        <f t="shared" si="32"/>
        <v>8.666666666666667E-2</v>
      </c>
      <c r="P548" s="6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9">
        <v>7500</v>
      </c>
      <c r="E549" s="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8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9">
        <v>10000</v>
      </c>
      <c r="E550" s="9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8">
        <f t="shared" si="32"/>
        <v>0.09</v>
      </c>
      <c r="P550" s="6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9">
        <v>2500</v>
      </c>
      <c r="E551" s="9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8">
        <f t="shared" si="32"/>
        <v>2.7199999999999998</v>
      </c>
      <c r="P551" s="6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8">
        <f t="shared" si="32"/>
        <v>0.70000000000000007</v>
      </c>
      <c r="P552" s="6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9">
        <v>75000</v>
      </c>
      <c r="E553" s="9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8">
        <f t="shared" si="32"/>
        <v>5.0413333333333332</v>
      </c>
      <c r="P553" s="6">
        <f t="shared" si="33"/>
        <v>135.03571428571428</v>
      </c>
      <c r="Q553" t="s">
        <v>8318</v>
      </c>
      <c r="R553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9">
        <v>45000</v>
      </c>
      <c r="E554" s="9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8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9">
        <v>25000</v>
      </c>
      <c r="E555" s="9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8">
        <f t="shared" si="32"/>
        <v>0.49199999999999999</v>
      </c>
      <c r="P555" s="6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9">
        <v>3870</v>
      </c>
      <c r="E556" s="9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8">
        <f t="shared" si="32"/>
        <v>36.589147286821706</v>
      </c>
      <c r="P556" s="6">
        <f t="shared" si="33"/>
        <v>64.36363636363636</v>
      </c>
      <c r="Q556" t="s">
        <v>8318</v>
      </c>
      <c r="R556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9">
        <v>7500</v>
      </c>
      <c r="E557" s="9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8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9">
        <v>8000</v>
      </c>
      <c r="E558" s="9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8">
        <f t="shared" si="32"/>
        <v>2.5</v>
      </c>
      <c r="P558" s="6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8">
        <f t="shared" si="32"/>
        <v>0.91066666666666674</v>
      </c>
      <c r="P559" s="6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9">
        <v>750</v>
      </c>
      <c r="E560" s="9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8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9">
        <v>240000</v>
      </c>
      <c r="E561" s="9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8">
        <f t="shared" si="32"/>
        <v>2.0833333333333336E-2</v>
      </c>
      <c r="P561" s="6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8">
        <f t="shared" si="32"/>
        <v>1.2E-2</v>
      </c>
      <c r="P562" s="6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9">
        <v>15000</v>
      </c>
      <c r="E563" s="9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8">
        <f t="shared" si="32"/>
        <v>0.36666666666666664</v>
      </c>
      <c r="P563" s="6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9">
        <v>50000</v>
      </c>
      <c r="E564" s="9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8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9">
        <v>75000</v>
      </c>
      <c r="E565" s="9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8">
        <f t="shared" si="32"/>
        <v>9.0666666666666659E-2</v>
      </c>
      <c r="P565" s="6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8">
        <f t="shared" si="32"/>
        <v>5.5555555555555558E-3</v>
      </c>
      <c r="P566" s="6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9">
        <v>25000</v>
      </c>
      <c r="E567" s="9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8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9">
        <v>5000</v>
      </c>
      <c r="E568" s="9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8">
        <f t="shared" si="32"/>
        <v>0.02</v>
      </c>
      <c r="P568" s="6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9">
        <v>10000</v>
      </c>
      <c r="E569" s="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8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9">
        <v>24500</v>
      </c>
      <c r="E570" s="9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8">
        <f t="shared" si="32"/>
        <v>1</v>
      </c>
      <c r="P570" s="6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8">
        <f t="shared" si="32"/>
        <v>0.8</v>
      </c>
      <c r="P571" s="6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9">
        <v>85000</v>
      </c>
      <c r="E572" s="9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8">
        <f t="shared" si="32"/>
        <v>0.16705882352941176</v>
      </c>
      <c r="P572" s="6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9">
        <v>25000</v>
      </c>
      <c r="E573" s="9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8">
        <f t="shared" si="32"/>
        <v>0.42399999999999999</v>
      </c>
      <c r="P573" s="6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9">
        <v>2500</v>
      </c>
      <c r="E574" s="9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8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9">
        <v>88888</v>
      </c>
      <c r="E575" s="9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8">
        <f t="shared" si="32"/>
        <v>0.38925389253892539</v>
      </c>
      <c r="P575" s="6">
        <f t="shared" si="33"/>
        <v>38.444444444444443</v>
      </c>
      <c r="Q575" t="s">
        <v>8318</v>
      </c>
      <c r="R575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9">
        <v>11180</v>
      </c>
      <c r="E576" s="9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8">
        <f t="shared" si="32"/>
        <v>0.7155635062611807</v>
      </c>
      <c r="P576" s="6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8">
        <f t="shared" si="32"/>
        <v>0.43166666666666664</v>
      </c>
      <c r="P577" s="6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9">
        <v>80000</v>
      </c>
      <c r="E578" s="9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8">
        <f t="shared" si="32"/>
        <v>1.25E-3</v>
      </c>
      <c r="P578" s="6">
        <f t="shared" si="33"/>
        <v>1</v>
      </c>
      <c r="Q578" t="s">
        <v>8318</v>
      </c>
      <c r="R578" t="s">
        <v>8319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9">
        <v>5000</v>
      </c>
      <c r="E579" s="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8">
        <f t="shared" ref="O579:O642" si="36">E579/D579*100</f>
        <v>0.2</v>
      </c>
      <c r="P579" s="6">
        <f t="shared" ref="P579:P642" si="37">AVERAGE(E579/L579)</f>
        <v>10</v>
      </c>
      <c r="Q579" t="s">
        <v>8318</v>
      </c>
      <c r="R579" t="s">
        <v>8319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9">
        <v>125000</v>
      </c>
      <c r="E580" s="9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8">
        <f t="shared" si="36"/>
        <v>1.12E-2</v>
      </c>
      <c r="P580" s="6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9">
        <v>12000</v>
      </c>
      <c r="E581" s="9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8">
        <f t="shared" si="36"/>
        <v>1.4583333333333333</v>
      </c>
      <c r="P581" s="6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9">
        <v>3000</v>
      </c>
      <c r="E582" s="9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8">
        <f t="shared" si="36"/>
        <v>3.3333333333333333E-2</v>
      </c>
      <c r="P582" s="6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9">
        <v>400</v>
      </c>
      <c r="E583" s="9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8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9">
        <v>100000</v>
      </c>
      <c r="E584" s="9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8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9">
        <v>9000</v>
      </c>
      <c r="E585" s="9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8">
        <f t="shared" si="36"/>
        <v>1.1111111111111112E-2</v>
      </c>
      <c r="P585" s="6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9">
        <v>1000</v>
      </c>
      <c r="E586" s="9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8">
        <f t="shared" si="36"/>
        <v>1</v>
      </c>
      <c r="P586" s="6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9">
        <v>9000</v>
      </c>
      <c r="E587" s="9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8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9">
        <v>10000</v>
      </c>
      <c r="E588" s="9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8">
        <f t="shared" si="36"/>
        <v>0.55999999999999994</v>
      </c>
      <c r="P588" s="6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8">
        <f t="shared" si="36"/>
        <v>9.0833333333333339</v>
      </c>
      <c r="P589" s="6">
        <f t="shared" si="37"/>
        <v>389.28571428571428</v>
      </c>
      <c r="Q589" t="s">
        <v>8318</v>
      </c>
      <c r="R589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8">
        <f t="shared" si="36"/>
        <v>3.3444444444444441</v>
      </c>
      <c r="P590" s="6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9">
        <v>7500</v>
      </c>
      <c r="E591" s="9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8">
        <f t="shared" si="36"/>
        <v>1.3333333333333334E-2</v>
      </c>
      <c r="P591" s="6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9">
        <v>5000</v>
      </c>
      <c r="E592" s="9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8">
        <f t="shared" si="36"/>
        <v>4.46</v>
      </c>
      <c r="P592" s="6">
        <f t="shared" si="37"/>
        <v>24.777777777777779</v>
      </c>
      <c r="Q592" t="s">
        <v>8318</v>
      </c>
      <c r="R592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9">
        <v>100000</v>
      </c>
      <c r="E593" s="9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8">
        <f t="shared" si="36"/>
        <v>6.0999999999999999E-2</v>
      </c>
      <c r="P593" s="6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9">
        <v>7500</v>
      </c>
      <c r="E594" s="9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8">
        <f t="shared" si="36"/>
        <v>3.3333333333333335</v>
      </c>
      <c r="P594" s="6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9">
        <v>500</v>
      </c>
      <c r="E595" s="9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8">
        <f t="shared" si="36"/>
        <v>23</v>
      </c>
      <c r="P595" s="6">
        <f t="shared" si="37"/>
        <v>16.428571428571427</v>
      </c>
      <c r="Q595" t="s">
        <v>8318</v>
      </c>
      <c r="R595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9">
        <v>25000</v>
      </c>
      <c r="E596" s="9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8">
        <f t="shared" si="36"/>
        <v>0.104</v>
      </c>
      <c r="P596" s="6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9">
        <v>100000</v>
      </c>
      <c r="E597" s="9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8">
        <f t="shared" si="36"/>
        <v>0.42599999999999999</v>
      </c>
      <c r="P597" s="6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9">
        <v>20000</v>
      </c>
      <c r="E598" s="9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8">
        <f t="shared" si="36"/>
        <v>0.03</v>
      </c>
      <c r="P598" s="6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9">
        <v>7500</v>
      </c>
      <c r="E599" s="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8">
        <f t="shared" si="36"/>
        <v>0.26666666666666666</v>
      </c>
      <c r="P599" s="6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9">
        <v>2500</v>
      </c>
      <c r="E600" s="9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8">
        <f t="shared" si="36"/>
        <v>34</v>
      </c>
      <c r="P600" s="6">
        <f t="shared" si="37"/>
        <v>121.42857142857143</v>
      </c>
      <c r="Q600" t="s">
        <v>8318</v>
      </c>
      <c r="R600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9">
        <v>50000</v>
      </c>
      <c r="E601" s="9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8">
        <f t="shared" si="36"/>
        <v>6.2E-2</v>
      </c>
      <c r="P601" s="6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9">
        <v>5000</v>
      </c>
      <c r="E602" s="9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8">
        <f t="shared" si="36"/>
        <v>2</v>
      </c>
      <c r="P602" s="6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8">
        <f t="shared" si="36"/>
        <v>1.4000000000000001</v>
      </c>
      <c r="P603" s="6">
        <f t="shared" si="37"/>
        <v>23.333333333333332</v>
      </c>
      <c r="Q603" t="s">
        <v>8318</v>
      </c>
      <c r="R603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9">
        <v>70000</v>
      </c>
      <c r="E604" s="9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8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9">
        <v>15000</v>
      </c>
      <c r="E605" s="9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8">
        <f t="shared" si="36"/>
        <v>3.9334666666666664</v>
      </c>
      <c r="P605" s="6">
        <f t="shared" si="37"/>
        <v>45.386153846153846</v>
      </c>
      <c r="Q605" t="s">
        <v>8318</v>
      </c>
      <c r="R605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9">
        <v>1500</v>
      </c>
      <c r="E606" s="9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8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9">
        <v>5000</v>
      </c>
      <c r="E607" s="9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8">
        <f t="shared" si="36"/>
        <v>2.62</v>
      </c>
      <c r="P607" s="6">
        <f t="shared" si="37"/>
        <v>16.375</v>
      </c>
      <c r="Q607" t="s">
        <v>8318</v>
      </c>
      <c r="R60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8">
        <f t="shared" si="36"/>
        <v>0.2</v>
      </c>
      <c r="P608" s="6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9">
        <v>250</v>
      </c>
      <c r="E609" s="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8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9">
        <v>150000</v>
      </c>
      <c r="E610" s="9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8">
        <f t="shared" si="36"/>
        <v>0.97400000000000009</v>
      </c>
      <c r="P610" s="6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9">
        <v>780</v>
      </c>
      <c r="E611" s="9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8">
        <f t="shared" si="36"/>
        <v>0.64102564102564097</v>
      </c>
      <c r="P611" s="6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9">
        <v>13803</v>
      </c>
      <c r="E612" s="9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8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9">
        <v>80000</v>
      </c>
      <c r="E613" s="9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8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9">
        <v>10000</v>
      </c>
      <c r="E614" s="9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8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9">
        <v>60000</v>
      </c>
      <c r="E615" s="9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8">
        <f t="shared" si="36"/>
        <v>21.363333333333333</v>
      </c>
      <c r="P615" s="6">
        <f t="shared" si="37"/>
        <v>105.93388429752066</v>
      </c>
      <c r="Q615" t="s">
        <v>8318</v>
      </c>
      <c r="R615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9">
        <v>10000</v>
      </c>
      <c r="E616" s="9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8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9">
        <v>515</v>
      </c>
      <c r="E617" s="9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8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9">
        <v>5000</v>
      </c>
      <c r="E618" s="9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8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9">
        <v>2000</v>
      </c>
      <c r="E619" s="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8">
        <f t="shared" si="36"/>
        <v>3</v>
      </c>
      <c r="P619" s="6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9">
        <v>400</v>
      </c>
      <c r="E620" s="9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8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9">
        <v>2500000</v>
      </c>
      <c r="E621" s="9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8">
        <f t="shared" si="36"/>
        <v>3.9999999999999996E-5</v>
      </c>
      <c r="P621" s="6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8">
        <f t="shared" si="36"/>
        <v>1</v>
      </c>
      <c r="P622" s="6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9">
        <v>25000</v>
      </c>
      <c r="E623" s="9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8">
        <f t="shared" si="36"/>
        <v>1.044</v>
      </c>
      <c r="P623" s="6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9">
        <v>6000</v>
      </c>
      <c r="E624" s="9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8">
        <f t="shared" si="36"/>
        <v>5.6833333333333336</v>
      </c>
      <c r="P624" s="6">
        <f t="shared" si="37"/>
        <v>37.888888888888886</v>
      </c>
      <c r="Q624" t="s">
        <v>8318</v>
      </c>
      <c r="R624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9">
        <v>75000</v>
      </c>
      <c r="E625" s="9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8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9">
        <v>5000</v>
      </c>
      <c r="E626" s="9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8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9">
        <v>25000</v>
      </c>
      <c r="E627" s="9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8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9">
        <v>25000</v>
      </c>
      <c r="E628" s="9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8">
        <f t="shared" si="36"/>
        <v>17.380000000000003</v>
      </c>
      <c r="P628" s="6">
        <f t="shared" si="37"/>
        <v>111.41025641025641</v>
      </c>
      <c r="Q628" t="s">
        <v>8318</v>
      </c>
      <c r="R628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9">
        <v>450000</v>
      </c>
      <c r="E629" s="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8">
        <f t="shared" si="36"/>
        <v>0.02</v>
      </c>
      <c r="P629" s="6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9">
        <v>5000</v>
      </c>
      <c r="E630" s="9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8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9">
        <v>200000</v>
      </c>
      <c r="E631" s="9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8">
        <f t="shared" si="36"/>
        <v>0.17500000000000002</v>
      </c>
      <c r="P631" s="6">
        <f t="shared" si="37"/>
        <v>116.66666666666667</v>
      </c>
      <c r="Q631" t="s">
        <v>8318</v>
      </c>
      <c r="R631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9">
        <v>11999</v>
      </c>
      <c r="E632" s="9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8">
        <f t="shared" si="36"/>
        <v>8.3340278356529712E-2</v>
      </c>
      <c r="P632" s="6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8">
        <f t="shared" si="36"/>
        <v>1.38</v>
      </c>
      <c r="P633" s="6">
        <f t="shared" si="37"/>
        <v>76.666666666666671</v>
      </c>
      <c r="Q633" t="s">
        <v>8318</v>
      </c>
      <c r="R633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9">
        <v>20000</v>
      </c>
      <c r="E634" s="9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8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9">
        <v>10000</v>
      </c>
      <c r="E635" s="9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8">
        <f t="shared" si="36"/>
        <v>12.45</v>
      </c>
      <c r="P635" s="6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9">
        <v>5000</v>
      </c>
      <c r="E636" s="9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8">
        <f t="shared" si="36"/>
        <v>0.02</v>
      </c>
      <c r="P636" s="6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9">
        <v>25000</v>
      </c>
      <c r="E637" s="9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8">
        <f t="shared" si="36"/>
        <v>8.0000000000000002E-3</v>
      </c>
      <c r="P637" s="6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9">
        <v>2000</v>
      </c>
      <c r="E638" s="9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8">
        <f t="shared" si="36"/>
        <v>0.2</v>
      </c>
      <c r="P638" s="6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9">
        <v>100000</v>
      </c>
      <c r="E639" s="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8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8">
        <f t="shared" si="36"/>
        <v>9.0000000000000011E-3</v>
      </c>
      <c r="P640" s="6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9">
        <v>1000000</v>
      </c>
      <c r="E641" s="9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8">
        <f t="shared" si="36"/>
        <v>9.9999999999999991E-5</v>
      </c>
      <c r="P641" s="6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8">
        <f t="shared" si="36"/>
        <v>144.28571428571428</v>
      </c>
      <c r="P642" s="6">
        <f t="shared" si="37"/>
        <v>50.5</v>
      </c>
      <c r="Q642" t="s">
        <v>8318</v>
      </c>
      <c r="R642" t="s">
        <v>8320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9">
        <v>40000</v>
      </c>
      <c r="E643" s="9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8">
        <f t="shared" ref="O643:O706" si="40">E643/D643*100</f>
        <v>119.16249999999999</v>
      </c>
      <c r="P643" s="6">
        <f t="shared" ref="P643:P706" si="41">AVERAGE(E643/L643)</f>
        <v>151.31746031746033</v>
      </c>
      <c r="Q643" t="s">
        <v>8318</v>
      </c>
      <c r="R643" t="s">
        <v>8320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8">
        <f t="shared" si="40"/>
        <v>1460.4850000000001</v>
      </c>
      <c r="P644" s="6">
        <f t="shared" si="41"/>
        <v>134.3592456301748</v>
      </c>
      <c r="Q644" t="s">
        <v>8318</v>
      </c>
      <c r="R644" t="s">
        <v>8320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9">
        <v>25000</v>
      </c>
      <c r="E645" s="9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8">
        <f t="shared" si="40"/>
        <v>105.80799999999999</v>
      </c>
      <c r="P645" s="6">
        <f t="shared" si="41"/>
        <v>174.02631578947367</v>
      </c>
      <c r="Q645" t="s">
        <v>8318</v>
      </c>
      <c r="R645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9">
        <v>25000</v>
      </c>
      <c r="E646" s="9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8">
        <f t="shared" si="40"/>
        <v>300.11791999999997</v>
      </c>
      <c r="P646" s="6">
        <f t="shared" si="41"/>
        <v>73.486268364348675</v>
      </c>
      <c r="Q646" t="s">
        <v>8318</v>
      </c>
      <c r="R646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9">
        <v>2000</v>
      </c>
      <c r="E647" s="9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8">
        <f t="shared" si="40"/>
        <v>278.7</v>
      </c>
      <c r="P647" s="6">
        <f t="shared" si="41"/>
        <v>23.518987341772153</v>
      </c>
      <c r="Q647" t="s">
        <v>8318</v>
      </c>
      <c r="R64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9">
        <v>800</v>
      </c>
      <c r="E648" s="9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8">
        <f t="shared" si="40"/>
        <v>131.87625</v>
      </c>
      <c r="P648" s="6">
        <f t="shared" si="41"/>
        <v>39.074444444444445</v>
      </c>
      <c r="Q648" t="s">
        <v>8318</v>
      </c>
      <c r="R648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8">
        <f t="shared" si="40"/>
        <v>107.05</v>
      </c>
      <c r="P649" s="6">
        <f t="shared" si="41"/>
        <v>125.94117647058823</v>
      </c>
      <c r="Q649" t="s">
        <v>8318</v>
      </c>
      <c r="R649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9">
        <v>35000</v>
      </c>
      <c r="E650" s="9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8">
        <f t="shared" si="40"/>
        <v>126.82285714285715</v>
      </c>
      <c r="P650" s="6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9">
        <v>2500</v>
      </c>
      <c r="E651" s="9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8">
        <f t="shared" si="40"/>
        <v>139.96</v>
      </c>
      <c r="P651" s="6">
        <f t="shared" si="41"/>
        <v>42.670731707317074</v>
      </c>
      <c r="Q651" t="s">
        <v>8318</v>
      </c>
      <c r="R651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9">
        <v>1500</v>
      </c>
      <c r="E652" s="9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8">
        <f t="shared" si="40"/>
        <v>112.4</v>
      </c>
      <c r="P652" s="6">
        <f t="shared" si="41"/>
        <v>35.125</v>
      </c>
      <c r="Q652" t="s">
        <v>8318</v>
      </c>
      <c r="R652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9">
        <v>25000</v>
      </c>
      <c r="E653" s="9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8">
        <f t="shared" si="40"/>
        <v>100.52799999999999</v>
      </c>
      <c r="P653" s="6">
        <f t="shared" si="41"/>
        <v>239.35238095238094</v>
      </c>
      <c r="Q653" t="s">
        <v>8318</v>
      </c>
      <c r="R653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9">
        <v>3000</v>
      </c>
      <c r="E654" s="9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8">
        <f t="shared" si="40"/>
        <v>100.46666666666665</v>
      </c>
      <c r="P654" s="6">
        <f t="shared" si="41"/>
        <v>107.64285714285714</v>
      </c>
      <c r="Q654" t="s">
        <v>8318</v>
      </c>
      <c r="R654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9">
        <v>75000</v>
      </c>
      <c r="E655" s="9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8">
        <f t="shared" si="40"/>
        <v>141.446</v>
      </c>
      <c r="P655" s="6">
        <f t="shared" si="41"/>
        <v>95.830623306233065</v>
      </c>
      <c r="Q655" t="s">
        <v>8318</v>
      </c>
      <c r="R655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9">
        <v>12000</v>
      </c>
      <c r="E656" s="9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8">
        <f t="shared" si="40"/>
        <v>267.29166666666669</v>
      </c>
      <c r="P656" s="6">
        <f t="shared" si="41"/>
        <v>31.663376110562684</v>
      </c>
      <c r="Q656" t="s">
        <v>8318</v>
      </c>
      <c r="R656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9">
        <v>8000</v>
      </c>
      <c r="E657" s="9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8">
        <f t="shared" si="40"/>
        <v>146.88749999999999</v>
      </c>
      <c r="P657" s="6">
        <f t="shared" si="41"/>
        <v>42.886861313868614</v>
      </c>
      <c r="Q657" t="s">
        <v>8318</v>
      </c>
      <c r="R65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9">
        <v>5000</v>
      </c>
      <c r="E658" s="9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8">
        <f t="shared" si="40"/>
        <v>213.56</v>
      </c>
      <c r="P658" s="6">
        <f t="shared" si="41"/>
        <v>122.73563218390805</v>
      </c>
      <c r="Q658" t="s">
        <v>8318</v>
      </c>
      <c r="R658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9">
        <v>15000</v>
      </c>
      <c r="E659" s="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8">
        <f t="shared" si="40"/>
        <v>125.69999999999999</v>
      </c>
      <c r="P659" s="6">
        <f t="shared" si="41"/>
        <v>190.45454545454547</v>
      </c>
      <c r="Q659" t="s">
        <v>8318</v>
      </c>
      <c r="R659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9">
        <v>28888</v>
      </c>
      <c r="E660" s="9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8">
        <f t="shared" si="40"/>
        <v>104.46206037108834</v>
      </c>
      <c r="P660" s="6">
        <f t="shared" si="41"/>
        <v>109.33695652173913</v>
      </c>
      <c r="Q660" t="s">
        <v>8318</v>
      </c>
      <c r="R660" t="s">
        <v>8320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9">
        <v>3000</v>
      </c>
      <c r="E661" s="9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8">
        <f t="shared" si="40"/>
        <v>100.56666666666668</v>
      </c>
      <c r="P661" s="6">
        <f t="shared" si="41"/>
        <v>143.66666666666666</v>
      </c>
      <c r="Q661" t="s">
        <v>8318</v>
      </c>
      <c r="R661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9">
        <v>50000</v>
      </c>
      <c r="E662" s="9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8">
        <f t="shared" si="40"/>
        <v>3.0579999999999998</v>
      </c>
      <c r="P662" s="6">
        <f t="shared" si="41"/>
        <v>84.944444444444443</v>
      </c>
      <c r="Q662" t="s">
        <v>8318</v>
      </c>
      <c r="R662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9">
        <v>10000</v>
      </c>
      <c r="E663" s="9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8">
        <f t="shared" si="40"/>
        <v>0.95</v>
      </c>
      <c r="P663" s="6">
        <f t="shared" si="41"/>
        <v>10.555555555555555</v>
      </c>
      <c r="Q663" t="s">
        <v>8318</v>
      </c>
      <c r="R663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9">
        <v>39000</v>
      </c>
      <c r="E664" s="9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8">
        <f t="shared" si="40"/>
        <v>0.4</v>
      </c>
      <c r="P664" s="6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9">
        <v>200000</v>
      </c>
      <c r="E665" s="9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8">
        <f t="shared" si="40"/>
        <v>0.35000000000000003</v>
      </c>
      <c r="P665" s="6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9">
        <v>12000</v>
      </c>
      <c r="E666" s="9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8">
        <f t="shared" si="40"/>
        <v>7.5333333333333332</v>
      </c>
      <c r="P666" s="6">
        <f t="shared" si="41"/>
        <v>31.172413793103448</v>
      </c>
      <c r="Q666" t="s">
        <v>8318</v>
      </c>
      <c r="R666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9">
        <v>10000</v>
      </c>
      <c r="E667" s="9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8">
        <f t="shared" si="40"/>
        <v>18.64</v>
      </c>
      <c r="P667" s="6">
        <f t="shared" si="41"/>
        <v>155.33333333333334</v>
      </c>
      <c r="Q667" t="s">
        <v>8318</v>
      </c>
      <c r="R66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9">
        <v>200000</v>
      </c>
      <c r="E668" s="9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8">
        <f t="shared" si="40"/>
        <v>4.0000000000000001E-3</v>
      </c>
      <c r="P668" s="6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8">
        <f t="shared" si="40"/>
        <v>10.02</v>
      </c>
      <c r="P669" s="6">
        <f t="shared" si="41"/>
        <v>178.92857142857142</v>
      </c>
      <c r="Q669" t="s">
        <v>8318</v>
      </c>
      <c r="R669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9">
        <v>15000</v>
      </c>
      <c r="E670" s="9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8">
        <f t="shared" si="40"/>
        <v>4.5600000000000005</v>
      </c>
      <c r="P670" s="6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9">
        <v>200000</v>
      </c>
      <c r="E671" s="9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8">
        <f t="shared" si="40"/>
        <v>21.5075</v>
      </c>
      <c r="P671" s="6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8">
        <f t="shared" si="40"/>
        <v>29.276666666666667</v>
      </c>
      <c r="P672" s="6">
        <f t="shared" si="41"/>
        <v>84.99677419354839</v>
      </c>
      <c r="Q672" t="s">
        <v>8318</v>
      </c>
      <c r="R672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9">
        <v>30000</v>
      </c>
      <c r="E673" s="9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8">
        <f t="shared" si="40"/>
        <v>39.426666666666662</v>
      </c>
      <c r="P673" s="6">
        <f t="shared" si="41"/>
        <v>788.5333333333333</v>
      </c>
      <c r="Q673" t="s">
        <v>8318</v>
      </c>
      <c r="R673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9">
        <v>50000</v>
      </c>
      <c r="E674" s="9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8">
        <f t="shared" si="40"/>
        <v>21.628</v>
      </c>
      <c r="P674" s="6">
        <f t="shared" si="41"/>
        <v>50.29767441860465</v>
      </c>
      <c r="Q674" t="s">
        <v>8318</v>
      </c>
      <c r="R674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9">
        <v>100000</v>
      </c>
      <c r="E675" s="9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8">
        <f t="shared" si="40"/>
        <v>0.20500000000000002</v>
      </c>
      <c r="P675" s="6">
        <f t="shared" si="41"/>
        <v>68.333333333333329</v>
      </c>
      <c r="Q675" t="s">
        <v>8318</v>
      </c>
      <c r="R675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9">
        <v>50000</v>
      </c>
      <c r="E676" s="9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8">
        <f t="shared" si="40"/>
        <v>0.03</v>
      </c>
      <c r="P676" s="6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9">
        <v>6000</v>
      </c>
      <c r="E677" s="9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8">
        <f t="shared" si="40"/>
        <v>14.85</v>
      </c>
      <c r="P677" s="6">
        <f t="shared" si="41"/>
        <v>34.269230769230766</v>
      </c>
      <c r="Q677" t="s">
        <v>8318</v>
      </c>
      <c r="R67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8">
        <f t="shared" si="40"/>
        <v>1.4710000000000001</v>
      </c>
      <c r="P678" s="6">
        <f t="shared" si="41"/>
        <v>61.291666666666664</v>
      </c>
      <c r="Q678" t="s">
        <v>8318</v>
      </c>
      <c r="R678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8">
        <f t="shared" si="40"/>
        <v>25.584</v>
      </c>
      <c r="P679" s="6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9">
        <v>29000</v>
      </c>
      <c r="E680" s="9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8">
        <f t="shared" si="40"/>
        <v>3.8206896551724134</v>
      </c>
      <c r="P680" s="6">
        <f t="shared" si="41"/>
        <v>65.17647058823529</v>
      </c>
      <c r="Q680" t="s">
        <v>8318</v>
      </c>
      <c r="R680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9">
        <v>57000</v>
      </c>
      <c r="E681" s="9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8">
        <f t="shared" si="40"/>
        <v>15.485964912280703</v>
      </c>
      <c r="P681" s="6">
        <f t="shared" si="41"/>
        <v>93.90425531914893</v>
      </c>
      <c r="Q681" t="s">
        <v>8318</v>
      </c>
      <c r="R681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9">
        <v>75000</v>
      </c>
      <c r="E682" s="9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8">
        <f t="shared" si="40"/>
        <v>25.912000000000003</v>
      </c>
      <c r="P682" s="6">
        <f t="shared" si="41"/>
        <v>150.65116279069767</v>
      </c>
      <c r="Q682" t="s">
        <v>8318</v>
      </c>
      <c r="R682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9">
        <v>2500</v>
      </c>
      <c r="E683" s="9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8">
        <f t="shared" si="40"/>
        <v>0.04</v>
      </c>
      <c r="P683" s="6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9">
        <v>50000</v>
      </c>
      <c r="E684" s="9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8">
        <f t="shared" si="40"/>
        <v>0.106</v>
      </c>
      <c r="P684" s="6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9">
        <v>35000</v>
      </c>
      <c r="E685" s="9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8">
        <f t="shared" si="40"/>
        <v>0.85142857142857142</v>
      </c>
      <c r="P685" s="6">
        <f t="shared" si="41"/>
        <v>99.333333333333329</v>
      </c>
      <c r="Q685" t="s">
        <v>8318</v>
      </c>
      <c r="R685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9">
        <v>320000</v>
      </c>
      <c r="E686" s="9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8">
        <f t="shared" si="40"/>
        <v>7.4837500000000006</v>
      </c>
      <c r="P686" s="6">
        <f t="shared" si="41"/>
        <v>177.39259259259259</v>
      </c>
      <c r="Q686" t="s">
        <v>8318</v>
      </c>
      <c r="R686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9">
        <v>2000</v>
      </c>
      <c r="E687" s="9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8">
        <f t="shared" si="40"/>
        <v>27.650000000000002</v>
      </c>
      <c r="P687" s="6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9">
        <v>500000</v>
      </c>
      <c r="E688" s="9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8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9">
        <v>100000</v>
      </c>
      <c r="E689" s="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8">
        <f t="shared" si="40"/>
        <v>3.55</v>
      </c>
      <c r="P689" s="6">
        <f t="shared" si="41"/>
        <v>591.66666666666663</v>
      </c>
      <c r="Q689" t="s">
        <v>8318</v>
      </c>
      <c r="R689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9">
        <v>20000</v>
      </c>
      <c r="E690" s="9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8">
        <f t="shared" si="40"/>
        <v>72.989999999999995</v>
      </c>
      <c r="P690" s="6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9">
        <v>200000</v>
      </c>
      <c r="E691" s="9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8">
        <f t="shared" si="40"/>
        <v>57.648750000000007</v>
      </c>
      <c r="P691" s="6">
        <f t="shared" si="41"/>
        <v>343.14732142857144</v>
      </c>
      <c r="Q691" t="s">
        <v>8318</v>
      </c>
      <c r="R691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9">
        <v>20000</v>
      </c>
      <c r="E692" s="9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8">
        <f t="shared" si="40"/>
        <v>12.34</v>
      </c>
      <c r="P692" s="6">
        <f t="shared" si="41"/>
        <v>72.588235294117652</v>
      </c>
      <c r="Q692" t="s">
        <v>8318</v>
      </c>
      <c r="R692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9">
        <v>50000</v>
      </c>
      <c r="E693" s="9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8">
        <f t="shared" si="40"/>
        <v>0.52</v>
      </c>
      <c r="P693" s="6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9">
        <v>20000</v>
      </c>
      <c r="E694" s="9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8">
        <f t="shared" si="40"/>
        <v>6.5299999999999994</v>
      </c>
      <c r="P694" s="6">
        <f t="shared" si="41"/>
        <v>6.4975124378109452</v>
      </c>
      <c r="Q694" t="s">
        <v>8318</v>
      </c>
      <c r="R694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9">
        <v>100000</v>
      </c>
      <c r="E695" s="9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8">
        <f t="shared" si="40"/>
        <v>35.338000000000001</v>
      </c>
      <c r="P695" s="6">
        <f t="shared" si="41"/>
        <v>119.38513513513513</v>
      </c>
      <c r="Q695" t="s">
        <v>8318</v>
      </c>
      <c r="R695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9">
        <v>150000</v>
      </c>
      <c r="E696" s="9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8">
        <f t="shared" si="40"/>
        <v>0.39333333333333331</v>
      </c>
      <c r="P696" s="6">
        <f t="shared" si="41"/>
        <v>84.285714285714292</v>
      </c>
      <c r="Q696" t="s">
        <v>8318</v>
      </c>
      <c r="R696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9">
        <v>60000</v>
      </c>
      <c r="E697" s="9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8">
        <f t="shared" si="40"/>
        <v>1.06</v>
      </c>
      <c r="P697" s="6">
        <f t="shared" si="41"/>
        <v>90.857142857142861</v>
      </c>
      <c r="Q697" t="s">
        <v>8318</v>
      </c>
      <c r="R69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8">
        <f t="shared" si="40"/>
        <v>5.7142857142857147E-4</v>
      </c>
      <c r="P698" s="6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8">
        <f t="shared" si="40"/>
        <v>46.379999999999995</v>
      </c>
      <c r="P699" s="6">
        <f t="shared" si="41"/>
        <v>20.342105263157894</v>
      </c>
      <c r="Q699" t="s">
        <v>8318</v>
      </c>
      <c r="R699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9">
        <v>100000</v>
      </c>
      <c r="E700" s="9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8">
        <f t="shared" si="40"/>
        <v>15.39</v>
      </c>
      <c r="P700" s="6">
        <f t="shared" si="41"/>
        <v>530.68965517241384</v>
      </c>
      <c r="Q700" t="s">
        <v>8318</v>
      </c>
      <c r="R700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9">
        <v>130000</v>
      </c>
      <c r="E701" s="9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8">
        <f t="shared" si="40"/>
        <v>82.422107692307705</v>
      </c>
      <c r="P701" s="6">
        <f t="shared" si="41"/>
        <v>120.39184269662923</v>
      </c>
      <c r="Q701" t="s">
        <v>8318</v>
      </c>
      <c r="R701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8">
        <f t="shared" si="40"/>
        <v>2.6866666666666665</v>
      </c>
      <c r="P702" s="6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9">
        <v>23000</v>
      </c>
      <c r="E703" s="9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8">
        <f t="shared" si="40"/>
        <v>26.6</v>
      </c>
      <c r="P703" s="6">
        <f t="shared" si="41"/>
        <v>291.33333333333331</v>
      </c>
      <c r="Q703" t="s">
        <v>8318</v>
      </c>
      <c r="R703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9">
        <v>15000</v>
      </c>
      <c r="E704" s="9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8">
        <f t="shared" si="40"/>
        <v>30.813400000000001</v>
      </c>
      <c r="P704" s="6">
        <f t="shared" si="41"/>
        <v>124.9191891891892</v>
      </c>
      <c r="Q704" t="s">
        <v>8318</v>
      </c>
      <c r="R704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9">
        <v>15000</v>
      </c>
      <c r="E705" s="9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8">
        <f t="shared" si="40"/>
        <v>5.58</v>
      </c>
      <c r="P705" s="6">
        <f t="shared" si="41"/>
        <v>119.57142857142857</v>
      </c>
      <c r="Q705" t="s">
        <v>8318</v>
      </c>
      <c r="R705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8">
        <f t="shared" si="40"/>
        <v>0.87454545454545463</v>
      </c>
      <c r="P706" s="6">
        <f t="shared" si="41"/>
        <v>120.25</v>
      </c>
      <c r="Q706" t="s">
        <v>8318</v>
      </c>
      <c r="R706" t="s">
        <v>8320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8">
        <f t="shared" ref="O707:O770" si="44">E707/D707*100</f>
        <v>0.97699999999999987</v>
      </c>
      <c r="P707" s="6">
        <f t="shared" ref="P707:P770" si="45">AVERAGE(E707/L707)</f>
        <v>195.4</v>
      </c>
      <c r="Q707" t="s">
        <v>8318</v>
      </c>
      <c r="R707" t="s">
        <v>8320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9">
        <v>100000</v>
      </c>
      <c r="E708" s="9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8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9">
        <v>68000</v>
      </c>
      <c r="E709" s="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8">
        <f t="shared" si="44"/>
        <v>78.927352941176466</v>
      </c>
      <c r="P709" s="6">
        <f t="shared" si="45"/>
        <v>117.69868421052631</v>
      </c>
      <c r="Q709" t="s">
        <v>8318</v>
      </c>
      <c r="R709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9">
        <v>40000</v>
      </c>
      <c r="E710" s="9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8">
        <f t="shared" si="44"/>
        <v>22.092500000000001</v>
      </c>
      <c r="P710" s="6">
        <f t="shared" si="45"/>
        <v>23.948509485094849</v>
      </c>
      <c r="Q710" t="s">
        <v>8318</v>
      </c>
      <c r="R710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9">
        <v>15000</v>
      </c>
      <c r="E711" s="9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8">
        <f t="shared" si="44"/>
        <v>0.40666666666666662</v>
      </c>
      <c r="P711" s="6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9">
        <v>1200</v>
      </c>
      <c r="E712" s="9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8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8">
        <f t="shared" si="44"/>
        <v>33.790999999999997</v>
      </c>
      <c r="P713" s="6">
        <f t="shared" si="45"/>
        <v>99.973372781065095</v>
      </c>
      <c r="Q713" t="s">
        <v>8318</v>
      </c>
      <c r="R713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9">
        <v>48500</v>
      </c>
      <c r="E714" s="9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8">
        <f t="shared" si="44"/>
        <v>0.21649484536082475</v>
      </c>
      <c r="P714" s="6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8">
        <f t="shared" si="44"/>
        <v>0.79600000000000004</v>
      </c>
      <c r="P715" s="6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9">
        <v>15000</v>
      </c>
      <c r="E716" s="9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8">
        <f t="shared" si="44"/>
        <v>14.993333333333334</v>
      </c>
      <c r="P716" s="6">
        <f t="shared" si="45"/>
        <v>80.321428571428569</v>
      </c>
      <c r="Q716" t="s">
        <v>8318</v>
      </c>
      <c r="R716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9">
        <v>27500</v>
      </c>
      <c r="E717" s="9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8">
        <f t="shared" si="44"/>
        <v>5.0509090909090908</v>
      </c>
      <c r="P717" s="6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9">
        <v>7000</v>
      </c>
      <c r="E718" s="9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8">
        <f t="shared" si="44"/>
        <v>10.214285714285715</v>
      </c>
      <c r="P718" s="6">
        <f t="shared" si="45"/>
        <v>44.6875</v>
      </c>
      <c r="Q718" t="s">
        <v>8318</v>
      </c>
      <c r="R718" t="s">
        <v>8320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9">
        <v>100000</v>
      </c>
      <c r="E719" s="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8">
        <f t="shared" si="44"/>
        <v>0.30499999999999999</v>
      </c>
      <c r="P719" s="6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9">
        <v>12000</v>
      </c>
      <c r="E720" s="9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8">
        <f t="shared" si="44"/>
        <v>0.75</v>
      </c>
      <c r="P720" s="6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9">
        <v>15000</v>
      </c>
      <c r="E721" s="9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8">
        <f t="shared" si="44"/>
        <v>1.2933333333333332</v>
      </c>
      <c r="P721" s="6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9">
        <v>1900</v>
      </c>
      <c r="E722" s="9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8">
        <f t="shared" si="44"/>
        <v>143.94736842105263</v>
      </c>
      <c r="P722" s="6">
        <f t="shared" si="45"/>
        <v>66.707317073170728</v>
      </c>
      <c r="Q722" t="s">
        <v>8321</v>
      </c>
      <c r="R722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9">
        <v>8200</v>
      </c>
      <c r="E723" s="9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8">
        <f t="shared" si="44"/>
        <v>122.10975609756099</v>
      </c>
      <c r="P723" s="6">
        <f t="shared" si="45"/>
        <v>84.142857142857139</v>
      </c>
      <c r="Q723" t="s">
        <v>8321</v>
      </c>
      <c r="R723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9">
        <v>25000</v>
      </c>
      <c r="E724" s="9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8">
        <f t="shared" si="44"/>
        <v>132.024</v>
      </c>
      <c r="P724" s="6">
        <f t="shared" si="45"/>
        <v>215.72549019607843</v>
      </c>
      <c r="Q724" t="s">
        <v>8321</v>
      </c>
      <c r="R724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9">
        <v>5000</v>
      </c>
      <c r="E725" s="9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8">
        <f t="shared" si="44"/>
        <v>109.38000000000001</v>
      </c>
      <c r="P725" s="6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9">
        <v>7000</v>
      </c>
      <c r="E726" s="9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8">
        <f t="shared" si="44"/>
        <v>105.47157142857144</v>
      </c>
      <c r="P726" s="6">
        <f t="shared" si="45"/>
        <v>51.62944055944056</v>
      </c>
      <c r="Q726" t="s">
        <v>8321</v>
      </c>
      <c r="R726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9">
        <v>20000</v>
      </c>
      <c r="E727" s="9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8">
        <f t="shared" si="44"/>
        <v>100.35000000000001</v>
      </c>
      <c r="P727" s="6">
        <f t="shared" si="45"/>
        <v>143.35714285714286</v>
      </c>
      <c r="Q727" t="s">
        <v>8321</v>
      </c>
      <c r="R72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9">
        <v>2500</v>
      </c>
      <c r="E728" s="9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8">
        <f t="shared" si="44"/>
        <v>101.4</v>
      </c>
      <c r="P728" s="6">
        <f t="shared" si="45"/>
        <v>72.428571428571431</v>
      </c>
      <c r="Q728" t="s">
        <v>8321</v>
      </c>
      <c r="R728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9">
        <v>3500</v>
      </c>
      <c r="E729" s="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8">
        <f t="shared" si="44"/>
        <v>155.51428571428571</v>
      </c>
      <c r="P729" s="6">
        <f t="shared" si="45"/>
        <v>36.530201342281877</v>
      </c>
      <c r="Q729" t="s">
        <v>8321</v>
      </c>
      <c r="R729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9">
        <v>7500</v>
      </c>
      <c r="E730" s="9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8">
        <f t="shared" si="44"/>
        <v>105.566</v>
      </c>
      <c r="P730" s="6">
        <f t="shared" si="45"/>
        <v>60.903461538461535</v>
      </c>
      <c r="Q730" t="s">
        <v>8321</v>
      </c>
      <c r="R730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9">
        <v>4000</v>
      </c>
      <c r="E731" s="9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8">
        <f t="shared" si="44"/>
        <v>130.65</v>
      </c>
      <c r="P731" s="6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9">
        <v>20000</v>
      </c>
      <c r="E732" s="9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8">
        <f t="shared" si="44"/>
        <v>132.19</v>
      </c>
      <c r="P732" s="6">
        <f t="shared" si="45"/>
        <v>99.766037735849054</v>
      </c>
      <c r="Q732" t="s">
        <v>8321</v>
      </c>
      <c r="R732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9">
        <v>5000</v>
      </c>
      <c r="E733" s="9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8">
        <f t="shared" si="44"/>
        <v>126</v>
      </c>
      <c r="P733" s="6">
        <f t="shared" si="45"/>
        <v>88.732394366197184</v>
      </c>
      <c r="Q733" t="s">
        <v>8321</v>
      </c>
      <c r="R733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9">
        <v>40</v>
      </c>
      <c r="E734" s="9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8">
        <f t="shared" si="44"/>
        <v>160</v>
      </c>
      <c r="P734" s="6">
        <f t="shared" si="45"/>
        <v>4.9230769230769234</v>
      </c>
      <c r="Q734" t="s">
        <v>8321</v>
      </c>
      <c r="R734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9">
        <v>2500</v>
      </c>
      <c r="E735" s="9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8">
        <f t="shared" si="44"/>
        <v>120.48</v>
      </c>
      <c r="P735" s="6">
        <f t="shared" si="45"/>
        <v>17.822485207100591</v>
      </c>
      <c r="Q735" t="s">
        <v>8321</v>
      </c>
      <c r="R735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8">
        <f t="shared" si="44"/>
        <v>125.52941176470588</v>
      </c>
      <c r="P736" s="6">
        <f t="shared" si="45"/>
        <v>187.19298245614036</v>
      </c>
      <c r="Q736" t="s">
        <v>8321</v>
      </c>
      <c r="R736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9">
        <v>47000</v>
      </c>
      <c r="E737" s="9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8">
        <f t="shared" si="44"/>
        <v>114.40638297872341</v>
      </c>
      <c r="P737" s="6">
        <f t="shared" si="45"/>
        <v>234.80786026200875</v>
      </c>
      <c r="Q737" t="s">
        <v>8321</v>
      </c>
      <c r="R73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9">
        <v>3600</v>
      </c>
      <c r="E738" s="9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8">
        <f t="shared" si="44"/>
        <v>315.13888888888891</v>
      </c>
      <c r="P738" s="6">
        <f t="shared" si="45"/>
        <v>105.04629629629629</v>
      </c>
      <c r="Q738" t="s">
        <v>8321</v>
      </c>
      <c r="R738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9">
        <v>5000</v>
      </c>
      <c r="E739" s="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8">
        <f t="shared" si="44"/>
        <v>122.39999999999999</v>
      </c>
      <c r="P739" s="6">
        <f t="shared" si="45"/>
        <v>56.666666666666664</v>
      </c>
      <c r="Q739" t="s">
        <v>8321</v>
      </c>
      <c r="R739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9">
        <v>1500</v>
      </c>
      <c r="E740" s="9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8">
        <f t="shared" si="44"/>
        <v>106.73333333333332</v>
      </c>
      <c r="P740" s="6">
        <f t="shared" si="45"/>
        <v>39.048780487804876</v>
      </c>
      <c r="Q740" t="s">
        <v>8321</v>
      </c>
      <c r="R740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9">
        <v>6000</v>
      </c>
      <c r="E741" s="9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8">
        <f t="shared" si="44"/>
        <v>158.33333333333331</v>
      </c>
      <c r="P741" s="6">
        <f t="shared" si="45"/>
        <v>68.345323741007192</v>
      </c>
      <c r="Q741" t="s">
        <v>8321</v>
      </c>
      <c r="R741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9">
        <v>3000</v>
      </c>
      <c r="E742" s="9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8">
        <f t="shared" si="44"/>
        <v>107.4</v>
      </c>
      <c r="P742" s="6">
        <f t="shared" si="45"/>
        <v>169.57894736842104</v>
      </c>
      <c r="Q742" t="s">
        <v>8321</v>
      </c>
      <c r="R742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9">
        <v>13000</v>
      </c>
      <c r="E743" s="9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8">
        <f t="shared" si="44"/>
        <v>102.25999999999999</v>
      </c>
      <c r="P743" s="6">
        <f t="shared" si="45"/>
        <v>141.42340425531913</v>
      </c>
      <c r="Q743" t="s">
        <v>8321</v>
      </c>
      <c r="R743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9">
        <v>1400</v>
      </c>
      <c r="E744" s="9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8">
        <f t="shared" si="44"/>
        <v>110.71428571428572</v>
      </c>
      <c r="P744" s="6">
        <f t="shared" si="45"/>
        <v>67.391304347826093</v>
      </c>
      <c r="Q744" t="s">
        <v>8321</v>
      </c>
      <c r="R744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9">
        <v>550</v>
      </c>
      <c r="E745" s="9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8">
        <f t="shared" si="44"/>
        <v>148</v>
      </c>
      <c r="P745" s="6">
        <f t="shared" si="45"/>
        <v>54.266666666666666</v>
      </c>
      <c r="Q745" t="s">
        <v>8321</v>
      </c>
      <c r="R745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9">
        <v>5000</v>
      </c>
      <c r="E746" s="9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8">
        <f t="shared" si="44"/>
        <v>102.32000000000001</v>
      </c>
      <c r="P746" s="6">
        <f t="shared" si="45"/>
        <v>82.516129032258064</v>
      </c>
      <c r="Q746" t="s">
        <v>8321</v>
      </c>
      <c r="R746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9">
        <v>2220</v>
      </c>
      <c r="E747" s="9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8">
        <f t="shared" si="44"/>
        <v>179.09909909909908</v>
      </c>
      <c r="P747" s="6">
        <f t="shared" si="45"/>
        <v>53.729729729729726</v>
      </c>
      <c r="Q747" t="s">
        <v>8321</v>
      </c>
      <c r="R74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9">
        <v>2987</v>
      </c>
      <c r="E748" s="9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8">
        <f t="shared" si="44"/>
        <v>111.08135252761969</v>
      </c>
      <c r="P748" s="6">
        <f t="shared" si="45"/>
        <v>34.206185567010309</v>
      </c>
      <c r="Q748" t="s">
        <v>8321</v>
      </c>
      <c r="R748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8">
        <f t="shared" si="44"/>
        <v>100.04285714285714</v>
      </c>
      <c r="P749" s="6">
        <f t="shared" si="45"/>
        <v>127.32727272727273</v>
      </c>
      <c r="Q749" t="s">
        <v>8321</v>
      </c>
      <c r="R749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9">
        <v>2000</v>
      </c>
      <c r="E750" s="9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8">
        <f t="shared" si="44"/>
        <v>100.25</v>
      </c>
      <c r="P750" s="6">
        <f t="shared" si="45"/>
        <v>45.56818181818182</v>
      </c>
      <c r="Q750" t="s">
        <v>8321</v>
      </c>
      <c r="R750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9">
        <v>10000</v>
      </c>
      <c r="E751" s="9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8">
        <f t="shared" si="44"/>
        <v>105.56</v>
      </c>
      <c r="P751" s="6">
        <f t="shared" si="45"/>
        <v>95.963636363636368</v>
      </c>
      <c r="Q751" t="s">
        <v>8321</v>
      </c>
      <c r="R751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9">
        <v>4444</v>
      </c>
      <c r="E752" s="9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8">
        <f t="shared" si="44"/>
        <v>102.58775877587757</v>
      </c>
      <c r="P752" s="6">
        <f t="shared" si="45"/>
        <v>77.271186440677965</v>
      </c>
      <c r="Q752" t="s">
        <v>8321</v>
      </c>
      <c r="R752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9">
        <v>3000</v>
      </c>
      <c r="E753" s="9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8">
        <f t="shared" si="44"/>
        <v>118.5</v>
      </c>
      <c r="P753" s="6">
        <f t="shared" si="45"/>
        <v>57.338709677419352</v>
      </c>
      <c r="Q753" t="s">
        <v>8321</v>
      </c>
      <c r="R753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9">
        <v>5000</v>
      </c>
      <c r="E754" s="9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8">
        <f t="shared" si="44"/>
        <v>111.7</v>
      </c>
      <c r="P754" s="6">
        <f t="shared" si="45"/>
        <v>53.19047619047619</v>
      </c>
      <c r="Q754" t="s">
        <v>8321</v>
      </c>
      <c r="R754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9">
        <v>10000</v>
      </c>
      <c r="E755" s="9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8">
        <f t="shared" si="44"/>
        <v>128</v>
      </c>
      <c r="P755" s="6">
        <f t="shared" si="45"/>
        <v>492.30769230769232</v>
      </c>
      <c r="Q755" t="s">
        <v>8321</v>
      </c>
      <c r="R755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9">
        <v>2000</v>
      </c>
      <c r="E756" s="9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8">
        <f t="shared" si="44"/>
        <v>103.75000000000001</v>
      </c>
      <c r="P756" s="6">
        <f t="shared" si="45"/>
        <v>42.346938775510203</v>
      </c>
      <c r="Q756" t="s">
        <v>8321</v>
      </c>
      <c r="R756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9">
        <v>2500</v>
      </c>
      <c r="E757" s="9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8">
        <f t="shared" si="44"/>
        <v>101.9076</v>
      </c>
      <c r="P757" s="6">
        <f t="shared" si="45"/>
        <v>37.466029411764708</v>
      </c>
      <c r="Q757" t="s">
        <v>8321</v>
      </c>
      <c r="R75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9">
        <v>700</v>
      </c>
      <c r="E758" s="9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8">
        <f t="shared" si="44"/>
        <v>117.71428571428571</v>
      </c>
      <c r="P758" s="6">
        <f t="shared" si="45"/>
        <v>37.454545454545453</v>
      </c>
      <c r="Q758" t="s">
        <v>8321</v>
      </c>
      <c r="R758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9">
        <v>250</v>
      </c>
      <c r="E759" s="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8">
        <f t="shared" si="44"/>
        <v>238</v>
      </c>
      <c r="P759" s="6">
        <f t="shared" si="45"/>
        <v>33.055555555555557</v>
      </c>
      <c r="Q759" t="s">
        <v>8321</v>
      </c>
      <c r="R759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9">
        <v>2500</v>
      </c>
      <c r="E760" s="9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8">
        <f t="shared" si="44"/>
        <v>102</v>
      </c>
      <c r="P760" s="6">
        <f t="shared" si="45"/>
        <v>134.21052631578948</v>
      </c>
      <c r="Q760" t="s">
        <v>8321</v>
      </c>
      <c r="R760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9">
        <v>5000</v>
      </c>
      <c r="E761" s="9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8">
        <f t="shared" si="44"/>
        <v>101.92000000000002</v>
      </c>
      <c r="P761" s="6">
        <f t="shared" si="45"/>
        <v>51.474747474747474</v>
      </c>
      <c r="Q761" t="s">
        <v>8321</v>
      </c>
      <c r="R761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9">
        <v>2200</v>
      </c>
      <c r="E762" s="9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8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9">
        <v>5000</v>
      </c>
      <c r="E763" s="9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8">
        <f t="shared" si="44"/>
        <v>4.7</v>
      </c>
      <c r="P763" s="6">
        <f t="shared" si="45"/>
        <v>39.166666666666664</v>
      </c>
      <c r="Q763" t="s">
        <v>8321</v>
      </c>
      <c r="R763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9">
        <v>3500</v>
      </c>
      <c r="E764" s="9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8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9">
        <v>4290</v>
      </c>
      <c r="E765" s="9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8">
        <f t="shared" si="44"/>
        <v>0.11655011655011654</v>
      </c>
      <c r="P765" s="6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9">
        <v>5000</v>
      </c>
      <c r="E766" s="9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8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9">
        <v>7000</v>
      </c>
      <c r="E767" s="9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8">
        <f t="shared" si="44"/>
        <v>36.014285714285712</v>
      </c>
      <c r="P767" s="6">
        <f t="shared" si="45"/>
        <v>57.295454545454547</v>
      </c>
      <c r="Q767" t="s">
        <v>8321</v>
      </c>
      <c r="R76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9">
        <v>4000</v>
      </c>
      <c r="E768" s="9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8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9">
        <v>5000</v>
      </c>
      <c r="E769" s="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8">
        <f t="shared" si="44"/>
        <v>3.54</v>
      </c>
      <c r="P769" s="6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9">
        <v>2500</v>
      </c>
      <c r="E770" s="9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8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9">
        <v>4000</v>
      </c>
      <c r="E771" s="9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8">
        <f t="shared" ref="O771:O834" si="48">E771/D771*100</f>
        <v>41.4</v>
      </c>
      <c r="P771" s="6">
        <f t="shared" ref="P771:P834" si="49">AVERAGE(E771/L771)</f>
        <v>31.846153846153847</v>
      </c>
      <c r="Q771" t="s">
        <v>8321</v>
      </c>
      <c r="R771" t="s">
        <v>8323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9">
        <v>17500</v>
      </c>
      <c r="E772" s="9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8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9">
        <v>38000</v>
      </c>
      <c r="E773" s="9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8">
        <f t="shared" si="48"/>
        <v>2.6315789473684209E-2</v>
      </c>
      <c r="P773" s="6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9">
        <v>1500</v>
      </c>
      <c r="E774" s="9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8">
        <f t="shared" si="48"/>
        <v>3.3333333333333335</v>
      </c>
      <c r="P774" s="6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9">
        <v>3759</v>
      </c>
      <c r="E775" s="9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8">
        <f t="shared" si="48"/>
        <v>0.85129023676509719</v>
      </c>
      <c r="P775" s="6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9">
        <v>500</v>
      </c>
      <c r="E776" s="9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8">
        <f t="shared" si="48"/>
        <v>70.199999999999989</v>
      </c>
      <c r="P776" s="6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9">
        <v>10000</v>
      </c>
      <c r="E777" s="9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8">
        <f t="shared" si="48"/>
        <v>1.7000000000000002</v>
      </c>
      <c r="P777" s="6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9">
        <v>7000</v>
      </c>
      <c r="E778" s="9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8">
        <f t="shared" si="48"/>
        <v>51.4</v>
      </c>
      <c r="P778" s="6">
        <f t="shared" si="49"/>
        <v>63.122807017543863</v>
      </c>
      <c r="Q778" t="s">
        <v>8321</v>
      </c>
      <c r="R778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9">
        <v>3000</v>
      </c>
      <c r="E779" s="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8">
        <f t="shared" si="48"/>
        <v>0.70000000000000007</v>
      </c>
      <c r="P779" s="6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9">
        <v>500</v>
      </c>
      <c r="E780" s="9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8">
        <f t="shared" si="48"/>
        <v>0.4</v>
      </c>
      <c r="P780" s="6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9">
        <v>15000</v>
      </c>
      <c r="E781" s="9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8">
        <f t="shared" si="48"/>
        <v>2.666666666666667</v>
      </c>
      <c r="P781" s="6">
        <f t="shared" si="49"/>
        <v>66.666666666666671</v>
      </c>
      <c r="Q781" t="s">
        <v>8321</v>
      </c>
      <c r="R781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9">
        <v>1000</v>
      </c>
      <c r="E782" s="9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8">
        <f t="shared" si="48"/>
        <v>104</v>
      </c>
      <c r="P782" s="6">
        <f t="shared" si="49"/>
        <v>38.518518518518519</v>
      </c>
      <c r="Q782" t="s">
        <v>8324</v>
      </c>
      <c r="R782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9">
        <v>800</v>
      </c>
      <c r="E783" s="9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8">
        <f t="shared" si="48"/>
        <v>133.15375</v>
      </c>
      <c r="P783" s="6">
        <f t="shared" si="49"/>
        <v>42.609200000000001</v>
      </c>
      <c r="Q783" t="s">
        <v>8324</v>
      </c>
      <c r="R783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9">
        <v>700</v>
      </c>
      <c r="E784" s="9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8">
        <f t="shared" si="48"/>
        <v>100</v>
      </c>
      <c r="P784" s="6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9">
        <v>1500</v>
      </c>
      <c r="E785" s="9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8">
        <f t="shared" si="48"/>
        <v>148.13333333333333</v>
      </c>
      <c r="P785" s="6">
        <f t="shared" si="49"/>
        <v>63.485714285714288</v>
      </c>
      <c r="Q785" t="s">
        <v>8324</v>
      </c>
      <c r="R785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9">
        <v>1000</v>
      </c>
      <c r="E786" s="9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8">
        <f t="shared" si="48"/>
        <v>102.49999999999999</v>
      </c>
      <c r="P786" s="6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9">
        <v>500</v>
      </c>
      <c r="E787" s="9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8">
        <f t="shared" si="48"/>
        <v>180.62799999999999</v>
      </c>
      <c r="P787" s="6">
        <f t="shared" si="49"/>
        <v>31.142758620689655</v>
      </c>
      <c r="Q787" t="s">
        <v>8324</v>
      </c>
      <c r="R78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9">
        <v>5000</v>
      </c>
      <c r="E788" s="9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8">
        <f t="shared" si="48"/>
        <v>142.79999999999998</v>
      </c>
      <c r="P788" s="6">
        <f t="shared" si="49"/>
        <v>162.27272727272728</v>
      </c>
      <c r="Q788" t="s">
        <v>8324</v>
      </c>
      <c r="R788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9">
        <v>1200</v>
      </c>
      <c r="E789" s="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8">
        <f t="shared" si="48"/>
        <v>114.16666666666666</v>
      </c>
      <c r="P789" s="6">
        <f t="shared" si="49"/>
        <v>80.588235294117652</v>
      </c>
      <c r="Q789" t="s">
        <v>8324</v>
      </c>
      <c r="R789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9">
        <v>1000</v>
      </c>
      <c r="E790" s="9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8">
        <f t="shared" si="48"/>
        <v>203.505</v>
      </c>
      <c r="P790" s="6">
        <f t="shared" si="49"/>
        <v>59.85441176470588</v>
      </c>
      <c r="Q790" t="s">
        <v>8324</v>
      </c>
      <c r="R790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9">
        <v>1700</v>
      </c>
      <c r="E791" s="9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8">
        <f t="shared" si="48"/>
        <v>109.41176470588236</v>
      </c>
      <c r="P791" s="6">
        <f t="shared" si="49"/>
        <v>132.85714285714286</v>
      </c>
      <c r="Q791" t="s">
        <v>8324</v>
      </c>
      <c r="R791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9">
        <v>10000</v>
      </c>
      <c r="E792" s="9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8">
        <f t="shared" si="48"/>
        <v>144.37459999999999</v>
      </c>
      <c r="P792" s="6">
        <f t="shared" si="49"/>
        <v>92.547820512820508</v>
      </c>
      <c r="Q792" t="s">
        <v>8324</v>
      </c>
      <c r="R792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9">
        <v>7500</v>
      </c>
      <c r="E793" s="9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8">
        <f t="shared" si="48"/>
        <v>103.86666666666666</v>
      </c>
      <c r="P793" s="6">
        <f t="shared" si="49"/>
        <v>60.859375</v>
      </c>
      <c r="Q793" t="s">
        <v>8324</v>
      </c>
      <c r="R793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9">
        <v>2500</v>
      </c>
      <c r="E794" s="9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8">
        <f t="shared" si="48"/>
        <v>100.44440000000002</v>
      </c>
      <c r="P794" s="6">
        <f t="shared" si="49"/>
        <v>41.851833333333339</v>
      </c>
      <c r="Q794" t="s">
        <v>8324</v>
      </c>
      <c r="R794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9">
        <v>2750</v>
      </c>
      <c r="E795" s="9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8">
        <f t="shared" si="48"/>
        <v>102.77927272727271</v>
      </c>
      <c r="P795" s="6">
        <f t="shared" si="49"/>
        <v>88.325937499999995</v>
      </c>
      <c r="Q795" t="s">
        <v>8324</v>
      </c>
      <c r="R795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9">
        <v>8000</v>
      </c>
      <c r="E796" s="9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8">
        <f t="shared" si="48"/>
        <v>105.31250000000001</v>
      </c>
      <c r="P796" s="6">
        <f t="shared" si="49"/>
        <v>158.96226415094338</v>
      </c>
      <c r="Q796" t="s">
        <v>8324</v>
      </c>
      <c r="R796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9">
        <v>14000</v>
      </c>
      <c r="E797" s="9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8">
        <f t="shared" si="48"/>
        <v>111.78571428571429</v>
      </c>
      <c r="P797" s="6">
        <f t="shared" si="49"/>
        <v>85.054347826086953</v>
      </c>
      <c r="Q797" t="s">
        <v>8324</v>
      </c>
      <c r="R79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9">
        <v>10000</v>
      </c>
      <c r="E798" s="9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8">
        <f t="shared" si="48"/>
        <v>101.35000000000001</v>
      </c>
      <c r="P798" s="6">
        <f t="shared" si="49"/>
        <v>112.61111111111111</v>
      </c>
      <c r="Q798" t="s">
        <v>8324</v>
      </c>
      <c r="R798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9">
        <v>3000</v>
      </c>
      <c r="E799" s="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8">
        <f t="shared" si="48"/>
        <v>107.53333333333333</v>
      </c>
      <c r="P799" s="6">
        <f t="shared" si="49"/>
        <v>45.436619718309856</v>
      </c>
      <c r="Q799" t="s">
        <v>8324</v>
      </c>
      <c r="R799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9">
        <v>3500</v>
      </c>
      <c r="E800" s="9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8">
        <f t="shared" si="48"/>
        <v>114.88571428571429</v>
      </c>
      <c r="P800" s="6">
        <f t="shared" si="49"/>
        <v>46.218390804597703</v>
      </c>
      <c r="Q800" t="s">
        <v>8324</v>
      </c>
      <c r="R800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9">
        <v>5000</v>
      </c>
      <c r="E801" s="9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8">
        <f t="shared" si="48"/>
        <v>100.02</v>
      </c>
      <c r="P801" s="6">
        <f t="shared" si="49"/>
        <v>178.60714285714286</v>
      </c>
      <c r="Q801" t="s">
        <v>8324</v>
      </c>
      <c r="R801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9">
        <v>1500</v>
      </c>
      <c r="E802" s="9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8">
        <f t="shared" si="48"/>
        <v>152.13333333333335</v>
      </c>
      <c r="P802" s="6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9">
        <v>2000</v>
      </c>
      <c r="E803" s="9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8">
        <f t="shared" si="48"/>
        <v>111.52149999999999</v>
      </c>
      <c r="P803" s="6">
        <f t="shared" si="49"/>
        <v>43.733921568627444</v>
      </c>
      <c r="Q803" t="s">
        <v>8324</v>
      </c>
      <c r="R803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9">
        <v>6000</v>
      </c>
      <c r="E804" s="9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8">
        <f t="shared" si="48"/>
        <v>101.33333333333334</v>
      </c>
      <c r="P804" s="6">
        <f t="shared" si="49"/>
        <v>81.066666666666663</v>
      </c>
      <c r="Q804" t="s">
        <v>8324</v>
      </c>
      <c r="R804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9">
        <v>2300</v>
      </c>
      <c r="E805" s="9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8">
        <f t="shared" si="48"/>
        <v>123.2608695652174</v>
      </c>
      <c r="P805" s="6">
        <f t="shared" si="49"/>
        <v>74.60526315789474</v>
      </c>
      <c r="Q805" t="s">
        <v>8324</v>
      </c>
      <c r="R805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9">
        <v>5500</v>
      </c>
      <c r="E806" s="9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8">
        <f t="shared" si="48"/>
        <v>100</v>
      </c>
      <c r="P806" s="6">
        <f t="shared" si="49"/>
        <v>305.55555555555554</v>
      </c>
      <c r="Q806" t="s">
        <v>8324</v>
      </c>
      <c r="R806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9">
        <v>3000</v>
      </c>
      <c r="E807" s="9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8">
        <f t="shared" si="48"/>
        <v>105</v>
      </c>
      <c r="P807" s="6">
        <f t="shared" si="49"/>
        <v>58.333333333333336</v>
      </c>
      <c r="Q807" t="s">
        <v>8324</v>
      </c>
      <c r="R80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9">
        <v>8000</v>
      </c>
      <c r="E808" s="9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8">
        <f t="shared" si="48"/>
        <v>104.4375</v>
      </c>
      <c r="P808" s="6">
        <f t="shared" si="49"/>
        <v>117.67605633802818</v>
      </c>
      <c r="Q808" t="s">
        <v>8324</v>
      </c>
      <c r="R808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9">
        <v>4000</v>
      </c>
      <c r="E809" s="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8">
        <f t="shared" si="48"/>
        <v>105.125</v>
      </c>
      <c r="P809" s="6">
        <f t="shared" si="49"/>
        <v>73.771929824561397</v>
      </c>
      <c r="Q809" t="s">
        <v>8324</v>
      </c>
      <c r="R809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8">
        <f t="shared" si="48"/>
        <v>100</v>
      </c>
      <c r="P810" s="6">
        <f t="shared" si="49"/>
        <v>104.65116279069767</v>
      </c>
      <c r="Q810" t="s">
        <v>8324</v>
      </c>
      <c r="R810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9">
        <v>4000</v>
      </c>
      <c r="E811" s="9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8">
        <f t="shared" si="48"/>
        <v>103.77499999999999</v>
      </c>
      <c r="P811" s="6">
        <f t="shared" si="49"/>
        <v>79.82692307692308</v>
      </c>
      <c r="Q811" t="s">
        <v>8324</v>
      </c>
      <c r="R811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9">
        <v>1500</v>
      </c>
      <c r="E812" s="9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8">
        <f t="shared" si="48"/>
        <v>105</v>
      </c>
      <c r="P812" s="6">
        <f t="shared" si="49"/>
        <v>58.333333333333336</v>
      </c>
      <c r="Q812" t="s">
        <v>8324</v>
      </c>
      <c r="R812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9">
        <v>1000</v>
      </c>
      <c r="E813" s="9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8">
        <f t="shared" si="48"/>
        <v>104</v>
      </c>
      <c r="P813" s="6">
        <f t="shared" si="49"/>
        <v>86.666666666666671</v>
      </c>
      <c r="Q813" t="s">
        <v>8324</v>
      </c>
      <c r="R813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9">
        <v>600</v>
      </c>
      <c r="E814" s="9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8">
        <f t="shared" si="48"/>
        <v>151.83333333333334</v>
      </c>
      <c r="P814" s="6">
        <f t="shared" si="49"/>
        <v>27.606060606060606</v>
      </c>
      <c r="Q814" t="s">
        <v>8324</v>
      </c>
      <c r="R814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9">
        <v>1500</v>
      </c>
      <c r="E815" s="9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8">
        <f t="shared" si="48"/>
        <v>159.99600000000001</v>
      </c>
      <c r="P815" s="6">
        <f t="shared" si="49"/>
        <v>24.999375000000001</v>
      </c>
      <c r="Q815" t="s">
        <v>8324</v>
      </c>
      <c r="R815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9">
        <v>1000</v>
      </c>
      <c r="E816" s="9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8">
        <f t="shared" si="48"/>
        <v>127.3</v>
      </c>
      <c r="P816" s="6">
        <f t="shared" si="49"/>
        <v>45.464285714285715</v>
      </c>
      <c r="Q816" t="s">
        <v>8324</v>
      </c>
      <c r="R816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9">
        <v>4000</v>
      </c>
      <c r="E817" s="9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8">
        <f t="shared" si="48"/>
        <v>107</v>
      </c>
      <c r="P817" s="6">
        <f t="shared" si="49"/>
        <v>99.534883720930239</v>
      </c>
      <c r="Q817" t="s">
        <v>8324</v>
      </c>
      <c r="R81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9">
        <v>7000</v>
      </c>
      <c r="E818" s="9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8">
        <f t="shared" si="48"/>
        <v>115.12214285714286</v>
      </c>
      <c r="P818" s="6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9">
        <v>1500</v>
      </c>
      <c r="E819" s="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8">
        <f t="shared" si="48"/>
        <v>137.11066666666665</v>
      </c>
      <c r="P819" s="6">
        <f t="shared" si="49"/>
        <v>89.419999999999987</v>
      </c>
      <c r="Q819" t="s">
        <v>8324</v>
      </c>
      <c r="R819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9">
        <v>350</v>
      </c>
      <c r="E820" s="9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8">
        <f t="shared" si="48"/>
        <v>155.71428571428572</v>
      </c>
      <c r="P820" s="6">
        <f t="shared" si="49"/>
        <v>28.684210526315791</v>
      </c>
      <c r="Q820" t="s">
        <v>8324</v>
      </c>
      <c r="R820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9">
        <v>400</v>
      </c>
      <c r="E821" s="9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8">
        <f t="shared" si="48"/>
        <v>108.74999999999999</v>
      </c>
      <c r="P821" s="6">
        <f t="shared" si="49"/>
        <v>31.071428571428573</v>
      </c>
      <c r="Q821" t="s">
        <v>8324</v>
      </c>
      <c r="R821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9">
        <v>2000</v>
      </c>
      <c r="E822" s="9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8">
        <f t="shared" si="48"/>
        <v>134.05000000000001</v>
      </c>
      <c r="P822" s="6">
        <f t="shared" si="49"/>
        <v>70.55263157894737</v>
      </c>
      <c r="Q822" t="s">
        <v>8324</v>
      </c>
      <c r="R822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9">
        <v>17482</v>
      </c>
      <c r="E823" s="9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8">
        <f t="shared" si="48"/>
        <v>100</v>
      </c>
      <c r="P823" s="6">
        <f t="shared" si="49"/>
        <v>224.12820512820514</v>
      </c>
      <c r="Q823" t="s">
        <v>8324</v>
      </c>
      <c r="R823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9">
        <v>3000</v>
      </c>
      <c r="E824" s="9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8">
        <f t="shared" si="48"/>
        <v>119.16666666666667</v>
      </c>
      <c r="P824" s="6">
        <f t="shared" si="49"/>
        <v>51.811594202898547</v>
      </c>
      <c r="Q824" t="s">
        <v>8324</v>
      </c>
      <c r="R824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9">
        <v>800</v>
      </c>
      <c r="E825" s="9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8">
        <f t="shared" si="48"/>
        <v>179.5</v>
      </c>
      <c r="P825" s="6">
        <f t="shared" si="49"/>
        <v>43.515151515151516</v>
      </c>
      <c r="Q825" t="s">
        <v>8324</v>
      </c>
      <c r="R825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9">
        <v>1600</v>
      </c>
      <c r="E826" s="9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8">
        <f t="shared" si="48"/>
        <v>134.38124999999999</v>
      </c>
      <c r="P826" s="6">
        <f t="shared" si="49"/>
        <v>39.816666666666663</v>
      </c>
      <c r="Q826" t="s">
        <v>8324</v>
      </c>
      <c r="R826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9">
        <v>12500</v>
      </c>
      <c r="E827" s="9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8">
        <f t="shared" si="48"/>
        <v>100.43200000000002</v>
      </c>
      <c r="P827" s="6">
        <f t="shared" si="49"/>
        <v>126.8080808080808</v>
      </c>
      <c r="Q827" t="s">
        <v>8324</v>
      </c>
      <c r="R82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9">
        <v>5500</v>
      </c>
      <c r="E828" s="9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8">
        <f t="shared" si="48"/>
        <v>101.45454545454547</v>
      </c>
      <c r="P828" s="6">
        <f t="shared" si="49"/>
        <v>113.87755102040816</v>
      </c>
      <c r="Q828" t="s">
        <v>8324</v>
      </c>
      <c r="R828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9">
        <v>300</v>
      </c>
      <c r="E829" s="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8">
        <f t="shared" si="48"/>
        <v>103.33333333333334</v>
      </c>
      <c r="P829" s="6">
        <f t="shared" si="49"/>
        <v>28.181818181818183</v>
      </c>
      <c r="Q829" t="s">
        <v>8324</v>
      </c>
      <c r="R829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9">
        <v>1300</v>
      </c>
      <c r="E830" s="9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8">
        <f t="shared" si="48"/>
        <v>107</v>
      </c>
      <c r="P830" s="6">
        <f t="shared" si="49"/>
        <v>36.60526315789474</v>
      </c>
      <c r="Q830" t="s">
        <v>8324</v>
      </c>
      <c r="R830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9">
        <v>500</v>
      </c>
      <c r="E831" s="9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8">
        <f t="shared" si="48"/>
        <v>104</v>
      </c>
      <c r="P831" s="6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9">
        <v>1800</v>
      </c>
      <c r="E832" s="9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8">
        <f t="shared" si="48"/>
        <v>107.83333333333334</v>
      </c>
      <c r="P832" s="6">
        <f t="shared" si="49"/>
        <v>60.65625</v>
      </c>
      <c r="Q832" t="s">
        <v>8324</v>
      </c>
      <c r="R832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9">
        <v>1500</v>
      </c>
      <c r="E833" s="9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8">
        <f t="shared" si="48"/>
        <v>233.33333333333334</v>
      </c>
      <c r="P833" s="6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9">
        <v>15000</v>
      </c>
      <c r="E834" s="9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8">
        <f t="shared" si="48"/>
        <v>100.60706666666665</v>
      </c>
      <c r="P834" s="6">
        <f t="shared" si="49"/>
        <v>97.993896103896105</v>
      </c>
      <c r="Q834" t="s">
        <v>8324</v>
      </c>
      <c r="R834" t="s">
        <v>8325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9">
        <v>6000</v>
      </c>
      <c r="E835" s="9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8">
        <f t="shared" ref="O835:O898" si="52">E835/D835*100</f>
        <v>101.66666666666666</v>
      </c>
      <c r="P835" s="6">
        <f t="shared" ref="P835:P898" si="53">AVERAGE(E835/L835)</f>
        <v>148.78048780487805</v>
      </c>
      <c r="Q835" t="s">
        <v>8324</v>
      </c>
      <c r="R835" t="s">
        <v>8325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9">
        <v>5500</v>
      </c>
      <c r="E836" s="9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8">
        <f t="shared" si="52"/>
        <v>131.0181818181818</v>
      </c>
      <c r="P836" s="6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9">
        <v>2000</v>
      </c>
      <c r="E837" s="9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8">
        <f t="shared" si="52"/>
        <v>117.25000000000001</v>
      </c>
      <c r="P837" s="6">
        <f t="shared" si="53"/>
        <v>58.625</v>
      </c>
      <c r="Q837" t="s">
        <v>8324</v>
      </c>
      <c r="R837" t="s">
        <v>8325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9">
        <v>5000</v>
      </c>
      <c r="E838" s="9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8">
        <f t="shared" si="52"/>
        <v>100.93039999999999</v>
      </c>
      <c r="P838" s="6">
        <f t="shared" si="53"/>
        <v>109.70695652173914</v>
      </c>
      <c r="Q838" t="s">
        <v>8324</v>
      </c>
      <c r="R838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9">
        <v>2500</v>
      </c>
      <c r="E839" s="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8">
        <f t="shared" si="52"/>
        <v>121.8</v>
      </c>
      <c r="P839" s="6">
        <f t="shared" si="53"/>
        <v>49.112903225806448</v>
      </c>
      <c r="Q839" t="s">
        <v>8324</v>
      </c>
      <c r="R839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9">
        <v>2000</v>
      </c>
      <c r="E840" s="9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8">
        <f t="shared" si="52"/>
        <v>145.4</v>
      </c>
      <c r="P840" s="6">
        <f t="shared" si="53"/>
        <v>47.672131147540981</v>
      </c>
      <c r="Q840" t="s">
        <v>8324</v>
      </c>
      <c r="R840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9">
        <v>5000</v>
      </c>
      <c r="E841" s="9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8">
        <f t="shared" si="52"/>
        <v>116.61660000000001</v>
      </c>
      <c r="P841" s="6">
        <f t="shared" si="53"/>
        <v>60.737812499999997</v>
      </c>
      <c r="Q841" t="s">
        <v>8324</v>
      </c>
      <c r="R841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9">
        <v>10000</v>
      </c>
      <c r="E842" s="9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8">
        <f t="shared" si="52"/>
        <v>120.4166</v>
      </c>
      <c r="P842" s="6">
        <f t="shared" si="53"/>
        <v>63.37715789473684</v>
      </c>
      <c r="Q842" t="s">
        <v>8324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9">
        <v>5000</v>
      </c>
      <c r="E843" s="9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8">
        <f t="shared" si="52"/>
        <v>101.32000000000001</v>
      </c>
      <c r="P843" s="6">
        <f t="shared" si="53"/>
        <v>53.893617021276597</v>
      </c>
      <c r="Q843" t="s">
        <v>8324</v>
      </c>
      <c r="R843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8">
        <f t="shared" si="52"/>
        <v>104.32</v>
      </c>
      <c r="P844" s="6">
        <f t="shared" si="53"/>
        <v>66.871794871794876</v>
      </c>
      <c r="Q844" t="s">
        <v>8324</v>
      </c>
      <c r="R844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9">
        <v>3000</v>
      </c>
      <c r="E845" s="9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8">
        <f t="shared" si="52"/>
        <v>267.13333333333333</v>
      </c>
      <c r="P845" s="6">
        <f t="shared" si="53"/>
        <v>63.102362204724407</v>
      </c>
      <c r="Q845" t="s">
        <v>8324</v>
      </c>
      <c r="R845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9">
        <v>3000</v>
      </c>
      <c r="E846" s="9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8">
        <f t="shared" si="52"/>
        <v>194.13333333333333</v>
      </c>
      <c r="P846" s="6">
        <f t="shared" si="53"/>
        <v>36.628930817610062</v>
      </c>
      <c r="Q846" t="s">
        <v>8324</v>
      </c>
      <c r="R846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9">
        <v>5000</v>
      </c>
      <c r="E847" s="9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8">
        <f t="shared" si="52"/>
        <v>120.3802</v>
      </c>
      <c r="P847" s="6">
        <f t="shared" si="53"/>
        <v>34.005706214689269</v>
      </c>
      <c r="Q847" t="s">
        <v>8324</v>
      </c>
      <c r="R84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9">
        <v>1100</v>
      </c>
      <c r="E848" s="9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8">
        <f t="shared" si="52"/>
        <v>122.00090909090908</v>
      </c>
      <c r="P848" s="6">
        <f t="shared" si="53"/>
        <v>28.553404255319148</v>
      </c>
      <c r="Q848" t="s">
        <v>8324</v>
      </c>
      <c r="R848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9">
        <v>10</v>
      </c>
      <c r="E849" s="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8">
        <f t="shared" si="52"/>
        <v>100</v>
      </c>
      <c r="P849" s="6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9">
        <v>300</v>
      </c>
      <c r="E850" s="9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8">
        <f t="shared" si="52"/>
        <v>100</v>
      </c>
      <c r="P850" s="6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9">
        <v>4000</v>
      </c>
      <c r="E851" s="9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8">
        <f t="shared" si="52"/>
        <v>119.9</v>
      </c>
      <c r="P851" s="6">
        <f t="shared" si="53"/>
        <v>41.704347826086959</v>
      </c>
      <c r="Q851" t="s">
        <v>8324</v>
      </c>
      <c r="R851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9">
        <v>4000</v>
      </c>
      <c r="E852" s="9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8">
        <f t="shared" si="52"/>
        <v>155.17499999999998</v>
      </c>
      <c r="P852" s="6">
        <f t="shared" si="53"/>
        <v>46.669172932330824</v>
      </c>
      <c r="Q852" t="s">
        <v>8324</v>
      </c>
      <c r="R852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8">
        <f t="shared" si="52"/>
        <v>130.44999999999999</v>
      </c>
      <c r="P853" s="6">
        <f t="shared" si="53"/>
        <v>37.271428571428572</v>
      </c>
      <c r="Q853" t="s">
        <v>8324</v>
      </c>
      <c r="R853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9">
        <v>3500</v>
      </c>
      <c r="E854" s="9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8">
        <f t="shared" si="52"/>
        <v>104.97142857142859</v>
      </c>
      <c r="P854" s="6">
        <f t="shared" si="53"/>
        <v>59.258064516129032</v>
      </c>
      <c r="Q854" t="s">
        <v>8324</v>
      </c>
      <c r="R854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9">
        <v>300</v>
      </c>
      <c r="E855" s="9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8">
        <f t="shared" si="52"/>
        <v>100</v>
      </c>
      <c r="P855" s="6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9">
        <v>27800</v>
      </c>
      <c r="E856" s="9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8">
        <f t="shared" si="52"/>
        <v>118.2205035971223</v>
      </c>
      <c r="P856" s="6">
        <f t="shared" si="53"/>
        <v>65.8623246492986</v>
      </c>
      <c r="Q856" t="s">
        <v>8324</v>
      </c>
      <c r="R856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9">
        <v>1450</v>
      </c>
      <c r="E857" s="9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8">
        <f t="shared" si="52"/>
        <v>103.44827586206897</v>
      </c>
      <c r="P857" s="6">
        <f t="shared" si="53"/>
        <v>31.914893617021278</v>
      </c>
      <c r="Q857" t="s">
        <v>8324</v>
      </c>
      <c r="R85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8">
        <f t="shared" si="52"/>
        <v>218.00000000000003</v>
      </c>
      <c r="P858" s="6">
        <f t="shared" si="53"/>
        <v>19.464285714285715</v>
      </c>
      <c r="Q858" t="s">
        <v>8324</v>
      </c>
      <c r="R858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8">
        <f t="shared" si="52"/>
        <v>100</v>
      </c>
      <c r="P859" s="6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9">
        <v>1200</v>
      </c>
      <c r="E860" s="9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8">
        <f t="shared" si="52"/>
        <v>144.00583333333333</v>
      </c>
      <c r="P860" s="6">
        <f t="shared" si="53"/>
        <v>22.737763157894737</v>
      </c>
      <c r="Q860" t="s">
        <v>8324</v>
      </c>
      <c r="R860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9">
        <v>4000</v>
      </c>
      <c r="E861" s="9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8">
        <f t="shared" si="52"/>
        <v>104.67500000000001</v>
      </c>
      <c r="P861" s="6">
        <f t="shared" si="53"/>
        <v>42.724489795918366</v>
      </c>
      <c r="Q861" t="s">
        <v>8324</v>
      </c>
      <c r="R861" t="s">
        <v>8326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9">
        <v>14000</v>
      </c>
      <c r="E862" s="9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8">
        <f t="shared" si="52"/>
        <v>18.142857142857142</v>
      </c>
      <c r="P862" s="6">
        <f t="shared" si="53"/>
        <v>52.916666666666664</v>
      </c>
      <c r="Q862" t="s">
        <v>8324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9">
        <v>4500</v>
      </c>
      <c r="E863" s="9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8">
        <f t="shared" si="52"/>
        <v>2.2444444444444445</v>
      </c>
      <c r="P863" s="6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9">
        <v>50000</v>
      </c>
      <c r="E864" s="9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8">
        <f t="shared" si="52"/>
        <v>0.33999999999999997</v>
      </c>
      <c r="P864" s="6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9">
        <v>2000</v>
      </c>
      <c r="E865" s="9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8">
        <f t="shared" si="52"/>
        <v>4.5</v>
      </c>
      <c r="P865" s="6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9">
        <v>6500</v>
      </c>
      <c r="E866" s="9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8">
        <f t="shared" si="52"/>
        <v>41.53846153846154</v>
      </c>
      <c r="P866" s="6">
        <f t="shared" si="53"/>
        <v>34.177215189873415</v>
      </c>
      <c r="Q866" t="s">
        <v>8324</v>
      </c>
      <c r="R866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9">
        <v>2200</v>
      </c>
      <c r="E867" s="9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8">
        <f t="shared" si="52"/>
        <v>2.0454545454545454</v>
      </c>
      <c r="P867" s="6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9">
        <v>3500</v>
      </c>
      <c r="E868" s="9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8">
        <f t="shared" si="52"/>
        <v>18.285714285714285</v>
      </c>
      <c r="P868" s="6">
        <f t="shared" si="53"/>
        <v>58.18181818181818</v>
      </c>
      <c r="Q868" t="s">
        <v>8324</v>
      </c>
      <c r="R868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9">
        <v>5000</v>
      </c>
      <c r="E869" s="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8">
        <f t="shared" si="52"/>
        <v>24.02</v>
      </c>
      <c r="P869" s="6">
        <f t="shared" si="53"/>
        <v>109.18181818181819</v>
      </c>
      <c r="Q869" t="s">
        <v>8324</v>
      </c>
      <c r="R869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9">
        <v>45000</v>
      </c>
      <c r="E870" s="9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8">
        <f t="shared" si="52"/>
        <v>0.1111111111111111</v>
      </c>
      <c r="P870" s="6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9">
        <v>8800</v>
      </c>
      <c r="E871" s="9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8">
        <f t="shared" si="52"/>
        <v>11.818181818181818</v>
      </c>
      <c r="P871" s="6">
        <f t="shared" si="53"/>
        <v>346.66666666666669</v>
      </c>
      <c r="Q871" t="s">
        <v>8324</v>
      </c>
      <c r="R871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9">
        <v>20000</v>
      </c>
      <c r="E872" s="9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8">
        <f t="shared" si="52"/>
        <v>0.31</v>
      </c>
      <c r="P872" s="6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9">
        <v>6000</v>
      </c>
      <c r="E873" s="9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8">
        <f t="shared" si="52"/>
        <v>5.416666666666667</v>
      </c>
      <c r="P873" s="6">
        <f t="shared" si="53"/>
        <v>27.083333333333332</v>
      </c>
      <c r="Q873" t="s">
        <v>8324</v>
      </c>
      <c r="R873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9">
        <v>8000</v>
      </c>
      <c r="E874" s="9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8">
        <f t="shared" si="52"/>
        <v>0.8125</v>
      </c>
      <c r="P874" s="6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9">
        <v>3500</v>
      </c>
      <c r="E875" s="9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8">
        <f t="shared" si="52"/>
        <v>1.2857142857142856</v>
      </c>
      <c r="P875" s="6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9">
        <v>3000</v>
      </c>
      <c r="E876" s="9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8">
        <f t="shared" si="52"/>
        <v>24.333333333333336</v>
      </c>
      <c r="P876" s="6">
        <f t="shared" si="53"/>
        <v>34.761904761904759</v>
      </c>
      <c r="Q876" t="s">
        <v>8324</v>
      </c>
      <c r="R876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9">
        <v>5000</v>
      </c>
      <c r="E877" s="9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8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9">
        <v>3152</v>
      </c>
      <c r="E878" s="9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8">
        <f t="shared" si="52"/>
        <v>40.799492385786799</v>
      </c>
      <c r="P878" s="6">
        <f t="shared" si="53"/>
        <v>28.577777777777779</v>
      </c>
      <c r="Q878" t="s">
        <v>8324</v>
      </c>
      <c r="R878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9">
        <v>2000</v>
      </c>
      <c r="E879" s="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8">
        <f t="shared" si="52"/>
        <v>67.55</v>
      </c>
      <c r="P879" s="6">
        <f t="shared" si="53"/>
        <v>46.586206896551722</v>
      </c>
      <c r="Q879" t="s">
        <v>8324</v>
      </c>
      <c r="R879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9">
        <v>5000</v>
      </c>
      <c r="E880" s="9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8">
        <f t="shared" si="52"/>
        <v>1.3</v>
      </c>
      <c r="P880" s="6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9">
        <v>2100</v>
      </c>
      <c r="E881" s="9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8">
        <f t="shared" si="52"/>
        <v>30.666666666666664</v>
      </c>
      <c r="P881" s="6">
        <f t="shared" si="53"/>
        <v>21.466666666666665</v>
      </c>
      <c r="Q881" t="s">
        <v>8324</v>
      </c>
      <c r="R881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9">
        <v>3780</v>
      </c>
      <c r="E882" s="9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8">
        <f t="shared" si="52"/>
        <v>2.9894179894179893</v>
      </c>
      <c r="P882" s="6">
        <f t="shared" si="53"/>
        <v>14.125</v>
      </c>
      <c r="Q882" t="s">
        <v>8324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9">
        <v>3750</v>
      </c>
      <c r="E883" s="9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8">
        <f t="shared" si="52"/>
        <v>0.8</v>
      </c>
      <c r="P883" s="6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9">
        <v>1500</v>
      </c>
      <c r="E884" s="9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8">
        <f t="shared" si="52"/>
        <v>20.133333333333333</v>
      </c>
      <c r="P884" s="6">
        <f t="shared" si="53"/>
        <v>21.571428571428573</v>
      </c>
      <c r="Q884" t="s">
        <v>8324</v>
      </c>
      <c r="R884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9">
        <v>5000</v>
      </c>
      <c r="E885" s="9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8">
        <f t="shared" si="52"/>
        <v>40.020000000000003</v>
      </c>
      <c r="P885" s="6">
        <f t="shared" si="53"/>
        <v>83.375</v>
      </c>
      <c r="Q885" t="s">
        <v>8324</v>
      </c>
      <c r="R885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9">
        <v>2000</v>
      </c>
      <c r="E886" s="9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8">
        <f t="shared" si="52"/>
        <v>1</v>
      </c>
      <c r="P886" s="6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9">
        <v>1000</v>
      </c>
      <c r="E887" s="9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8">
        <f t="shared" si="52"/>
        <v>75</v>
      </c>
      <c r="P887" s="6">
        <f t="shared" si="53"/>
        <v>35.714285714285715</v>
      </c>
      <c r="Q887" t="s">
        <v>8324</v>
      </c>
      <c r="R88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9">
        <v>500</v>
      </c>
      <c r="E888" s="9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8">
        <f t="shared" si="52"/>
        <v>41</v>
      </c>
      <c r="P888" s="6">
        <f t="shared" si="53"/>
        <v>29.285714285714285</v>
      </c>
      <c r="Q888" t="s">
        <v>8324</v>
      </c>
      <c r="R888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9">
        <v>1000</v>
      </c>
      <c r="E889" s="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8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9">
        <v>1000</v>
      </c>
      <c r="E890" s="9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8">
        <f t="shared" si="52"/>
        <v>7.1999999999999993</v>
      </c>
      <c r="P890" s="6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9">
        <v>25000</v>
      </c>
      <c r="E891" s="9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8">
        <f t="shared" si="52"/>
        <v>9.4412800000000008</v>
      </c>
      <c r="P891" s="6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9">
        <v>3000</v>
      </c>
      <c r="E892" s="9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8">
        <f t="shared" si="52"/>
        <v>4.1666666666666661</v>
      </c>
      <c r="P892" s="6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9">
        <v>8000</v>
      </c>
      <c r="E893" s="9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8">
        <f t="shared" si="52"/>
        <v>3.25</v>
      </c>
      <c r="P893" s="6">
        <f t="shared" si="53"/>
        <v>28.888888888888889</v>
      </c>
      <c r="Q893" t="s">
        <v>8324</v>
      </c>
      <c r="R893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9">
        <v>6000</v>
      </c>
      <c r="E894" s="9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8">
        <f t="shared" si="52"/>
        <v>40.75</v>
      </c>
      <c r="P894" s="6">
        <f t="shared" si="53"/>
        <v>143.8235294117647</v>
      </c>
      <c r="Q894" t="s">
        <v>8324</v>
      </c>
      <c r="R894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9">
        <v>2000</v>
      </c>
      <c r="E895" s="9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8">
        <f t="shared" si="52"/>
        <v>10</v>
      </c>
      <c r="P895" s="6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9">
        <v>20000</v>
      </c>
      <c r="E896" s="9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8">
        <f t="shared" si="52"/>
        <v>39.17</v>
      </c>
      <c r="P896" s="6">
        <f t="shared" si="53"/>
        <v>147.81132075471697</v>
      </c>
      <c r="Q896" t="s">
        <v>8324</v>
      </c>
      <c r="R896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9">
        <v>8000</v>
      </c>
      <c r="E897" s="9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8">
        <f t="shared" si="52"/>
        <v>2.4375</v>
      </c>
      <c r="P897" s="6">
        <f t="shared" si="53"/>
        <v>27.857142857142858</v>
      </c>
      <c r="Q897" t="s">
        <v>8324</v>
      </c>
      <c r="R89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9">
        <v>8000</v>
      </c>
      <c r="E898" s="9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8">
        <f t="shared" si="52"/>
        <v>40</v>
      </c>
      <c r="P898" s="6">
        <f t="shared" si="53"/>
        <v>44.444444444444443</v>
      </c>
      <c r="Q898" t="s">
        <v>8324</v>
      </c>
      <c r="R898" t="s">
        <v>8328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9">
        <v>3000</v>
      </c>
      <c r="E899" s="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8">
        <f t="shared" ref="O899:O962" si="56">E899/D899*100</f>
        <v>0</v>
      </c>
      <c r="P899" s="6" t="e">
        <f t="shared" ref="P899:P962" si="57">AVERAGE(E899/L899)</f>
        <v>#DIV/0!</v>
      </c>
      <c r="Q899" t="s">
        <v>8324</v>
      </c>
      <c r="R899" t="s">
        <v>8328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9">
        <v>2500</v>
      </c>
      <c r="E900" s="9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8">
        <f t="shared" si="56"/>
        <v>2.8000000000000003</v>
      </c>
      <c r="P900" s="6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9">
        <v>750</v>
      </c>
      <c r="E901" s="9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8">
        <f t="shared" si="56"/>
        <v>37.333333333333336</v>
      </c>
      <c r="P901" s="6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9">
        <v>5000</v>
      </c>
      <c r="E902" s="9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8">
        <f t="shared" si="56"/>
        <v>0.42</v>
      </c>
      <c r="P902" s="6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9">
        <v>6500</v>
      </c>
      <c r="E903" s="9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8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9">
        <v>30000</v>
      </c>
      <c r="E904" s="9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8">
        <f t="shared" si="56"/>
        <v>0.3</v>
      </c>
      <c r="P904" s="6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9">
        <v>5000</v>
      </c>
      <c r="E905" s="9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8">
        <f t="shared" si="56"/>
        <v>3.2</v>
      </c>
      <c r="P905" s="6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9">
        <v>50000</v>
      </c>
      <c r="E906" s="9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8">
        <f t="shared" si="56"/>
        <v>0.30199999999999999</v>
      </c>
      <c r="P906" s="6">
        <f t="shared" si="57"/>
        <v>50.333333333333336</v>
      </c>
      <c r="Q906" t="s">
        <v>8324</v>
      </c>
      <c r="R906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9">
        <v>6500</v>
      </c>
      <c r="E907" s="9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8">
        <f t="shared" si="56"/>
        <v>3.0153846153846153</v>
      </c>
      <c r="P907" s="6">
        <f t="shared" si="57"/>
        <v>32.666666666666664</v>
      </c>
      <c r="Q907" t="s">
        <v>8324</v>
      </c>
      <c r="R90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9">
        <v>15000</v>
      </c>
      <c r="E908" s="9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8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9">
        <v>2900</v>
      </c>
      <c r="E909" s="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8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9">
        <v>2500</v>
      </c>
      <c r="E910" s="9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8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9">
        <v>16000</v>
      </c>
      <c r="E911" s="9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8">
        <f t="shared" si="56"/>
        <v>3.25</v>
      </c>
      <c r="P911" s="6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9">
        <v>550</v>
      </c>
      <c r="E912" s="9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8">
        <f t="shared" si="56"/>
        <v>22.363636363636363</v>
      </c>
      <c r="P912" s="6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9">
        <v>100000</v>
      </c>
      <c r="E913" s="9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8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9">
        <v>3500</v>
      </c>
      <c r="E914" s="9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8">
        <f t="shared" si="56"/>
        <v>0.85714285714285721</v>
      </c>
      <c r="P914" s="6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9">
        <v>30000</v>
      </c>
      <c r="E915" s="9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8">
        <f t="shared" si="56"/>
        <v>6.6066666666666665</v>
      </c>
      <c r="P915" s="6">
        <f t="shared" si="57"/>
        <v>82.583333333333329</v>
      </c>
      <c r="Q915" t="s">
        <v>8324</v>
      </c>
      <c r="R915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9">
        <v>1500</v>
      </c>
      <c r="E916" s="9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8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9">
        <v>6500</v>
      </c>
      <c r="E917" s="9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8">
        <f t="shared" si="56"/>
        <v>5.7692307692307692</v>
      </c>
      <c r="P917" s="6">
        <f t="shared" si="57"/>
        <v>41.666666666666664</v>
      </c>
      <c r="Q917" t="s">
        <v>8324</v>
      </c>
      <c r="R91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9">
        <v>3300</v>
      </c>
      <c r="E918" s="9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8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9">
        <v>5000</v>
      </c>
      <c r="E919" s="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8">
        <f t="shared" si="56"/>
        <v>0.6</v>
      </c>
      <c r="P919" s="6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9">
        <v>3900</v>
      </c>
      <c r="E920" s="9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8">
        <f t="shared" si="56"/>
        <v>5.0256410256410255</v>
      </c>
      <c r="P920" s="6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9">
        <v>20000</v>
      </c>
      <c r="E921" s="9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8">
        <f t="shared" si="56"/>
        <v>0.5</v>
      </c>
      <c r="P921" s="6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9">
        <v>5500</v>
      </c>
      <c r="E922" s="9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8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9">
        <v>15000</v>
      </c>
      <c r="E923" s="9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8">
        <f t="shared" si="56"/>
        <v>30.9</v>
      </c>
      <c r="P923" s="6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9">
        <v>27000</v>
      </c>
      <c r="E924" s="9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8">
        <f t="shared" si="56"/>
        <v>21.037037037037038</v>
      </c>
      <c r="P924" s="6">
        <f t="shared" si="57"/>
        <v>189.33333333333334</v>
      </c>
      <c r="Q924" t="s">
        <v>8324</v>
      </c>
      <c r="R924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9">
        <v>15000</v>
      </c>
      <c r="E925" s="9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8">
        <f t="shared" si="56"/>
        <v>2.1999999999999997</v>
      </c>
      <c r="P925" s="6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9">
        <v>3000</v>
      </c>
      <c r="E926" s="9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8">
        <f t="shared" si="56"/>
        <v>10.9</v>
      </c>
      <c r="P926" s="6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9">
        <v>6000</v>
      </c>
      <c r="E927" s="9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8">
        <f t="shared" si="56"/>
        <v>2.666666666666667</v>
      </c>
      <c r="P927" s="6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9">
        <v>7000</v>
      </c>
      <c r="E928" s="9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8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9">
        <v>20000</v>
      </c>
      <c r="E929" s="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8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9">
        <v>14500</v>
      </c>
      <c r="E930" s="9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8">
        <f t="shared" si="56"/>
        <v>10.86206896551724</v>
      </c>
      <c r="P930" s="6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9">
        <v>500</v>
      </c>
      <c r="E931" s="9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8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9">
        <v>900</v>
      </c>
      <c r="E932" s="9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8">
        <f t="shared" si="56"/>
        <v>38.333333333333336</v>
      </c>
      <c r="P932" s="6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9">
        <v>2000</v>
      </c>
      <c r="E933" s="9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8">
        <f t="shared" si="56"/>
        <v>6.5500000000000007</v>
      </c>
      <c r="P933" s="6">
        <f t="shared" si="57"/>
        <v>18.714285714285715</v>
      </c>
      <c r="Q933" t="s">
        <v>8324</v>
      </c>
      <c r="R933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9">
        <v>9500</v>
      </c>
      <c r="E934" s="9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8">
        <f t="shared" si="56"/>
        <v>14.536842105263158</v>
      </c>
      <c r="P934" s="6">
        <f t="shared" si="57"/>
        <v>46.033333333333331</v>
      </c>
      <c r="Q934" t="s">
        <v>8324</v>
      </c>
      <c r="R934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9">
        <v>2000</v>
      </c>
      <c r="E935" s="9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8">
        <f t="shared" si="56"/>
        <v>6</v>
      </c>
      <c r="P935" s="6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8">
        <f t="shared" si="56"/>
        <v>30.4</v>
      </c>
      <c r="P936" s="6">
        <f t="shared" si="57"/>
        <v>50.666666666666664</v>
      </c>
      <c r="Q936" t="s">
        <v>8324</v>
      </c>
      <c r="R936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9">
        <v>3500</v>
      </c>
      <c r="E937" s="9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8">
        <f t="shared" si="56"/>
        <v>1.4285714285714286</v>
      </c>
      <c r="P937" s="6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9">
        <v>1400</v>
      </c>
      <c r="E938" s="9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8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9">
        <v>3500</v>
      </c>
      <c r="E939" s="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8">
        <f t="shared" si="56"/>
        <v>1.1428571428571428</v>
      </c>
      <c r="P939" s="6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9">
        <v>7000</v>
      </c>
      <c r="E940" s="9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8">
        <f t="shared" si="56"/>
        <v>0.35714285714285715</v>
      </c>
      <c r="P940" s="6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9">
        <v>2750</v>
      </c>
      <c r="E941" s="9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8">
        <f t="shared" si="56"/>
        <v>1.4545454545454546</v>
      </c>
      <c r="P941" s="6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9">
        <v>9000</v>
      </c>
      <c r="E942" s="9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8">
        <f t="shared" si="56"/>
        <v>17.155555555555555</v>
      </c>
      <c r="P942" s="6">
        <f t="shared" si="57"/>
        <v>110.28571428571429</v>
      </c>
      <c r="Q942" t="s">
        <v>8318</v>
      </c>
      <c r="R942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9">
        <v>50000</v>
      </c>
      <c r="E943" s="9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8">
        <f t="shared" si="56"/>
        <v>2.3220000000000001</v>
      </c>
      <c r="P943" s="6">
        <f t="shared" si="57"/>
        <v>37.451612903225808</v>
      </c>
      <c r="Q943" t="s">
        <v>8318</v>
      </c>
      <c r="R943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9">
        <v>7500</v>
      </c>
      <c r="E944" s="9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8">
        <f t="shared" si="56"/>
        <v>8.9066666666666663</v>
      </c>
      <c r="P944" s="6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9">
        <v>3000</v>
      </c>
      <c r="E945" s="9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8">
        <f t="shared" si="56"/>
        <v>9.6333333333333346</v>
      </c>
      <c r="P945" s="6">
        <f t="shared" si="57"/>
        <v>24.083333333333332</v>
      </c>
      <c r="Q945" t="s">
        <v>8318</v>
      </c>
      <c r="R945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9">
        <v>50000</v>
      </c>
      <c r="E946" s="9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8">
        <f t="shared" si="56"/>
        <v>13.325999999999999</v>
      </c>
      <c r="P946" s="6">
        <f t="shared" si="57"/>
        <v>69.40625</v>
      </c>
      <c r="Q946" t="s">
        <v>8318</v>
      </c>
      <c r="R946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8">
        <f t="shared" si="56"/>
        <v>2.484</v>
      </c>
      <c r="P947" s="6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9">
        <v>15000</v>
      </c>
      <c r="E948" s="9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8">
        <f t="shared" si="56"/>
        <v>1.9066666666666665</v>
      </c>
      <c r="P948" s="6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9">
        <v>850</v>
      </c>
      <c r="E949" s="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8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8">
        <f t="shared" si="56"/>
        <v>12</v>
      </c>
      <c r="P950" s="6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8">
        <f t="shared" si="56"/>
        <v>1.365</v>
      </c>
      <c r="P951" s="6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8">
        <f t="shared" si="56"/>
        <v>28.04</v>
      </c>
      <c r="P952" s="6">
        <f t="shared" si="57"/>
        <v>58.416666666666664</v>
      </c>
      <c r="Q952" t="s">
        <v>8318</v>
      </c>
      <c r="R952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9">
        <v>50000</v>
      </c>
      <c r="E953" s="9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8">
        <f t="shared" si="56"/>
        <v>38.39</v>
      </c>
      <c r="P953" s="6">
        <f t="shared" si="57"/>
        <v>158.63636363636363</v>
      </c>
      <c r="Q953" t="s">
        <v>8318</v>
      </c>
      <c r="R953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9">
        <v>49000</v>
      </c>
      <c r="E954" s="9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8">
        <f t="shared" si="56"/>
        <v>39.942857142857143</v>
      </c>
      <c r="P954" s="6">
        <f t="shared" si="57"/>
        <v>99.857142857142861</v>
      </c>
      <c r="Q954" t="s">
        <v>8318</v>
      </c>
      <c r="R954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9">
        <v>15000</v>
      </c>
      <c r="E955" s="9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8">
        <f t="shared" si="56"/>
        <v>0.84</v>
      </c>
      <c r="P955" s="6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9">
        <v>15000</v>
      </c>
      <c r="E956" s="9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8">
        <f t="shared" si="56"/>
        <v>43.406666666666666</v>
      </c>
      <c r="P956" s="6">
        <f t="shared" si="57"/>
        <v>89.191780821917803</v>
      </c>
      <c r="Q956" t="s">
        <v>8318</v>
      </c>
      <c r="R956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9">
        <v>300000</v>
      </c>
      <c r="E957" s="9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8">
        <f t="shared" si="56"/>
        <v>5.6613333333333333</v>
      </c>
      <c r="P957" s="6">
        <f t="shared" si="57"/>
        <v>182.6236559139785</v>
      </c>
      <c r="Q957" t="s">
        <v>8318</v>
      </c>
      <c r="R95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9">
        <v>50000</v>
      </c>
      <c r="E958" s="9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8">
        <f t="shared" si="56"/>
        <v>1.722</v>
      </c>
      <c r="P958" s="6">
        <f t="shared" si="57"/>
        <v>50.647058823529413</v>
      </c>
      <c r="Q958" t="s">
        <v>8318</v>
      </c>
      <c r="R958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9">
        <v>12000</v>
      </c>
      <c r="E959" s="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8">
        <f t="shared" si="56"/>
        <v>1.9416666666666664</v>
      </c>
      <c r="P959" s="6">
        <f t="shared" si="57"/>
        <v>33.285714285714285</v>
      </c>
      <c r="Q959" t="s">
        <v>8318</v>
      </c>
      <c r="R959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9">
        <v>7777</v>
      </c>
      <c r="E960" s="9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8">
        <f t="shared" si="56"/>
        <v>11.328275684711327</v>
      </c>
      <c r="P960" s="6">
        <f t="shared" si="57"/>
        <v>51.823529411764703</v>
      </c>
      <c r="Q960" t="s">
        <v>8318</v>
      </c>
      <c r="R960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9">
        <v>50000</v>
      </c>
      <c r="E961" s="9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8">
        <f t="shared" si="56"/>
        <v>38.86</v>
      </c>
      <c r="P961" s="6">
        <f t="shared" si="57"/>
        <v>113.62573099415205</v>
      </c>
      <c r="Q961" t="s">
        <v>8318</v>
      </c>
      <c r="R961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9">
        <v>55650</v>
      </c>
      <c r="E962" s="9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8">
        <f t="shared" si="56"/>
        <v>46.100628930817614</v>
      </c>
      <c r="P962" s="6">
        <f t="shared" si="57"/>
        <v>136.46276595744681</v>
      </c>
      <c r="Q962" t="s">
        <v>8318</v>
      </c>
      <c r="R962" t="s">
        <v>8320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9">
        <v>95000</v>
      </c>
      <c r="E963" s="9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8">
        <f t="shared" ref="O963:O1026" si="60">E963/D963*100</f>
        <v>42.188421052631583</v>
      </c>
      <c r="P963" s="6">
        <f t="shared" ref="P963:P1026" si="61">AVERAGE(E963/L963)</f>
        <v>364.35454545454547</v>
      </c>
      <c r="Q963" t="s">
        <v>8318</v>
      </c>
      <c r="R963" t="s">
        <v>8320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9">
        <v>2500</v>
      </c>
      <c r="E964" s="9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8">
        <f t="shared" si="60"/>
        <v>28.48</v>
      </c>
      <c r="P964" s="6">
        <f t="shared" si="61"/>
        <v>19.243243243243242</v>
      </c>
      <c r="Q964" t="s">
        <v>8318</v>
      </c>
      <c r="R964" t="s">
        <v>8320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9">
        <v>35000</v>
      </c>
      <c r="E965" s="9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8">
        <f t="shared" si="60"/>
        <v>1.077142857142857</v>
      </c>
      <c r="P965" s="6">
        <f t="shared" si="61"/>
        <v>41.888888888888886</v>
      </c>
      <c r="Q965" t="s">
        <v>8318</v>
      </c>
      <c r="R965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8">
        <f t="shared" si="60"/>
        <v>0.79909090909090907</v>
      </c>
      <c r="P966" s="6">
        <f t="shared" si="61"/>
        <v>30.310344827586206</v>
      </c>
      <c r="Q966" t="s">
        <v>8318</v>
      </c>
      <c r="R966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9">
        <v>25000</v>
      </c>
      <c r="E967" s="9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8">
        <f t="shared" si="60"/>
        <v>1.1919999999999999</v>
      </c>
      <c r="P967" s="6">
        <f t="shared" si="61"/>
        <v>49.666666666666664</v>
      </c>
      <c r="Q967" t="s">
        <v>8318</v>
      </c>
      <c r="R96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9">
        <v>12000</v>
      </c>
      <c r="E968" s="9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8">
        <f t="shared" si="60"/>
        <v>14.799999999999999</v>
      </c>
      <c r="P968" s="6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9">
        <v>20000</v>
      </c>
      <c r="E969" s="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8">
        <f t="shared" si="60"/>
        <v>17.810000000000002</v>
      </c>
      <c r="P969" s="6">
        <f t="shared" si="61"/>
        <v>43.97530864197531</v>
      </c>
      <c r="Q969" t="s">
        <v>8318</v>
      </c>
      <c r="R969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9">
        <v>8000</v>
      </c>
      <c r="E970" s="9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8">
        <f t="shared" si="60"/>
        <v>1.325</v>
      </c>
      <c r="P970" s="6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9">
        <v>30000</v>
      </c>
      <c r="E971" s="9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8">
        <f t="shared" si="60"/>
        <v>46.666666666666664</v>
      </c>
      <c r="P971" s="6">
        <f t="shared" si="61"/>
        <v>1272.7272727272727</v>
      </c>
      <c r="Q971" t="s">
        <v>8318</v>
      </c>
      <c r="R971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8">
        <f t="shared" si="60"/>
        <v>45.92</v>
      </c>
      <c r="P972" s="6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9">
        <v>100000</v>
      </c>
      <c r="E973" s="9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8">
        <f t="shared" si="60"/>
        <v>0.22599999999999998</v>
      </c>
      <c r="P973" s="6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9">
        <v>20000</v>
      </c>
      <c r="E974" s="9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8">
        <f t="shared" si="60"/>
        <v>34.625</v>
      </c>
      <c r="P974" s="6">
        <f t="shared" si="61"/>
        <v>153.88888888888889</v>
      </c>
      <c r="Q974" t="s">
        <v>8318</v>
      </c>
      <c r="R974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9">
        <v>20000</v>
      </c>
      <c r="E975" s="9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8">
        <f t="shared" si="60"/>
        <v>2.0549999999999997</v>
      </c>
      <c r="P975" s="6">
        <f t="shared" si="61"/>
        <v>51.375</v>
      </c>
      <c r="Q975" t="s">
        <v>8318</v>
      </c>
      <c r="R975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9">
        <v>50000</v>
      </c>
      <c r="E976" s="9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8">
        <f t="shared" si="60"/>
        <v>0.55999999999999994</v>
      </c>
      <c r="P976" s="6">
        <f t="shared" si="61"/>
        <v>93.333333333333329</v>
      </c>
      <c r="Q976" t="s">
        <v>8318</v>
      </c>
      <c r="R976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9">
        <v>100000</v>
      </c>
      <c r="E977" s="9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8">
        <f t="shared" si="60"/>
        <v>2.6069999999999998</v>
      </c>
      <c r="P977" s="6">
        <f t="shared" si="61"/>
        <v>108.625</v>
      </c>
      <c r="Q977" t="s">
        <v>8318</v>
      </c>
      <c r="R97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9">
        <v>150000</v>
      </c>
      <c r="E978" s="9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8">
        <f t="shared" si="60"/>
        <v>1.9259999999999999</v>
      </c>
      <c r="P978" s="6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8">
        <f t="shared" si="60"/>
        <v>33.666666666666664</v>
      </c>
      <c r="P979" s="6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9">
        <v>172889</v>
      </c>
      <c r="E980" s="9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8">
        <f t="shared" si="60"/>
        <v>56.263267182990241</v>
      </c>
      <c r="P980" s="6">
        <f t="shared" si="61"/>
        <v>790.83739837398377</v>
      </c>
      <c r="Q980" t="s">
        <v>8318</v>
      </c>
      <c r="R980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9">
        <v>35000</v>
      </c>
      <c r="E981" s="9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8">
        <f t="shared" si="60"/>
        <v>82.817599999999999</v>
      </c>
      <c r="P981" s="6">
        <f t="shared" si="61"/>
        <v>301.93916666666667</v>
      </c>
      <c r="Q981" t="s">
        <v>8318</v>
      </c>
      <c r="R981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9">
        <v>10000</v>
      </c>
      <c r="E982" s="9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8">
        <f t="shared" si="60"/>
        <v>14.860000000000001</v>
      </c>
      <c r="P982" s="6">
        <f t="shared" si="61"/>
        <v>47.935483870967744</v>
      </c>
      <c r="Q982" t="s">
        <v>8318</v>
      </c>
      <c r="R982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9">
        <v>88888</v>
      </c>
      <c r="E983" s="9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8">
        <f t="shared" si="60"/>
        <v>1.2375123751237513E-2</v>
      </c>
      <c r="P983" s="6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9">
        <v>17500</v>
      </c>
      <c r="E984" s="9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8">
        <f t="shared" si="60"/>
        <v>1.7142857142857144E-2</v>
      </c>
      <c r="P984" s="6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8">
        <f t="shared" si="60"/>
        <v>29.506136117214709</v>
      </c>
      <c r="P985" s="6">
        <f t="shared" si="61"/>
        <v>171.79329608938548</v>
      </c>
      <c r="Q985" t="s">
        <v>8318</v>
      </c>
      <c r="R985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9">
        <v>10000</v>
      </c>
      <c r="E986" s="9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8">
        <f t="shared" si="60"/>
        <v>1.06</v>
      </c>
      <c r="P986" s="6">
        <f t="shared" si="61"/>
        <v>35.333333333333336</v>
      </c>
      <c r="Q986" t="s">
        <v>8318</v>
      </c>
      <c r="R986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8">
        <f t="shared" si="60"/>
        <v>6.293333333333333</v>
      </c>
      <c r="P987" s="6">
        <f t="shared" si="61"/>
        <v>82.086956521739125</v>
      </c>
      <c r="Q987" t="s">
        <v>8318</v>
      </c>
      <c r="R98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9">
        <v>20000</v>
      </c>
      <c r="E988" s="9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8">
        <f t="shared" si="60"/>
        <v>12.75</v>
      </c>
      <c r="P988" s="6">
        <f t="shared" si="61"/>
        <v>110.8695652173913</v>
      </c>
      <c r="Q988" t="s">
        <v>8318</v>
      </c>
      <c r="R988" t="s">
        <v>8320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8">
        <f t="shared" si="60"/>
        <v>13.22</v>
      </c>
      <c r="P989" s="6">
        <f t="shared" si="61"/>
        <v>161.21951219512195</v>
      </c>
      <c r="Q989" t="s">
        <v>8318</v>
      </c>
      <c r="R989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9">
        <v>5000</v>
      </c>
      <c r="E990" s="9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8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9">
        <v>10000</v>
      </c>
      <c r="E991" s="9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8">
        <f t="shared" si="60"/>
        <v>16.77</v>
      </c>
      <c r="P991" s="6">
        <f t="shared" si="61"/>
        <v>52.40625</v>
      </c>
      <c r="Q991" t="s">
        <v>8318</v>
      </c>
      <c r="R991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9">
        <v>25000</v>
      </c>
      <c r="E992" s="9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8">
        <f t="shared" si="60"/>
        <v>0.104</v>
      </c>
      <c r="P992" s="6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9">
        <v>5000</v>
      </c>
      <c r="E993" s="9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8">
        <f t="shared" si="60"/>
        <v>4.24</v>
      </c>
      <c r="P993" s="6">
        <f t="shared" si="61"/>
        <v>30.285714285714285</v>
      </c>
      <c r="Q993" t="s">
        <v>8318</v>
      </c>
      <c r="R993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9">
        <v>100000</v>
      </c>
      <c r="E994" s="9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8">
        <f t="shared" si="60"/>
        <v>0.46699999999999997</v>
      </c>
      <c r="P994" s="6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9">
        <v>70000</v>
      </c>
      <c r="E995" s="9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8">
        <f t="shared" si="60"/>
        <v>25.087142857142858</v>
      </c>
      <c r="P995" s="6">
        <f t="shared" si="61"/>
        <v>89.59693877551021</v>
      </c>
      <c r="Q995" t="s">
        <v>8318</v>
      </c>
      <c r="R995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9">
        <v>200000</v>
      </c>
      <c r="E996" s="9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8">
        <f t="shared" si="60"/>
        <v>2.3345000000000002</v>
      </c>
      <c r="P996" s="6">
        <f t="shared" si="61"/>
        <v>424.45454545454544</v>
      </c>
      <c r="Q996" t="s">
        <v>8318</v>
      </c>
      <c r="R996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9">
        <v>10000</v>
      </c>
      <c r="E997" s="9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8">
        <f t="shared" si="60"/>
        <v>7.26</v>
      </c>
      <c r="P997" s="6">
        <f t="shared" si="61"/>
        <v>80.666666666666671</v>
      </c>
      <c r="Q997" t="s">
        <v>8318</v>
      </c>
      <c r="R99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9">
        <v>4000</v>
      </c>
      <c r="E998" s="9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8">
        <f t="shared" si="60"/>
        <v>1.625</v>
      </c>
      <c r="P998" s="6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9">
        <v>5000</v>
      </c>
      <c r="E999" s="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8">
        <f t="shared" si="60"/>
        <v>1.3</v>
      </c>
      <c r="P999" s="6">
        <f t="shared" si="61"/>
        <v>8.125</v>
      </c>
      <c r="Q999" t="s">
        <v>8318</v>
      </c>
      <c r="R999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8">
        <f t="shared" si="60"/>
        <v>58.558333333333337</v>
      </c>
      <c r="P1000" s="6">
        <f t="shared" si="61"/>
        <v>153.42794759825327</v>
      </c>
      <c r="Q1000" t="s">
        <v>8318</v>
      </c>
      <c r="R1000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8">
        <f t="shared" si="60"/>
        <v>7.7886666666666677</v>
      </c>
      <c r="P1001" s="6">
        <f t="shared" si="61"/>
        <v>292.07499999999999</v>
      </c>
      <c r="Q1001" t="s">
        <v>8318</v>
      </c>
      <c r="R1001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9">
        <v>894700</v>
      </c>
      <c r="E1002" s="9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8">
        <f t="shared" si="60"/>
        <v>2.2157147647256061</v>
      </c>
      <c r="P1002" s="6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9">
        <v>5000</v>
      </c>
      <c r="E1003" s="9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8">
        <f t="shared" si="60"/>
        <v>104</v>
      </c>
      <c r="P1003" s="6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9">
        <v>9999</v>
      </c>
      <c r="E1004" s="9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8">
        <f t="shared" si="60"/>
        <v>29.6029602960296</v>
      </c>
      <c r="P1004" s="6">
        <f t="shared" si="61"/>
        <v>134.54545454545453</v>
      </c>
      <c r="Q1004" t="s">
        <v>8318</v>
      </c>
      <c r="R1004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8">
        <f t="shared" si="60"/>
        <v>16.055</v>
      </c>
      <c r="P1005" s="6">
        <f t="shared" si="61"/>
        <v>214.06666666666666</v>
      </c>
      <c r="Q1005" t="s">
        <v>8318</v>
      </c>
      <c r="R1005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9">
        <v>25000</v>
      </c>
      <c r="E1006" s="9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8">
        <f t="shared" si="60"/>
        <v>82.207999999999998</v>
      </c>
      <c r="P1006" s="6">
        <f t="shared" si="61"/>
        <v>216.33684210526314</v>
      </c>
      <c r="Q1006" t="s">
        <v>8318</v>
      </c>
      <c r="R1006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9">
        <v>200000</v>
      </c>
      <c r="E1007" s="9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8">
        <f t="shared" si="60"/>
        <v>75.051000000000002</v>
      </c>
      <c r="P1007" s="6">
        <f t="shared" si="61"/>
        <v>932.31055900621118</v>
      </c>
      <c r="Q1007" t="s">
        <v>8318</v>
      </c>
      <c r="R100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9">
        <v>4000</v>
      </c>
      <c r="E1008" s="9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8">
        <f t="shared" si="60"/>
        <v>5.8500000000000005</v>
      </c>
      <c r="P1008" s="6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9">
        <v>30000</v>
      </c>
      <c r="E1009" s="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8">
        <f t="shared" si="60"/>
        <v>44.32</v>
      </c>
      <c r="P1009" s="6">
        <f t="shared" si="61"/>
        <v>174.94736842105263</v>
      </c>
      <c r="Q1009" t="s">
        <v>8318</v>
      </c>
      <c r="R1009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9">
        <v>93500</v>
      </c>
      <c r="E1010" s="9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8">
        <f t="shared" si="60"/>
        <v>0.26737967914438499</v>
      </c>
      <c r="P1010" s="6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9">
        <v>50000</v>
      </c>
      <c r="E1011" s="9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8">
        <f t="shared" si="60"/>
        <v>13.13</v>
      </c>
      <c r="P1011" s="6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9">
        <v>115250</v>
      </c>
      <c r="E1012" s="9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8">
        <f t="shared" si="60"/>
        <v>0.19088937093275488</v>
      </c>
      <c r="P1012" s="6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9">
        <v>20000</v>
      </c>
      <c r="E1013" s="9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8">
        <f t="shared" si="60"/>
        <v>0.375</v>
      </c>
      <c r="P1013" s="6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9">
        <v>5000</v>
      </c>
      <c r="E1014" s="9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8">
        <f t="shared" si="60"/>
        <v>21535.021000000001</v>
      </c>
      <c r="P1014" s="6">
        <f t="shared" si="61"/>
        <v>1389.3561935483872</v>
      </c>
      <c r="Q1014" t="s">
        <v>8318</v>
      </c>
      <c r="R1014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9">
        <v>25000</v>
      </c>
      <c r="E1015" s="9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8">
        <f t="shared" si="60"/>
        <v>34.527999999999999</v>
      </c>
      <c r="P1015" s="6">
        <f t="shared" si="61"/>
        <v>95.911111111111111</v>
      </c>
      <c r="Q1015" t="s">
        <v>8318</v>
      </c>
      <c r="R1015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9">
        <v>10000</v>
      </c>
      <c r="E1016" s="9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8">
        <f t="shared" si="60"/>
        <v>30.599999999999998</v>
      </c>
      <c r="P1016" s="6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9">
        <v>9000</v>
      </c>
      <c r="E1017" s="9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8">
        <f t="shared" si="60"/>
        <v>2.666666666666667</v>
      </c>
      <c r="P1017" s="6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9">
        <v>100000</v>
      </c>
      <c r="E1018" s="9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8">
        <f t="shared" si="60"/>
        <v>2.8420000000000001</v>
      </c>
      <c r="P1018" s="6">
        <f t="shared" si="61"/>
        <v>74.78947368421052</v>
      </c>
      <c r="Q1018" t="s">
        <v>8318</v>
      </c>
      <c r="R1018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9">
        <v>250000</v>
      </c>
      <c r="E1019" s="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8">
        <f t="shared" si="60"/>
        <v>22.878799999999998</v>
      </c>
      <c r="P1019" s="6">
        <f t="shared" si="61"/>
        <v>161.11830985915492</v>
      </c>
      <c r="Q1019" t="s">
        <v>8318</v>
      </c>
      <c r="R1019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9">
        <v>20000</v>
      </c>
      <c r="E1020" s="9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8">
        <f t="shared" si="60"/>
        <v>3.105</v>
      </c>
      <c r="P1020" s="6">
        <f t="shared" si="61"/>
        <v>88.714285714285708</v>
      </c>
      <c r="Q1020" t="s">
        <v>8318</v>
      </c>
      <c r="R1020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9">
        <v>45000</v>
      </c>
      <c r="E1021" s="9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8">
        <f t="shared" si="60"/>
        <v>47.333333333333336</v>
      </c>
      <c r="P1021" s="6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8">
        <f t="shared" si="60"/>
        <v>205.54838709677421</v>
      </c>
      <c r="P1022" s="6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9">
        <v>3000</v>
      </c>
      <c r="E1023" s="9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8">
        <f t="shared" si="60"/>
        <v>351.80366666666669</v>
      </c>
      <c r="P1023" s="6">
        <f t="shared" si="61"/>
        <v>22.079728033472804</v>
      </c>
      <c r="Q1023" t="s">
        <v>8324</v>
      </c>
      <c r="R1023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9">
        <v>2000</v>
      </c>
      <c r="E1024" s="9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8">
        <f t="shared" si="60"/>
        <v>114.9</v>
      </c>
      <c r="P1024" s="6">
        <f t="shared" si="61"/>
        <v>31.054054054054053</v>
      </c>
      <c r="Q1024" t="s">
        <v>8324</v>
      </c>
      <c r="R1024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9">
        <v>2000</v>
      </c>
      <c r="E1025" s="9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8">
        <f t="shared" si="60"/>
        <v>237.15</v>
      </c>
      <c r="P1025" s="6">
        <f t="shared" si="61"/>
        <v>36.206106870229007</v>
      </c>
      <c r="Q1025" t="s">
        <v>8324</v>
      </c>
      <c r="R1025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9">
        <v>20000</v>
      </c>
      <c r="E1026" s="9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8">
        <f t="shared" si="60"/>
        <v>118.63774999999998</v>
      </c>
      <c r="P1026" s="6">
        <f t="shared" si="61"/>
        <v>388.9762295081967</v>
      </c>
      <c r="Q1026" t="s">
        <v>8324</v>
      </c>
      <c r="R1026" t="s">
        <v>8329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9">
        <v>70000</v>
      </c>
      <c r="E1027" s="9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8">
        <f t="shared" ref="O1027:O1090" si="64">E1027/D1027*100</f>
        <v>109.92831428571431</v>
      </c>
      <c r="P1027" s="6">
        <f t="shared" ref="P1027:P1090" si="65">AVERAGE(E1027/L1027)</f>
        <v>71.848571428571432</v>
      </c>
      <c r="Q1027" t="s">
        <v>8324</v>
      </c>
      <c r="R1027" t="s">
        <v>8329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9">
        <v>7000</v>
      </c>
      <c r="E1028" s="9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8">
        <f t="shared" si="64"/>
        <v>100.00828571428571</v>
      </c>
      <c r="P1028" s="6">
        <f t="shared" si="65"/>
        <v>57.381803278688523</v>
      </c>
      <c r="Q1028" t="s">
        <v>8324</v>
      </c>
      <c r="R1028" t="s">
        <v>8329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9">
        <v>7501</v>
      </c>
      <c r="E1029" s="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8">
        <f t="shared" si="64"/>
        <v>103.09292094387415</v>
      </c>
      <c r="P1029" s="6">
        <f t="shared" si="65"/>
        <v>69.666666666666671</v>
      </c>
      <c r="Q1029" t="s">
        <v>8324</v>
      </c>
      <c r="R1029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9">
        <v>10000</v>
      </c>
      <c r="E1030" s="9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8">
        <f t="shared" si="64"/>
        <v>117.27000000000001</v>
      </c>
      <c r="P1030" s="6">
        <f t="shared" si="65"/>
        <v>45.988235294117644</v>
      </c>
      <c r="Q1030" t="s">
        <v>8324</v>
      </c>
      <c r="R1030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9">
        <v>10000</v>
      </c>
      <c r="E1031" s="9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8">
        <f t="shared" si="64"/>
        <v>111.75999999999999</v>
      </c>
      <c r="P1031" s="6">
        <f t="shared" si="65"/>
        <v>79.262411347517727</v>
      </c>
      <c r="Q1031" t="s">
        <v>8324</v>
      </c>
      <c r="R1031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9">
        <v>2000</v>
      </c>
      <c r="E1032" s="9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8">
        <f t="shared" si="64"/>
        <v>342.09999999999997</v>
      </c>
      <c r="P1032" s="6">
        <f t="shared" si="65"/>
        <v>43.031446540880502</v>
      </c>
      <c r="Q1032" t="s">
        <v>8324</v>
      </c>
      <c r="R1032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9">
        <v>10000</v>
      </c>
      <c r="E1033" s="9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8">
        <f t="shared" si="64"/>
        <v>107.4</v>
      </c>
      <c r="P1033" s="6">
        <f t="shared" si="65"/>
        <v>108.48484848484848</v>
      </c>
      <c r="Q1033" t="s">
        <v>8324</v>
      </c>
      <c r="R1033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9">
        <v>5400</v>
      </c>
      <c r="E1034" s="9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8">
        <f t="shared" si="64"/>
        <v>108.49703703703703</v>
      </c>
      <c r="P1034" s="6">
        <f t="shared" si="65"/>
        <v>61.029583333333335</v>
      </c>
      <c r="Q1034" t="s">
        <v>8324</v>
      </c>
      <c r="R1034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9">
        <v>1328</v>
      </c>
      <c r="E1035" s="9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8">
        <f t="shared" si="64"/>
        <v>102.86144578313252</v>
      </c>
      <c r="P1035" s="6">
        <f t="shared" si="65"/>
        <v>50.592592592592595</v>
      </c>
      <c r="Q1035" t="s">
        <v>8324</v>
      </c>
      <c r="R1035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9">
        <v>5000</v>
      </c>
      <c r="E1036" s="9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8">
        <f t="shared" si="64"/>
        <v>130.0018</v>
      </c>
      <c r="P1036" s="6">
        <f t="shared" si="65"/>
        <v>39.157168674698795</v>
      </c>
      <c r="Q1036" t="s">
        <v>8324</v>
      </c>
      <c r="R1036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9">
        <v>4600</v>
      </c>
      <c r="E1037" s="9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8">
        <f t="shared" si="64"/>
        <v>107.65217391304347</v>
      </c>
      <c r="P1037" s="6">
        <f t="shared" si="65"/>
        <v>65.15789473684211</v>
      </c>
      <c r="Q1037" t="s">
        <v>8324</v>
      </c>
      <c r="R103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9">
        <v>4500</v>
      </c>
      <c r="E1038" s="9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8">
        <f t="shared" si="64"/>
        <v>112.36044444444444</v>
      </c>
      <c r="P1038" s="6">
        <f t="shared" si="65"/>
        <v>23.963127962085309</v>
      </c>
      <c r="Q1038" t="s">
        <v>8324</v>
      </c>
      <c r="R1038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9">
        <v>1000</v>
      </c>
      <c r="E1039" s="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8">
        <f t="shared" si="64"/>
        <v>102.1</v>
      </c>
      <c r="P1039" s="6">
        <f t="shared" si="65"/>
        <v>48.61904761904762</v>
      </c>
      <c r="Q1039" t="s">
        <v>8324</v>
      </c>
      <c r="R1039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9">
        <v>1500</v>
      </c>
      <c r="E1040" s="9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8">
        <f t="shared" si="64"/>
        <v>145.33333333333334</v>
      </c>
      <c r="P1040" s="6">
        <f t="shared" si="65"/>
        <v>35.73770491803279</v>
      </c>
      <c r="Q1040" t="s">
        <v>8324</v>
      </c>
      <c r="R1040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9">
        <v>500</v>
      </c>
      <c r="E1041" s="9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8">
        <f t="shared" si="64"/>
        <v>128.19999999999999</v>
      </c>
      <c r="P1041" s="6">
        <f t="shared" si="65"/>
        <v>21.366666666666667</v>
      </c>
      <c r="Q1041" t="s">
        <v>8324</v>
      </c>
      <c r="R1041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9">
        <v>85000</v>
      </c>
      <c r="E1042" s="9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8">
        <f t="shared" si="64"/>
        <v>0.29411764705882354</v>
      </c>
      <c r="P1042" s="6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9">
        <v>50</v>
      </c>
      <c r="E1043" s="9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8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9">
        <v>650</v>
      </c>
      <c r="E1044" s="9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8">
        <f t="shared" si="64"/>
        <v>1.5384615384615385</v>
      </c>
      <c r="P1044" s="6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9">
        <v>100000</v>
      </c>
      <c r="E1045" s="9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8">
        <f t="shared" si="64"/>
        <v>8.5370000000000008</v>
      </c>
      <c r="P1045" s="6">
        <f t="shared" si="65"/>
        <v>29.236301369863014</v>
      </c>
      <c r="Q1045" t="s">
        <v>8330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9">
        <v>7000</v>
      </c>
      <c r="E1046" s="9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8">
        <f t="shared" si="64"/>
        <v>8.5714285714285715E-2</v>
      </c>
      <c r="P1046" s="6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9">
        <v>10000</v>
      </c>
      <c r="E1047" s="9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8">
        <f t="shared" si="64"/>
        <v>2.6599999999999997</v>
      </c>
      <c r="P1047" s="6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9">
        <v>3000</v>
      </c>
      <c r="E1048" s="9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8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9">
        <v>2000</v>
      </c>
      <c r="E1049" s="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8">
        <f t="shared" si="64"/>
        <v>0.05</v>
      </c>
      <c r="P1049" s="6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9">
        <v>15000</v>
      </c>
      <c r="E1050" s="9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8">
        <f t="shared" si="64"/>
        <v>1.4133333333333333</v>
      </c>
      <c r="P1050" s="6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9">
        <v>12000</v>
      </c>
      <c r="E1051" s="9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8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9">
        <v>2500</v>
      </c>
      <c r="E1052" s="9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8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9">
        <v>500</v>
      </c>
      <c r="E1053" s="9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8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9">
        <v>4336</v>
      </c>
      <c r="E1054" s="9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8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9">
        <v>1500</v>
      </c>
      <c r="E1055" s="9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8">
        <f t="shared" si="64"/>
        <v>1</v>
      </c>
      <c r="P1055" s="6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9">
        <v>2500</v>
      </c>
      <c r="E1056" s="9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8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9">
        <v>3500</v>
      </c>
      <c r="E1057" s="9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8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9">
        <v>10000</v>
      </c>
      <c r="E1058" s="9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8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9">
        <v>10000</v>
      </c>
      <c r="E1059" s="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8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9">
        <v>40000</v>
      </c>
      <c r="E1060" s="9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8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9">
        <v>1100</v>
      </c>
      <c r="E1061" s="9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8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9">
        <v>5000</v>
      </c>
      <c r="E1062" s="9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8">
        <f t="shared" si="64"/>
        <v>1</v>
      </c>
      <c r="P1062" s="6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9">
        <v>4000</v>
      </c>
      <c r="E1063" s="9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8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9">
        <v>199</v>
      </c>
      <c r="E1064" s="9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8">
        <f t="shared" si="64"/>
        <v>95.477386934673376</v>
      </c>
      <c r="P1064" s="6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9">
        <v>1000</v>
      </c>
      <c r="E1065" s="9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8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9">
        <v>90000</v>
      </c>
      <c r="E1066" s="9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8">
        <f t="shared" si="64"/>
        <v>8.974444444444444</v>
      </c>
      <c r="P1066" s="6">
        <f t="shared" si="65"/>
        <v>65.666666666666671</v>
      </c>
      <c r="Q1066" t="s">
        <v>8332</v>
      </c>
      <c r="R1066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9">
        <v>3000</v>
      </c>
      <c r="E1067" s="9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8">
        <f t="shared" si="64"/>
        <v>2.7</v>
      </c>
      <c r="P1067" s="6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9">
        <v>150000</v>
      </c>
      <c r="E1068" s="9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8">
        <f t="shared" si="64"/>
        <v>3.3673333333333333</v>
      </c>
      <c r="P1068" s="6">
        <f t="shared" si="65"/>
        <v>34.128378378378379</v>
      </c>
      <c r="Q1068" t="s">
        <v>8332</v>
      </c>
      <c r="R1068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9">
        <v>500</v>
      </c>
      <c r="E1069" s="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8">
        <f t="shared" si="64"/>
        <v>26</v>
      </c>
      <c r="P1069" s="6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9">
        <v>30000</v>
      </c>
      <c r="E1070" s="9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8">
        <f t="shared" si="64"/>
        <v>0.15</v>
      </c>
      <c r="P1070" s="6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9">
        <v>2200</v>
      </c>
      <c r="E1071" s="9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8">
        <f t="shared" si="64"/>
        <v>38.636363636363633</v>
      </c>
      <c r="P1071" s="6">
        <f t="shared" si="65"/>
        <v>40.476190476190474</v>
      </c>
      <c r="Q1071" t="s">
        <v>8332</v>
      </c>
      <c r="R1071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9">
        <v>10000</v>
      </c>
      <c r="E1072" s="9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8">
        <f t="shared" si="64"/>
        <v>0.70000000000000007</v>
      </c>
      <c r="P1072" s="6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9">
        <v>100</v>
      </c>
      <c r="E1073" s="9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8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9">
        <v>75000</v>
      </c>
      <c r="E1074" s="9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8">
        <f t="shared" si="64"/>
        <v>6.8000000000000005E-2</v>
      </c>
      <c r="P1074" s="6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9">
        <v>750</v>
      </c>
      <c r="E1075" s="9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8">
        <f t="shared" si="64"/>
        <v>1.3333333333333335</v>
      </c>
      <c r="P1075" s="6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9">
        <v>54000</v>
      </c>
      <c r="E1076" s="9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8">
        <f t="shared" si="64"/>
        <v>6.3092592592592585</v>
      </c>
      <c r="P1076" s="6">
        <f t="shared" si="65"/>
        <v>113.56666666666666</v>
      </c>
      <c r="Q1076" t="s">
        <v>8332</v>
      </c>
      <c r="R1076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9">
        <v>1000</v>
      </c>
      <c r="E1077" s="9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8">
        <f t="shared" si="64"/>
        <v>4.5</v>
      </c>
      <c r="P1077" s="6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9">
        <v>75000</v>
      </c>
      <c r="E1078" s="9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8">
        <f t="shared" si="64"/>
        <v>62.765333333333331</v>
      </c>
      <c r="P1078" s="6">
        <f t="shared" si="65"/>
        <v>48.281025641025643</v>
      </c>
      <c r="Q1078" t="s">
        <v>8332</v>
      </c>
      <c r="R1078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9">
        <v>25000</v>
      </c>
      <c r="E1079" s="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8">
        <f t="shared" si="64"/>
        <v>29.376000000000001</v>
      </c>
      <c r="P1079" s="6">
        <f t="shared" si="65"/>
        <v>43.976047904191617</v>
      </c>
      <c r="Q1079" t="s">
        <v>8332</v>
      </c>
      <c r="R1079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9">
        <v>600</v>
      </c>
      <c r="E1080" s="9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8">
        <f t="shared" si="64"/>
        <v>7.5</v>
      </c>
      <c r="P1080" s="6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8">
        <f t="shared" si="64"/>
        <v>2.6076923076923078</v>
      </c>
      <c r="P1081" s="6">
        <f t="shared" si="65"/>
        <v>37.666666666666664</v>
      </c>
      <c r="Q1081" t="s">
        <v>8332</v>
      </c>
      <c r="R1081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9">
        <v>20000</v>
      </c>
      <c r="E1082" s="9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8">
        <f t="shared" si="64"/>
        <v>9.1050000000000004</v>
      </c>
      <c r="P1082" s="6">
        <f t="shared" si="65"/>
        <v>18.581632653061224</v>
      </c>
      <c r="Q1082" t="s">
        <v>8332</v>
      </c>
      <c r="R1082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9">
        <v>68000</v>
      </c>
      <c r="E1083" s="9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8">
        <f t="shared" si="64"/>
        <v>1.7647058823529412E-2</v>
      </c>
      <c r="P1083" s="6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9">
        <v>10000</v>
      </c>
      <c r="E1084" s="9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8">
        <f t="shared" si="64"/>
        <v>0.55999999999999994</v>
      </c>
      <c r="P1084" s="6">
        <f t="shared" si="65"/>
        <v>18.666666666666668</v>
      </c>
      <c r="Q1084" t="s">
        <v>8332</v>
      </c>
      <c r="R1084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8">
        <f t="shared" si="64"/>
        <v>0.82000000000000006</v>
      </c>
      <c r="P1085" s="6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9">
        <v>550</v>
      </c>
      <c r="E1086" s="9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8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8">
        <f t="shared" si="64"/>
        <v>3.42</v>
      </c>
      <c r="P1087" s="6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9">
        <v>18000</v>
      </c>
      <c r="E1088" s="9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8">
        <f t="shared" si="64"/>
        <v>8.3333333333333343E-2</v>
      </c>
      <c r="P1088" s="6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9">
        <v>1100</v>
      </c>
      <c r="E1089" s="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8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9">
        <v>45000</v>
      </c>
      <c r="E1090" s="9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8">
        <f t="shared" si="64"/>
        <v>14.182977777777777</v>
      </c>
      <c r="P1090" s="6">
        <f t="shared" si="65"/>
        <v>43.41727891156463</v>
      </c>
      <c r="Q1090" t="s">
        <v>8332</v>
      </c>
      <c r="R1090" t="s">
        <v>8333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8">
        <f t="shared" ref="O1091:O1154" si="68">E1091/D1091*100</f>
        <v>7.8266666666666662</v>
      </c>
      <c r="P1091" s="6">
        <f t="shared" ref="P1091:P1154" si="69">AVERAGE(E1091/L1091)</f>
        <v>23.959183673469386</v>
      </c>
      <c r="Q1091" t="s">
        <v>8332</v>
      </c>
      <c r="R1091" t="s">
        <v>8333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9">
        <v>12999</v>
      </c>
      <c r="E1092" s="9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8">
        <f t="shared" si="68"/>
        <v>3.8464497269020695E-2</v>
      </c>
      <c r="P1092" s="6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9">
        <v>200</v>
      </c>
      <c r="E1093" s="9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8">
        <f t="shared" si="68"/>
        <v>12.5</v>
      </c>
      <c r="P1093" s="6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9">
        <v>2000</v>
      </c>
      <c r="E1094" s="9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8">
        <f t="shared" si="68"/>
        <v>1.05</v>
      </c>
      <c r="P1094" s="6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8">
        <f t="shared" si="68"/>
        <v>14.083333333333334</v>
      </c>
      <c r="P1095" s="6">
        <f t="shared" si="69"/>
        <v>10.5625</v>
      </c>
      <c r="Q1095" t="s">
        <v>8332</v>
      </c>
      <c r="R1095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9">
        <v>18000</v>
      </c>
      <c r="E1096" s="9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8">
        <f t="shared" si="68"/>
        <v>18.300055555555556</v>
      </c>
      <c r="P1096" s="6">
        <f t="shared" si="69"/>
        <v>122.00037037037038</v>
      </c>
      <c r="Q1096" t="s">
        <v>8332</v>
      </c>
      <c r="R1096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9">
        <v>500000</v>
      </c>
      <c r="E1097" s="9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8">
        <f t="shared" si="68"/>
        <v>5.0347999999999997</v>
      </c>
      <c r="P1097" s="6">
        <f t="shared" si="69"/>
        <v>267.80851063829789</v>
      </c>
      <c r="Q1097" t="s">
        <v>8332</v>
      </c>
      <c r="R109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9">
        <v>12000</v>
      </c>
      <c r="E1098" s="9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8">
        <f t="shared" si="68"/>
        <v>17.933333333333334</v>
      </c>
      <c r="P1098" s="6">
        <f t="shared" si="69"/>
        <v>74.206896551724142</v>
      </c>
      <c r="Q1098" t="s">
        <v>8332</v>
      </c>
      <c r="R1098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9">
        <v>100000</v>
      </c>
      <c r="E1099" s="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8">
        <f t="shared" si="68"/>
        <v>4.7E-2</v>
      </c>
      <c r="P1099" s="6">
        <f t="shared" si="69"/>
        <v>6.7142857142857144</v>
      </c>
      <c r="Q1099" t="s">
        <v>8332</v>
      </c>
      <c r="R1099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9">
        <v>25000</v>
      </c>
      <c r="E1100" s="9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8">
        <f t="shared" si="68"/>
        <v>7.2120000000000006</v>
      </c>
      <c r="P1100" s="6">
        <f t="shared" si="69"/>
        <v>81.954545454545453</v>
      </c>
      <c r="Q1100" t="s">
        <v>8332</v>
      </c>
      <c r="R1100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9">
        <v>5000</v>
      </c>
      <c r="E1101" s="9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8">
        <f t="shared" si="68"/>
        <v>0.5</v>
      </c>
      <c r="P1101" s="6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8">
        <f t="shared" si="68"/>
        <v>2.5</v>
      </c>
      <c r="P1102" s="6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9">
        <v>100000</v>
      </c>
      <c r="E1103" s="9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8">
        <f t="shared" si="68"/>
        <v>4.1000000000000002E-2</v>
      </c>
      <c r="P1103" s="6">
        <f t="shared" si="69"/>
        <v>6.833333333333333</v>
      </c>
      <c r="Q1103" t="s">
        <v>8332</v>
      </c>
      <c r="R1103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9">
        <v>8000</v>
      </c>
      <c r="E1104" s="9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8">
        <f t="shared" si="68"/>
        <v>5.3125</v>
      </c>
      <c r="P1104" s="6">
        <f t="shared" si="69"/>
        <v>17.708333333333332</v>
      </c>
      <c r="Q1104" t="s">
        <v>8332</v>
      </c>
      <c r="R1104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9">
        <v>15000</v>
      </c>
      <c r="E1105" s="9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8">
        <f t="shared" si="68"/>
        <v>1.6199999999999999</v>
      </c>
      <c r="P1105" s="6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9">
        <v>60000</v>
      </c>
      <c r="E1106" s="9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8">
        <f t="shared" si="68"/>
        <v>4.9516666666666671</v>
      </c>
      <c r="P1106" s="6">
        <f t="shared" si="69"/>
        <v>80.297297297297291</v>
      </c>
      <c r="Q1106" t="s">
        <v>8332</v>
      </c>
      <c r="R1106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9">
        <v>900000</v>
      </c>
      <c r="E1107" s="9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8">
        <f t="shared" si="68"/>
        <v>0.159</v>
      </c>
      <c r="P1107" s="6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9">
        <v>400</v>
      </c>
      <c r="E1108" s="9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8">
        <f t="shared" si="68"/>
        <v>41.25</v>
      </c>
      <c r="P1108" s="6">
        <f t="shared" si="69"/>
        <v>23.571428571428573</v>
      </c>
      <c r="Q1108" t="s">
        <v>8332</v>
      </c>
      <c r="R1108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9">
        <v>10000</v>
      </c>
      <c r="E1109" s="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8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9">
        <v>25000</v>
      </c>
      <c r="E1110" s="9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8">
        <f t="shared" si="68"/>
        <v>2.93</v>
      </c>
      <c r="P1110" s="6">
        <f t="shared" si="69"/>
        <v>34.88095238095238</v>
      </c>
      <c r="Q1110" t="s">
        <v>8332</v>
      </c>
      <c r="R1110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9">
        <v>10000</v>
      </c>
      <c r="E1111" s="9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8">
        <f t="shared" si="68"/>
        <v>0.44999999999999996</v>
      </c>
      <c r="P1111" s="6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9">
        <v>50000</v>
      </c>
      <c r="E1112" s="9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8">
        <f t="shared" si="68"/>
        <v>0.51</v>
      </c>
      <c r="P1112" s="6">
        <f t="shared" si="69"/>
        <v>23.181818181818183</v>
      </c>
      <c r="Q1112" t="s">
        <v>8332</v>
      </c>
      <c r="R1112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9">
        <v>2500</v>
      </c>
      <c r="E1113" s="9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8">
        <f t="shared" si="68"/>
        <v>0.04</v>
      </c>
      <c r="P1113" s="6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9">
        <v>88000</v>
      </c>
      <c r="E1114" s="9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8">
        <f t="shared" si="68"/>
        <v>35.537409090909087</v>
      </c>
      <c r="P1114" s="6">
        <f t="shared" si="69"/>
        <v>100.23371794871794</v>
      </c>
      <c r="Q1114" t="s">
        <v>8332</v>
      </c>
      <c r="R1114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9">
        <v>1000</v>
      </c>
      <c r="E1115" s="9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8">
        <f t="shared" si="68"/>
        <v>0.5</v>
      </c>
      <c r="P1115" s="6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9">
        <v>6000</v>
      </c>
      <c r="E1116" s="9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8">
        <f t="shared" si="68"/>
        <v>0.16666666666666669</v>
      </c>
      <c r="P1116" s="6">
        <f t="shared" si="69"/>
        <v>3.3333333333333335</v>
      </c>
      <c r="Q1116" t="s">
        <v>8332</v>
      </c>
      <c r="R1116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9">
        <v>40000</v>
      </c>
      <c r="E1117" s="9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8">
        <f t="shared" si="68"/>
        <v>0.13250000000000001</v>
      </c>
      <c r="P1117" s="6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9">
        <v>500000</v>
      </c>
      <c r="E1118" s="9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8">
        <f t="shared" si="68"/>
        <v>3.5704000000000007E-2</v>
      </c>
      <c r="P1118" s="6">
        <f t="shared" si="69"/>
        <v>17.852</v>
      </c>
      <c r="Q1118" t="s">
        <v>8332</v>
      </c>
      <c r="R1118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8">
        <f t="shared" si="68"/>
        <v>8.3000000000000007</v>
      </c>
      <c r="P1119" s="6">
        <f t="shared" si="69"/>
        <v>10.375</v>
      </c>
      <c r="Q1119" t="s">
        <v>8332</v>
      </c>
      <c r="R1119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9">
        <v>4500</v>
      </c>
      <c r="E1120" s="9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8">
        <f t="shared" si="68"/>
        <v>2.4222222222222221</v>
      </c>
      <c r="P1120" s="6">
        <f t="shared" si="69"/>
        <v>36.333333333333336</v>
      </c>
      <c r="Q1120" t="s">
        <v>8332</v>
      </c>
      <c r="R1120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9">
        <v>2100</v>
      </c>
      <c r="E1121" s="9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8">
        <f t="shared" si="68"/>
        <v>0.23809523809523811</v>
      </c>
      <c r="P1121" s="6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9">
        <v>25000</v>
      </c>
      <c r="E1122" s="9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8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9">
        <v>250000</v>
      </c>
      <c r="E1123" s="9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8">
        <f t="shared" si="68"/>
        <v>1.1599999999999999E-2</v>
      </c>
      <c r="P1123" s="6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9">
        <v>3200</v>
      </c>
      <c r="E1124" s="9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8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9">
        <v>5000</v>
      </c>
      <c r="E1125" s="9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8">
        <f t="shared" si="68"/>
        <v>0.22</v>
      </c>
      <c r="P1125" s="6">
        <f t="shared" si="69"/>
        <v>3.6666666666666665</v>
      </c>
      <c r="Q1125" t="s">
        <v>8332</v>
      </c>
      <c r="R1125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9">
        <v>90000</v>
      </c>
      <c r="E1126" s="9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8">
        <f t="shared" si="68"/>
        <v>0.47222222222222221</v>
      </c>
      <c r="P1126" s="6">
        <f t="shared" si="69"/>
        <v>60.714285714285715</v>
      </c>
      <c r="Q1126" t="s">
        <v>8332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9">
        <v>3000</v>
      </c>
      <c r="E1127" s="9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8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9">
        <v>2000</v>
      </c>
      <c r="E1128" s="9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8">
        <f t="shared" si="68"/>
        <v>0.5</v>
      </c>
      <c r="P1128" s="6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9">
        <v>35000</v>
      </c>
      <c r="E1129" s="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8">
        <f t="shared" si="68"/>
        <v>1.6714285714285713</v>
      </c>
      <c r="P1129" s="6">
        <f t="shared" si="69"/>
        <v>25.434782608695652</v>
      </c>
      <c r="Q1129" t="s">
        <v>8332</v>
      </c>
      <c r="R1129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9">
        <v>1000</v>
      </c>
      <c r="E1130" s="9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8">
        <f t="shared" si="68"/>
        <v>0.1</v>
      </c>
      <c r="P1130" s="6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9">
        <v>20000</v>
      </c>
      <c r="E1131" s="9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8">
        <f t="shared" si="68"/>
        <v>0.105</v>
      </c>
      <c r="P1131" s="6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9">
        <v>5000</v>
      </c>
      <c r="E1132" s="9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8">
        <f t="shared" si="68"/>
        <v>0.22</v>
      </c>
      <c r="P1132" s="6">
        <f t="shared" si="69"/>
        <v>3.6666666666666665</v>
      </c>
      <c r="Q1132" t="s">
        <v>8332</v>
      </c>
      <c r="R1132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9">
        <v>40000</v>
      </c>
      <c r="E1133" s="9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8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8">
        <f t="shared" si="68"/>
        <v>14.38</v>
      </c>
      <c r="P1134" s="6">
        <f t="shared" si="69"/>
        <v>110.61538461538461</v>
      </c>
      <c r="Q1134" t="s">
        <v>8332</v>
      </c>
      <c r="R1134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9">
        <v>3000</v>
      </c>
      <c r="E1135" s="9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8">
        <f t="shared" si="68"/>
        <v>0.66666666666666674</v>
      </c>
      <c r="P1135" s="6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9">
        <v>25000</v>
      </c>
      <c r="E1136" s="9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8">
        <f t="shared" si="68"/>
        <v>4.0000000000000001E-3</v>
      </c>
      <c r="P1136" s="6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8">
        <f t="shared" si="68"/>
        <v>5</v>
      </c>
      <c r="P1137" s="6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8">
        <f t="shared" si="68"/>
        <v>6.4439140811455857</v>
      </c>
      <c r="P1138" s="6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9">
        <v>25000</v>
      </c>
      <c r="E1139" s="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8">
        <f t="shared" si="68"/>
        <v>39.5</v>
      </c>
      <c r="P1139" s="6">
        <f t="shared" si="69"/>
        <v>253.2051282051282</v>
      </c>
      <c r="Q1139" t="s">
        <v>8332</v>
      </c>
      <c r="R1139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9">
        <v>35000</v>
      </c>
      <c r="E1140" s="9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8">
        <f t="shared" si="68"/>
        <v>0.35714285714285715</v>
      </c>
      <c r="P1140" s="6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9">
        <v>8000</v>
      </c>
      <c r="E1141" s="9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8">
        <f t="shared" si="68"/>
        <v>6.25E-2</v>
      </c>
      <c r="P1141" s="6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9">
        <v>5000</v>
      </c>
      <c r="E1142" s="9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8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9">
        <v>500</v>
      </c>
      <c r="E1143" s="9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8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9">
        <v>4000</v>
      </c>
      <c r="E1144" s="9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8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9">
        <v>45000</v>
      </c>
      <c r="E1145" s="9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8">
        <f t="shared" si="68"/>
        <v>0.41333333333333333</v>
      </c>
      <c r="P1145" s="6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9">
        <v>9300</v>
      </c>
      <c r="E1146" s="9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8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9">
        <v>80000</v>
      </c>
      <c r="E1147" s="9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8">
        <f t="shared" si="68"/>
        <v>0.125</v>
      </c>
      <c r="P1147" s="6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9">
        <v>6000</v>
      </c>
      <c r="E1148" s="9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8">
        <f t="shared" si="68"/>
        <v>8.8333333333333339</v>
      </c>
      <c r="P1148" s="6">
        <f t="shared" si="69"/>
        <v>44.166666666666664</v>
      </c>
      <c r="Q1148" t="s">
        <v>8335</v>
      </c>
      <c r="R1148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9">
        <v>25000</v>
      </c>
      <c r="E1149" s="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8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9">
        <v>15000</v>
      </c>
      <c r="E1150" s="9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8">
        <f t="shared" si="68"/>
        <v>0.48666666666666669</v>
      </c>
      <c r="P1150" s="6">
        <f t="shared" si="69"/>
        <v>24.333333333333332</v>
      </c>
      <c r="Q1150" t="s">
        <v>8335</v>
      </c>
      <c r="R1150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9">
        <v>50000</v>
      </c>
      <c r="E1151" s="9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8">
        <f t="shared" si="68"/>
        <v>0.15</v>
      </c>
      <c r="P1151" s="6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9">
        <v>2500</v>
      </c>
      <c r="E1152" s="9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8">
        <f t="shared" si="68"/>
        <v>10.08</v>
      </c>
      <c r="P1152" s="6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9">
        <v>25000</v>
      </c>
      <c r="E1153" s="9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8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9">
        <v>16000</v>
      </c>
      <c r="E1154" s="9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8">
        <f t="shared" si="68"/>
        <v>5.6937500000000005</v>
      </c>
      <c r="P1154" s="6">
        <f t="shared" si="69"/>
        <v>60.733333333333334</v>
      </c>
      <c r="Q1154" t="s">
        <v>8335</v>
      </c>
      <c r="R1154" t="s">
        <v>8336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9">
        <v>8000</v>
      </c>
      <c r="E1155" s="9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8">
        <f t="shared" ref="O1155:O1218" si="72">E1155/D1155*100</f>
        <v>0.625</v>
      </c>
      <c r="P1155" s="6">
        <f t="shared" ref="P1155:P1218" si="73">AVERAGE(E1155/L1155)</f>
        <v>50</v>
      </c>
      <c r="Q1155" t="s">
        <v>8335</v>
      </c>
      <c r="R1155" t="s">
        <v>8336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9">
        <v>5000</v>
      </c>
      <c r="E1156" s="9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8">
        <f t="shared" si="72"/>
        <v>6.5</v>
      </c>
      <c r="P1156" s="6">
        <f t="shared" si="73"/>
        <v>108.33333333333333</v>
      </c>
      <c r="Q1156" t="s">
        <v>8335</v>
      </c>
      <c r="R1156" t="s">
        <v>8336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9">
        <v>25000</v>
      </c>
      <c r="E1157" s="9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8">
        <f t="shared" si="72"/>
        <v>0.752</v>
      </c>
      <c r="P1157" s="6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9">
        <v>6500</v>
      </c>
      <c r="E1158" s="9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8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9">
        <v>10000</v>
      </c>
      <c r="E1159" s="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8">
        <f t="shared" si="72"/>
        <v>1.51</v>
      </c>
      <c r="P1159" s="6">
        <f t="shared" si="73"/>
        <v>50.333333333333336</v>
      </c>
      <c r="Q1159" t="s">
        <v>8335</v>
      </c>
      <c r="R1159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9">
        <v>7500</v>
      </c>
      <c r="E1160" s="9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8">
        <f t="shared" si="72"/>
        <v>0.46666666666666673</v>
      </c>
      <c r="P1160" s="6">
        <f t="shared" si="73"/>
        <v>11.666666666666666</v>
      </c>
      <c r="Q1160" t="s">
        <v>8335</v>
      </c>
      <c r="R1160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9">
        <v>6750</v>
      </c>
      <c r="E1161" s="9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8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9">
        <v>30000</v>
      </c>
      <c r="E1162" s="9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8">
        <f t="shared" si="72"/>
        <v>3.85</v>
      </c>
      <c r="P1162" s="6">
        <f t="shared" si="73"/>
        <v>60.789473684210527</v>
      </c>
      <c r="Q1162" t="s">
        <v>8335</v>
      </c>
      <c r="R1162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9">
        <v>18000</v>
      </c>
      <c r="E1163" s="9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8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9">
        <v>60000</v>
      </c>
      <c r="E1164" s="9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8">
        <f t="shared" si="72"/>
        <v>5.8333333333333341E-2</v>
      </c>
      <c r="P1164" s="6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9">
        <v>5200</v>
      </c>
      <c r="E1165" s="9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8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9">
        <v>10000</v>
      </c>
      <c r="E1166" s="9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8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9">
        <v>10000</v>
      </c>
      <c r="E1167" s="9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8">
        <f t="shared" si="72"/>
        <v>20.705000000000002</v>
      </c>
      <c r="P1167" s="6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9">
        <v>15000</v>
      </c>
      <c r="E1168" s="9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8">
        <f t="shared" si="72"/>
        <v>19.139999999999997</v>
      </c>
      <c r="P1168" s="6">
        <f t="shared" si="73"/>
        <v>358.875</v>
      </c>
      <c r="Q1168" t="s">
        <v>8335</v>
      </c>
      <c r="R1168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9">
        <v>60000</v>
      </c>
      <c r="E1169" s="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8">
        <f t="shared" si="72"/>
        <v>1.6316666666666666</v>
      </c>
      <c r="P1169" s="6">
        <f t="shared" si="73"/>
        <v>61.1875</v>
      </c>
      <c r="Q1169" t="s">
        <v>8335</v>
      </c>
      <c r="R1169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9">
        <v>18000</v>
      </c>
      <c r="E1170" s="9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8">
        <f t="shared" si="72"/>
        <v>5.6666666666666661</v>
      </c>
      <c r="P1170" s="6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9">
        <v>10000</v>
      </c>
      <c r="E1171" s="9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8">
        <f t="shared" si="72"/>
        <v>0.16999999999999998</v>
      </c>
      <c r="P1171" s="6">
        <f t="shared" si="73"/>
        <v>5.666666666666667</v>
      </c>
      <c r="Q1171" t="s">
        <v>8335</v>
      </c>
      <c r="R1171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9">
        <v>25000</v>
      </c>
      <c r="E1172" s="9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8">
        <f t="shared" si="72"/>
        <v>0.4</v>
      </c>
      <c r="P1172" s="6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9">
        <v>25000</v>
      </c>
      <c r="E1173" s="9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8">
        <f t="shared" si="72"/>
        <v>0.1</v>
      </c>
      <c r="P1173" s="6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9">
        <v>9000</v>
      </c>
      <c r="E1174" s="9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8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9">
        <v>125000</v>
      </c>
      <c r="E1175" s="9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8">
        <f t="shared" si="72"/>
        <v>2.4E-2</v>
      </c>
      <c r="P1175" s="6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9">
        <v>15000</v>
      </c>
      <c r="E1176" s="9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8">
        <f t="shared" si="72"/>
        <v>5.9066666666666672</v>
      </c>
      <c r="P1176" s="6">
        <f t="shared" si="73"/>
        <v>46.631578947368418</v>
      </c>
      <c r="Q1176" t="s">
        <v>8335</v>
      </c>
      <c r="R1176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9">
        <v>20000</v>
      </c>
      <c r="E1177" s="9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8">
        <f t="shared" si="72"/>
        <v>2.9250000000000003</v>
      </c>
      <c r="P1177" s="6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9">
        <v>175000</v>
      </c>
      <c r="E1178" s="9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8">
        <f t="shared" si="72"/>
        <v>5.7142857142857143E-3</v>
      </c>
      <c r="P1178" s="6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9">
        <v>6000</v>
      </c>
      <c r="E1179" s="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8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9">
        <v>75000</v>
      </c>
      <c r="E1180" s="9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8">
        <f t="shared" si="72"/>
        <v>6.6666666666666671E-3</v>
      </c>
      <c r="P1180" s="6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8">
        <f t="shared" si="72"/>
        <v>5.3333333333333339</v>
      </c>
      <c r="P1181" s="6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9">
        <v>50000</v>
      </c>
      <c r="E1182" s="9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8">
        <f t="shared" si="72"/>
        <v>11.75</v>
      </c>
      <c r="P1182" s="6">
        <f t="shared" si="73"/>
        <v>69.117647058823536</v>
      </c>
      <c r="Q1182" t="s">
        <v>8335</v>
      </c>
      <c r="R1182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9">
        <v>50000</v>
      </c>
      <c r="E1183" s="9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8">
        <f t="shared" si="72"/>
        <v>8.0000000000000002E-3</v>
      </c>
      <c r="P1183" s="6">
        <f t="shared" si="73"/>
        <v>1.3333333333333333</v>
      </c>
      <c r="Q1183" t="s">
        <v>8335</v>
      </c>
      <c r="R1183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9">
        <v>1000</v>
      </c>
      <c r="E1184" s="9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8">
        <f t="shared" si="72"/>
        <v>4.2</v>
      </c>
      <c r="P1184" s="6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9">
        <v>2500</v>
      </c>
      <c r="E1185" s="9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8">
        <f t="shared" si="72"/>
        <v>4</v>
      </c>
      <c r="P1185" s="6">
        <f t="shared" si="73"/>
        <v>33.333333333333336</v>
      </c>
      <c r="Q1185" t="s">
        <v>8335</v>
      </c>
      <c r="R1185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9">
        <v>22000</v>
      </c>
      <c r="E1186" s="9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8">
        <f t="shared" si="72"/>
        <v>104.93636363636362</v>
      </c>
      <c r="P1186" s="6">
        <f t="shared" si="73"/>
        <v>61.562666666666665</v>
      </c>
      <c r="Q1186" t="s">
        <v>8337</v>
      </c>
      <c r="R1186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9">
        <v>12500</v>
      </c>
      <c r="E1187" s="9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8">
        <f t="shared" si="72"/>
        <v>105.44</v>
      </c>
      <c r="P1187" s="6">
        <f t="shared" si="73"/>
        <v>118.73873873873873</v>
      </c>
      <c r="Q1187" t="s">
        <v>8337</v>
      </c>
      <c r="R118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9">
        <v>7500</v>
      </c>
      <c r="E1188" s="9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8">
        <f t="shared" si="72"/>
        <v>106.73333333333332</v>
      </c>
      <c r="P1188" s="6">
        <f t="shared" si="73"/>
        <v>65.081300813008127</v>
      </c>
      <c r="Q1188" t="s">
        <v>8337</v>
      </c>
      <c r="R1188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9">
        <v>8750</v>
      </c>
      <c r="E1189" s="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8">
        <f t="shared" si="72"/>
        <v>104.12571428571428</v>
      </c>
      <c r="P1189" s="6">
        <f t="shared" si="73"/>
        <v>130.15714285714284</v>
      </c>
      <c r="Q1189" t="s">
        <v>8337</v>
      </c>
      <c r="R1189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8">
        <f t="shared" si="72"/>
        <v>160.54999999999998</v>
      </c>
      <c r="P1190" s="6">
        <f t="shared" si="73"/>
        <v>37.776470588235291</v>
      </c>
      <c r="Q1190" t="s">
        <v>8337</v>
      </c>
      <c r="R1190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9">
        <v>9000</v>
      </c>
      <c r="E1191" s="9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8">
        <f t="shared" si="72"/>
        <v>107.77777777777777</v>
      </c>
      <c r="P1191" s="6">
        <f t="shared" si="73"/>
        <v>112.79069767441861</v>
      </c>
      <c r="Q1191" t="s">
        <v>8337</v>
      </c>
      <c r="R1191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9">
        <v>500</v>
      </c>
      <c r="E1192" s="9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8">
        <f t="shared" si="72"/>
        <v>135</v>
      </c>
      <c r="P1192" s="6">
        <f t="shared" si="73"/>
        <v>51.92307692307692</v>
      </c>
      <c r="Q1192" t="s">
        <v>8337</v>
      </c>
      <c r="R1192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9">
        <v>2700</v>
      </c>
      <c r="E1193" s="9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8">
        <f t="shared" si="72"/>
        <v>109.07407407407408</v>
      </c>
      <c r="P1193" s="6">
        <f t="shared" si="73"/>
        <v>89.242424242424249</v>
      </c>
      <c r="Q1193" t="s">
        <v>8337</v>
      </c>
      <c r="R1193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9">
        <v>100</v>
      </c>
      <c r="E1194" s="9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8">
        <f t="shared" si="72"/>
        <v>290</v>
      </c>
      <c r="P1194" s="6">
        <f t="shared" si="73"/>
        <v>19.333333333333332</v>
      </c>
      <c r="Q1194" t="s">
        <v>8337</v>
      </c>
      <c r="R1194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9">
        <v>21000</v>
      </c>
      <c r="E1195" s="9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8">
        <f t="shared" si="72"/>
        <v>103.95714285714286</v>
      </c>
      <c r="P1195" s="6">
        <f t="shared" si="73"/>
        <v>79.967032967032964</v>
      </c>
      <c r="Q1195" t="s">
        <v>8337</v>
      </c>
      <c r="R1195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8">
        <f t="shared" si="72"/>
        <v>322.24</v>
      </c>
      <c r="P1196" s="6">
        <f t="shared" si="73"/>
        <v>56.414565826330531</v>
      </c>
      <c r="Q1196" t="s">
        <v>8337</v>
      </c>
      <c r="R1196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8">
        <f t="shared" si="72"/>
        <v>135</v>
      </c>
      <c r="P1197" s="6">
        <f t="shared" si="73"/>
        <v>79.411764705882348</v>
      </c>
      <c r="Q1197" t="s">
        <v>8337</v>
      </c>
      <c r="R119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9">
        <v>14500</v>
      </c>
      <c r="E1198" s="9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8">
        <f t="shared" si="72"/>
        <v>269.91034482758624</v>
      </c>
      <c r="P1198" s="6">
        <f t="shared" si="73"/>
        <v>76.439453125</v>
      </c>
      <c r="Q1198" t="s">
        <v>8337</v>
      </c>
      <c r="R1198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9">
        <v>15000</v>
      </c>
      <c r="E1199" s="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8">
        <f t="shared" si="72"/>
        <v>253.29333333333332</v>
      </c>
      <c r="P1199" s="6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9">
        <v>3500</v>
      </c>
      <c r="E1200" s="9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8">
        <f t="shared" si="72"/>
        <v>260.59999999999997</v>
      </c>
      <c r="P1200" s="6">
        <f t="shared" si="73"/>
        <v>54.616766467065865</v>
      </c>
      <c r="Q1200" t="s">
        <v>8337</v>
      </c>
      <c r="R1200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9">
        <v>2658</v>
      </c>
      <c r="E1201" s="9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8">
        <f t="shared" si="72"/>
        <v>101.31677953348381</v>
      </c>
      <c r="P1201" s="6">
        <f t="shared" si="73"/>
        <v>299.22222222222223</v>
      </c>
      <c r="Q1201" t="s">
        <v>8337</v>
      </c>
      <c r="R1201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9">
        <v>4800</v>
      </c>
      <c r="E1202" s="9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8">
        <f t="shared" si="72"/>
        <v>125.60416666666667</v>
      </c>
      <c r="P1202" s="6">
        <f t="shared" si="73"/>
        <v>58.533980582524272</v>
      </c>
      <c r="Q1202" t="s">
        <v>8337</v>
      </c>
      <c r="R1202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9">
        <v>6000</v>
      </c>
      <c r="E1203" s="9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8">
        <f t="shared" si="72"/>
        <v>102.43783333333334</v>
      </c>
      <c r="P1203" s="6">
        <f t="shared" si="73"/>
        <v>55.371801801801809</v>
      </c>
      <c r="Q1203" t="s">
        <v>8337</v>
      </c>
      <c r="R1203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9">
        <v>25000</v>
      </c>
      <c r="E1204" s="9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8">
        <f t="shared" si="72"/>
        <v>199.244</v>
      </c>
      <c r="P1204" s="6">
        <f t="shared" si="73"/>
        <v>183.80442804428046</v>
      </c>
      <c r="Q1204" t="s">
        <v>8337</v>
      </c>
      <c r="R1204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9">
        <v>16300</v>
      </c>
      <c r="E1205" s="9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8">
        <f t="shared" si="72"/>
        <v>102.45398773006136</v>
      </c>
      <c r="P1205" s="6">
        <f t="shared" si="73"/>
        <v>165.34653465346534</v>
      </c>
      <c r="Q1205" t="s">
        <v>8337</v>
      </c>
      <c r="R1205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9">
        <v>13000</v>
      </c>
      <c r="E1206" s="9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8">
        <f t="shared" si="72"/>
        <v>102.94615384615385</v>
      </c>
      <c r="P1206" s="6">
        <f t="shared" si="73"/>
        <v>234.78947368421052</v>
      </c>
      <c r="Q1206" t="s">
        <v>8337</v>
      </c>
      <c r="R1206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8">
        <f t="shared" si="72"/>
        <v>100.86153846153847</v>
      </c>
      <c r="P1207" s="6">
        <f t="shared" si="73"/>
        <v>211.48387096774192</v>
      </c>
      <c r="Q1207" t="s">
        <v>8337</v>
      </c>
      <c r="R120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8">
        <f t="shared" si="72"/>
        <v>114.99999999999999</v>
      </c>
      <c r="P1208" s="6">
        <f t="shared" si="73"/>
        <v>32.34375</v>
      </c>
      <c r="Q1208" t="s">
        <v>8337</v>
      </c>
      <c r="R1208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8">
        <f t="shared" si="72"/>
        <v>104.16766467065868</v>
      </c>
      <c r="P1209" s="6">
        <f t="shared" si="73"/>
        <v>123.37588652482269</v>
      </c>
      <c r="Q1209" t="s">
        <v>8337</v>
      </c>
      <c r="R1209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9">
        <v>10000</v>
      </c>
      <c r="E1210" s="9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8">
        <f t="shared" si="72"/>
        <v>155.29999999999998</v>
      </c>
      <c r="P1210" s="6">
        <f t="shared" si="73"/>
        <v>207.06666666666666</v>
      </c>
      <c r="Q1210" t="s">
        <v>8337</v>
      </c>
      <c r="R1210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9">
        <v>6000</v>
      </c>
      <c r="E1211" s="9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8">
        <f t="shared" si="72"/>
        <v>106</v>
      </c>
      <c r="P1211" s="6">
        <f t="shared" si="73"/>
        <v>138.2608695652174</v>
      </c>
      <c r="Q1211" t="s">
        <v>8337</v>
      </c>
      <c r="R1211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9">
        <v>20000</v>
      </c>
      <c r="E1212" s="9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8">
        <f t="shared" si="72"/>
        <v>254.31499999999997</v>
      </c>
      <c r="P1212" s="6">
        <f t="shared" si="73"/>
        <v>493.81553398058253</v>
      </c>
      <c r="Q1212" t="s">
        <v>8337</v>
      </c>
      <c r="R1212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8">
        <f t="shared" si="72"/>
        <v>101.1</v>
      </c>
      <c r="P1213" s="6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9">
        <v>2500</v>
      </c>
      <c r="E1214" s="9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8">
        <f t="shared" si="72"/>
        <v>129.04</v>
      </c>
      <c r="P1214" s="6">
        <f t="shared" si="73"/>
        <v>38.867469879518069</v>
      </c>
      <c r="Q1214" t="s">
        <v>8337</v>
      </c>
      <c r="R1214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9">
        <v>6500</v>
      </c>
      <c r="E1215" s="9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8">
        <f t="shared" si="72"/>
        <v>102.23076923076924</v>
      </c>
      <c r="P1215" s="6">
        <f t="shared" si="73"/>
        <v>61.527777777777779</v>
      </c>
      <c r="Q1215" t="s">
        <v>8337</v>
      </c>
      <c r="R1215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9">
        <v>2000</v>
      </c>
      <c r="E1216" s="9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8">
        <f t="shared" si="72"/>
        <v>131.80000000000001</v>
      </c>
      <c r="P1216" s="6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9">
        <v>5000</v>
      </c>
      <c r="E1217" s="9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8">
        <f t="shared" si="72"/>
        <v>786.0802000000001</v>
      </c>
      <c r="P1217" s="6">
        <f t="shared" si="73"/>
        <v>71.592003642987251</v>
      </c>
      <c r="Q1217" t="s">
        <v>8337</v>
      </c>
      <c r="R121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9">
        <v>14000</v>
      </c>
      <c r="E1218" s="9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8">
        <f t="shared" si="72"/>
        <v>145.70000000000002</v>
      </c>
      <c r="P1218" s="6">
        <f t="shared" si="73"/>
        <v>91.882882882882882</v>
      </c>
      <c r="Q1218" t="s">
        <v>8337</v>
      </c>
      <c r="R1218" t="s">
        <v>8338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9">
        <v>26500</v>
      </c>
      <c r="E1219" s="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8">
        <f t="shared" ref="O1219:O1282" si="76">E1219/D1219*100</f>
        <v>102.60000000000001</v>
      </c>
      <c r="P1219" s="6">
        <f t="shared" ref="P1219:P1282" si="77">AVERAGE(E1219/L1219)</f>
        <v>148.57377049180329</v>
      </c>
      <c r="Q1219" t="s">
        <v>8337</v>
      </c>
      <c r="R1219" t="s">
        <v>8338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9">
        <v>9000</v>
      </c>
      <c r="E1220" s="9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8">
        <f t="shared" si="76"/>
        <v>172.27777777777777</v>
      </c>
      <c r="P1220" s="6">
        <f t="shared" si="77"/>
        <v>174.2134831460674</v>
      </c>
      <c r="Q1220" t="s">
        <v>8337</v>
      </c>
      <c r="R1220" t="s">
        <v>8338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9">
        <v>16350</v>
      </c>
      <c r="E1221" s="9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8">
        <f t="shared" si="76"/>
        <v>159.16819571865443</v>
      </c>
      <c r="P1221" s="6">
        <f t="shared" si="77"/>
        <v>102.86166007905139</v>
      </c>
      <c r="Q1221" t="s">
        <v>8337</v>
      </c>
      <c r="R1221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8">
        <f t="shared" si="76"/>
        <v>103.76666666666668</v>
      </c>
      <c r="P1222" s="6">
        <f t="shared" si="77"/>
        <v>111.17857142857143</v>
      </c>
      <c r="Q1222" t="s">
        <v>8337</v>
      </c>
      <c r="R1222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9">
        <v>2200</v>
      </c>
      <c r="E1223" s="9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8">
        <f t="shared" si="76"/>
        <v>111.40954545454547</v>
      </c>
      <c r="P1223" s="6">
        <f t="shared" si="77"/>
        <v>23.796213592233013</v>
      </c>
      <c r="Q1223" t="s">
        <v>8337</v>
      </c>
      <c r="R1223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8">
        <f t="shared" si="76"/>
        <v>280.375</v>
      </c>
      <c r="P1224" s="6">
        <f t="shared" si="77"/>
        <v>81.268115942028984</v>
      </c>
      <c r="Q1224" t="s">
        <v>8337</v>
      </c>
      <c r="R1224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9">
        <v>19800</v>
      </c>
      <c r="E1225" s="9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8">
        <f t="shared" si="76"/>
        <v>112.10606060606061</v>
      </c>
      <c r="P1225" s="6">
        <f t="shared" si="77"/>
        <v>116.21465968586388</v>
      </c>
      <c r="Q1225" t="s">
        <v>8337</v>
      </c>
      <c r="R1225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9">
        <v>15000</v>
      </c>
      <c r="E1226" s="9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8">
        <f t="shared" si="76"/>
        <v>7.0666666666666673</v>
      </c>
      <c r="P1226" s="6">
        <f t="shared" si="77"/>
        <v>58.888888888888886</v>
      </c>
      <c r="Q1226" t="s">
        <v>8324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8">
        <f t="shared" si="76"/>
        <v>4.3999999999999995</v>
      </c>
      <c r="P1227" s="6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9">
        <v>50000</v>
      </c>
      <c r="E1228" s="9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8">
        <f t="shared" si="76"/>
        <v>3.8739999999999997</v>
      </c>
      <c r="P1228" s="6">
        <f t="shared" si="77"/>
        <v>48.424999999999997</v>
      </c>
      <c r="Q1228" t="s">
        <v>8324</v>
      </c>
      <c r="R1228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9">
        <v>2000</v>
      </c>
      <c r="E1229" s="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8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9">
        <v>5000</v>
      </c>
      <c r="E1230" s="9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8">
        <f t="shared" si="76"/>
        <v>29.299999999999997</v>
      </c>
      <c r="P1230" s="6">
        <f t="shared" si="77"/>
        <v>61.041666666666664</v>
      </c>
      <c r="Q1230" t="s">
        <v>8324</v>
      </c>
      <c r="R1230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9">
        <v>2750</v>
      </c>
      <c r="E1231" s="9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8">
        <f t="shared" si="76"/>
        <v>0.90909090909090906</v>
      </c>
      <c r="P1231" s="6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9">
        <v>500000</v>
      </c>
      <c r="E1232" s="9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8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9">
        <v>5000</v>
      </c>
      <c r="E1233" s="9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8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9">
        <v>5000</v>
      </c>
      <c r="E1234" s="9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8">
        <f t="shared" si="76"/>
        <v>0.8</v>
      </c>
      <c r="P1234" s="6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9">
        <v>1000</v>
      </c>
      <c r="E1235" s="9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8">
        <f t="shared" si="76"/>
        <v>11.600000000000001</v>
      </c>
      <c r="P1235" s="6">
        <f t="shared" si="77"/>
        <v>19.333333333333332</v>
      </c>
      <c r="Q1235" t="s">
        <v>8324</v>
      </c>
      <c r="R1235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9">
        <v>50000</v>
      </c>
      <c r="E1236" s="9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8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9">
        <v>7534</v>
      </c>
      <c r="E1237" s="9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8">
        <f t="shared" si="76"/>
        <v>2.7873639500929119</v>
      </c>
      <c r="P1237" s="6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9">
        <v>2500</v>
      </c>
      <c r="E1238" s="9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8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9">
        <v>25000</v>
      </c>
      <c r="E1239" s="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8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9">
        <v>1000</v>
      </c>
      <c r="E1240" s="9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8">
        <f t="shared" si="76"/>
        <v>17.8</v>
      </c>
      <c r="P1240" s="6">
        <f t="shared" si="77"/>
        <v>59.333333333333336</v>
      </c>
      <c r="Q1240" t="s">
        <v>8324</v>
      </c>
      <c r="R1240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9">
        <v>2500</v>
      </c>
      <c r="E1241" s="9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8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9">
        <v>8000</v>
      </c>
      <c r="E1242" s="9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8">
        <f t="shared" si="76"/>
        <v>3.0124999999999997</v>
      </c>
      <c r="P1242" s="6">
        <f t="shared" si="77"/>
        <v>30.125</v>
      </c>
      <c r="Q1242" t="s">
        <v>8324</v>
      </c>
      <c r="R1242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9">
        <v>5000</v>
      </c>
      <c r="E1243" s="9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8">
        <f t="shared" si="76"/>
        <v>50.739999999999995</v>
      </c>
      <c r="P1243" s="6">
        <f t="shared" si="77"/>
        <v>74.617647058823536</v>
      </c>
      <c r="Q1243" t="s">
        <v>8324</v>
      </c>
      <c r="R1243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9">
        <v>911</v>
      </c>
      <c r="E1244" s="9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8">
        <f t="shared" si="76"/>
        <v>0.54884742041712409</v>
      </c>
      <c r="P1244" s="6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9">
        <v>12000</v>
      </c>
      <c r="E1245" s="9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8">
        <f t="shared" si="76"/>
        <v>14.091666666666667</v>
      </c>
      <c r="P1245" s="6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9">
        <v>2000</v>
      </c>
      <c r="E1246" s="9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8">
        <f t="shared" si="76"/>
        <v>103.8</v>
      </c>
      <c r="P1246" s="6">
        <f t="shared" si="77"/>
        <v>46.133333333333333</v>
      </c>
      <c r="Q1246" t="s">
        <v>8324</v>
      </c>
      <c r="R1246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9">
        <v>2000</v>
      </c>
      <c r="E1247" s="9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8">
        <f t="shared" si="76"/>
        <v>120.24999999999999</v>
      </c>
      <c r="P1247" s="6">
        <f t="shared" si="77"/>
        <v>141.47058823529412</v>
      </c>
      <c r="Q1247" t="s">
        <v>8324</v>
      </c>
      <c r="R124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9">
        <v>2000</v>
      </c>
      <c r="E1248" s="9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8">
        <f t="shared" si="76"/>
        <v>117</v>
      </c>
      <c r="P1248" s="6">
        <f t="shared" si="77"/>
        <v>75.483870967741936</v>
      </c>
      <c r="Q1248" t="s">
        <v>8324</v>
      </c>
      <c r="R1248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9">
        <v>3500</v>
      </c>
      <c r="E1249" s="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8">
        <f t="shared" si="76"/>
        <v>122.14285714285715</v>
      </c>
      <c r="P1249" s="6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9">
        <v>2500</v>
      </c>
      <c r="E1250" s="9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8">
        <f t="shared" si="76"/>
        <v>151.63999999999999</v>
      </c>
      <c r="P1250" s="6">
        <f t="shared" si="77"/>
        <v>64.254237288135599</v>
      </c>
      <c r="Q1250" t="s">
        <v>8324</v>
      </c>
      <c r="R1250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9">
        <v>5000</v>
      </c>
      <c r="E1251" s="9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8">
        <f t="shared" si="76"/>
        <v>104.44</v>
      </c>
      <c r="P1251" s="6">
        <f t="shared" si="77"/>
        <v>64.46913580246914</v>
      </c>
      <c r="Q1251" t="s">
        <v>8324</v>
      </c>
      <c r="R1251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9">
        <v>30000</v>
      </c>
      <c r="E1252" s="9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8">
        <f t="shared" si="76"/>
        <v>200.15333333333331</v>
      </c>
      <c r="P1252" s="6">
        <f t="shared" si="77"/>
        <v>118.2007874015748</v>
      </c>
      <c r="Q1252" t="s">
        <v>8324</v>
      </c>
      <c r="R1252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9">
        <v>6000</v>
      </c>
      <c r="E1253" s="9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8">
        <f t="shared" si="76"/>
        <v>101.8</v>
      </c>
      <c r="P1253" s="6">
        <f t="shared" si="77"/>
        <v>82.540540540540547</v>
      </c>
      <c r="Q1253" t="s">
        <v>8324</v>
      </c>
      <c r="R1253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9">
        <v>3500</v>
      </c>
      <c r="E1254" s="9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8">
        <f t="shared" si="76"/>
        <v>137.65714285714284</v>
      </c>
      <c r="P1254" s="6">
        <f t="shared" si="77"/>
        <v>34.170212765957444</v>
      </c>
      <c r="Q1254" t="s">
        <v>8324</v>
      </c>
      <c r="R1254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9">
        <v>10</v>
      </c>
      <c r="E1255" s="9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8">
        <f t="shared" si="76"/>
        <v>303833.2</v>
      </c>
      <c r="P1255" s="6">
        <f t="shared" si="77"/>
        <v>42.73322081575246</v>
      </c>
      <c r="Q1255" t="s">
        <v>8324</v>
      </c>
      <c r="R1255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9">
        <v>6700</v>
      </c>
      <c r="E1256" s="9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8">
        <f t="shared" si="76"/>
        <v>198.85074626865671</v>
      </c>
      <c r="P1256" s="6">
        <f t="shared" si="77"/>
        <v>94.489361702127653</v>
      </c>
      <c r="Q1256" t="s">
        <v>8324</v>
      </c>
      <c r="R1256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9">
        <v>3000</v>
      </c>
      <c r="E1257" s="9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8">
        <f t="shared" si="76"/>
        <v>202.36666666666667</v>
      </c>
      <c r="P1257" s="6">
        <f t="shared" si="77"/>
        <v>55.697247706422019</v>
      </c>
      <c r="Q1257" t="s">
        <v>8324</v>
      </c>
      <c r="R125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9">
        <v>30000</v>
      </c>
      <c r="E1258" s="9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8">
        <f t="shared" si="76"/>
        <v>117.96376666666666</v>
      </c>
      <c r="P1258" s="6">
        <f t="shared" si="77"/>
        <v>98.030831024930734</v>
      </c>
      <c r="Q1258" t="s">
        <v>8324</v>
      </c>
      <c r="R1258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9">
        <v>5500</v>
      </c>
      <c r="E1259" s="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8">
        <f t="shared" si="76"/>
        <v>294.72727272727275</v>
      </c>
      <c r="P1259" s="6">
        <f t="shared" si="77"/>
        <v>92.102272727272734</v>
      </c>
      <c r="Q1259" t="s">
        <v>8324</v>
      </c>
      <c r="R1259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9">
        <v>12000</v>
      </c>
      <c r="E1260" s="9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8">
        <f t="shared" si="76"/>
        <v>213.14633333333336</v>
      </c>
      <c r="P1260" s="6">
        <f t="shared" si="77"/>
        <v>38.175462686567165</v>
      </c>
      <c r="Q1260" t="s">
        <v>8324</v>
      </c>
      <c r="R1260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9">
        <v>2500</v>
      </c>
      <c r="E1261" s="9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8">
        <f t="shared" si="76"/>
        <v>104.24</v>
      </c>
      <c r="P1261" s="6">
        <f t="shared" si="77"/>
        <v>27.145833333333332</v>
      </c>
      <c r="Q1261" t="s">
        <v>8324</v>
      </c>
      <c r="R1261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9">
        <v>3300</v>
      </c>
      <c r="E1262" s="9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8">
        <f t="shared" si="76"/>
        <v>113.66666666666667</v>
      </c>
      <c r="P1262" s="6">
        <f t="shared" si="77"/>
        <v>50.689189189189186</v>
      </c>
      <c r="Q1262" t="s">
        <v>8324</v>
      </c>
      <c r="R1262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9">
        <v>2000</v>
      </c>
      <c r="E1263" s="9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8">
        <f t="shared" si="76"/>
        <v>101.25</v>
      </c>
      <c r="P1263" s="6">
        <f t="shared" si="77"/>
        <v>38.942307692307693</v>
      </c>
      <c r="Q1263" t="s">
        <v>8324</v>
      </c>
      <c r="R1263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8">
        <f t="shared" si="76"/>
        <v>125.41538461538462</v>
      </c>
      <c r="P1264" s="6">
        <f t="shared" si="77"/>
        <v>77.638095238095232</v>
      </c>
      <c r="Q1264" t="s">
        <v>8324</v>
      </c>
      <c r="R1264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9">
        <v>1500</v>
      </c>
      <c r="E1265" s="9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8">
        <f t="shared" si="76"/>
        <v>119</v>
      </c>
      <c r="P1265" s="6">
        <f t="shared" si="77"/>
        <v>43.536585365853661</v>
      </c>
      <c r="Q1265" t="s">
        <v>8324</v>
      </c>
      <c r="R1265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9">
        <v>650</v>
      </c>
      <c r="E1266" s="9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8">
        <f t="shared" si="76"/>
        <v>166.46153846153845</v>
      </c>
      <c r="P1266" s="6">
        <f t="shared" si="77"/>
        <v>31.823529411764707</v>
      </c>
      <c r="Q1266" t="s">
        <v>8324</v>
      </c>
      <c r="R1266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9">
        <v>3500</v>
      </c>
      <c r="E1267" s="9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8">
        <f t="shared" si="76"/>
        <v>119.14771428571429</v>
      </c>
      <c r="P1267" s="6">
        <f t="shared" si="77"/>
        <v>63.184393939393942</v>
      </c>
      <c r="Q1267" t="s">
        <v>8324</v>
      </c>
      <c r="R126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9">
        <v>9500</v>
      </c>
      <c r="E1268" s="9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8">
        <f t="shared" si="76"/>
        <v>100.47368421052632</v>
      </c>
      <c r="P1268" s="6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9">
        <v>22000</v>
      </c>
      <c r="E1269" s="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8">
        <f t="shared" si="76"/>
        <v>101.8</v>
      </c>
      <c r="P1269" s="6">
        <f t="shared" si="77"/>
        <v>140.85534591194968</v>
      </c>
      <c r="Q1269" t="s">
        <v>8324</v>
      </c>
      <c r="R1269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9">
        <v>12000</v>
      </c>
      <c r="E1270" s="9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8">
        <f t="shared" si="76"/>
        <v>116.66666666666667</v>
      </c>
      <c r="P1270" s="6">
        <f t="shared" si="77"/>
        <v>76.92307692307692</v>
      </c>
      <c r="Q1270" t="s">
        <v>8324</v>
      </c>
      <c r="R1270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9">
        <v>18800</v>
      </c>
      <c r="E1271" s="9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8">
        <f t="shared" si="76"/>
        <v>108.64893617021276</v>
      </c>
      <c r="P1271" s="6">
        <f t="shared" si="77"/>
        <v>99.15533980582525</v>
      </c>
      <c r="Q1271" t="s">
        <v>8324</v>
      </c>
      <c r="R1271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9">
        <v>10000</v>
      </c>
      <c r="E1272" s="9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8">
        <f t="shared" si="76"/>
        <v>114.72</v>
      </c>
      <c r="P1272" s="6">
        <f t="shared" si="77"/>
        <v>67.881656804733723</v>
      </c>
      <c r="Q1272" t="s">
        <v>8324</v>
      </c>
      <c r="R1272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9">
        <v>7500</v>
      </c>
      <c r="E1273" s="9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8">
        <f t="shared" si="76"/>
        <v>101.8</v>
      </c>
      <c r="P1273" s="6">
        <f t="shared" si="77"/>
        <v>246.29032258064515</v>
      </c>
      <c r="Q1273" t="s">
        <v>8324</v>
      </c>
      <c r="R1273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9">
        <v>5000</v>
      </c>
      <c r="E1274" s="9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8">
        <f t="shared" si="76"/>
        <v>106</v>
      </c>
      <c r="P1274" s="6">
        <f t="shared" si="77"/>
        <v>189.28571428571428</v>
      </c>
      <c r="Q1274" t="s">
        <v>8324</v>
      </c>
      <c r="R1274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8">
        <f t="shared" si="76"/>
        <v>103.49999999999999</v>
      </c>
      <c r="P1275" s="6">
        <f t="shared" si="77"/>
        <v>76.666666666666671</v>
      </c>
      <c r="Q1275" t="s">
        <v>8324</v>
      </c>
      <c r="R1275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9">
        <v>25000</v>
      </c>
      <c r="E1276" s="9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8">
        <f t="shared" si="76"/>
        <v>154.97535999999999</v>
      </c>
      <c r="P1276" s="6">
        <f t="shared" si="77"/>
        <v>82.963254817987149</v>
      </c>
      <c r="Q1276" t="s">
        <v>8324</v>
      </c>
      <c r="R1276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9">
        <v>15000</v>
      </c>
      <c r="E1277" s="9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8">
        <f t="shared" si="76"/>
        <v>162.14066666666668</v>
      </c>
      <c r="P1277" s="6">
        <f t="shared" si="77"/>
        <v>62.522107969151669</v>
      </c>
      <c r="Q1277" t="s">
        <v>8324</v>
      </c>
      <c r="R127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9">
        <v>3000</v>
      </c>
      <c r="E1278" s="9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8">
        <f t="shared" si="76"/>
        <v>104.42100000000001</v>
      </c>
      <c r="P1278" s="6">
        <f t="shared" si="77"/>
        <v>46.06808823529412</v>
      </c>
      <c r="Q1278" t="s">
        <v>8324</v>
      </c>
      <c r="R1278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9">
        <v>15000</v>
      </c>
      <c r="E1279" s="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8">
        <f t="shared" si="76"/>
        <v>106.12433333333333</v>
      </c>
      <c r="P1279" s="6">
        <f t="shared" si="77"/>
        <v>38.543946731234868</v>
      </c>
      <c r="Q1279" t="s">
        <v>8324</v>
      </c>
      <c r="R1279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9">
        <v>6500</v>
      </c>
      <c r="E1280" s="9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8">
        <f t="shared" si="76"/>
        <v>154.93846153846152</v>
      </c>
      <c r="P1280" s="6">
        <f t="shared" si="77"/>
        <v>53.005263157894738</v>
      </c>
      <c r="Q1280" t="s">
        <v>8324</v>
      </c>
      <c r="R1280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9">
        <v>12516</v>
      </c>
      <c r="E1281" s="9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8">
        <f t="shared" si="76"/>
        <v>110.77157238734421</v>
      </c>
      <c r="P1281" s="6">
        <f t="shared" si="77"/>
        <v>73.355396825396824</v>
      </c>
      <c r="Q1281" t="s">
        <v>8324</v>
      </c>
      <c r="R1281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9">
        <v>15000</v>
      </c>
      <c r="E1282" s="9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8">
        <f t="shared" si="76"/>
        <v>110.91186666666665</v>
      </c>
      <c r="P1282" s="6">
        <f t="shared" si="77"/>
        <v>127.97523076923076</v>
      </c>
      <c r="Q1282" t="s">
        <v>8324</v>
      </c>
      <c r="R1282" t="s">
        <v>8325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9">
        <v>7000</v>
      </c>
      <c r="E1283" s="9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8">
        <f t="shared" ref="O1283:O1346" si="80">E1283/D1283*100</f>
        <v>110.71428571428572</v>
      </c>
      <c r="P1283" s="6">
        <f t="shared" ref="P1283:P1346" si="81">AVERAGE(E1283/L1283)</f>
        <v>104.72972972972973</v>
      </c>
      <c r="Q1283" t="s">
        <v>8324</v>
      </c>
      <c r="R1283" t="s">
        <v>8325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9">
        <v>15000</v>
      </c>
      <c r="E1284" s="9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8">
        <f t="shared" si="80"/>
        <v>123.61333333333333</v>
      </c>
      <c r="P1284" s="6">
        <f t="shared" si="81"/>
        <v>67.671532846715323</v>
      </c>
      <c r="Q1284" t="s">
        <v>8324</v>
      </c>
      <c r="R1284" t="s">
        <v>8325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9">
        <v>1000</v>
      </c>
      <c r="E1285" s="9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8">
        <f t="shared" si="80"/>
        <v>211.05</v>
      </c>
      <c r="P1285" s="6">
        <f t="shared" si="81"/>
        <v>95.931818181818187</v>
      </c>
      <c r="Q1285" t="s">
        <v>8324</v>
      </c>
      <c r="R1285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9">
        <v>2000</v>
      </c>
      <c r="E1286" s="9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8">
        <f t="shared" si="80"/>
        <v>101</v>
      </c>
      <c r="P1286" s="6">
        <f t="shared" si="81"/>
        <v>65.161290322580641</v>
      </c>
      <c r="Q1286" t="s">
        <v>8316</v>
      </c>
      <c r="R1286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9">
        <v>2000</v>
      </c>
      <c r="E1287" s="9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8">
        <f t="shared" si="80"/>
        <v>101.64999999999999</v>
      </c>
      <c r="P1287" s="6">
        <f t="shared" si="81"/>
        <v>32.269841269841272</v>
      </c>
      <c r="Q1287" t="s">
        <v>8316</v>
      </c>
      <c r="R128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9">
        <v>1500</v>
      </c>
      <c r="E1288" s="9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8">
        <f t="shared" si="80"/>
        <v>108.33333333333333</v>
      </c>
      <c r="P1288" s="6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9">
        <v>250</v>
      </c>
      <c r="E1289" s="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8">
        <f t="shared" si="80"/>
        <v>242</v>
      </c>
      <c r="P1289" s="6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9">
        <v>4000</v>
      </c>
      <c r="E1290" s="9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8">
        <f t="shared" si="80"/>
        <v>100.44999999999999</v>
      </c>
      <c r="P1290" s="6">
        <f t="shared" si="81"/>
        <v>65.868852459016395</v>
      </c>
      <c r="Q1290" t="s">
        <v>8316</v>
      </c>
      <c r="R1290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9">
        <v>1500</v>
      </c>
      <c r="E1291" s="9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8">
        <f t="shared" si="80"/>
        <v>125.06666666666666</v>
      </c>
      <c r="P1291" s="6">
        <f t="shared" si="81"/>
        <v>36.07692307692308</v>
      </c>
      <c r="Q1291" t="s">
        <v>8316</v>
      </c>
      <c r="R1291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9">
        <v>3500</v>
      </c>
      <c r="E1292" s="9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8">
        <f t="shared" si="80"/>
        <v>108.57142857142857</v>
      </c>
      <c r="P1292" s="6">
        <f t="shared" si="81"/>
        <v>44.186046511627907</v>
      </c>
      <c r="Q1292" t="s">
        <v>8316</v>
      </c>
      <c r="R1292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9">
        <v>3000</v>
      </c>
      <c r="E1293" s="9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8">
        <f t="shared" si="80"/>
        <v>145.70000000000002</v>
      </c>
      <c r="P1293" s="6">
        <f t="shared" si="81"/>
        <v>104.07142857142857</v>
      </c>
      <c r="Q1293" t="s">
        <v>8316</v>
      </c>
      <c r="R1293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9">
        <v>1700</v>
      </c>
      <c r="E1294" s="9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8">
        <f t="shared" si="80"/>
        <v>110.00000000000001</v>
      </c>
      <c r="P1294" s="6">
        <f t="shared" si="81"/>
        <v>35.96153846153846</v>
      </c>
      <c r="Q1294" t="s">
        <v>8316</v>
      </c>
      <c r="R1294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9">
        <v>15000</v>
      </c>
      <c r="E1295" s="9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8">
        <f t="shared" si="80"/>
        <v>102.23333333333333</v>
      </c>
      <c r="P1295" s="6">
        <f t="shared" si="81"/>
        <v>127.79166666666667</v>
      </c>
      <c r="Q1295" t="s">
        <v>8316</v>
      </c>
      <c r="R1295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9">
        <v>500</v>
      </c>
      <c r="E1296" s="9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8">
        <f t="shared" si="80"/>
        <v>122</v>
      </c>
      <c r="P1296" s="6">
        <f t="shared" si="81"/>
        <v>27.727272727272727</v>
      </c>
      <c r="Q1296" t="s">
        <v>8316</v>
      </c>
      <c r="R1296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9">
        <v>2500</v>
      </c>
      <c r="E1297" s="9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8">
        <f t="shared" si="80"/>
        <v>101.96000000000001</v>
      </c>
      <c r="P1297" s="6">
        <f t="shared" si="81"/>
        <v>39.828125</v>
      </c>
      <c r="Q1297" t="s">
        <v>8316</v>
      </c>
      <c r="R129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9">
        <v>850</v>
      </c>
      <c r="E1298" s="9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8">
        <f t="shared" si="80"/>
        <v>141.1764705882353</v>
      </c>
      <c r="P1298" s="6">
        <f t="shared" si="81"/>
        <v>52.173913043478258</v>
      </c>
      <c r="Q1298" t="s">
        <v>8316</v>
      </c>
      <c r="R1298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9">
        <v>20000</v>
      </c>
      <c r="E1299" s="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8">
        <f t="shared" si="80"/>
        <v>109.52500000000001</v>
      </c>
      <c r="P1299" s="6">
        <f t="shared" si="81"/>
        <v>92.037815126050418</v>
      </c>
      <c r="Q1299" t="s">
        <v>8316</v>
      </c>
      <c r="R1299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9">
        <v>2000</v>
      </c>
      <c r="E1300" s="9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8">
        <f t="shared" si="80"/>
        <v>104.65</v>
      </c>
      <c r="P1300" s="6">
        <f t="shared" si="81"/>
        <v>63.424242424242422</v>
      </c>
      <c r="Q1300" t="s">
        <v>8316</v>
      </c>
      <c r="R1300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9">
        <v>3500</v>
      </c>
      <c r="E1301" s="9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8">
        <f t="shared" si="80"/>
        <v>124</v>
      </c>
      <c r="P1301" s="6">
        <f t="shared" si="81"/>
        <v>135.625</v>
      </c>
      <c r="Q1301" t="s">
        <v>8316</v>
      </c>
      <c r="R1301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9">
        <v>3000</v>
      </c>
      <c r="E1302" s="9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8">
        <f t="shared" si="80"/>
        <v>135</v>
      </c>
      <c r="P1302" s="6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9">
        <v>2000</v>
      </c>
      <c r="E1303" s="9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8">
        <f t="shared" si="80"/>
        <v>102.75000000000001</v>
      </c>
      <c r="P1303" s="6">
        <f t="shared" si="81"/>
        <v>70.862068965517238</v>
      </c>
      <c r="Q1303" t="s">
        <v>8316</v>
      </c>
      <c r="R1303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9">
        <v>2500</v>
      </c>
      <c r="E1304" s="9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8">
        <f t="shared" si="80"/>
        <v>100</v>
      </c>
      <c r="P1304" s="6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9">
        <v>3500</v>
      </c>
      <c r="E1305" s="9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8">
        <f t="shared" si="80"/>
        <v>130.26085714285716</v>
      </c>
      <c r="P1305" s="6">
        <f t="shared" si="81"/>
        <v>42.214166666666671</v>
      </c>
      <c r="Q1305" t="s">
        <v>8316</v>
      </c>
      <c r="R1305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9">
        <v>40000</v>
      </c>
      <c r="E1306" s="9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8">
        <f t="shared" si="80"/>
        <v>39.627499999999998</v>
      </c>
      <c r="P1306" s="6">
        <f t="shared" si="81"/>
        <v>152.41346153846155</v>
      </c>
      <c r="Q1306" t="s">
        <v>8318</v>
      </c>
      <c r="R1306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9">
        <v>30000</v>
      </c>
      <c r="E1307" s="9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8">
        <f t="shared" si="80"/>
        <v>25.976666666666663</v>
      </c>
      <c r="P1307" s="6">
        <f t="shared" si="81"/>
        <v>90.616279069767444</v>
      </c>
      <c r="Q1307" t="s">
        <v>8318</v>
      </c>
      <c r="R130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9">
        <v>110000</v>
      </c>
      <c r="E1308" s="9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8">
        <f t="shared" si="80"/>
        <v>65.24636363636364</v>
      </c>
      <c r="P1308" s="6">
        <f t="shared" si="81"/>
        <v>201.60393258426967</v>
      </c>
      <c r="Q1308" t="s">
        <v>8318</v>
      </c>
      <c r="R1308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9">
        <v>50000</v>
      </c>
      <c r="E1309" s="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8">
        <f t="shared" si="80"/>
        <v>11.514000000000001</v>
      </c>
      <c r="P1309" s="6">
        <f t="shared" si="81"/>
        <v>127.93333333333334</v>
      </c>
      <c r="Q1309" t="s">
        <v>8318</v>
      </c>
      <c r="R1309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9">
        <v>10000</v>
      </c>
      <c r="E1310" s="9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8">
        <f t="shared" si="80"/>
        <v>11.360000000000001</v>
      </c>
      <c r="P1310" s="6">
        <f t="shared" si="81"/>
        <v>29.894736842105264</v>
      </c>
      <c r="Q1310" t="s">
        <v>8318</v>
      </c>
      <c r="R1310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9">
        <v>11500</v>
      </c>
      <c r="E1311" s="9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8">
        <f t="shared" si="80"/>
        <v>111.99130434782609</v>
      </c>
      <c r="P1311" s="6">
        <f t="shared" si="81"/>
        <v>367.97142857142859</v>
      </c>
      <c r="Q1311" t="s">
        <v>8318</v>
      </c>
      <c r="R1311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9">
        <v>20000</v>
      </c>
      <c r="E1312" s="9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8">
        <f t="shared" si="80"/>
        <v>15.5</v>
      </c>
      <c r="P1312" s="6">
        <f t="shared" si="81"/>
        <v>129.16666666666666</v>
      </c>
      <c r="Q1312" t="s">
        <v>8318</v>
      </c>
      <c r="R1312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9">
        <v>250000</v>
      </c>
      <c r="E1313" s="9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8">
        <f t="shared" si="80"/>
        <v>32.027999999999999</v>
      </c>
      <c r="P1313" s="6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9">
        <v>4600</v>
      </c>
      <c r="E1314" s="9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8">
        <f t="shared" si="80"/>
        <v>0.60869565217391308</v>
      </c>
      <c r="P1314" s="6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9">
        <v>40000</v>
      </c>
      <c r="E1315" s="9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8">
        <f t="shared" si="80"/>
        <v>31.114999999999998</v>
      </c>
      <c r="P1315" s="6">
        <f t="shared" si="81"/>
        <v>102.01639344262296</v>
      </c>
      <c r="Q1315" t="s">
        <v>8318</v>
      </c>
      <c r="R1315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9">
        <v>180000</v>
      </c>
      <c r="E1316" s="9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8">
        <f t="shared" si="80"/>
        <v>1.1266666666666667</v>
      </c>
      <c r="P1316" s="6">
        <f t="shared" si="81"/>
        <v>184.36363636363637</v>
      </c>
      <c r="Q1316" t="s">
        <v>8318</v>
      </c>
      <c r="R1316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9">
        <v>100000</v>
      </c>
      <c r="E1317" s="9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8">
        <f t="shared" si="80"/>
        <v>40.404000000000003</v>
      </c>
      <c r="P1317" s="6">
        <f t="shared" si="81"/>
        <v>162.91935483870967</v>
      </c>
      <c r="Q1317" t="s">
        <v>8318</v>
      </c>
      <c r="R131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9">
        <v>75000</v>
      </c>
      <c r="E1318" s="9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8">
        <f t="shared" si="80"/>
        <v>1.3333333333333333E-3</v>
      </c>
      <c r="P1318" s="6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9">
        <v>200000</v>
      </c>
      <c r="E1319" s="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8">
        <f t="shared" si="80"/>
        <v>5.7334999999999994</v>
      </c>
      <c r="P1319" s="6">
        <f t="shared" si="81"/>
        <v>603.52631578947364</v>
      </c>
      <c r="Q1319" t="s">
        <v>8318</v>
      </c>
      <c r="R1319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9">
        <v>40000</v>
      </c>
      <c r="E1320" s="9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8">
        <f t="shared" si="80"/>
        <v>15.324999999999999</v>
      </c>
      <c r="P1320" s="6">
        <f t="shared" si="81"/>
        <v>45.407407407407405</v>
      </c>
      <c r="Q1320" t="s">
        <v>8318</v>
      </c>
      <c r="R1320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9">
        <v>5800</v>
      </c>
      <c r="E1321" s="9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8">
        <f t="shared" si="80"/>
        <v>15.103448275862069</v>
      </c>
      <c r="P1321" s="6">
        <f t="shared" si="81"/>
        <v>97.333333333333329</v>
      </c>
      <c r="Q1321" t="s">
        <v>8318</v>
      </c>
      <c r="R1321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8">
        <f t="shared" si="80"/>
        <v>0.503</v>
      </c>
      <c r="P1322" s="6">
        <f t="shared" si="81"/>
        <v>167.66666666666666</v>
      </c>
      <c r="Q1322" t="s">
        <v>8318</v>
      </c>
      <c r="R1322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9">
        <v>462000</v>
      </c>
      <c r="E1323" s="9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8">
        <f t="shared" si="80"/>
        <v>1.3028138528138529</v>
      </c>
      <c r="P1323" s="6">
        <f t="shared" si="81"/>
        <v>859.85714285714289</v>
      </c>
      <c r="Q1323" t="s">
        <v>8318</v>
      </c>
      <c r="R1323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9">
        <v>35000</v>
      </c>
      <c r="E1324" s="9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8">
        <f t="shared" si="80"/>
        <v>0.30285714285714288</v>
      </c>
      <c r="P1324" s="6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9">
        <v>15000</v>
      </c>
      <c r="E1325" s="9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8">
        <f t="shared" si="80"/>
        <v>8.8800000000000008</v>
      </c>
      <c r="P1325" s="6">
        <f t="shared" si="81"/>
        <v>30.272727272727273</v>
      </c>
      <c r="Q1325" t="s">
        <v>8318</v>
      </c>
      <c r="R1325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9">
        <v>50000</v>
      </c>
      <c r="E1326" s="9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8">
        <f t="shared" si="80"/>
        <v>9.84</v>
      </c>
      <c r="P1326" s="6">
        <f t="shared" si="81"/>
        <v>54.666666666666664</v>
      </c>
      <c r="Q1326" t="s">
        <v>8318</v>
      </c>
      <c r="R1326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9">
        <v>20000</v>
      </c>
      <c r="E1327" s="9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8">
        <f t="shared" si="80"/>
        <v>2.4299999999999997</v>
      </c>
      <c r="P1327" s="6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9">
        <v>100000</v>
      </c>
      <c r="E1328" s="9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8">
        <f t="shared" si="80"/>
        <v>1.1299999999999999</v>
      </c>
      <c r="P1328" s="6">
        <f t="shared" si="81"/>
        <v>102.72727272727273</v>
      </c>
      <c r="Q1328" t="s">
        <v>8318</v>
      </c>
      <c r="R1328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9">
        <v>48000</v>
      </c>
      <c r="E1329" s="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8">
        <f t="shared" si="80"/>
        <v>3.5520833333333335</v>
      </c>
      <c r="P1329" s="6">
        <f t="shared" si="81"/>
        <v>41.585365853658537</v>
      </c>
      <c r="Q1329" t="s">
        <v>8318</v>
      </c>
      <c r="R1329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9">
        <v>75000</v>
      </c>
      <c r="E1330" s="9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8">
        <f t="shared" si="80"/>
        <v>2.3306666666666667</v>
      </c>
      <c r="P1330" s="6">
        <f t="shared" si="81"/>
        <v>116.53333333333333</v>
      </c>
      <c r="Q1330" t="s">
        <v>8318</v>
      </c>
      <c r="R1330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9">
        <v>50000</v>
      </c>
      <c r="E1331" s="9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8">
        <f t="shared" si="80"/>
        <v>0.81600000000000006</v>
      </c>
      <c r="P1331" s="6">
        <f t="shared" si="81"/>
        <v>45.333333333333336</v>
      </c>
      <c r="Q1331" t="s">
        <v>8318</v>
      </c>
      <c r="R1331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9">
        <v>35000</v>
      </c>
      <c r="E1332" s="9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8">
        <f t="shared" si="80"/>
        <v>22.494285714285713</v>
      </c>
      <c r="P1332" s="6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9">
        <v>250000</v>
      </c>
      <c r="E1333" s="9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8">
        <f t="shared" si="80"/>
        <v>1.3668</v>
      </c>
      <c r="P1333" s="6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9">
        <v>10115</v>
      </c>
      <c r="E1334" s="9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8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9">
        <v>2500</v>
      </c>
      <c r="E1335" s="9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8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9">
        <v>133000</v>
      </c>
      <c r="E1336" s="9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8">
        <f t="shared" si="80"/>
        <v>10.754135338345865</v>
      </c>
      <c r="P1336" s="6">
        <f t="shared" si="81"/>
        <v>51.822463768115945</v>
      </c>
      <c r="Q1336" t="s">
        <v>8318</v>
      </c>
      <c r="R1336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9">
        <v>25000</v>
      </c>
      <c r="E1337" s="9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8">
        <f t="shared" si="80"/>
        <v>19.759999999999998</v>
      </c>
      <c r="P1337" s="6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9">
        <v>100000</v>
      </c>
      <c r="E1338" s="9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8">
        <f t="shared" si="80"/>
        <v>84.946999999999989</v>
      </c>
      <c r="P1338" s="6">
        <f t="shared" si="81"/>
        <v>379.22767857142856</v>
      </c>
      <c r="Q1338" t="s">
        <v>8318</v>
      </c>
      <c r="R1338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9">
        <v>50000</v>
      </c>
      <c r="E1339" s="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8">
        <f t="shared" si="80"/>
        <v>49.381999999999998</v>
      </c>
      <c r="P1339" s="6">
        <f t="shared" si="81"/>
        <v>176.36428571428573</v>
      </c>
      <c r="Q1339" t="s">
        <v>8318</v>
      </c>
      <c r="R1339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9">
        <v>30000</v>
      </c>
      <c r="E1340" s="9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8">
        <f t="shared" si="80"/>
        <v>3.3033333333333332</v>
      </c>
      <c r="P1340" s="6">
        <f t="shared" si="81"/>
        <v>66.066666666666663</v>
      </c>
      <c r="Q1340" t="s">
        <v>8318</v>
      </c>
      <c r="R1340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9">
        <v>50000</v>
      </c>
      <c r="E1341" s="9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8">
        <f t="shared" si="80"/>
        <v>6.6339999999999995</v>
      </c>
      <c r="P1341" s="6">
        <f t="shared" si="81"/>
        <v>89.648648648648646</v>
      </c>
      <c r="Q1341" t="s">
        <v>8318</v>
      </c>
      <c r="R1341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9">
        <v>1680</v>
      </c>
      <c r="E1342" s="9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8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9">
        <v>25000</v>
      </c>
      <c r="E1343" s="9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8">
        <f t="shared" si="80"/>
        <v>70.36</v>
      </c>
      <c r="P1343" s="6">
        <f t="shared" si="81"/>
        <v>382.39130434782606</v>
      </c>
      <c r="Q1343" t="s">
        <v>8318</v>
      </c>
      <c r="R1343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9">
        <v>50000</v>
      </c>
      <c r="E1344" s="9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8">
        <f t="shared" si="80"/>
        <v>0.2</v>
      </c>
      <c r="P1344" s="6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9">
        <v>50000</v>
      </c>
      <c r="E1345" s="9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8">
        <f t="shared" si="80"/>
        <v>102.298</v>
      </c>
      <c r="P1345" s="6">
        <f t="shared" si="81"/>
        <v>158.35603715170279</v>
      </c>
      <c r="Q1345" t="s">
        <v>8318</v>
      </c>
      <c r="R1345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8">
        <f t="shared" si="80"/>
        <v>377.73333333333335</v>
      </c>
      <c r="P1346" s="6">
        <f t="shared" si="81"/>
        <v>40.762589928057551</v>
      </c>
      <c r="Q1346" t="s">
        <v>8321</v>
      </c>
      <c r="R1346" t="s">
        <v>8322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9">
        <v>300</v>
      </c>
      <c r="E1347" s="9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8">
        <f t="shared" ref="O1347:O1410" si="84">E1347/D1347*100</f>
        <v>125</v>
      </c>
      <c r="P1347" s="6">
        <f t="shared" ref="P1347:P1410" si="85">AVERAGE(E1347/L1347)</f>
        <v>53.571428571428569</v>
      </c>
      <c r="Q1347" t="s">
        <v>8321</v>
      </c>
      <c r="R1347" t="s">
        <v>8322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9">
        <v>4900</v>
      </c>
      <c r="E1348" s="9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8">
        <f t="shared" si="84"/>
        <v>147.32653061224491</v>
      </c>
      <c r="P1348" s="6">
        <f t="shared" si="85"/>
        <v>48.449664429530202</v>
      </c>
      <c r="Q1348" t="s">
        <v>8321</v>
      </c>
      <c r="R1348" t="s">
        <v>8322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9">
        <v>2500</v>
      </c>
      <c r="E1349" s="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8">
        <f t="shared" si="84"/>
        <v>102.2</v>
      </c>
      <c r="P1349" s="6">
        <f t="shared" si="85"/>
        <v>82.41935483870968</v>
      </c>
      <c r="Q1349" t="s">
        <v>8321</v>
      </c>
      <c r="R1349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9">
        <v>5875</v>
      </c>
      <c r="E1350" s="9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8">
        <f t="shared" si="84"/>
        <v>101.8723404255319</v>
      </c>
      <c r="P1350" s="6">
        <f t="shared" si="85"/>
        <v>230.19230769230768</v>
      </c>
      <c r="Q1350" t="s">
        <v>8321</v>
      </c>
      <c r="R1350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8">
        <f t="shared" si="84"/>
        <v>204.2</v>
      </c>
      <c r="P1351" s="6">
        <f t="shared" si="85"/>
        <v>59.360465116279073</v>
      </c>
      <c r="Q1351" t="s">
        <v>8321</v>
      </c>
      <c r="R1351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9">
        <v>5000</v>
      </c>
      <c r="E1352" s="9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8">
        <f t="shared" si="84"/>
        <v>104.05</v>
      </c>
      <c r="P1352" s="6">
        <f t="shared" si="85"/>
        <v>66.698717948717942</v>
      </c>
      <c r="Q1352" t="s">
        <v>8321</v>
      </c>
      <c r="R1352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9">
        <v>20000</v>
      </c>
      <c r="E1353" s="9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8">
        <f t="shared" si="84"/>
        <v>101.265</v>
      </c>
      <c r="P1353" s="6">
        <f t="shared" si="85"/>
        <v>168.77500000000001</v>
      </c>
      <c r="Q1353" t="s">
        <v>8321</v>
      </c>
      <c r="R1353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9">
        <v>10000</v>
      </c>
      <c r="E1354" s="9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8">
        <f t="shared" si="84"/>
        <v>136.13999999999999</v>
      </c>
      <c r="P1354" s="6">
        <f t="shared" si="85"/>
        <v>59.973568281938327</v>
      </c>
      <c r="Q1354" t="s">
        <v>8321</v>
      </c>
      <c r="R1354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9">
        <v>1000</v>
      </c>
      <c r="E1355" s="9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8">
        <f t="shared" si="84"/>
        <v>133.6</v>
      </c>
      <c r="P1355" s="6">
        <f t="shared" si="85"/>
        <v>31.80952380952381</v>
      </c>
      <c r="Q1355" t="s">
        <v>8321</v>
      </c>
      <c r="R1355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9">
        <v>1200</v>
      </c>
      <c r="E1356" s="9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8">
        <f t="shared" si="84"/>
        <v>130.25</v>
      </c>
      <c r="P1356" s="6">
        <f t="shared" si="85"/>
        <v>24.421875</v>
      </c>
      <c r="Q1356" t="s">
        <v>8321</v>
      </c>
      <c r="R1356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9">
        <v>2500</v>
      </c>
      <c r="E1357" s="9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8">
        <f t="shared" si="84"/>
        <v>122.67999999999999</v>
      </c>
      <c r="P1357" s="6">
        <f t="shared" si="85"/>
        <v>25.347107438016529</v>
      </c>
      <c r="Q1357" t="s">
        <v>8321</v>
      </c>
      <c r="R135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9">
        <v>3400</v>
      </c>
      <c r="E1358" s="9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8">
        <f t="shared" si="84"/>
        <v>182.81058823529412</v>
      </c>
      <c r="P1358" s="6">
        <f t="shared" si="85"/>
        <v>71.443218390804603</v>
      </c>
      <c r="Q1358" t="s">
        <v>8321</v>
      </c>
      <c r="R1358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9">
        <v>2000</v>
      </c>
      <c r="E1359" s="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8">
        <f t="shared" si="84"/>
        <v>125.29999999999998</v>
      </c>
      <c r="P1359" s="6">
        <f t="shared" si="85"/>
        <v>38.553846153846152</v>
      </c>
      <c r="Q1359" t="s">
        <v>8321</v>
      </c>
      <c r="R1359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9">
        <v>3000</v>
      </c>
      <c r="E1360" s="9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8">
        <f t="shared" si="84"/>
        <v>111.66666666666667</v>
      </c>
      <c r="P1360" s="6">
        <f t="shared" si="85"/>
        <v>68.367346938775512</v>
      </c>
      <c r="Q1360" t="s">
        <v>8321</v>
      </c>
      <c r="R1360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9">
        <v>660</v>
      </c>
      <c r="E1361" s="9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8">
        <f t="shared" si="84"/>
        <v>115.75757575757575</v>
      </c>
      <c r="P1361" s="6">
        <f t="shared" si="85"/>
        <v>40.210526315789473</v>
      </c>
      <c r="Q1361" t="s">
        <v>8321</v>
      </c>
      <c r="R1361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9">
        <v>1500</v>
      </c>
      <c r="E1362" s="9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8">
        <f t="shared" si="84"/>
        <v>173.2</v>
      </c>
      <c r="P1362" s="6">
        <f t="shared" si="85"/>
        <v>32.074074074074076</v>
      </c>
      <c r="Q1362" t="s">
        <v>8321</v>
      </c>
      <c r="R1362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9">
        <v>6000</v>
      </c>
      <c r="E1363" s="9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8">
        <f t="shared" si="84"/>
        <v>125.98333333333333</v>
      </c>
      <c r="P1363" s="6">
        <f t="shared" si="85"/>
        <v>28.632575757575758</v>
      </c>
      <c r="Q1363" t="s">
        <v>8321</v>
      </c>
      <c r="R1363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9">
        <v>1000</v>
      </c>
      <c r="E1364" s="9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8">
        <f t="shared" si="84"/>
        <v>109.1</v>
      </c>
      <c r="P1364" s="6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9">
        <v>200</v>
      </c>
      <c r="E1365" s="9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8">
        <f t="shared" si="84"/>
        <v>100</v>
      </c>
      <c r="P1365" s="6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9">
        <v>42000</v>
      </c>
      <c r="E1366" s="9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8">
        <f t="shared" si="84"/>
        <v>118.64285714285714</v>
      </c>
      <c r="P1366" s="6">
        <f t="shared" si="85"/>
        <v>346.04166666666669</v>
      </c>
      <c r="Q1366" t="s">
        <v>8324</v>
      </c>
      <c r="R1366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9">
        <v>7500</v>
      </c>
      <c r="E1367" s="9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8">
        <f t="shared" si="84"/>
        <v>100.26666666666667</v>
      </c>
      <c r="P1367" s="6">
        <f t="shared" si="85"/>
        <v>81.739130434782609</v>
      </c>
      <c r="Q1367" t="s">
        <v>8324</v>
      </c>
      <c r="R136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9">
        <v>7500</v>
      </c>
      <c r="E1368" s="9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8">
        <f t="shared" si="84"/>
        <v>126.48920000000001</v>
      </c>
      <c r="P1368" s="6">
        <f t="shared" si="85"/>
        <v>64.535306122448986</v>
      </c>
      <c r="Q1368" t="s">
        <v>8324</v>
      </c>
      <c r="R1368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9">
        <v>5000</v>
      </c>
      <c r="E1369" s="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8">
        <f t="shared" si="84"/>
        <v>114.26</v>
      </c>
      <c r="P1369" s="6">
        <f t="shared" si="85"/>
        <v>63.477777777777774</v>
      </c>
      <c r="Q1369" t="s">
        <v>8324</v>
      </c>
      <c r="R1369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9">
        <v>5000</v>
      </c>
      <c r="E1370" s="9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8">
        <f t="shared" si="84"/>
        <v>110.7</v>
      </c>
      <c r="P1370" s="6">
        <f t="shared" si="85"/>
        <v>63.620689655172413</v>
      </c>
      <c r="Q1370" t="s">
        <v>8324</v>
      </c>
      <c r="R1370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9">
        <v>32360</v>
      </c>
      <c r="E1371" s="9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8">
        <f t="shared" si="84"/>
        <v>105.34805315203954</v>
      </c>
      <c r="P1371" s="6">
        <f t="shared" si="85"/>
        <v>83.967068965517228</v>
      </c>
      <c r="Q1371" t="s">
        <v>8324</v>
      </c>
      <c r="R1371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9">
        <v>1500</v>
      </c>
      <c r="E1372" s="9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8">
        <f t="shared" si="84"/>
        <v>103.66666666666666</v>
      </c>
      <c r="P1372" s="6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9">
        <v>6999</v>
      </c>
      <c r="E1373" s="9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8">
        <f t="shared" si="84"/>
        <v>107.08672667523933</v>
      </c>
      <c r="P1373" s="6">
        <f t="shared" si="85"/>
        <v>107.07142857142857</v>
      </c>
      <c r="Q1373" t="s">
        <v>8324</v>
      </c>
      <c r="R1373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9">
        <v>500</v>
      </c>
      <c r="E1374" s="9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8">
        <f t="shared" si="84"/>
        <v>124</v>
      </c>
      <c r="P1374" s="6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9">
        <v>10000</v>
      </c>
      <c r="E1375" s="9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8">
        <f t="shared" si="84"/>
        <v>105.01</v>
      </c>
      <c r="P1375" s="6">
        <f t="shared" si="85"/>
        <v>201.94230769230768</v>
      </c>
      <c r="Q1375" t="s">
        <v>8324</v>
      </c>
      <c r="R1375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9">
        <v>1500</v>
      </c>
      <c r="E1376" s="9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8">
        <f t="shared" si="84"/>
        <v>189.46666666666667</v>
      </c>
      <c r="P1376" s="6">
        <f t="shared" si="85"/>
        <v>43.060606060606062</v>
      </c>
      <c r="Q1376" t="s">
        <v>8324</v>
      </c>
      <c r="R1376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8">
        <f t="shared" si="84"/>
        <v>171.32499999999999</v>
      </c>
      <c r="P1377" s="6">
        <f t="shared" si="85"/>
        <v>62.871559633027523</v>
      </c>
      <c r="Q1377" t="s">
        <v>8324</v>
      </c>
      <c r="R137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9">
        <v>3700</v>
      </c>
      <c r="E1378" s="9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8">
        <f t="shared" si="84"/>
        <v>252.48648648648651</v>
      </c>
      <c r="P1378" s="6">
        <f t="shared" si="85"/>
        <v>55.607142857142854</v>
      </c>
      <c r="Q1378" t="s">
        <v>8324</v>
      </c>
      <c r="R1378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9">
        <v>1300</v>
      </c>
      <c r="E1379" s="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8">
        <f t="shared" si="84"/>
        <v>116.15384615384616</v>
      </c>
      <c r="P1379" s="6">
        <f t="shared" si="85"/>
        <v>48.70967741935484</v>
      </c>
      <c r="Q1379" t="s">
        <v>8324</v>
      </c>
      <c r="R1379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9">
        <v>2000</v>
      </c>
      <c r="E1380" s="9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8">
        <f t="shared" si="84"/>
        <v>203.35000000000002</v>
      </c>
      <c r="P1380" s="6">
        <f t="shared" si="85"/>
        <v>30.578947368421051</v>
      </c>
      <c r="Q1380" t="s">
        <v>8324</v>
      </c>
      <c r="R1380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9">
        <v>10000</v>
      </c>
      <c r="E1381" s="9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8">
        <f t="shared" si="84"/>
        <v>111.60000000000001</v>
      </c>
      <c r="P1381" s="6">
        <f t="shared" si="85"/>
        <v>73.907284768211923</v>
      </c>
      <c r="Q1381" t="s">
        <v>8324</v>
      </c>
      <c r="R1381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9">
        <v>25</v>
      </c>
      <c r="E1382" s="9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8">
        <f t="shared" si="84"/>
        <v>424</v>
      </c>
      <c r="P1382" s="6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9">
        <v>5000</v>
      </c>
      <c r="E1383" s="9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8">
        <f t="shared" si="84"/>
        <v>107.1</v>
      </c>
      <c r="P1383" s="6">
        <f t="shared" si="85"/>
        <v>73.356164383561648</v>
      </c>
      <c r="Q1383" t="s">
        <v>8324</v>
      </c>
      <c r="R1383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9">
        <v>8000</v>
      </c>
      <c r="E1384" s="9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8">
        <f t="shared" si="84"/>
        <v>104.3625</v>
      </c>
      <c r="P1384" s="6">
        <f t="shared" si="85"/>
        <v>56.412162162162161</v>
      </c>
      <c r="Q1384" t="s">
        <v>8324</v>
      </c>
      <c r="R1384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8">
        <f t="shared" si="84"/>
        <v>212.40909090909091</v>
      </c>
      <c r="P1385" s="6">
        <f t="shared" si="85"/>
        <v>50.247311827956992</v>
      </c>
      <c r="Q1385" t="s">
        <v>8324</v>
      </c>
      <c r="R1385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9">
        <v>3500</v>
      </c>
      <c r="E1386" s="9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8">
        <f t="shared" si="84"/>
        <v>124.08571428571429</v>
      </c>
      <c r="P1386" s="6">
        <f t="shared" si="85"/>
        <v>68.936507936507937</v>
      </c>
      <c r="Q1386" t="s">
        <v>8324</v>
      </c>
      <c r="R1386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8">
        <f t="shared" si="84"/>
        <v>110.406125</v>
      </c>
      <c r="P1387" s="6">
        <f t="shared" si="85"/>
        <v>65.914104477611943</v>
      </c>
      <c r="Q1387" t="s">
        <v>8324</v>
      </c>
      <c r="R138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9">
        <v>400</v>
      </c>
      <c r="E1388" s="9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8">
        <f t="shared" si="84"/>
        <v>218.75</v>
      </c>
      <c r="P1388" s="6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9">
        <v>4000</v>
      </c>
      <c r="E1389" s="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8">
        <f t="shared" si="84"/>
        <v>136.625</v>
      </c>
      <c r="P1389" s="6">
        <f t="shared" si="85"/>
        <v>70.064102564102569</v>
      </c>
      <c r="Q1389" t="s">
        <v>8324</v>
      </c>
      <c r="R1389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9">
        <v>5000</v>
      </c>
      <c r="E1390" s="9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8">
        <f t="shared" si="84"/>
        <v>134.8074</v>
      </c>
      <c r="P1390" s="6">
        <f t="shared" si="85"/>
        <v>60.181874999999998</v>
      </c>
      <c r="Q1390" t="s">
        <v>8324</v>
      </c>
      <c r="R1390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9">
        <v>500</v>
      </c>
      <c r="E1391" s="9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8">
        <f t="shared" si="84"/>
        <v>145.4</v>
      </c>
      <c r="P1391" s="6">
        <f t="shared" si="85"/>
        <v>21.382352941176471</v>
      </c>
      <c r="Q1391" t="s">
        <v>8324</v>
      </c>
      <c r="R1391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9">
        <v>2800</v>
      </c>
      <c r="E1392" s="9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8">
        <f t="shared" si="84"/>
        <v>109.10714285714285</v>
      </c>
      <c r="P1392" s="6">
        <f t="shared" si="85"/>
        <v>160.78947368421052</v>
      </c>
      <c r="Q1392" t="s">
        <v>8324</v>
      </c>
      <c r="R1392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9">
        <v>500</v>
      </c>
      <c r="E1393" s="9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8">
        <f t="shared" si="84"/>
        <v>110.2</v>
      </c>
      <c r="P1393" s="6">
        <f t="shared" si="85"/>
        <v>42.384615384615387</v>
      </c>
      <c r="Q1393" t="s">
        <v>8324</v>
      </c>
      <c r="R1393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9">
        <v>2500</v>
      </c>
      <c r="E1394" s="9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8">
        <f t="shared" si="84"/>
        <v>113.64000000000001</v>
      </c>
      <c r="P1394" s="6">
        <f t="shared" si="85"/>
        <v>27.317307692307693</v>
      </c>
      <c r="Q1394" t="s">
        <v>8324</v>
      </c>
      <c r="R1394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9">
        <v>10000</v>
      </c>
      <c r="E1395" s="9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8">
        <f t="shared" si="84"/>
        <v>102.35000000000001</v>
      </c>
      <c r="P1395" s="6">
        <f t="shared" si="85"/>
        <v>196.82692307692307</v>
      </c>
      <c r="Q1395" t="s">
        <v>8324</v>
      </c>
      <c r="R1395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9">
        <v>750</v>
      </c>
      <c r="E1396" s="9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8">
        <f t="shared" si="84"/>
        <v>122.13333333333334</v>
      </c>
      <c r="P1396" s="6">
        <f t="shared" si="85"/>
        <v>53.882352941176471</v>
      </c>
      <c r="Q1396" t="s">
        <v>8324</v>
      </c>
      <c r="R1396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9">
        <v>3500</v>
      </c>
      <c r="E1397" s="9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8">
        <f t="shared" si="84"/>
        <v>111.88571428571427</v>
      </c>
      <c r="P1397" s="6">
        <f t="shared" si="85"/>
        <v>47.756097560975611</v>
      </c>
      <c r="Q1397" t="s">
        <v>8324</v>
      </c>
      <c r="R139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9">
        <v>6000</v>
      </c>
      <c r="E1398" s="9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8">
        <f t="shared" si="84"/>
        <v>107.3</v>
      </c>
      <c r="P1398" s="6">
        <f t="shared" si="85"/>
        <v>88.191780821917803</v>
      </c>
      <c r="Q1398" t="s">
        <v>8324</v>
      </c>
      <c r="R1398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9">
        <v>10000</v>
      </c>
      <c r="E1399" s="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8">
        <f t="shared" si="84"/>
        <v>113.85000000000001</v>
      </c>
      <c r="P1399" s="6">
        <f t="shared" si="85"/>
        <v>72.056962025316452</v>
      </c>
      <c r="Q1399" t="s">
        <v>8324</v>
      </c>
      <c r="R1399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9">
        <v>4400</v>
      </c>
      <c r="E1400" s="9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8">
        <f t="shared" si="84"/>
        <v>109.68181818181819</v>
      </c>
      <c r="P1400" s="6">
        <f t="shared" si="85"/>
        <v>74.246153846153845</v>
      </c>
      <c r="Q1400" t="s">
        <v>8324</v>
      </c>
      <c r="R1400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9">
        <v>9000</v>
      </c>
      <c r="E1401" s="9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8">
        <f t="shared" si="84"/>
        <v>126.14444444444443</v>
      </c>
      <c r="P1401" s="6">
        <f t="shared" si="85"/>
        <v>61.701086956521742</v>
      </c>
      <c r="Q1401" t="s">
        <v>8324</v>
      </c>
      <c r="R1401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9">
        <v>350</v>
      </c>
      <c r="E1402" s="9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8">
        <f t="shared" si="84"/>
        <v>167.42857142857144</v>
      </c>
      <c r="P1402" s="6">
        <f t="shared" si="85"/>
        <v>17.235294117647058</v>
      </c>
      <c r="Q1402" t="s">
        <v>8324</v>
      </c>
      <c r="R1402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9">
        <v>2500</v>
      </c>
      <c r="E1403" s="9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8">
        <f t="shared" si="84"/>
        <v>496.52000000000004</v>
      </c>
      <c r="P1403" s="6">
        <f t="shared" si="85"/>
        <v>51.720833333333331</v>
      </c>
      <c r="Q1403" t="s">
        <v>8324</v>
      </c>
      <c r="R1403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9">
        <v>2500</v>
      </c>
      <c r="E1404" s="9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8">
        <f t="shared" si="84"/>
        <v>109.16</v>
      </c>
      <c r="P1404" s="6">
        <f t="shared" si="85"/>
        <v>24.150442477876105</v>
      </c>
      <c r="Q1404" t="s">
        <v>8324</v>
      </c>
      <c r="R1404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9">
        <v>4000</v>
      </c>
      <c r="E1405" s="9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8">
        <f t="shared" si="84"/>
        <v>102.57499999999999</v>
      </c>
      <c r="P1405" s="6">
        <f t="shared" si="85"/>
        <v>62.166666666666664</v>
      </c>
      <c r="Q1405" t="s">
        <v>8324</v>
      </c>
      <c r="R1405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9">
        <v>14500</v>
      </c>
      <c r="E1406" s="9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8">
        <f t="shared" si="84"/>
        <v>1.6620689655172414</v>
      </c>
      <c r="P1406" s="6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9">
        <v>25000</v>
      </c>
      <c r="E1407" s="9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8">
        <f t="shared" si="84"/>
        <v>0.42</v>
      </c>
      <c r="P1407" s="6">
        <f t="shared" si="85"/>
        <v>6.1764705882352944</v>
      </c>
      <c r="Q1407" t="s">
        <v>8321</v>
      </c>
      <c r="R140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8">
        <f t="shared" si="84"/>
        <v>0.125</v>
      </c>
      <c r="P1408" s="6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9">
        <v>3000</v>
      </c>
      <c r="E1409" s="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8">
        <f t="shared" si="84"/>
        <v>0.5</v>
      </c>
      <c r="P1409" s="6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9">
        <v>1000</v>
      </c>
      <c r="E1410" s="9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8">
        <f t="shared" si="84"/>
        <v>7.1999999999999993</v>
      </c>
      <c r="P1410" s="6">
        <f t="shared" si="85"/>
        <v>12</v>
      </c>
      <c r="Q1410" t="s">
        <v>8321</v>
      </c>
      <c r="R1410" t="s">
        <v>8340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9">
        <v>4000</v>
      </c>
      <c r="E1411" s="9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8">
        <f t="shared" ref="O1411:O1474" si="88">E1411/D1411*100</f>
        <v>0</v>
      </c>
      <c r="P1411" s="6" t="e">
        <f t="shared" ref="P1411:P1474" si="89">AVERAGE(E1411/L1411)</f>
        <v>#DIV/0!</v>
      </c>
      <c r="Q1411" t="s">
        <v>8321</v>
      </c>
      <c r="R1411" t="s">
        <v>8340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8">
        <f t="shared" si="88"/>
        <v>1.6666666666666666E-2</v>
      </c>
      <c r="P1412" s="6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9">
        <v>3000</v>
      </c>
      <c r="E1413" s="9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8">
        <f t="shared" si="88"/>
        <v>0.23333333333333336</v>
      </c>
      <c r="P1413" s="6">
        <f t="shared" si="89"/>
        <v>2.3333333333333335</v>
      </c>
      <c r="Q1413" t="s">
        <v>8321</v>
      </c>
      <c r="R1413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9">
        <v>7000</v>
      </c>
      <c r="E1414" s="9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8">
        <f t="shared" si="88"/>
        <v>4.5714285714285712</v>
      </c>
      <c r="P1414" s="6">
        <f t="shared" si="89"/>
        <v>24.615384615384617</v>
      </c>
      <c r="Q1414" t="s">
        <v>8321</v>
      </c>
      <c r="R1414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8">
        <f t="shared" si="88"/>
        <v>5</v>
      </c>
      <c r="P1415" s="6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9">
        <v>500</v>
      </c>
      <c r="E1416" s="9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8">
        <f t="shared" si="88"/>
        <v>0.2</v>
      </c>
      <c r="P1416" s="6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9">
        <v>4400</v>
      </c>
      <c r="E1417" s="9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8">
        <f t="shared" si="88"/>
        <v>18.181818181818183</v>
      </c>
      <c r="P1417" s="6">
        <f t="shared" si="89"/>
        <v>88.888888888888886</v>
      </c>
      <c r="Q1417" t="s">
        <v>8321</v>
      </c>
      <c r="R141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9">
        <v>50000</v>
      </c>
      <c r="E1418" s="9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8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9">
        <v>4500</v>
      </c>
      <c r="E1419" s="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8">
        <f t="shared" si="88"/>
        <v>1.2222222222222223</v>
      </c>
      <c r="P1419" s="6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8">
        <f t="shared" si="88"/>
        <v>0.2</v>
      </c>
      <c r="P1420" s="6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9">
        <v>6300</v>
      </c>
      <c r="E1421" s="9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8">
        <f t="shared" si="88"/>
        <v>7.0634920634920633</v>
      </c>
      <c r="P1421" s="6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9">
        <v>110</v>
      </c>
      <c r="E1422" s="9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8">
        <f t="shared" si="88"/>
        <v>2.7272727272727271</v>
      </c>
      <c r="P1422" s="6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9">
        <v>200000</v>
      </c>
      <c r="E1423" s="9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8">
        <f t="shared" si="88"/>
        <v>0.1</v>
      </c>
      <c r="P1423" s="6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9">
        <v>25000</v>
      </c>
      <c r="E1424" s="9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8">
        <f t="shared" si="88"/>
        <v>0.104</v>
      </c>
      <c r="P1424" s="6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9">
        <v>30000</v>
      </c>
      <c r="E1425" s="9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8">
        <f t="shared" si="88"/>
        <v>0.33333333333333337</v>
      </c>
      <c r="P1425" s="6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9">
        <v>7500</v>
      </c>
      <c r="E1426" s="9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8">
        <f t="shared" si="88"/>
        <v>20.36</v>
      </c>
      <c r="P1426" s="6">
        <f t="shared" si="89"/>
        <v>109.07142857142857</v>
      </c>
      <c r="Q1426" t="s">
        <v>8321</v>
      </c>
      <c r="R1426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9">
        <v>13000</v>
      </c>
      <c r="E1427" s="9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8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9">
        <v>1000</v>
      </c>
      <c r="E1428" s="9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8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8">
        <f t="shared" si="88"/>
        <v>8.3800000000000008</v>
      </c>
      <c r="P1429" s="6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8">
        <f t="shared" si="88"/>
        <v>4.5</v>
      </c>
      <c r="P1430" s="6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9">
        <v>10000</v>
      </c>
      <c r="E1431" s="9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8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9">
        <v>5000</v>
      </c>
      <c r="E1432" s="9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8">
        <f t="shared" si="88"/>
        <v>8.06</v>
      </c>
      <c r="P1432" s="6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9">
        <v>17000</v>
      </c>
      <c r="E1433" s="9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8">
        <f t="shared" si="88"/>
        <v>31.94705882352941</v>
      </c>
      <c r="P1433" s="6">
        <f t="shared" si="89"/>
        <v>115.55319148936171</v>
      </c>
      <c r="Q1433" t="s">
        <v>8321</v>
      </c>
      <c r="R1433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9">
        <v>40000</v>
      </c>
      <c r="E1434" s="9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8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8">
        <f t="shared" si="88"/>
        <v>6.708333333333333</v>
      </c>
      <c r="P1435" s="6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9">
        <v>82000</v>
      </c>
      <c r="E1436" s="9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8">
        <f t="shared" si="88"/>
        <v>9.9878048780487809</v>
      </c>
      <c r="P1436" s="6">
        <f t="shared" si="89"/>
        <v>744.5454545454545</v>
      </c>
      <c r="Q1436" t="s">
        <v>8321</v>
      </c>
      <c r="R1436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8">
        <f t="shared" si="88"/>
        <v>0.1</v>
      </c>
      <c r="P1437" s="6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8">
        <f t="shared" si="88"/>
        <v>0.77</v>
      </c>
      <c r="P1438" s="6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9">
        <v>3000</v>
      </c>
      <c r="E1439" s="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8">
        <f t="shared" si="88"/>
        <v>26.900000000000002</v>
      </c>
      <c r="P1439" s="6">
        <f t="shared" si="89"/>
        <v>36.68181818181818</v>
      </c>
      <c r="Q1439" t="s">
        <v>8321</v>
      </c>
      <c r="R1439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9">
        <v>20000</v>
      </c>
      <c r="E1440" s="9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8">
        <f t="shared" si="88"/>
        <v>3</v>
      </c>
      <c r="P1440" s="6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8">
        <f t="shared" si="88"/>
        <v>6.6055045871559637</v>
      </c>
      <c r="P1441" s="6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8">
        <f t="shared" si="88"/>
        <v>7.6923076923076927E-3</v>
      </c>
      <c r="P1442" s="6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9">
        <v>180000</v>
      </c>
      <c r="E1443" s="9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8">
        <f t="shared" si="88"/>
        <v>1.1222222222222222</v>
      </c>
      <c r="P1443" s="6">
        <f t="shared" si="89"/>
        <v>673.33333333333337</v>
      </c>
      <c r="Q1443" t="s">
        <v>8321</v>
      </c>
      <c r="R1443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9">
        <v>1500</v>
      </c>
      <c r="E1444" s="9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8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9">
        <v>13000</v>
      </c>
      <c r="E1445" s="9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8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9">
        <v>4950</v>
      </c>
      <c r="E1446" s="9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8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9">
        <v>130000</v>
      </c>
      <c r="E1447" s="9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8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9">
        <v>900</v>
      </c>
      <c r="E1448" s="9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8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9">
        <v>500000</v>
      </c>
      <c r="E1449" s="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8">
        <f t="shared" si="88"/>
        <v>1.4999999999999999E-2</v>
      </c>
      <c r="P1449" s="6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9">
        <v>200000</v>
      </c>
      <c r="E1450" s="9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8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9">
        <v>8888</v>
      </c>
      <c r="E1451" s="9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8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9">
        <v>100000</v>
      </c>
      <c r="E1452" s="9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8">
        <f t="shared" si="88"/>
        <v>1E-3</v>
      </c>
      <c r="P1452" s="6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9">
        <v>18950</v>
      </c>
      <c r="E1453" s="9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8">
        <f t="shared" si="88"/>
        <v>1.0554089709762533E-2</v>
      </c>
      <c r="P1453" s="6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9">
        <v>14000</v>
      </c>
      <c r="E1454" s="9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8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9">
        <v>25000</v>
      </c>
      <c r="E1455" s="9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8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8">
        <f t="shared" si="88"/>
        <v>0.85714285714285721</v>
      </c>
      <c r="P1456" s="6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9">
        <v>15000</v>
      </c>
      <c r="E1457" s="9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8">
        <f t="shared" si="88"/>
        <v>10.5</v>
      </c>
      <c r="P1457" s="6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8">
        <f t="shared" si="88"/>
        <v>2.9000000000000004</v>
      </c>
      <c r="P1458" s="6">
        <f t="shared" si="89"/>
        <v>48.333333333333336</v>
      </c>
      <c r="Q1458" t="s">
        <v>8321</v>
      </c>
      <c r="R1458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9">
        <v>6000</v>
      </c>
      <c r="E1459" s="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8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9">
        <v>5000</v>
      </c>
      <c r="E1460" s="9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8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9">
        <v>37000</v>
      </c>
      <c r="E1461" s="9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8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9">
        <v>25000000</v>
      </c>
      <c r="E1462" s="9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8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9">
        <v>15000</v>
      </c>
      <c r="E1463" s="9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8">
        <f t="shared" si="88"/>
        <v>101.24459999999999</v>
      </c>
      <c r="P1463" s="6">
        <f t="shared" si="89"/>
        <v>44.66673529411765</v>
      </c>
      <c r="Q1463" t="s">
        <v>8321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9">
        <v>4000</v>
      </c>
      <c r="E1464" s="9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8">
        <f t="shared" si="88"/>
        <v>108.5175</v>
      </c>
      <c r="P1464" s="6">
        <f t="shared" si="89"/>
        <v>28.937999999999999</v>
      </c>
      <c r="Q1464" t="s">
        <v>8321</v>
      </c>
      <c r="R1464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9">
        <v>600</v>
      </c>
      <c r="E1465" s="9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8">
        <f t="shared" si="88"/>
        <v>147.66666666666666</v>
      </c>
      <c r="P1465" s="6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9">
        <v>5000</v>
      </c>
      <c r="E1466" s="9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8">
        <f t="shared" si="88"/>
        <v>163.19999999999999</v>
      </c>
      <c r="P1466" s="6">
        <f t="shared" si="89"/>
        <v>34.871794871794869</v>
      </c>
      <c r="Q1466" t="s">
        <v>8321</v>
      </c>
      <c r="R1466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9">
        <v>30000</v>
      </c>
      <c r="E1467" s="9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8">
        <f t="shared" si="88"/>
        <v>456.41449999999998</v>
      </c>
      <c r="P1467" s="6">
        <f t="shared" si="89"/>
        <v>52.622732513451197</v>
      </c>
      <c r="Q1467" t="s">
        <v>8321</v>
      </c>
      <c r="R146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9">
        <v>16000</v>
      </c>
      <c r="E1468" s="9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8">
        <f t="shared" si="88"/>
        <v>107.87731249999999</v>
      </c>
      <c r="P1468" s="6">
        <f t="shared" si="89"/>
        <v>69.598266129032254</v>
      </c>
      <c r="Q1468" t="s">
        <v>8321</v>
      </c>
      <c r="R1468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9">
        <v>40000</v>
      </c>
      <c r="E1469" s="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8">
        <f t="shared" si="88"/>
        <v>115.08</v>
      </c>
      <c r="P1469" s="6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9">
        <v>9500</v>
      </c>
      <c r="E1470" s="9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8">
        <f t="shared" si="88"/>
        <v>102.36842105263158</v>
      </c>
      <c r="P1470" s="6">
        <f t="shared" si="89"/>
        <v>33.191126279863482</v>
      </c>
      <c r="Q1470" t="s">
        <v>8321</v>
      </c>
      <c r="R1470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9">
        <v>44250</v>
      </c>
      <c r="E1471" s="9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8">
        <f t="shared" si="88"/>
        <v>108.42485875706214</v>
      </c>
      <c r="P1471" s="6">
        <f t="shared" si="89"/>
        <v>149.46417445482865</v>
      </c>
      <c r="Q1471" t="s">
        <v>8321</v>
      </c>
      <c r="R1471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9">
        <v>1500</v>
      </c>
      <c r="E1472" s="9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8">
        <f t="shared" si="88"/>
        <v>125.13333333333334</v>
      </c>
      <c r="P1472" s="6">
        <f t="shared" si="89"/>
        <v>23.172839506172838</v>
      </c>
      <c r="Q1472" t="s">
        <v>8321</v>
      </c>
      <c r="R1472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9">
        <v>32000</v>
      </c>
      <c r="E1473" s="9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8">
        <f t="shared" si="88"/>
        <v>103.840625</v>
      </c>
      <c r="P1473" s="6">
        <f t="shared" si="89"/>
        <v>96.877551020408163</v>
      </c>
      <c r="Q1473" t="s">
        <v>8321</v>
      </c>
      <c r="R1473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9">
        <v>25000</v>
      </c>
      <c r="E1474" s="9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8">
        <f t="shared" si="88"/>
        <v>138.70400000000001</v>
      </c>
      <c r="P1474" s="6">
        <f t="shared" si="89"/>
        <v>103.20238095238095</v>
      </c>
      <c r="Q1474" t="s">
        <v>8321</v>
      </c>
      <c r="R1474" t="s">
        <v>8341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9">
        <v>1500</v>
      </c>
      <c r="E1475" s="9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8">
        <f t="shared" ref="O1475:O1538" si="92">E1475/D1475*100</f>
        <v>120.51600000000001</v>
      </c>
      <c r="P1475" s="6">
        <f t="shared" ref="P1475:P1538" si="93">AVERAGE(E1475/L1475)</f>
        <v>38.462553191489363</v>
      </c>
      <c r="Q1475" t="s">
        <v>8321</v>
      </c>
      <c r="R1475" t="s">
        <v>8341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9">
        <v>3000</v>
      </c>
      <c r="E1476" s="9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8">
        <f t="shared" si="92"/>
        <v>112.26666666666667</v>
      </c>
      <c r="P1476" s="6">
        <f t="shared" si="93"/>
        <v>44.315789473684212</v>
      </c>
      <c r="Q1476" t="s">
        <v>8321</v>
      </c>
      <c r="R1476" t="s">
        <v>8341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9">
        <v>15000</v>
      </c>
      <c r="E1477" s="9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8">
        <f t="shared" si="92"/>
        <v>188.66966666666667</v>
      </c>
      <c r="P1477" s="6">
        <f t="shared" si="93"/>
        <v>64.173356009070289</v>
      </c>
      <c r="Q1477" t="s">
        <v>8321</v>
      </c>
      <c r="R147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9">
        <v>6000</v>
      </c>
      <c r="E1478" s="9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8">
        <f t="shared" si="92"/>
        <v>661.55466666666666</v>
      </c>
      <c r="P1478" s="6">
        <f t="shared" si="93"/>
        <v>43.333275109170302</v>
      </c>
      <c r="Q1478" t="s">
        <v>8321</v>
      </c>
      <c r="R1478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9">
        <v>30000</v>
      </c>
      <c r="E1479" s="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8">
        <f t="shared" si="92"/>
        <v>111.31</v>
      </c>
      <c r="P1479" s="6">
        <f t="shared" si="93"/>
        <v>90.495934959349597</v>
      </c>
      <c r="Q1479" t="s">
        <v>8321</v>
      </c>
      <c r="R1479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9">
        <v>50000</v>
      </c>
      <c r="E1480" s="9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8">
        <f t="shared" si="92"/>
        <v>1181.6142199999999</v>
      </c>
      <c r="P1480" s="6">
        <f t="shared" si="93"/>
        <v>29.187190495010373</v>
      </c>
      <c r="Q1480" t="s">
        <v>8321</v>
      </c>
      <c r="R1480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9">
        <v>1600</v>
      </c>
      <c r="E1481" s="9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8">
        <f t="shared" si="92"/>
        <v>137.375</v>
      </c>
      <c r="P1481" s="6">
        <f t="shared" si="93"/>
        <v>30.95774647887324</v>
      </c>
      <c r="Q1481" t="s">
        <v>8321</v>
      </c>
      <c r="R1481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9">
        <v>50000</v>
      </c>
      <c r="E1482" s="9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8">
        <f t="shared" si="92"/>
        <v>117.04040000000001</v>
      </c>
      <c r="P1482" s="6">
        <f t="shared" si="93"/>
        <v>92.157795275590544</v>
      </c>
      <c r="Q1482" t="s">
        <v>8321</v>
      </c>
      <c r="R1482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8">
        <f t="shared" si="92"/>
        <v>2.1</v>
      </c>
      <c r="P1483" s="6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9">
        <v>5000</v>
      </c>
      <c r="E1484" s="9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8">
        <f t="shared" si="92"/>
        <v>0.1</v>
      </c>
      <c r="P1484" s="6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9">
        <v>7000</v>
      </c>
      <c r="E1485" s="9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8">
        <f t="shared" si="92"/>
        <v>0.7142857142857143</v>
      </c>
      <c r="P1485" s="6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9">
        <v>2000</v>
      </c>
      <c r="E1486" s="9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8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9">
        <v>6700</v>
      </c>
      <c r="E1487" s="9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8">
        <f t="shared" si="92"/>
        <v>2.2388059701492535</v>
      </c>
      <c r="P1487" s="6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9">
        <v>20000</v>
      </c>
      <c r="E1488" s="9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8">
        <f t="shared" si="92"/>
        <v>0.24</v>
      </c>
      <c r="P1488" s="6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9">
        <v>10000</v>
      </c>
      <c r="E1489" s="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8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9">
        <v>15000</v>
      </c>
      <c r="E1490" s="9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8">
        <f t="shared" si="92"/>
        <v>2.4</v>
      </c>
      <c r="P1490" s="6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9">
        <v>5000</v>
      </c>
      <c r="E1491" s="9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8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9">
        <v>2900</v>
      </c>
      <c r="E1492" s="9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8">
        <f t="shared" si="92"/>
        <v>30.862068965517242</v>
      </c>
      <c r="P1492" s="6">
        <f t="shared" si="93"/>
        <v>47.10526315789474</v>
      </c>
      <c r="Q1492" t="s">
        <v>8321</v>
      </c>
      <c r="R1492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9">
        <v>1200</v>
      </c>
      <c r="E1493" s="9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8">
        <f t="shared" si="92"/>
        <v>8.3333333333333321</v>
      </c>
      <c r="P1493" s="6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9">
        <v>4000</v>
      </c>
      <c r="E1494" s="9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8">
        <f t="shared" si="92"/>
        <v>0.75</v>
      </c>
      <c r="P1494" s="6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9">
        <v>2400</v>
      </c>
      <c r="E1495" s="9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8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9">
        <v>5000</v>
      </c>
      <c r="E1496" s="9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8">
        <f t="shared" si="92"/>
        <v>8.9</v>
      </c>
      <c r="P1496" s="6">
        <f t="shared" si="93"/>
        <v>40.454545454545453</v>
      </c>
      <c r="Q1496" t="s">
        <v>8321</v>
      </c>
      <c r="R1496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9">
        <v>2000</v>
      </c>
      <c r="E1497" s="9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8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9">
        <v>1500</v>
      </c>
      <c r="E1498" s="9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8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9">
        <v>15000</v>
      </c>
      <c r="E1499" s="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8">
        <f t="shared" si="92"/>
        <v>6.6666666666666671E-3</v>
      </c>
      <c r="P1499" s="6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9">
        <v>3000</v>
      </c>
      <c r="E1500" s="9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8">
        <f t="shared" si="92"/>
        <v>1.9</v>
      </c>
      <c r="P1500" s="6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9">
        <v>2000</v>
      </c>
      <c r="E1501" s="9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8">
        <f t="shared" si="92"/>
        <v>0.25</v>
      </c>
      <c r="P1501" s="6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9">
        <v>2800</v>
      </c>
      <c r="E1502" s="9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8">
        <f t="shared" si="92"/>
        <v>25.035714285714285</v>
      </c>
      <c r="P1502" s="6">
        <f t="shared" si="93"/>
        <v>46.733333333333334</v>
      </c>
      <c r="Q1502" t="s">
        <v>8321</v>
      </c>
      <c r="R1502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8">
        <f t="shared" si="92"/>
        <v>166.33076923076925</v>
      </c>
      <c r="P1503" s="6">
        <f t="shared" si="93"/>
        <v>97.731073446327684</v>
      </c>
      <c r="Q1503" t="s">
        <v>8337</v>
      </c>
      <c r="R1503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9">
        <v>22000</v>
      </c>
      <c r="E1504" s="9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8">
        <f t="shared" si="92"/>
        <v>101.44545454545455</v>
      </c>
      <c r="P1504" s="6">
        <f t="shared" si="93"/>
        <v>67.835866261398181</v>
      </c>
      <c r="Q1504" t="s">
        <v>8337</v>
      </c>
      <c r="R1504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8">
        <f t="shared" si="92"/>
        <v>107.89146666666667</v>
      </c>
      <c r="P1505" s="6">
        <f t="shared" si="93"/>
        <v>56.98492957746479</v>
      </c>
      <c r="Q1505" t="s">
        <v>8337</v>
      </c>
      <c r="R1505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9">
        <v>6500</v>
      </c>
      <c r="E1506" s="9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8">
        <f t="shared" si="92"/>
        <v>277.93846153846158</v>
      </c>
      <c r="P1506" s="6">
        <f t="shared" si="93"/>
        <v>67.159851301115239</v>
      </c>
      <c r="Q1506" t="s">
        <v>8337</v>
      </c>
      <c r="R1506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8">
        <f t="shared" si="92"/>
        <v>103.58125</v>
      </c>
      <c r="P1507" s="6">
        <f t="shared" si="93"/>
        <v>48.037681159420288</v>
      </c>
      <c r="Q1507" t="s">
        <v>8337</v>
      </c>
      <c r="R150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9">
        <v>1500</v>
      </c>
      <c r="E1508" s="9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8">
        <f t="shared" si="92"/>
        <v>111.4</v>
      </c>
      <c r="P1508" s="6">
        <f t="shared" si="93"/>
        <v>38.860465116279073</v>
      </c>
      <c r="Q1508" t="s">
        <v>8337</v>
      </c>
      <c r="R1508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9">
        <v>1200</v>
      </c>
      <c r="E1509" s="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8">
        <f t="shared" si="92"/>
        <v>215</v>
      </c>
      <c r="P1509" s="6">
        <f t="shared" si="93"/>
        <v>78.181818181818187</v>
      </c>
      <c r="Q1509" t="s">
        <v>8337</v>
      </c>
      <c r="R1509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9">
        <v>18500</v>
      </c>
      <c r="E1510" s="9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8">
        <f t="shared" si="92"/>
        <v>110.76216216216217</v>
      </c>
      <c r="P1510" s="6">
        <f t="shared" si="93"/>
        <v>97.113744075829388</v>
      </c>
      <c r="Q1510" t="s">
        <v>8337</v>
      </c>
      <c r="R1510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8">
        <f t="shared" si="92"/>
        <v>123.64125714285714</v>
      </c>
      <c r="P1511" s="6">
        <f t="shared" si="93"/>
        <v>110.39397959183674</v>
      </c>
      <c r="Q1511" t="s">
        <v>8337</v>
      </c>
      <c r="R1511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9">
        <v>16000</v>
      </c>
      <c r="E1512" s="9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8">
        <f t="shared" si="92"/>
        <v>101.03500000000001</v>
      </c>
      <c r="P1512" s="6">
        <f t="shared" si="93"/>
        <v>39.91506172839506</v>
      </c>
      <c r="Q1512" t="s">
        <v>8337</v>
      </c>
      <c r="R1512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9">
        <v>14000</v>
      </c>
      <c r="E1513" s="9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8">
        <f t="shared" si="92"/>
        <v>111.79285714285714</v>
      </c>
      <c r="P1513" s="6">
        <f t="shared" si="93"/>
        <v>75.975728155339809</v>
      </c>
      <c r="Q1513" t="s">
        <v>8337</v>
      </c>
      <c r="R1513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9">
        <v>3500</v>
      </c>
      <c r="E1514" s="9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8">
        <f t="shared" si="92"/>
        <v>558.7714285714286</v>
      </c>
      <c r="P1514" s="6">
        <f t="shared" si="93"/>
        <v>58.379104477611939</v>
      </c>
      <c r="Q1514" t="s">
        <v>8337</v>
      </c>
      <c r="R1514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9">
        <v>8000</v>
      </c>
      <c r="E1515" s="9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8">
        <f t="shared" si="92"/>
        <v>150.01875000000001</v>
      </c>
      <c r="P1515" s="6">
        <f t="shared" si="93"/>
        <v>55.82093023255814</v>
      </c>
      <c r="Q1515" t="s">
        <v>8337</v>
      </c>
      <c r="R1515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9">
        <v>25000</v>
      </c>
      <c r="E1516" s="9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8">
        <f t="shared" si="92"/>
        <v>106.476</v>
      </c>
      <c r="P1516" s="6">
        <f t="shared" si="93"/>
        <v>151.24431818181819</v>
      </c>
      <c r="Q1516" t="s">
        <v>8337</v>
      </c>
      <c r="R1516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9">
        <v>300000</v>
      </c>
      <c r="E1517" s="9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8">
        <f t="shared" si="92"/>
        <v>157.18899999999999</v>
      </c>
      <c r="P1517" s="6">
        <f t="shared" si="93"/>
        <v>849.67027027027029</v>
      </c>
      <c r="Q1517" t="s">
        <v>8337</v>
      </c>
      <c r="R151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9">
        <v>17000</v>
      </c>
      <c r="E1518" s="9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8">
        <f t="shared" si="92"/>
        <v>108.65882352941176</v>
      </c>
      <c r="P1518" s="6">
        <f t="shared" si="93"/>
        <v>159.24137931034483</v>
      </c>
      <c r="Q1518" t="s">
        <v>8337</v>
      </c>
      <c r="R1518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9">
        <v>15000</v>
      </c>
      <c r="E1519" s="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8">
        <f t="shared" si="92"/>
        <v>161.97999999999999</v>
      </c>
      <c r="P1519" s="6">
        <f t="shared" si="93"/>
        <v>39.507317073170732</v>
      </c>
      <c r="Q1519" t="s">
        <v>8337</v>
      </c>
      <c r="R1519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9">
        <v>15000</v>
      </c>
      <c r="E1520" s="9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8">
        <f t="shared" si="92"/>
        <v>205.36666666666665</v>
      </c>
      <c r="P1520" s="6">
        <f t="shared" si="93"/>
        <v>130.52966101694915</v>
      </c>
      <c r="Q1520" t="s">
        <v>8337</v>
      </c>
      <c r="R1520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9">
        <v>9000</v>
      </c>
      <c r="E1521" s="9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8">
        <f t="shared" si="92"/>
        <v>103.36388888888889</v>
      </c>
      <c r="P1521" s="6">
        <f t="shared" si="93"/>
        <v>64.156896551724131</v>
      </c>
      <c r="Q1521" t="s">
        <v>8337</v>
      </c>
      <c r="R1521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9">
        <v>18000</v>
      </c>
      <c r="E1522" s="9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8">
        <f t="shared" si="92"/>
        <v>103.47222222222223</v>
      </c>
      <c r="P1522" s="6">
        <f t="shared" si="93"/>
        <v>111.52694610778443</v>
      </c>
      <c r="Q1522" t="s">
        <v>8337</v>
      </c>
      <c r="R1522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9">
        <v>37500</v>
      </c>
      <c r="E1523" s="9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8">
        <f t="shared" si="92"/>
        <v>106.81333333333333</v>
      </c>
      <c r="P1523" s="6">
        <f t="shared" si="93"/>
        <v>170.44680851063831</v>
      </c>
      <c r="Q1523" t="s">
        <v>8337</v>
      </c>
      <c r="R1523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9">
        <v>43500</v>
      </c>
      <c r="E1524" s="9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8">
        <f t="shared" si="92"/>
        <v>138.96574712643678</v>
      </c>
      <c r="P1524" s="6">
        <f t="shared" si="93"/>
        <v>133.7391592920354</v>
      </c>
      <c r="Q1524" t="s">
        <v>8337</v>
      </c>
      <c r="R1524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9">
        <v>18500</v>
      </c>
      <c r="E1525" s="9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8">
        <f t="shared" si="92"/>
        <v>124.84324324324325</v>
      </c>
      <c r="P1525" s="6">
        <f t="shared" si="93"/>
        <v>95.834024896265561</v>
      </c>
      <c r="Q1525" t="s">
        <v>8337</v>
      </c>
      <c r="R1525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9">
        <v>3000</v>
      </c>
      <c r="E1526" s="9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8">
        <f t="shared" si="92"/>
        <v>206.99999999999997</v>
      </c>
      <c r="P1526" s="6">
        <f t="shared" si="93"/>
        <v>221.78571428571428</v>
      </c>
      <c r="Q1526" t="s">
        <v>8337</v>
      </c>
      <c r="R1526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9">
        <v>2600</v>
      </c>
      <c r="E1527" s="9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8">
        <f t="shared" si="92"/>
        <v>174.00576923076923</v>
      </c>
      <c r="P1527" s="6">
        <f t="shared" si="93"/>
        <v>32.315357142857138</v>
      </c>
      <c r="Q1527" t="s">
        <v>8337</v>
      </c>
      <c r="R152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9">
        <v>23000</v>
      </c>
      <c r="E1528" s="9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8">
        <f t="shared" si="92"/>
        <v>120.32608695652173</v>
      </c>
      <c r="P1528" s="6">
        <f t="shared" si="93"/>
        <v>98.839285714285708</v>
      </c>
      <c r="Q1528" t="s">
        <v>8337</v>
      </c>
      <c r="R1528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9">
        <v>3500</v>
      </c>
      <c r="E1529" s="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8">
        <f t="shared" si="92"/>
        <v>110.44428571428573</v>
      </c>
      <c r="P1529" s="6">
        <f t="shared" si="93"/>
        <v>55.222142857142863</v>
      </c>
      <c r="Q1529" t="s">
        <v>8337</v>
      </c>
      <c r="R1529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9">
        <v>3000</v>
      </c>
      <c r="E1530" s="9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8">
        <f t="shared" si="92"/>
        <v>281.56666666666666</v>
      </c>
      <c r="P1530" s="6">
        <f t="shared" si="93"/>
        <v>52.793750000000003</v>
      </c>
      <c r="Q1530" t="s">
        <v>8337</v>
      </c>
      <c r="R1530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9">
        <v>19000</v>
      </c>
      <c r="E1531" s="9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8">
        <f t="shared" si="92"/>
        <v>100.67894736842105</v>
      </c>
      <c r="P1531" s="6">
        <f t="shared" si="93"/>
        <v>135.66666666666666</v>
      </c>
      <c r="Q1531" t="s">
        <v>8337</v>
      </c>
      <c r="R1531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9">
        <v>35000</v>
      </c>
      <c r="E1532" s="9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8">
        <f t="shared" si="92"/>
        <v>134.82571428571427</v>
      </c>
      <c r="P1532" s="6">
        <f t="shared" si="93"/>
        <v>53.991990846681922</v>
      </c>
      <c r="Q1532" t="s">
        <v>8337</v>
      </c>
      <c r="R1532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9">
        <v>2350</v>
      </c>
      <c r="E1533" s="9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8">
        <f t="shared" si="92"/>
        <v>175.95744680851064</v>
      </c>
      <c r="P1533" s="6">
        <f t="shared" si="93"/>
        <v>56.643835616438359</v>
      </c>
      <c r="Q1533" t="s">
        <v>8337</v>
      </c>
      <c r="R1533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9">
        <v>5000</v>
      </c>
      <c r="E1534" s="9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8">
        <f t="shared" si="92"/>
        <v>484.02000000000004</v>
      </c>
      <c r="P1534" s="6">
        <f t="shared" si="93"/>
        <v>82.316326530612244</v>
      </c>
      <c r="Q1534" t="s">
        <v>8337</v>
      </c>
      <c r="R1534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9">
        <v>45000</v>
      </c>
      <c r="E1535" s="9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8">
        <f t="shared" si="92"/>
        <v>145.14000000000001</v>
      </c>
      <c r="P1535" s="6">
        <f t="shared" si="93"/>
        <v>88.26081081081081</v>
      </c>
      <c r="Q1535" t="s">
        <v>8337</v>
      </c>
      <c r="R1535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9">
        <v>7500</v>
      </c>
      <c r="E1536" s="9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8">
        <f t="shared" si="92"/>
        <v>417.73333333333335</v>
      </c>
      <c r="P1536" s="6">
        <f t="shared" si="93"/>
        <v>84.905149051490511</v>
      </c>
      <c r="Q1536" t="s">
        <v>8337</v>
      </c>
      <c r="R1536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9">
        <v>4000</v>
      </c>
      <c r="E1537" s="9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8">
        <f t="shared" si="92"/>
        <v>132.42499999999998</v>
      </c>
      <c r="P1537" s="6">
        <f t="shared" si="93"/>
        <v>48.154545454545456</v>
      </c>
      <c r="Q1537" t="s">
        <v>8337</v>
      </c>
      <c r="R153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9">
        <v>12000</v>
      </c>
      <c r="E1538" s="9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8">
        <f t="shared" si="92"/>
        <v>250.30841666666666</v>
      </c>
      <c r="P1538" s="6">
        <f t="shared" si="93"/>
        <v>66.015406593406595</v>
      </c>
      <c r="Q1538" t="s">
        <v>8337</v>
      </c>
      <c r="R1538" t="s">
        <v>8338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8">
        <f t="shared" ref="O1539:O1602" si="96">E1539/D1539*100</f>
        <v>179.9</v>
      </c>
      <c r="P1539" s="6">
        <f t="shared" ref="P1539:P1602" si="97">AVERAGE(E1539/L1539)</f>
        <v>96.375</v>
      </c>
      <c r="Q1539" t="s">
        <v>8337</v>
      </c>
      <c r="R1539" t="s">
        <v>8338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9">
        <v>7000</v>
      </c>
      <c r="E1540" s="9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8">
        <f t="shared" si="96"/>
        <v>102.62857142857142</v>
      </c>
      <c r="P1540" s="6">
        <f t="shared" si="97"/>
        <v>156.17391304347825</v>
      </c>
      <c r="Q1540" t="s">
        <v>8337</v>
      </c>
      <c r="R1540" t="s">
        <v>8338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9">
        <v>20000</v>
      </c>
      <c r="E1541" s="9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8">
        <f t="shared" si="96"/>
        <v>135.98609999999999</v>
      </c>
      <c r="P1541" s="6">
        <f t="shared" si="97"/>
        <v>95.764859154929582</v>
      </c>
      <c r="Q1541" t="s">
        <v>8337</v>
      </c>
      <c r="R1541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9">
        <v>15000</v>
      </c>
      <c r="E1542" s="9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8">
        <f t="shared" si="96"/>
        <v>117.86666666666667</v>
      </c>
      <c r="P1542" s="6">
        <f t="shared" si="97"/>
        <v>180.40816326530611</v>
      </c>
      <c r="Q1542" t="s">
        <v>8337</v>
      </c>
      <c r="R1542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9">
        <v>18000</v>
      </c>
      <c r="E1543" s="9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8">
        <f t="shared" si="96"/>
        <v>3.3333333333333333E-2</v>
      </c>
      <c r="P1543" s="6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8">
        <f t="shared" si="96"/>
        <v>4</v>
      </c>
      <c r="P1544" s="6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9">
        <v>2250</v>
      </c>
      <c r="E1545" s="9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8">
        <f t="shared" si="96"/>
        <v>0.44444444444444442</v>
      </c>
      <c r="P1545" s="6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9">
        <v>1000</v>
      </c>
      <c r="E1546" s="9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8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9">
        <v>3000</v>
      </c>
      <c r="E1547" s="9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8">
        <f t="shared" si="96"/>
        <v>3.3333333333333333E-2</v>
      </c>
      <c r="P1547" s="6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9">
        <v>1000</v>
      </c>
      <c r="E1548" s="9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8">
        <f t="shared" si="96"/>
        <v>28.9</v>
      </c>
      <c r="P1548" s="6">
        <f t="shared" si="97"/>
        <v>26.272727272727273</v>
      </c>
      <c r="Q1548" t="s">
        <v>8337</v>
      </c>
      <c r="R1548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9">
        <v>20</v>
      </c>
      <c r="E1549" s="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8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9">
        <v>700</v>
      </c>
      <c r="E1550" s="9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8">
        <f t="shared" si="96"/>
        <v>8.5714285714285712</v>
      </c>
      <c r="P1550" s="6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9">
        <v>500</v>
      </c>
      <c r="E1551" s="9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8">
        <f t="shared" si="96"/>
        <v>34</v>
      </c>
      <c r="P1551" s="6">
        <f t="shared" si="97"/>
        <v>28.333333333333332</v>
      </c>
      <c r="Q1551" t="s">
        <v>8337</v>
      </c>
      <c r="R1551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9">
        <v>750</v>
      </c>
      <c r="E1552" s="9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8">
        <f t="shared" si="96"/>
        <v>13.466666666666665</v>
      </c>
      <c r="P1552" s="6">
        <f t="shared" si="97"/>
        <v>14.428571428571429</v>
      </c>
      <c r="Q1552" t="s">
        <v>8337</v>
      </c>
      <c r="R1552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9">
        <v>3500</v>
      </c>
      <c r="E1553" s="9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8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9">
        <v>4300</v>
      </c>
      <c r="E1554" s="9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8">
        <f t="shared" si="96"/>
        <v>49.186046511627907</v>
      </c>
      <c r="P1554" s="6">
        <f t="shared" si="97"/>
        <v>132.1875</v>
      </c>
      <c r="Q1554" t="s">
        <v>8337</v>
      </c>
      <c r="R1554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9">
        <v>6000</v>
      </c>
      <c r="E1555" s="9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8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9">
        <v>20000</v>
      </c>
      <c r="E1556" s="9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8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9">
        <v>750</v>
      </c>
      <c r="E1557" s="9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8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8">
        <f t="shared" si="96"/>
        <v>45.133333333333333</v>
      </c>
      <c r="P1558" s="6">
        <f t="shared" si="97"/>
        <v>56.416666666666664</v>
      </c>
      <c r="Q1558" t="s">
        <v>8337</v>
      </c>
      <c r="R1558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9">
        <v>2500</v>
      </c>
      <c r="E1559" s="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8">
        <f t="shared" si="96"/>
        <v>4</v>
      </c>
      <c r="P1559" s="6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9">
        <v>750</v>
      </c>
      <c r="E1560" s="9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8">
        <f t="shared" si="96"/>
        <v>4.666666666666667</v>
      </c>
      <c r="P1560" s="6">
        <f t="shared" si="97"/>
        <v>11.666666666666666</v>
      </c>
      <c r="Q1560" t="s">
        <v>8337</v>
      </c>
      <c r="R1560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9">
        <v>15000</v>
      </c>
      <c r="E1561" s="9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8">
        <f t="shared" si="96"/>
        <v>0.33333333333333337</v>
      </c>
      <c r="P1561" s="6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9">
        <v>2500</v>
      </c>
      <c r="E1562" s="9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8">
        <f t="shared" si="96"/>
        <v>3.7600000000000002</v>
      </c>
      <c r="P1562" s="6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9">
        <v>10000</v>
      </c>
      <c r="E1563" s="9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8">
        <f t="shared" si="96"/>
        <v>0.67</v>
      </c>
      <c r="P1563" s="6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9">
        <v>4000</v>
      </c>
      <c r="E1564" s="9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8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9">
        <v>6000</v>
      </c>
      <c r="E1565" s="9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8">
        <f t="shared" si="96"/>
        <v>1.4166666666666665</v>
      </c>
      <c r="P1565" s="6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9">
        <v>10000</v>
      </c>
      <c r="E1566" s="9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8">
        <f t="shared" si="96"/>
        <v>0.1</v>
      </c>
      <c r="P1566" s="6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9">
        <v>4000</v>
      </c>
      <c r="E1567" s="9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8">
        <f t="shared" si="96"/>
        <v>2.5</v>
      </c>
      <c r="P1567" s="6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9">
        <v>30000</v>
      </c>
      <c r="E1568" s="9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8">
        <f t="shared" si="96"/>
        <v>21.25</v>
      </c>
      <c r="P1568" s="6">
        <f t="shared" si="97"/>
        <v>108.05084745762711</v>
      </c>
      <c r="Q1568" t="s">
        <v>8321</v>
      </c>
      <c r="R1568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9">
        <v>8500</v>
      </c>
      <c r="E1569" s="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8">
        <f t="shared" si="96"/>
        <v>4.117647058823529</v>
      </c>
      <c r="P1569" s="6">
        <f t="shared" si="97"/>
        <v>26.923076923076923</v>
      </c>
      <c r="Q1569" t="s">
        <v>8321</v>
      </c>
      <c r="R1569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9">
        <v>25000</v>
      </c>
      <c r="E1570" s="9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8">
        <f t="shared" si="96"/>
        <v>13.639999999999999</v>
      </c>
      <c r="P1570" s="6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9">
        <v>30000</v>
      </c>
      <c r="E1571" s="9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8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9">
        <v>6000</v>
      </c>
      <c r="E1572" s="9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8">
        <f t="shared" si="96"/>
        <v>41.4</v>
      </c>
      <c r="P1572" s="6">
        <f t="shared" si="97"/>
        <v>47.769230769230766</v>
      </c>
      <c r="Q1572" t="s">
        <v>8321</v>
      </c>
      <c r="R1572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9">
        <v>12100</v>
      </c>
      <c r="E1573" s="9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8">
        <f t="shared" si="96"/>
        <v>0.66115702479338845</v>
      </c>
      <c r="P1573" s="6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9">
        <v>2500</v>
      </c>
      <c r="E1574" s="9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8">
        <f t="shared" si="96"/>
        <v>5</v>
      </c>
      <c r="P1574" s="6">
        <f t="shared" si="97"/>
        <v>41.666666666666664</v>
      </c>
      <c r="Q1574" t="s">
        <v>8321</v>
      </c>
      <c r="R1574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8">
        <f t="shared" si="96"/>
        <v>2.4777777777777779</v>
      </c>
      <c r="P1575" s="6">
        <f t="shared" si="97"/>
        <v>74.333333333333329</v>
      </c>
      <c r="Q1575" t="s">
        <v>8321</v>
      </c>
      <c r="R1575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9">
        <v>10000</v>
      </c>
      <c r="E1576" s="9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8">
        <f t="shared" si="96"/>
        <v>5.0599999999999996</v>
      </c>
      <c r="P1576" s="6">
        <f t="shared" si="97"/>
        <v>84.333333333333329</v>
      </c>
      <c r="Q1576" t="s">
        <v>8321</v>
      </c>
      <c r="R1576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9">
        <v>10000</v>
      </c>
      <c r="E1577" s="9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8">
        <f t="shared" si="96"/>
        <v>22.91</v>
      </c>
      <c r="P1577" s="6">
        <f t="shared" si="97"/>
        <v>65.457142857142856</v>
      </c>
      <c r="Q1577" t="s">
        <v>8321</v>
      </c>
      <c r="R157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9">
        <v>5000</v>
      </c>
      <c r="E1578" s="9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8">
        <f t="shared" si="96"/>
        <v>13</v>
      </c>
      <c r="P1578" s="6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9">
        <v>10000</v>
      </c>
      <c r="E1579" s="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8">
        <f t="shared" si="96"/>
        <v>0.54999999999999993</v>
      </c>
      <c r="P1579" s="6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9">
        <v>1897</v>
      </c>
      <c r="E1580" s="9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8">
        <f t="shared" si="96"/>
        <v>10.806536636794938</v>
      </c>
      <c r="P1580" s="6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9">
        <v>3333</v>
      </c>
      <c r="E1581" s="9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8">
        <f t="shared" si="96"/>
        <v>0.84008400840084008</v>
      </c>
      <c r="P1581" s="6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9">
        <v>1750</v>
      </c>
      <c r="E1582" s="9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8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9">
        <v>1000</v>
      </c>
      <c r="E1583" s="9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8">
        <f t="shared" si="96"/>
        <v>0.5</v>
      </c>
      <c r="P1583" s="6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9">
        <v>1000</v>
      </c>
      <c r="E1584" s="9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8">
        <f t="shared" si="96"/>
        <v>9.3000000000000007</v>
      </c>
      <c r="P1584" s="6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9">
        <v>20000</v>
      </c>
      <c r="E1585" s="9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8">
        <f t="shared" si="96"/>
        <v>7.4999999999999997E-2</v>
      </c>
      <c r="P1585" s="6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9">
        <v>1200</v>
      </c>
      <c r="E1586" s="9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8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8">
        <f t="shared" si="96"/>
        <v>79</v>
      </c>
      <c r="P1587" s="6">
        <f t="shared" si="97"/>
        <v>131.66666666666666</v>
      </c>
      <c r="Q1587" t="s">
        <v>8337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9">
        <v>1500</v>
      </c>
      <c r="E1588" s="9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8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9">
        <v>7500</v>
      </c>
      <c r="E1589" s="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8">
        <f t="shared" si="96"/>
        <v>1.3333333333333334E-2</v>
      </c>
      <c r="P1589" s="6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9">
        <v>516</v>
      </c>
      <c r="E1590" s="9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8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9">
        <v>1200</v>
      </c>
      <c r="E1591" s="9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8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8">
        <f t="shared" si="96"/>
        <v>1.7000000000000002</v>
      </c>
      <c r="P1592" s="6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9">
        <v>14000</v>
      </c>
      <c r="E1593" s="9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8">
        <f t="shared" si="96"/>
        <v>29.228571428571428</v>
      </c>
      <c r="P1593" s="6">
        <f t="shared" si="97"/>
        <v>44.478260869565219</v>
      </c>
      <c r="Q1593" t="s">
        <v>8337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9">
        <v>25</v>
      </c>
      <c r="E1594" s="9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8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9">
        <v>22000</v>
      </c>
      <c r="E1595" s="9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8">
        <f t="shared" si="96"/>
        <v>1.3636363636363637E-2</v>
      </c>
      <c r="P1595" s="6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9">
        <v>1000</v>
      </c>
      <c r="E1596" s="9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8">
        <f t="shared" si="96"/>
        <v>20.5</v>
      </c>
      <c r="P1596" s="6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9">
        <v>100000</v>
      </c>
      <c r="E1597" s="9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8">
        <f t="shared" si="96"/>
        <v>0.27999999999999997</v>
      </c>
      <c r="P1597" s="6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9">
        <v>3250</v>
      </c>
      <c r="E1598" s="9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8">
        <f t="shared" si="96"/>
        <v>2.3076923076923079</v>
      </c>
      <c r="P1598" s="6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9">
        <v>15000</v>
      </c>
      <c r="E1599" s="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8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9">
        <v>800</v>
      </c>
      <c r="E1600" s="9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8">
        <f t="shared" si="96"/>
        <v>0.125</v>
      </c>
      <c r="P1600" s="6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9">
        <v>500</v>
      </c>
      <c r="E1601" s="9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8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9">
        <v>5000</v>
      </c>
      <c r="E1602" s="9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8">
        <f t="shared" si="96"/>
        <v>7.3400000000000007</v>
      </c>
      <c r="P1602" s="6">
        <f t="shared" si="97"/>
        <v>40.777777777777779</v>
      </c>
      <c r="Q1602" t="s">
        <v>8337</v>
      </c>
      <c r="R1602" t="s">
        <v>8344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9">
        <v>2500</v>
      </c>
      <c r="E1603" s="9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8">
        <f t="shared" ref="O1603:O1666" si="100">E1603/D1603*100</f>
        <v>108.2492</v>
      </c>
      <c r="P1603" s="6">
        <f t="shared" ref="P1603:P1666" si="101">AVERAGE(E1603/L1603)</f>
        <v>48.325535714285714</v>
      </c>
      <c r="Q1603" t="s">
        <v>8324</v>
      </c>
      <c r="R1603" t="s">
        <v>8325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9">
        <v>1500</v>
      </c>
      <c r="E1604" s="9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8">
        <f t="shared" si="100"/>
        <v>100.16666666666667</v>
      </c>
      <c r="P1604" s="6">
        <f t="shared" si="101"/>
        <v>46.953125</v>
      </c>
      <c r="Q1604" t="s">
        <v>8324</v>
      </c>
      <c r="R1604" t="s">
        <v>8325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9">
        <v>2000</v>
      </c>
      <c r="E1605" s="9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8">
        <f t="shared" si="100"/>
        <v>100.03299999999999</v>
      </c>
      <c r="P1605" s="6">
        <f t="shared" si="101"/>
        <v>66.688666666666663</v>
      </c>
      <c r="Q1605" t="s">
        <v>8324</v>
      </c>
      <c r="R1605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9">
        <v>2800</v>
      </c>
      <c r="E1606" s="9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8">
        <f t="shared" si="100"/>
        <v>122.10714285714286</v>
      </c>
      <c r="P1606" s="6">
        <f t="shared" si="101"/>
        <v>48.842857142857142</v>
      </c>
      <c r="Q1606" t="s">
        <v>8324</v>
      </c>
      <c r="R1606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9">
        <v>6000</v>
      </c>
      <c r="E1607" s="9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8">
        <f t="shared" si="100"/>
        <v>100.69333333333334</v>
      </c>
      <c r="P1607" s="6">
        <f t="shared" si="101"/>
        <v>137.30909090909091</v>
      </c>
      <c r="Q1607" t="s">
        <v>8324</v>
      </c>
      <c r="R160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9">
        <v>8000</v>
      </c>
      <c r="E1608" s="9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8">
        <f t="shared" si="100"/>
        <v>101.004125</v>
      </c>
      <c r="P1608" s="6">
        <f t="shared" si="101"/>
        <v>87.829673913043479</v>
      </c>
      <c r="Q1608" t="s">
        <v>8324</v>
      </c>
      <c r="R1608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9">
        <v>10000</v>
      </c>
      <c r="E1609" s="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8">
        <f t="shared" si="100"/>
        <v>145.11000000000001</v>
      </c>
      <c r="P1609" s="6">
        <f t="shared" si="101"/>
        <v>70.785365853658533</v>
      </c>
      <c r="Q1609" t="s">
        <v>8324</v>
      </c>
      <c r="R1609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9">
        <v>1200</v>
      </c>
      <c r="E1610" s="9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8">
        <f t="shared" si="100"/>
        <v>101.25</v>
      </c>
      <c r="P1610" s="6">
        <f t="shared" si="101"/>
        <v>52.826086956521742</v>
      </c>
      <c r="Q1610" t="s">
        <v>8324</v>
      </c>
      <c r="R1610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9">
        <v>1500</v>
      </c>
      <c r="E1611" s="9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8">
        <f t="shared" si="100"/>
        <v>118.33333333333333</v>
      </c>
      <c r="P1611" s="6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9">
        <v>2000</v>
      </c>
      <c r="E1612" s="9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8">
        <f t="shared" si="100"/>
        <v>271.85000000000002</v>
      </c>
      <c r="P1612" s="6">
        <f t="shared" si="101"/>
        <v>48.544642857142854</v>
      </c>
      <c r="Q1612" t="s">
        <v>8324</v>
      </c>
      <c r="R1612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9">
        <v>800</v>
      </c>
      <c r="E1613" s="9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8">
        <f t="shared" si="100"/>
        <v>125.125</v>
      </c>
      <c r="P1613" s="6">
        <f t="shared" si="101"/>
        <v>37.074074074074076</v>
      </c>
      <c r="Q1613" t="s">
        <v>8324</v>
      </c>
      <c r="R1613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9">
        <v>500</v>
      </c>
      <c r="E1614" s="9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8">
        <f t="shared" si="100"/>
        <v>110.00000000000001</v>
      </c>
      <c r="P1614" s="6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9">
        <v>1000</v>
      </c>
      <c r="E1615" s="9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8">
        <f t="shared" si="100"/>
        <v>101.49999999999999</v>
      </c>
      <c r="P1615" s="6">
        <f t="shared" si="101"/>
        <v>39.03846153846154</v>
      </c>
      <c r="Q1615" t="s">
        <v>8324</v>
      </c>
      <c r="R1615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9">
        <v>5000</v>
      </c>
      <c r="E1616" s="9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8">
        <f t="shared" si="100"/>
        <v>102.69999999999999</v>
      </c>
      <c r="P1616" s="6">
        <f t="shared" si="101"/>
        <v>66.688311688311686</v>
      </c>
      <c r="Q1616" t="s">
        <v>8324</v>
      </c>
      <c r="R1616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9">
        <v>8000</v>
      </c>
      <c r="E1617" s="9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8">
        <f t="shared" si="100"/>
        <v>114.12500000000001</v>
      </c>
      <c r="P1617" s="6">
        <f t="shared" si="101"/>
        <v>67.132352941176464</v>
      </c>
      <c r="Q1617" t="s">
        <v>8324</v>
      </c>
      <c r="R161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9">
        <v>10000</v>
      </c>
      <c r="E1618" s="9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8">
        <f t="shared" si="100"/>
        <v>104.2</v>
      </c>
      <c r="P1618" s="6">
        <f t="shared" si="101"/>
        <v>66.369426751592357</v>
      </c>
      <c r="Q1618" t="s">
        <v>8324</v>
      </c>
      <c r="R1618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9">
        <v>7000</v>
      </c>
      <c r="E1619" s="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8">
        <f t="shared" si="100"/>
        <v>145.85714285714286</v>
      </c>
      <c r="P1619" s="6">
        <f t="shared" si="101"/>
        <v>64.620253164556956</v>
      </c>
      <c r="Q1619" t="s">
        <v>8324</v>
      </c>
      <c r="R1619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9">
        <v>1500</v>
      </c>
      <c r="E1620" s="9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8">
        <f t="shared" si="100"/>
        <v>105.06666666666666</v>
      </c>
      <c r="P1620" s="6">
        <f t="shared" si="101"/>
        <v>58.370370370370374</v>
      </c>
      <c r="Q1620" t="s">
        <v>8324</v>
      </c>
      <c r="R1620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9">
        <v>1500</v>
      </c>
      <c r="E1621" s="9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8">
        <f t="shared" si="100"/>
        <v>133.33333333333331</v>
      </c>
      <c r="P1621" s="6">
        <f t="shared" si="101"/>
        <v>86.956521739130437</v>
      </c>
      <c r="Q1621" t="s">
        <v>8324</v>
      </c>
      <c r="R1621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9">
        <v>1000</v>
      </c>
      <c r="E1622" s="9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8">
        <f t="shared" si="100"/>
        <v>112.99999999999999</v>
      </c>
      <c r="P1622" s="6">
        <f t="shared" si="101"/>
        <v>66.470588235294116</v>
      </c>
      <c r="Q1622" t="s">
        <v>8324</v>
      </c>
      <c r="R1622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9">
        <v>5000</v>
      </c>
      <c r="E1623" s="9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8">
        <f t="shared" si="100"/>
        <v>121.2</v>
      </c>
      <c r="P1623" s="6">
        <f t="shared" si="101"/>
        <v>163.78378378378378</v>
      </c>
      <c r="Q1623" t="s">
        <v>8324</v>
      </c>
      <c r="R1623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9">
        <v>6900</v>
      </c>
      <c r="E1624" s="9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8">
        <f t="shared" si="100"/>
        <v>101.72463768115942</v>
      </c>
      <c r="P1624" s="6">
        <f t="shared" si="101"/>
        <v>107.98461538461538</v>
      </c>
      <c r="Q1624" t="s">
        <v>8324</v>
      </c>
      <c r="R1624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9">
        <v>750</v>
      </c>
      <c r="E1625" s="9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8">
        <f t="shared" si="100"/>
        <v>101.06666666666666</v>
      </c>
      <c r="P1625" s="6">
        <f t="shared" si="101"/>
        <v>42.111111111111114</v>
      </c>
      <c r="Q1625" t="s">
        <v>8324</v>
      </c>
      <c r="R1625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9">
        <v>1000</v>
      </c>
      <c r="E1626" s="9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8">
        <f t="shared" si="100"/>
        <v>118</v>
      </c>
      <c r="P1626" s="6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9">
        <v>7500</v>
      </c>
      <c r="E1627" s="9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8">
        <f t="shared" si="100"/>
        <v>155.33333333333331</v>
      </c>
      <c r="P1627" s="6">
        <f t="shared" si="101"/>
        <v>112.01923076923077</v>
      </c>
      <c r="Q1627" t="s">
        <v>8324</v>
      </c>
      <c r="R162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9">
        <v>8000</v>
      </c>
      <c r="E1628" s="9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8">
        <f t="shared" si="100"/>
        <v>101.18750000000001</v>
      </c>
      <c r="P1628" s="6">
        <f t="shared" si="101"/>
        <v>74.953703703703709</v>
      </c>
      <c r="Q1628" t="s">
        <v>8324</v>
      </c>
      <c r="R1628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9">
        <v>2000</v>
      </c>
      <c r="E1629" s="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8">
        <f t="shared" si="100"/>
        <v>117</v>
      </c>
      <c r="P1629" s="6">
        <f t="shared" si="101"/>
        <v>61.578947368421055</v>
      </c>
      <c r="Q1629" t="s">
        <v>8324</v>
      </c>
      <c r="R1629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9">
        <v>4000</v>
      </c>
      <c r="E1630" s="9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8">
        <f t="shared" si="100"/>
        <v>100.925</v>
      </c>
      <c r="P1630" s="6">
        <f t="shared" si="101"/>
        <v>45.875</v>
      </c>
      <c r="Q1630" t="s">
        <v>8324</v>
      </c>
      <c r="R1630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9">
        <v>6000</v>
      </c>
      <c r="E1631" s="9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8">
        <f t="shared" si="100"/>
        <v>103.66666666666666</v>
      </c>
      <c r="P1631" s="6">
        <f t="shared" si="101"/>
        <v>75.853658536585371</v>
      </c>
      <c r="Q1631" t="s">
        <v>8324</v>
      </c>
      <c r="R1631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9">
        <v>4000</v>
      </c>
      <c r="E1632" s="9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8">
        <f t="shared" si="100"/>
        <v>265.25</v>
      </c>
      <c r="P1632" s="6">
        <f t="shared" si="101"/>
        <v>84.206349206349202</v>
      </c>
      <c r="Q1632" t="s">
        <v>8324</v>
      </c>
      <c r="R1632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9">
        <v>10000</v>
      </c>
      <c r="E1633" s="9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8">
        <f t="shared" si="100"/>
        <v>155.91</v>
      </c>
      <c r="P1633" s="6">
        <f t="shared" si="101"/>
        <v>117.22556390977444</v>
      </c>
      <c r="Q1633" t="s">
        <v>8324</v>
      </c>
      <c r="R1633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9">
        <v>4000</v>
      </c>
      <c r="E1634" s="9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8">
        <f t="shared" si="100"/>
        <v>101.62500000000001</v>
      </c>
      <c r="P1634" s="6">
        <f t="shared" si="101"/>
        <v>86.489361702127653</v>
      </c>
      <c r="Q1634" t="s">
        <v>8324</v>
      </c>
      <c r="R1634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9">
        <v>10000</v>
      </c>
      <c r="E1635" s="9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8">
        <f t="shared" si="100"/>
        <v>100</v>
      </c>
      <c r="P1635" s="6">
        <f t="shared" si="101"/>
        <v>172.41379310344828</v>
      </c>
      <c r="Q1635" t="s">
        <v>8324</v>
      </c>
      <c r="R1635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9">
        <v>2000</v>
      </c>
      <c r="E1636" s="9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8">
        <f t="shared" si="100"/>
        <v>100.49999999999999</v>
      </c>
      <c r="P1636" s="6">
        <f t="shared" si="101"/>
        <v>62.8125</v>
      </c>
      <c r="Q1636" t="s">
        <v>8324</v>
      </c>
      <c r="R1636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9">
        <v>2000</v>
      </c>
      <c r="E1637" s="9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8">
        <f t="shared" si="100"/>
        <v>125.29999999999998</v>
      </c>
      <c r="P1637" s="6">
        <f t="shared" si="101"/>
        <v>67.729729729729726</v>
      </c>
      <c r="Q1637" t="s">
        <v>8324</v>
      </c>
      <c r="R163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9">
        <v>4500</v>
      </c>
      <c r="E1638" s="9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8">
        <f t="shared" si="100"/>
        <v>103.55555555555556</v>
      </c>
      <c r="P1638" s="6">
        <f t="shared" si="101"/>
        <v>53.5632183908046</v>
      </c>
      <c r="Q1638" t="s">
        <v>8324</v>
      </c>
      <c r="R1638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9">
        <v>500</v>
      </c>
      <c r="E1639" s="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8">
        <f t="shared" si="100"/>
        <v>103.8</v>
      </c>
      <c r="P1639" s="6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9">
        <v>1000</v>
      </c>
      <c r="E1640" s="9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8">
        <f t="shared" si="100"/>
        <v>105</v>
      </c>
      <c r="P1640" s="6">
        <f t="shared" si="101"/>
        <v>38.888888888888886</v>
      </c>
      <c r="Q1640" t="s">
        <v>8324</v>
      </c>
      <c r="R1640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9">
        <v>1800</v>
      </c>
      <c r="E1641" s="9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8">
        <f t="shared" si="100"/>
        <v>100</v>
      </c>
      <c r="P1641" s="6">
        <f t="shared" si="101"/>
        <v>94.736842105263165</v>
      </c>
      <c r="Q1641" t="s">
        <v>8324</v>
      </c>
      <c r="R1641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9">
        <v>400</v>
      </c>
      <c r="E1642" s="9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8">
        <f t="shared" si="100"/>
        <v>169.86</v>
      </c>
      <c r="P1642" s="6">
        <f t="shared" si="101"/>
        <v>39.967058823529413</v>
      </c>
      <c r="Q1642" t="s">
        <v>8324</v>
      </c>
      <c r="R1642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9">
        <v>2500</v>
      </c>
      <c r="E1643" s="9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8">
        <f t="shared" si="100"/>
        <v>101.4</v>
      </c>
      <c r="P1643" s="6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9">
        <v>1200</v>
      </c>
      <c r="E1644" s="9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8">
        <f t="shared" si="100"/>
        <v>100</v>
      </c>
      <c r="P1644" s="6">
        <f t="shared" si="101"/>
        <v>42.857142857142854</v>
      </c>
      <c r="Q1644" t="s">
        <v>8324</v>
      </c>
      <c r="R1644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9">
        <v>5000</v>
      </c>
      <c r="E1645" s="9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8">
        <f t="shared" si="100"/>
        <v>124.70000000000002</v>
      </c>
      <c r="P1645" s="6">
        <f t="shared" si="101"/>
        <v>168.51351351351352</v>
      </c>
      <c r="Q1645" t="s">
        <v>8324</v>
      </c>
      <c r="R1645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9">
        <v>10000</v>
      </c>
      <c r="E1646" s="9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8">
        <f t="shared" si="100"/>
        <v>109.5</v>
      </c>
      <c r="P1646" s="6">
        <f t="shared" si="101"/>
        <v>85.546875</v>
      </c>
      <c r="Q1646" t="s">
        <v>8324</v>
      </c>
      <c r="R1646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9">
        <v>5000</v>
      </c>
      <c r="E1647" s="9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8">
        <f t="shared" si="100"/>
        <v>110.80000000000001</v>
      </c>
      <c r="P1647" s="6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9">
        <v>2000</v>
      </c>
      <c r="E1648" s="9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8">
        <f t="shared" si="100"/>
        <v>110.2</v>
      </c>
      <c r="P1648" s="6">
        <f t="shared" si="101"/>
        <v>26.554216867469879</v>
      </c>
      <c r="Q1648" t="s">
        <v>8324</v>
      </c>
      <c r="R1648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9">
        <v>5000</v>
      </c>
      <c r="E1649" s="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8">
        <f t="shared" si="100"/>
        <v>104.71999999999998</v>
      </c>
      <c r="P1649" s="6">
        <f t="shared" si="101"/>
        <v>113.82608695652173</v>
      </c>
      <c r="Q1649" t="s">
        <v>8324</v>
      </c>
      <c r="R1649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9">
        <v>2300</v>
      </c>
      <c r="E1650" s="9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8">
        <f t="shared" si="100"/>
        <v>125.26086956521738</v>
      </c>
      <c r="P1650" s="6">
        <f t="shared" si="101"/>
        <v>32.011111111111113</v>
      </c>
      <c r="Q1650" t="s">
        <v>8324</v>
      </c>
      <c r="R1650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9">
        <v>3800</v>
      </c>
      <c r="E1651" s="9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8">
        <f t="shared" si="100"/>
        <v>100.58763157894737</v>
      </c>
      <c r="P1651" s="6">
        <f t="shared" si="101"/>
        <v>47.189259259259259</v>
      </c>
      <c r="Q1651" t="s">
        <v>8324</v>
      </c>
      <c r="R1651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9">
        <v>2000</v>
      </c>
      <c r="E1652" s="9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8">
        <f t="shared" si="100"/>
        <v>141.55000000000001</v>
      </c>
      <c r="P1652" s="6">
        <f t="shared" si="101"/>
        <v>88.46875</v>
      </c>
      <c r="Q1652" t="s">
        <v>8324</v>
      </c>
      <c r="R1652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9">
        <v>2000</v>
      </c>
      <c r="E1653" s="9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8">
        <f t="shared" si="100"/>
        <v>100.75</v>
      </c>
      <c r="P1653" s="6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9">
        <v>4500</v>
      </c>
      <c r="E1654" s="9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8">
        <f t="shared" si="100"/>
        <v>100.66666666666666</v>
      </c>
      <c r="P1654" s="6">
        <f t="shared" si="101"/>
        <v>64.714285714285708</v>
      </c>
      <c r="Q1654" t="s">
        <v>8324</v>
      </c>
      <c r="R1654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9">
        <v>5000</v>
      </c>
      <c r="E1655" s="9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8">
        <f t="shared" si="100"/>
        <v>174.2304</v>
      </c>
      <c r="P1655" s="6">
        <f t="shared" si="101"/>
        <v>51.854285714285716</v>
      </c>
      <c r="Q1655" t="s">
        <v>8324</v>
      </c>
      <c r="R1655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9">
        <v>1100</v>
      </c>
      <c r="E1656" s="9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8">
        <f t="shared" si="100"/>
        <v>119.90909090909089</v>
      </c>
      <c r="P1656" s="6">
        <f t="shared" si="101"/>
        <v>38.794117647058826</v>
      </c>
      <c r="Q1656" t="s">
        <v>8324</v>
      </c>
      <c r="R1656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9">
        <v>1500</v>
      </c>
      <c r="E1657" s="9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8">
        <f t="shared" si="100"/>
        <v>142.86666666666667</v>
      </c>
      <c r="P1657" s="6">
        <f t="shared" si="101"/>
        <v>44.645833333333336</v>
      </c>
      <c r="Q1657" t="s">
        <v>8324</v>
      </c>
      <c r="R165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9">
        <v>7500</v>
      </c>
      <c r="E1658" s="9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8">
        <f t="shared" si="100"/>
        <v>100.33493333333334</v>
      </c>
      <c r="P1658" s="6">
        <f t="shared" si="101"/>
        <v>156.77333333333334</v>
      </c>
      <c r="Q1658" t="s">
        <v>8324</v>
      </c>
      <c r="R1658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9">
        <v>25000</v>
      </c>
      <c r="E1659" s="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8">
        <f t="shared" si="100"/>
        <v>104.93380000000001</v>
      </c>
      <c r="P1659" s="6">
        <f t="shared" si="101"/>
        <v>118.70339366515837</v>
      </c>
      <c r="Q1659" t="s">
        <v>8324</v>
      </c>
      <c r="R1659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9">
        <v>6000</v>
      </c>
      <c r="E1660" s="9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8">
        <f t="shared" si="100"/>
        <v>132.23333333333335</v>
      </c>
      <c r="P1660" s="6">
        <f t="shared" si="101"/>
        <v>74.149532710280369</v>
      </c>
      <c r="Q1660" t="s">
        <v>8324</v>
      </c>
      <c r="R1660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9">
        <v>500</v>
      </c>
      <c r="E1661" s="9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8">
        <f t="shared" si="100"/>
        <v>112.79999999999998</v>
      </c>
      <c r="P1661" s="6">
        <f t="shared" si="101"/>
        <v>12.533333333333333</v>
      </c>
      <c r="Q1661" t="s">
        <v>8324</v>
      </c>
      <c r="R1661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8">
        <f t="shared" si="100"/>
        <v>1253.75</v>
      </c>
      <c r="P1662" s="6">
        <f t="shared" si="101"/>
        <v>27.861111111111111</v>
      </c>
      <c r="Q1662" t="s">
        <v>8324</v>
      </c>
      <c r="R1662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8">
        <f t="shared" si="100"/>
        <v>102.50632911392405</v>
      </c>
      <c r="P1663" s="6">
        <f t="shared" si="101"/>
        <v>80.178217821782184</v>
      </c>
      <c r="Q1663" t="s">
        <v>8324</v>
      </c>
      <c r="R1663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9">
        <v>8000</v>
      </c>
      <c r="E1664" s="9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8">
        <f t="shared" si="100"/>
        <v>102.6375</v>
      </c>
      <c r="P1664" s="6">
        <f t="shared" si="101"/>
        <v>132.43548387096774</v>
      </c>
      <c r="Q1664" t="s">
        <v>8324</v>
      </c>
      <c r="R1664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9">
        <v>1000</v>
      </c>
      <c r="E1665" s="9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8">
        <f t="shared" si="100"/>
        <v>108</v>
      </c>
      <c r="P1665" s="6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9">
        <v>2500</v>
      </c>
      <c r="E1666" s="9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8">
        <f t="shared" si="100"/>
        <v>122.40879999999999</v>
      </c>
      <c r="P1666" s="6">
        <f t="shared" si="101"/>
        <v>34.384494382022467</v>
      </c>
      <c r="Q1666" t="s">
        <v>8324</v>
      </c>
      <c r="R1666" t="s">
        <v>8345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9">
        <v>3500</v>
      </c>
      <c r="E1667" s="9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8">
        <f t="shared" ref="O1667:O1730" si="104">E1667/D1667*100</f>
        <v>119.45714285714286</v>
      </c>
      <c r="P1667" s="6">
        <f t="shared" ref="P1667:P1730" si="105">AVERAGE(E1667/L1667)</f>
        <v>44.956989247311824</v>
      </c>
      <c r="Q1667" t="s">
        <v>8324</v>
      </c>
      <c r="R1667" t="s">
        <v>8345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9">
        <v>2500</v>
      </c>
      <c r="E1668" s="9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8">
        <f t="shared" si="104"/>
        <v>160.88</v>
      </c>
      <c r="P1668" s="6">
        <f t="shared" si="105"/>
        <v>41.04081632653061</v>
      </c>
      <c r="Q1668" t="s">
        <v>8324</v>
      </c>
      <c r="R1668" t="s">
        <v>8345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9">
        <v>3400</v>
      </c>
      <c r="E1669" s="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8">
        <f t="shared" si="104"/>
        <v>126.85294117647059</v>
      </c>
      <c r="P1669" s="6">
        <f t="shared" si="105"/>
        <v>52.597560975609753</v>
      </c>
      <c r="Q1669" t="s">
        <v>8324</v>
      </c>
      <c r="R1669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9">
        <v>8000</v>
      </c>
      <c r="E1670" s="9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8">
        <f t="shared" si="104"/>
        <v>102.6375</v>
      </c>
      <c r="P1670" s="6">
        <f t="shared" si="105"/>
        <v>70.784482758620683</v>
      </c>
      <c r="Q1670" t="s">
        <v>8324</v>
      </c>
      <c r="R1670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9">
        <v>2000</v>
      </c>
      <c r="E1671" s="9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8">
        <f t="shared" si="104"/>
        <v>139.75</v>
      </c>
      <c r="P1671" s="6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9">
        <v>1000</v>
      </c>
      <c r="E1672" s="9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8">
        <f t="shared" si="104"/>
        <v>102.60000000000001</v>
      </c>
      <c r="P1672" s="6">
        <f t="shared" si="105"/>
        <v>44.608695652173914</v>
      </c>
      <c r="Q1672" t="s">
        <v>8324</v>
      </c>
      <c r="R1672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9">
        <v>2000</v>
      </c>
      <c r="E1673" s="9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8">
        <f t="shared" si="104"/>
        <v>100.67349999999999</v>
      </c>
      <c r="P1673" s="6">
        <f t="shared" si="105"/>
        <v>26.148961038961041</v>
      </c>
      <c r="Q1673" t="s">
        <v>8324</v>
      </c>
      <c r="R1673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9">
        <v>1700</v>
      </c>
      <c r="E1674" s="9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8">
        <f t="shared" si="104"/>
        <v>112.94117647058823</v>
      </c>
      <c r="P1674" s="6">
        <f t="shared" si="105"/>
        <v>39.183673469387756</v>
      </c>
      <c r="Q1674" t="s">
        <v>8324</v>
      </c>
      <c r="R1674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9">
        <v>2100</v>
      </c>
      <c r="E1675" s="9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8">
        <f t="shared" si="104"/>
        <v>128.09523809523807</v>
      </c>
      <c r="P1675" s="6">
        <f t="shared" si="105"/>
        <v>45.593220338983052</v>
      </c>
      <c r="Q1675" t="s">
        <v>8324</v>
      </c>
      <c r="R1675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9">
        <v>5000</v>
      </c>
      <c r="E1676" s="9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8">
        <f t="shared" si="104"/>
        <v>201.7</v>
      </c>
      <c r="P1676" s="6">
        <f t="shared" si="105"/>
        <v>89.247787610619469</v>
      </c>
      <c r="Q1676" t="s">
        <v>8324</v>
      </c>
      <c r="R1676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9">
        <v>1000</v>
      </c>
      <c r="E1677" s="9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8">
        <f t="shared" si="104"/>
        <v>137.416</v>
      </c>
      <c r="P1677" s="6">
        <f t="shared" si="105"/>
        <v>40.416470588235299</v>
      </c>
      <c r="Q1677" t="s">
        <v>8324</v>
      </c>
      <c r="R167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9">
        <v>3000</v>
      </c>
      <c r="E1678" s="9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8">
        <f t="shared" si="104"/>
        <v>115.33333333333333</v>
      </c>
      <c r="P1678" s="6">
        <f t="shared" si="105"/>
        <v>82.38095238095238</v>
      </c>
      <c r="Q1678" t="s">
        <v>8324</v>
      </c>
      <c r="R1678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8">
        <f t="shared" si="104"/>
        <v>111.66666666666667</v>
      </c>
      <c r="P1679" s="6">
        <f t="shared" si="105"/>
        <v>159.52380952380952</v>
      </c>
      <c r="Q1679" t="s">
        <v>8324</v>
      </c>
      <c r="R1679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9">
        <v>1500</v>
      </c>
      <c r="E1680" s="9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8">
        <f t="shared" si="104"/>
        <v>118.39999999999999</v>
      </c>
      <c r="P1680" s="6">
        <f t="shared" si="105"/>
        <v>36.244897959183675</v>
      </c>
      <c r="Q1680" t="s">
        <v>8324</v>
      </c>
      <c r="R1680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9">
        <v>2000</v>
      </c>
      <c r="E1681" s="9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8">
        <f t="shared" si="104"/>
        <v>175</v>
      </c>
      <c r="P1681" s="6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9">
        <v>1000</v>
      </c>
      <c r="E1682" s="9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8">
        <f t="shared" si="104"/>
        <v>117.5</v>
      </c>
      <c r="P1682" s="6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9">
        <v>65000</v>
      </c>
      <c r="E1683" s="9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8">
        <f t="shared" si="104"/>
        <v>101.42212307692309</v>
      </c>
      <c r="P1683" s="6">
        <f t="shared" si="105"/>
        <v>74.575090497737563</v>
      </c>
      <c r="Q1683" t="s">
        <v>8324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9">
        <v>6000</v>
      </c>
      <c r="E1684" s="9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8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8">
        <f t="shared" si="104"/>
        <v>21.714285714285715</v>
      </c>
      <c r="P1685" s="6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9">
        <v>8000</v>
      </c>
      <c r="E1686" s="9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8">
        <f t="shared" si="104"/>
        <v>109.125</v>
      </c>
      <c r="P1686" s="6">
        <f t="shared" si="105"/>
        <v>86.43564356435644</v>
      </c>
      <c r="Q1686" t="s">
        <v>8324</v>
      </c>
      <c r="R1686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9">
        <v>350</v>
      </c>
      <c r="E1687" s="9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8">
        <f t="shared" si="104"/>
        <v>102.85714285714285</v>
      </c>
      <c r="P1687" s="6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8">
        <f t="shared" si="104"/>
        <v>0.36</v>
      </c>
      <c r="P1688" s="6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9">
        <v>10000</v>
      </c>
      <c r="E1689" s="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8">
        <f t="shared" si="104"/>
        <v>31.25</v>
      </c>
      <c r="P1689" s="6">
        <f t="shared" si="105"/>
        <v>80.128205128205124</v>
      </c>
      <c r="Q1689" t="s">
        <v>8324</v>
      </c>
      <c r="R1689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9">
        <v>4000</v>
      </c>
      <c r="E1690" s="9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8">
        <f t="shared" si="104"/>
        <v>44.3</v>
      </c>
      <c r="P1690" s="6">
        <f t="shared" si="105"/>
        <v>253.14285714285714</v>
      </c>
      <c r="Q1690" t="s">
        <v>8324</v>
      </c>
      <c r="R1690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9">
        <v>2400</v>
      </c>
      <c r="E1691" s="9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8">
        <f t="shared" si="104"/>
        <v>100</v>
      </c>
      <c r="P1691" s="6">
        <f t="shared" si="105"/>
        <v>171.42857142857142</v>
      </c>
      <c r="Q1691" t="s">
        <v>8324</v>
      </c>
      <c r="R1691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9">
        <v>2500</v>
      </c>
      <c r="E1692" s="9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8">
        <f t="shared" si="104"/>
        <v>25.4</v>
      </c>
      <c r="P1692" s="6">
        <f t="shared" si="105"/>
        <v>57.727272727272727</v>
      </c>
      <c r="Q1692" t="s">
        <v>8324</v>
      </c>
      <c r="R1692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9">
        <v>30000</v>
      </c>
      <c r="E1693" s="9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8">
        <f t="shared" si="104"/>
        <v>33.473333333333329</v>
      </c>
      <c r="P1693" s="6">
        <f t="shared" si="105"/>
        <v>264.26315789473682</v>
      </c>
      <c r="Q1693" t="s">
        <v>8324</v>
      </c>
      <c r="R1693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9">
        <v>5000</v>
      </c>
      <c r="E1694" s="9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8">
        <f t="shared" si="104"/>
        <v>47.8</v>
      </c>
      <c r="P1694" s="6">
        <f t="shared" si="105"/>
        <v>159.33333333333334</v>
      </c>
      <c r="Q1694" t="s">
        <v>8324</v>
      </c>
      <c r="R1694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9">
        <v>3000</v>
      </c>
      <c r="E1695" s="9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8">
        <f t="shared" si="104"/>
        <v>9.3333333333333339</v>
      </c>
      <c r="P1695" s="6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9">
        <v>10000</v>
      </c>
      <c r="E1696" s="9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8">
        <f t="shared" si="104"/>
        <v>0.05</v>
      </c>
      <c r="P1696" s="6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9">
        <v>12000</v>
      </c>
      <c r="E1697" s="9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8">
        <f t="shared" si="104"/>
        <v>11.708333333333334</v>
      </c>
      <c r="P1697" s="6">
        <f t="shared" si="105"/>
        <v>61.086956521739133</v>
      </c>
      <c r="Q1697" t="s">
        <v>8324</v>
      </c>
      <c r="R169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9">
        <v>300000</v>
      </c>
      <c r="E1698" s="9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8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9">
        <v>12500</v>
      </c>
      <c r="E1699" s="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8">
        <f t="shared" si="104"/>
        <v>20.208000000000002</v>
      </c>
      <c r="P1699" s="6">
        <f t="shared" si="105"/>
        <v>114.81818181818181</v>
      </c>
      <c r="Q1699" t="s">
        <v>8324</v>
      </c>
      <c r="R1699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9">
        <v>125000</v>
      </c>
      <c r="E1700" s="9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8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9">
        <v>5105</v>
      </c>
      <c r="E1701" s="9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8">
        <f t="shared" si="104"/>
        <v>4.2311459353574925</v>
      </c>
      <c r="P1701" s="6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9">
        <v>20000</v>
      </c>
      <c r="E1702" s="9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8">
        <f t="shared" si="104"/>
        <v>26.06</v>
      </c>
      <c r="P1702" s="6">
        <f t="shared" si="105"/>
        <v>65.974683544303801</v>
      </c>
      <c r="Q1702" t="s">
        <v>8324</v>
      </c>
      <c r="R1702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9">
        <v>5050</v>
      </c>
      <c r="E1703" s="9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8">
        <f t="shared" si="104"/>
        <v>0.19801980198019803</v>
      </c>
      <c r="P1703" s="6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9">
        <v>16500</v>
      </c>
      <c r="E1704" s="9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8">
        <f t="shared" si="104"/>
        <v>6.0606060606060606E-3</v>
      </c>
      <c r="P1704" s="6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9">
        <v>5000</v>
      </c>
      <c r="E1705" s="9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8">
        <f t="shared" si="104"/>
        <v>1.02</v>
      </c>
      <c r="P1705" s="6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9">
        <v>2000</v>
      </c>
      <c r="E1706" s="9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8">
        <f t="shared" si="104"/>
        <v>65.100000000000009</v>
      </c>
      <c r="P1706" s="6">
        <f t="shared" si="105"/>
        <v>118.36363636363636</v>
      </c>
      <c r="Q1706" t="s">
        <v>8324</v>
      </c>
      <c r="R1706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9">
        <v>2000</v>
      </c>
      <c r="E1707" s="9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8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9">
        <v>5500</v>
      </c>
      <c r="E1708" s="9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8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9">
        <v>5000</v>
      </c>
      <c r="E1709" s="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8">
        <f t="shared" si="104"/>
        <v>9.74</v>
      </c>
      <c r="P1709" s="6">
        <f t="shared" si="105"/>
        <v>54.111111111111114</v>
      </c>
      <c r="Q1709" t="s">
        <v>8324</v>
      </c>
      <c r="R1709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9">
        <v>7000</v>
      </c>
      <c r="E1710" s="9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8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9">
        <v>1750</v>
      </c>
      <c r="E1711" s="9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8">
        <f t="shared" si="104"/>
        <v>4.8571428571428568</v>
      </c>
      <c r="P1711" s="6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8">
        <f t="shared" si="104"/>
        <v>0.67999999999999994</v>
      </c>
      <c r="P1712" s="6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9">
        <v>10000</v>
      </c>
      <c r="E1713" s="9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8">
        <f t="shared" si="104"/>
        <v>10.5</v>
      </c>
      <c r="P1713" s="6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9">
        <v>5000</v>
      </c>
      <c r="E1714" s="9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8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9">
        <v>3000</v>
      </c>
      <c r="E1715" s="9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8">
        <f t="shared" si="104"/>
        <v>1.6666666666666667</v>
      </c>
      <c r="P1715" s="6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9">
        <v>25000</v>
      </c>
      <c r="E1716" s="9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8">
        <f t="shared" si="104"/>
        <v>7.8680000000000003</v>
      </c>
      <c r="P1716" s="6">
        <f t="shared" si="105"/>
        <v>115.70588235294117</v>
      </c>
      <c r="Q1716" t="s">
        <v>8324</v>
      </c>
      <c r="R1716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9">
        <v>5000</v>
      </c>
      <c r="E1717" s="9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8">
        <f t="shared" si="104"/>
        <v>0.22</v>
      </c>
      <c r="P1717" s="6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9">
        <v>2000</v>
      </c>
      <c r="E1718" s="9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8">
        <f t="shared" si="104"/>
        <v>7.5</v>
      </c>
      <c r="P1718" s="6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9">
        <v>3265</v>
      </c>
      <c r="E1719" s="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8">
        <f t="shared" si="104"/>
        <v>42.725880551301685</v>
      </c>
      <c r="P1719" s="6">
        <f t="shared" si="105"/>
        <v>34.024390243902438</v>
      </c>
      <c r="Q1719" t="s">
        <v>8324</v>
      </c>
      <c r="R1719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9">
        <v>35000</v>
      </c>
      <c r="E1720" s="9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8">
        <f t="shared" si="104"/>
        <v>0.2142857142857143</v>
      </c>
      <c r="P1720" s="6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9">
        <v>4000</v>
      </c>
      <c r="E1721" s="9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8">
        <f t="shared" si="104"/>
        <v>0.87500000000000011</v>
      </c>
      <c r="P1721" s="6">
        <f t="shared" si="105"/>
        <v>11.666666666666666</v>
      </c>
      <c r="Q1721" t="s">
        <v>8324</v>
      </c>
      <c r="R1721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9">
        <v>4000</v>
      </c>
      <c r="E1722" s="9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8">
        <f t="shared" si="104"/>
        <v>5.625</v>
      </c>
      <c r="P1722" s="6">
        <f t="shared" si="105"/>
        <v>28.125</v>
      </c>
      <c r="Q1722" t="s">
        <v>8324</v>
      </c>
      <c r="R1722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9">
        <v>5000</v>
      </c>
      <c r="E1723" s="9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8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9">
        <v>2880</v>
      </c>
      <c r="E1724" s="9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8">
        <f t="shared" si="104"/>
        <v>3.4722222222222224E-2</v>
      </c>
      <c r="P1724" s="6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9">
        <v>10000</v>
      </c>
      <c r="E1725" s="9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8">
        <f t="shared" si="104"/>
        <v>6.5</v>
      </c>
      <c r="P1725" s="6">
        <f t="shared" si="105"/>
        <v>216.66666666666666</v>
      </c>
      <c r="Q1725" t="s">
        <v>8324</v>
      </c>
      <c r="R1725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9">
        <v>6000</v>
      </c>
      <c r="E1726" s="9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8">
        <f t="shared" si="104"/>
        <v>0.58333333333333337</v>
      </c>
      <c r="P1726" s="6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9">
        <v>5500</v>
      </c>
      <c r="E1727" s="9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8">
        <f t="shared" si="104"/>
        <v>10.181818181818182</v>
      </c>
      <c r="P1727" s="6">
        <f t="shared" si="105"/>
        <v>62.222222222222221</v>
      </c>
      <c r="Q1727" t="s">
        <v>8324</v>
      </c>
      <c r="R172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9">
        <v>6500</v>
      </c>
      <c r="E1728" s="9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8">
        <f t="shared" si="104"/>
        <v>33.784615384615385</v>
      </c>
      <c r="P1728" s="6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9">
        <v>3000</v>
      </c>
      <c r="E1729" s="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8">
        <f t="shared" si="104"/>
        <v>3.3333333333333333E-2</v>
      </c>
      <c r="P1729" s="6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9">
        <v>1250</v>
      </c>
      <c r="E1730" s="9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8">
        <f t="shared" si="104"/>
        <v>68.400000000000006</v>
      </c>
      <c r="P1730" s="6">
        <f t="shared" si="105"/>
        <v>122.14285714285714</v>
      </c>
      <c r="Q1730" t="s">
        <v>8324</v>
      </c>
      <c r="R1730" t="s">
        <v>8346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9">
        <v>10000</v>
      </c>
      <c r="E1731" s="9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8">
        <f t="shared" ref="O1731:O1794" si="108">E1731/D1731*100</f>
        <v>0</v>
      </c>
      <c r="P1731" s="6" t="e">
        <f t="shared" ref="P1731:P1794" si="109">AVERAGE(E1731/L1731)</f>
        <v>#DIV/0!</v>
      </c>
      <c r="Q1731" t="s">
        <v>8324</v>
      </c>
      <c r="R1731" t="s">
        <v>8346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9">
        <v>3000</v>
      </c>
      <c r="E1732" s="9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8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9">
        <v>1000</v>
      </c>
      <c r="E1733" s="9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8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9">
        <v>4000</v>
      </c>
      <c r="E1734" s="9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8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9">
        <v>10000</v>
      </c>
      <c r="E1735" s="9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8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9">
        <v>4500</v>
      </c>
      <c r="E1736" s="9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8">
        <f t="shared" si="108"/>
        <v>2.2222222222222223E-2</v>
      </c>
      <c r="P1736" s="6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9">
        <v>1000</v>
      </c>
      <c r="E1737" s="9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8">
        <f t="shared" si="108"/>
        <v>11</v>
      </c>
      <c r="P1737" s="6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9">
        <v>3000</v>
      </c>
      <c r="E1738" s="9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8">
        <f t="shared" si="108"/>
        <v>0.73333333333333328</v>
      </c>
      <c r="P1738" s="6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9">
        <v>4000</v>
      </c>
      <c r="E1739" s="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8">
        <f t="shared" si="108"/>
        <v>21.25</v>
      </c>
      <c r="P1739" s="6">
        <f t="shared" si="109"/>
        <v>56.666666666666664</v>
      </c>
      <c r="Q1739" t="s">
        <v>8324</v>
      </c>
      <c r="R1739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9">
        <v>5000</v>
      </c>
      <c r="E1740" s="9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8">
        <f t="shared" si="108"/>
        <v>0.4</v>
      </c>
      <c r="P1740" s="6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9">
        <v>1000</v>
      </c>
      <c r="E1741" s="9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8">
        <f t="shared" si="108"/>
        <v>0.1</v>
      </c>
      <c r="P1741" s="6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9">
        <v>3000</v>
      </c>
      <c r="E1742" s="9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8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9">
        <v>1200</v>
      </c>
      <c r="E1743" s="9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8">
        <f t="shared" si="108"/>
        <v>110.83333333333334</v>
      </c>
      <c r="P1743" s="6">
        <f t="shared" si="109"/>
        <v>25.576923076923077</v>
      </c>
      <c r="Q1743" t="s">
        <v>8337</v>
      </c>
      <c r="R1743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9">
        <v>2000</v>
      </c>
      <c r="E1744" s="9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8">
        <f t="shared" si="108"/>
        <v>108.74999999999999</v>
      </c>
      <c r="P1744" s="6">
        <f t="shared" si="109"/>
        <v>63.970588235294116</v>
      </c>
      <c r="Q1744" t="s">
        <v>8337</v>
      </c>
      <c r="R1744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9">
        <v>6000</v>
      </c>
      <c r="E1745" s="9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8">
        <f t="shared" si="108"/>
        <v>100.41666666666667</v>
      </c>
      <c r="P1745" s="6">
        <f t="shared" si="109"/>
        <v>89.925373134328353</v>
      </c>
      <c r="Q1745" t="s">
        <v>8337</v>
      </c>
      <c r="R1745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9">
        <v>5500</v>
      </c>
      <c r="E1746" s="9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8">
        <f t="shared" si="108"/>
        <v>118.45454545454545</v>
      </c>
      <c r="P1746" s="6">
        <f t="shared" si="109"/>
        <v>93.071428571428569</v>
      </c>
      <c r="Q1746" t="s">
        <v>8337</v>
      </c>
      <c r="R1746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9">
        <v>7000</v>
      </c>
      <c r="E1747" s="9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8">
        <f t="shared" si="108"/>
        <v>114.01428571428571</v>
      </c>
      <c r="P1747" s="6">
        <f t="shared" si="109"/>
        <v>89.674157303370791</v>
      </c>
      <c r="Q1747" t="s">
        <v>8337</v>
      </c>
      <c r="R174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9">
        <v>15000</v>
      </c>
      <c r="E1748" s="9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8">
        <f t="shared" si="108"/>
        <v>148.10000000000002</v>
      </c>
      <c r="P1748" s="6">
        <f t="shared" si="109"/>
        <v>207.61682242990653</v>
      </c>
      <c r="Q1748" t="s">
        <v>8337</v>
      </c>
      <c r="R1748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9">
        <v>9000</v>
      </c>
      <c r="E1749" s="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8">
        <f t="shared" si="108"/>
        <v>104.95555555555556</v>
      </c>
      <c r="P1749" s="6">
        <f t="shared" si="109"/>
        <v>59.408805031446541</v>
      </c>
      <c r="Q1749" t="s">
        <v>8337</v>
      </c>
      <c r="R1749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8">
        <f t="shared" si="108"/>
        <v>129.94800000000001</v>
      </c>
      <c r="P1750" s="6">
        <f t="shared" si="109"/>
        <v>358.97237569060775</v>
      </c>
      <c r="Q1750" t="s">
        <v>8337</v>
      </c>
      <c r="R1750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8">
        <f t="shared" si="108"/>
        <v>123.48756218905473</v>
      </c>
      <c r="P1751" s="6">
        <f t="shared" si="109"/>
        <v>94.736641221374043</v>
      </c>
      <c r="Q1751" t="s">
        <v>8337</v>
      </c>
      <c r="R1751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9">
        <v>5000</v>
      </c>
      <c r="E1752" s="9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8">
        <f t="shared" si="108"/>
        <v>201.62</v>
      </c>
      <c r="P1752" s="6">
        <f t="shared" si="109"/>
        <v>80.647999999999996</v>
      </c>
      <c r="Q1752" t="s">
        <v>8337</v>
      </c>
      <c r="R1752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9">
        <v>10000</v>
      </c>
      <c r="E1753" s="9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8">
        <f t="shared" si="108"/>
        <v>102.89999999999999</v>
      </c>
      <c r="P1753" s="6">
        <f t="shared" si="109"/>
        <v>168.68852459016392</v>
      </c>
      <c r="Q1753" t="s">
        <v>8337</v>
      </c>
      <c r="R1753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9">
        <v>1200</v>
      </c>
      <c r="E1754" s="9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8">
        <f t="shared" si="108"/>
        <v>260.16666666666663</v>
      </c>
      <c r="P1754" s="6">
        <f t="shared" si="109"/>
        <v>34.68888888888889</v>
      </c>
      <c r="Q1754" t="s">
        <v>8337</v>
      </c>
      <c r="R1754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9">
        <v>15000</v>
      </c>
      <c r="E1755" s="9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8">
        <f t="shared" si="108"/>
        <v>108</v>
      </c>
      <c r="P1755" s="6">
        <f t="shared" si="109"/>
        <v>462.85714285714283</v>
      </c>
      <c r="Q1755" t="s">
        <v>8337</v>
      </c>
      <c r="R1755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8">
        <f t="shared" si="108"/>
        <v>110.52941176470587</v>
      </c>
      <c r="P1756" s="6">
        <f t="shared" si="109"/>
        <v>104.38888888888889</v>
      </c>
      <c r="Q1756" t="s">
        <v>8337</v>
      </c>
      <c r="R1756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9">
        <v>25</v>
      </c>
      <c r="E1757" s="9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8">
        <f t="shared" si="108"/>
        <v>120</v>
      </c>
      <c r="P1757" s="6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9">
        <v>5500</v>
      </c>
      <c r="E1758" s="9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8">
        <f t="shared" si="108"/>
        <v>102.82909090909091</v>
      </c>
      <c r="P1758" s="6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9">
        <v>5000</v>
      </c>
      <c r="E1759" s="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8">
        <f t="shared" si="108"/>
        <v>115.99999999999999</v>
      </c>
      <c r="P1759" s="6">
        <f t="shared" si="109"/>
        <v>414.28571428571428</v>
      </c>
      <c r="Q1759" t="s">
        <v>8337</v>
      </c>
      <c r="R1759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9">
        <v>1000</v>
      </c>
      <c r="E1760" s="9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8">
        <f t="shared" si="108"/>
        <v>114.7</v>
      </c>
      <c r="P1760" s="6">
        <f t="shared" si="109"/>
        <v>42.481481481481481</v>
      </c>
      <c r="Q1760" t="s">
        <v>8337</v>
      </c>
      <c r="R1760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9">
        <v>5000</v>
      </c>
      <c r="E1761" s="9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8">
        <f t="shared" si="108"/>
        <v>106.60000000000001</v>
      </c>
      <c r="P1761" s="6">
        <f t="shared" si="109"/>
        <v>108.77551020408163</v>
      </c>
      <c r="Q1761" t="s">
        <v>8337</v>
      </c>
      <c r="R1761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9">
        <v>5000</v>
      </c>
      <c r="E1762" s="9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8">
        <f t="shared" si="108"/>
        <v>165.44</v>
      </c>
      <c r="P1762" s="6">
        <f t="shared" si="109"/>
        <v>81.098039215686271</v>
      </c>
      <c r="Q1762" t="s">
        <v>8337</v>
      </c>
      <c r="R1762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9">
        <v>100</v>
      </c>
      <c r="E1763" s="9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8">
        <f t="shared" si="108"/>
        <v>155</v>
      </c>
      <c r="P1763" s="6">
        <f t="shared" si="109"/>
        <v>51.666666666666664</v>
      </c>
      <c r="Q1763" t="s">
        <v>8337</v>
      </c>
      <c r="R1763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9">
        <v>100</v>
      </c>
      <c r="E1764" s="9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8">
        <f t="shared" si="108"/>
        <v>885</v>
      </c>
      <c r="P1764" s="6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9">
        <v>12000</v>
      </c>
      <c r="E1765" s="9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8">
        <f t="shared" si="108"/>
        <v>101.90833333333333</v>
      </c>
      <c r="P1765" s="6">
        <f t="shared" si="109"/>
        <v>103.63559322033899</v>
      </c>
      <c r="Q1765" t="s">
        <v>8337</v>
      </c>
      <c r="R1765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9">
        <v>11000</v>
      </c>
      <c r="E1766" s="9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8">
        <f t="shared" si="108"/>
        <v>19.600000000000001</v>
      </c>
      <c r="P1766" s="6">
        <f t="shared" si="109"/>
        <v>55.282051282051285</v>
      </c>
      <c r="Q1766" t="s">
        <v>8337</v>
      </c>
      <c r="R1766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9">
        <v>12500</v>
      </c>
      <c r="E1767" s="9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8">
        <f t="shared" si="108"/>
        <v>59.467839999999995</v>
      </c>
      <c r="P1767" s="6">
        <f t="shared" si="109"/>
        <v>72.16970873786407</v>
      </c>
      <c r="Q1767" t="s">
        <v>8337</v>
      </c>
      <c r="R176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9">
        <v>1500</v>
      </c>
      <c r="E1768" s="9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8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9">
        <v>5000</v>
      </c>
      <c r="E1769" s="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8">
        <f t="shared" si="108"/>
        <v>45.72</v>
      </c>
      <c r="P1769" s="6">
        <f t="shared" si="109"/>
        <v>58.615384615384613</v>
      </c>
      <c r="Q1769" t="s">
        <v>8337</v>
      </c>
      <c r="R1769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9">
        <v>5000</v>
      </c>
      <c r="E1770" s="9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8">
        <f t="shared" si="108"/>
        <v>3.74</v>
      </c>
      <c r="P1770" s="6">
        <f t="shared" si="109"/>
        <v>12.466666666666667</v>
      </c>
      <c r="Q1770" t="s">
        <v>8337</v>
      </c>
      <c r="R1770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9">
        <v>40000</v>
      </c>
      <c r="E1771" s="9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8">
        <f t="shared" si="108"/>
        <v>2.7025000000000001</v>
      </c>
      <c r="P1771" s="6">
        <f t="shared" si="109"/>
        <v>49.136363636363633</v>
      </c>
      <c r="Q1771" t="s">
        <v>8337</v>
      </c>
      <c r="R1771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9">
        <v>24500</v>
      </c>
      <c r="E1772" s="9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8">
        <f t="shared" si="108"/>
        <v>56.51428571428572</v>
      </c>
      <c r="P1772" s="6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9">
        <v>4200</v>
      </c>
      <c r="E1773" s="9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8">
        <f t="shared" si="108"/>
        <v>21.30952380952381</v>
      </c>
      <c r="P1773" s="6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9">
        <v>5500</v>
      </c>
      <c r="E1774" s="9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8">
        <f t="shared" si="108"/>
        <v>15.6</v>
      </c>
      <c r="P1774" s="6">
        <f t="shared" si="109"/>
        <v>45.157894736842103</v>
      </c>
      <c r="Q1774" t="s">
        <v>8337</v>
      </c>
      <c r="R1774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9">
        <v>30000</v>
      </c>
      <c r="E1775" s="9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8">
        <f t="shared" si="108"/>
        <v>6.2566666666666677</v>
      </c>
      <c r="P1775" s="6">
        <f t="shared" si="109"/>
        <v>98.78947368421052</v>
      </c>
      <c r="Q1775" t="s">
        <v>8337</v>
      </c>
      <c r="R1775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9">
        <v>2500</v>
      </c>
      <c r="E1776" s="9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8">
        <f t="shared" si="108"/>
        <v>45.92</v>
      </c>
      <c r="P1776" s="6">
        <f t="shared" si="109"/>
        <v>88.307692307692307</v>
      </c>
      <c r="Q1776" t="s">
        <v>8337</v>
      </c>
      <c r="R1776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9">
        <v>32500</v>
      </c>
      <c r="E1777" s="9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8">
        <f t="shared" si="108"/>
        <v>65.101538461538468</v>
      </c>
      <c r="P1777" s="6">
        <f t="shared" si="109"/>
        <v>170.62903225806451</v>
      </c>
      <c r="Q1777" t="s">
        <v>8337</v>
      </c>
      <c r="R177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9">
        <v>5000</v>
      </c>
      <c r="E1778" s="9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8">
        <f t="shared" si="108"/>
        <v>6.7</v>
      </c>
      <c r="P1778" s="6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8">
        <f t="shared" si="108"/>
        <v>13.5625</v>
      </c>
      <c r="P1779" s="6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9">
        <v>50000</v>
      </c>
      <c r="E1780" s="9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8">
        <f t="shared" si="108"/>
        <v>1.9900000000000002</v>
      </c>
      <c r="P1780" s="6">
        <f t="shared" si="109"/>
        <v>66.333333333333329</v>
      </c>
      <c r="Q1780" t="s">
        <v>8337</v>
      </c>
      <c r="R1780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9">
        <v>11000</v>
      </c>
      <c r="E1781" s="9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8">
        <f t="shared" si="108"/>
        <v>36.236363636363642</v>
      </c>
      <c r="P1781" s="6">
        <f t="shared" si="109"/>
        <v>104.89473684210526</v>
      </c>
      <c r="Q1781" t="s">
        <v>8337</v>
      </c>
      <c r="R1781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9">
        <v>30000</v>
      </c>
      <c r="E1782" s="9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8">
        <f t="shared" si="108"/>
        <v>39.743333333333339</v>
      </c>
      <c r="P1782" s="6">
        <f t="shared" si="109"/>
        <v>78.440789473684205</v>
      </c>
      <c r="Q1782" t="s">
        <v>8337</v>
      </c>
      <c r="R1782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9">
        <v>5500</v>
      </c>
      <c r="E1783" s="9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8">
        <f t="shared" si="108"/>
        <v>25.763636363636365</v>
      </c>
      <c r="P1783" s="6">
        <f t="shared" si="109"/>
        <v>59.041666666666664</v>
      </c>
      <c r="Q1783" t="s">
        <v>8337</v>
      </c>
      <c r="R1783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9">
        <v>35000</v>
      </c>
      <c r="E1784" s="9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8">
        <f t="shared" si="108"/>
        <v>15.491428571428573</v>
      </c>
      <c r="P1784" s="6">
        <f t="shared" si="109"/>
        <v>71.34210526315789</v>
      </c>
      <c r="Q1784" t="s">
        <v>8337</v>
      </c>
      <c r="R1784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9">
        <v>40000</v>
      </c>
      <c r="E1785" s="9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8">
        <f t="shared" si="108"/>
        <v>23.692499999999999</v>
      </c>
      <c r="P1785" s="6">
        <f t="shared" si="109"/>
        <v>51.227027027027027</v>
      </c>
      <c r="Q1785" t="s">
        <v>8337</v>
      </c>
      <c r="R1785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9">
        <v>5000</v>
      </c>
      <c r="E1786" s="9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8">
        <f t="shared" si="108"/>
        <v>39.76</v>
      </c>
      <c r="P1786" s="6">
        <f t="shared" si="109"/>
        <v>60.242424242424242</v>
      </c>
      <c r="Q1786" t="s">
        <v>8337</v>
      </c>
      <c r="R1786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9">
        <v>24000</v>
      </c>
      <c r="E1787" s="9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8">
        <f t="shared" si="108"/>
        <v>20.220833333333331</v>
      </c>
      <c r="P1787" s="6">
        <f t="shared" si="109"/>
        <v>44.935185185185183</v>
      </c>
      <c r="Q1787" t="s">
        <v>8337</v>
      </c>
      <c r="R178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8">
        <f t="shared" si="108"/>
        <v>47.631578947368418</v>
      </c>
      <c r="P1788" s="6">
        <f t="shared" si="109"/>
        <v>31.206896551724139</v>
      </c>
      <c r="Q1788" t="s">
        <v>8337</v>
      </c>
      <c r="R1788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9">
        <v>10000</v>
      </c>
      <c r="E1789" s="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8">
        <f t="shared" si="108"/>
        <v>15.329999999999998</v>
      </c>
      <c r="P1789" s="6">
        <f t="shared" si="109"/>
        <v>63.875</v>
      </c>
      <c r="Q1789" t="s">
        <v>8337</v>
      </c>
      <c r="R1789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9">
        <v>5500</v>
      </c>
      <c r="E1790" s="9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8">
        <f t="shared" si="108"/>
        <v>1.3818181818181818</v>
      </c>
      <c r="P1790" s="6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9">
        <v>8000</v>
      </c>
      <c r="E1791" s="9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8">
        <f t="shared" si="108"/>
        <v>0.5</v>
      </c>
      <c r="P1791" s="6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9">
        <v>33000</v>
      </c>
      <c r="E1792" s="9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8">
        <f t="shared" si="108"/>
        <v>4.957575757575758</v>
      </c>
      <c r="P1792" s="6">
        <f t="shared" si="109"/>
        <v>109.06666666666666</v>
      </c>
      <c r="Q1792" t="s">
        <v>8337</v>
      </c>
      <c r="R1792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9">
        <v>3000</v>
      </c>
      <c r="E1793" s="9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8">
        <f t="shared" si="108"/>
        <v>3.5666666666666664</v>
      </c>
      <c r="P1793" s="6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9">
        <v>25000</v>
      </c>
      <c r="E1794" s="9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8">
        <f t="shared" si="108"/>
        <v>61.124000000000002</v>
      </c>
      <c r="P1794" s="6">
        <f t="shared" si="109"/>
        <v>109.93525179856115</v>
      </c>
      <c r="Q1794" t="s">
        <v>8337</v>
      </c>
      <c r="R1794" t="s">
        <v>8338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9">
        <v>3000</v>
      </c>
      <c r="E1795" s="9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8">
        <f t="shared" ref="O1795:O1858" si="112">E1795/D1795*100</f>
        <v>1.3333333333333335</v>
      </c>
      <c r="P1795" s="6">
        <f t="shared" ref="P1795:P1858" si="113">AVERAGE(E1795/L1795)</f>
        <v>20</v>
      </c>
      <c r="Q1795" t="s">
        <v>8337</v>
      </c>
      <c r="R1795" t="s">
        <v>8338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9">
        <v>9000</v>
      </c>
      <c r="E1796" s="9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8">
        <f t="shared" si="112"/>
        <v>11.077777777777778</v>
      </c>
      <c r="P1796" s="6">
        <f t="shared" si="113"/>
        <v>55.388888888888886</v>
      </c>
      <c r="Q1796" t="s">
        <v>8337</v>
      </c>
      <c r="R1796" t="s">
        <v>8338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8">
        <f t="shared" si="112"/>
        <v>38.735714285714288</v>
      </c>
      <c r="P1797" s="6">
        <f t="shared" si="113"/>
        <v>133.90123456790124</v>
      </c>
      <c r="Q1797" t="s">
        <v>8337</v>
      </c>
      <c r="R179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9">
        <v>19000</v>
      </c>
      <c r="E1798" s="9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8">
        <f t="shared" si="112"/>
        <v>22.05263157894737</v>
      </c>
      <c r="P1798" s="6">
        <f t="shared" si="113"/>
        <v>48.720930232558139</v>
      </c>
      <c r="Q1798" t="s">
        <v>8337</v>
      </c>
      <c r="R1798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9">
        <v>10000</v>
      </c>
      <c r="E1799" s="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8">
        <f t="shared" si="112"/>
        <v>67.55</v>
      </c>
      <c r="P1799" s="6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9">
        <v>16000</v>
      </c>
      <c r="E1800" s="9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8">
        <f t="shared" si="112"/>
        <v>13.637499999999999</v>
      </c>
      <c r="P1800" s="6">
        <f t="shared" si="113"/>
        <v>58.972972972972975</v>
      </c>
      <c r="Q1800" t="s">
        <v>8337</v>
      </c>
      <c r="R1800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9">
        <v>4000</v>
      </c>
      <c r="E1801" s="9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8">
        <f t="shared" si="112"/>
        <v>1.7457500000000001</v>
      </c>
      <c r="P1801" s="6">
        <f t="shared" si="113"/>
        <v>11.638333333333334</v>
      </c>
      <c r="Q1801" t="s">
        <v>8337</v>
      </c>
      <c r="R1801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9">
        <v>46260</v>
      </c>
      <c r="E1802" s="9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8">
        <f t="shared" si="112"/>
        <v>20.44963251188932</v>
      </c>
      <c r="P1802" s="6">
        <f t="shared" si="113"/>
        <v>83.716814159292042</v>
      </c>
      <c r="Q1802" t="s">
        <v>8337</v>
      </c>
      <c r="R1802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9">
        <v>17000</v>
      </c>
      <c r="E1803" s="9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8">
        <f t="shared" si="112"/>
        <v>13.852941176470587</v>
      </c>
      <c r="P1803" s="6">
        <f t="shared" si="113"/>
        <v>63.648648648648646</v>
      </c>
      <c r="Q1803" t="s">
        <v>8337</v>
      </c>
      <c r="R1803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8">
        <f t="shared" si="112"/>
        <v>48.485714285714288</v>
      </c>
      <c r="P1804" s="6">
        <f t="shared" si="113"/>
        <v>94.277777777777771</v>
      </c>
      <c r="Q1804" t="s">
        <v>8337</v>
      </c>
      <c r="R1804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9">
        <v>17500</v>
      </c>
      <c r="E1805" s="9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8">
        <f t="shared" si="112"/>
        <v>30.8</v>
      </c>
      <c r="P1805" s="6">
        <f t="shared" si="113"/>
        <v>71.86666666666666</v>
      </c>
      <c r="Q1805" t="s">
        <v>8337</v>
      </c>
      <c r="R1805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9">
        <v>15500</v>
      </c>
      <c r="E1806" s="9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8">
        <f t="shared" si="112"/>
        <v>35.174193548387095</v>
      </c>
      <c r="P1806" s="6">
        <f t="shared" si="113"/>
        <v>104.84615384615384</v>
      </c>
      <c r="Q1806" t="s">
        <v>8337</v>
      </c>
      <c r="R1806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8">
        <f t="shared" si="112"/>
        <v>36.404444444444444</v>
      </c>
      <c r="P1807" s="6">
        <f t="shared" si="113"/>
        <v>67.139344262295083</v>
      </c>
      <c r="Q1807" t="s">
        <v>8337</v>
      </c>
      <c r="R180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9">
        <v>20000</v>
      </c>
      <c r="E1808" s="9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8">
        <f t="shared" si="112"/>
        <v>2.9550000000000001</v>
      </c>
      <c r="P1808" s="6">
        <f t="shared" si="113"/>
        <v>73.875</v>
      </c>
      <c r="Q1808" t="s">
        <v>8337</v>
      </c>
      <c r="R1808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9">
        <v>5000</v>
      </c>
      <c r="E1809" s="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8">
        <f t="shared" si="112"/>
        <v>11.06</v>
      </c>
      <c r="P1809" s="6">
        <f t="shared" si="113"/>
        <v>69.125</v>
      </c>
      <c r="Q1809" t="s">
        <v>8337</v>
      </c>
      <c r="R1809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8">
        <f t="shared" si="112"/>
        <v>41.407142857142858</v>
      </c>
      <c r="P1810" s="6">
        <f t="shared" si="113"/>
        <v>120.77083333333333</v>
      </c>
      <c r="Q1810" t="s">
        <v>8337</v>
      </c>
      <c r="R1810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8">
        <f t="shared" si="112"/>
        <v>10.857142857142858</v>
      </c>
      <c r="P1811" s="6">
        <f t="shared" si="113"/>
        <v>42.222222222222221</v>
      </c>
      <c r="Q1811" t="s">
        <v>8337</v>
      </c>
      <c r="R1811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9">
        <v>450</v>
      </c>
      <c r="E1812" s="9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8">
        <f t="shared" si="112"/>
        <v>3.3333333333333335</v>
      </c>
      <c r="P1812" s="6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9">
        <v>54000</v>
      </c>
      <c r="E1813" s="9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8">
        <f t="shared" si="112"/>
        <v>7.407407407407407E-2</v>
      </c>
      <c r="P1813" s="6">
        <f t="shared" si="113"/>
        <v>1.5384615384615385</v>
      </c>
      <c r="Q1813" t="s">
        <v>8337</v>
      </c>
      <c r="R1813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9">
        <v>6500</v>
      </c>
      <c r="E1814" s="9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8">
        <f t="shared" si="112"/>
        <v>13.307692307692307</v>
      </c>
      <c r="P1814" s="6">
        <f t="shared" si="113"/>
        <v>37.608695652173914</v>
      </c>
      <c r="Q1814" t="s">
        <v>8337</v>
      </c>
      <c r="R1814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9">
        <v>8750</v>
      </c>
      <c r="E1815" s="9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8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9">
        <v>12000</v>
      </c>
      <c r="E1816" s="9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8">
        <f t="shared" si="112"/>
        <v>49.183333333333337</v>
      </c>
      <c r="P1816" s="6">
        <f t="shared" si="113"/>
        <v>42.157142857142858</v>
      </c>
      <c r="Q1816" t="s">
        <v>8337</v>
      </c>
      <c r="R1816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9">
        <v>3000</v>
      </c>
      <c r="E1817" s="9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8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9">
        <v>25000</v>
      </c>
      <c r="E1818" s="9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8">
        <f t="shared" si="112"/>
        <v>2.036</v>
      </c>
      <c r="P1818" s="6">
        <f t="shared" si="113"/>
        <v>84.833333333333329</v>
      </c>
      <c r="Q1818" t="s">
        <v>8337</v>
      </c>
      <c r="R1818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9">
        <v>18000</v>
      </c>
      <c r="E1819" s="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8">
        <f t="shared" si="112"/>
        <v>52.327777777777776</v>
      </c>
      <c r="P1819" s="6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9">
        <v>15000</v>
      </c>
      <c r="E1820" s="9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8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9">
        <v>1200</v>
      </c>
      <c r="E1821" s="9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8">
        <f t="shared" si="112"/>
        <v>2.083333333333333</v>
      </c>
      <c r="P1821" s="6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9">
        <v>26000</v>
      </c>
      <c r="E1822" s="9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8">
        <f t="shared" si="112"/>
        <v>6.565384615384616</v>
      </c>
      <c r="P1822" s="6">
        <f t="shared" si="113"/>
        <v>213.375</v>
      </c>
      <c r="Q1822" t="s">
        <v>8337</v>
      </c>
      <c r="R1822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9">
        <v>2500</v>
      </c>
      <c r="E1823" s="9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8">
        <f t="shared" si="112"/>
        <v>134.88999999999999</v>
      </c>
      <c r="P1823" s="6">
        <f t="shared" si="113"/>
        <v>59.162280701754383</v>
      </c>
      <c r="Q1823" t="s">
        <v>8324</v>
      </c>
      <c r="R1823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8">
        <f t="shared" si="112"/>
        <v>100</v>
      </c>
      <c r="P1824" s="6">
        <f t="shared" si="113"/>
        <v>27.272727272727273</v>
      </c>
      <c r="Q1824" t="s">
        <v>8324</v>
      </c>
      <c r="R1824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9">
        <v>700</v>
      </c>
      <c r="E1825" s="9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8">
        <f t="shared" si="112"/>
        <v>115.85714285714286</v>
      </c>
      <c r="P1825" s="6">
        <f t="shared" si="113"/>
        <v>24.575757575757574</v>
      </c>
      <c r="Q1825" t="s">
        <v>8324</v>
      </c>
      <c r="R1825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9">
        <v>3000</v>
      </c>
      <c r="E1826" s="9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8">
        <f t="shared" si="112"/>
        <v>100.06666666666666</v>
      </c>
      <c r="P1826" s="6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9">
        <v>2000</v>
      </c>
      <c r="E1827" s="9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8">
        <f t="shared" si="112"/>
        <v>105.05</v>
      </c>
      <c r="P1827" s="6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9">
        <v>2000</v>
      </c>
      <c r="E1828" s="9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8">
        <f t="shared" si="112"/>
        <v>101</v>
      </c>
      <c r="P1828" s="6">
        <f t="shared" si="113"/>
        <v>53.157894736842103</v>
      </c>
      <c r="Q1828" t="s">
        <v>8324</v>
      </c>
      <c r="R1828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9">
        <v>8000</v>
      </c>
      <c r="E1829" s="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8">
        <f t="shared" si="112"/>
        <v>100.66250000000001</v>
      </c>
      <c r="P1829" s="6">
        <f t="shared" si="113"/>
        <v>83.885416666666671</v>
      </c>
      <c r="Q1829" t="s">
        <v>8324</v>
      </c>
      <c r="R1829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9">
        <v>20000</v>
      </c>
      <c r="E1830" s="9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8">
        <f t="shared" si="112"/>
        <v>100.16000000000001</v>
      </c>
      <c r="P1830" s="6">
        <f t="shared" si="113"/>
        <v>417.33333333333331</v>
      </c>
      <c r="Q1830" t="s">
        <v>8324</v>
      </c>
      <c r="R1830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9">
        <v>1500</v>
      </c>
      <c r="E1831" s="9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8">
        <f t="shared" si="112"/>
        <v>166.68333333333334</v>
      </c>
      <c r="P1831" s="6">
        <f t="shared" si="113"/>
        <v>75.765151515151516</v>
      </c>
      <c r="Q1831" t="s">
        <v>8324</v>
      </c>
      <c r="R1831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9">
        <v>15000</v>
      </c>
      <c r="E1832" s="9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8">
        <f t="shared" si="112"/>
        <v>101.53333333333335</v>
      </c>
      <c r="P1832" s="6">
        <f t="shared" si="113"/>
        <v>67.389380530973455</v>
      </c>
      <c r="Q1832" t="s">
        <v>8324</v>
      </c>
      <c r="R1832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9">
        <v>1000</v>
      </c>
      <c r="E1833" s="9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8">
        <f t="shared" si="112"/>
        <v>103</v>
      </c>
      <c r="P1833" s="6">
        <f t="shared" si="113"/>
        <v>73.571428571428569</v>
      </c>
      <c r="Q1833" t="s">
        <v>8324</v>
      </c>
      <c r="R1833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9">
        <v>350</v>
      </c>
      <c r="E1834" s="9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8">
        <f t="shared" si="112"/>
        <v>142.85714285714286</v>
      </c>
      <c r="P1834" s="6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9">
        <v>400</v>
      </c>
      <c r="E1835" s="9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8">
        <f t="shared" si="112"/>
        <v>262.5</v>
      </c>
      <c r="P1835" s="6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9">
        <v>10000</v>
      </c>
      <c r="E1836" s="9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8">
        <f t="shared" si="112"/>
        <v>118.05000000000001</v>
      </c>
      <c r="P1836" s="6">
        <f t="shared" si="113"/>
        <v>131.16666666666666</v>
      </c>
      <c r="Q1836" t="s">
        <v>8324</v>
      </c>
      <c r="R1836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9">
        <v>500</v>
      </c>
      <c r="E1837" s="9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8">
        <f t="shared" si="112"/>
        <v>104</v>
      </c>
      <c r="P1837" s="6">
        <f t="shared" si="113"/>
        <v>47.272727272727273</v>
      </c>
      <c r="Q1837" t="s">
        <v>8324</v>
      </c>
      <c r="R183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9">
        <v>5000</v>
      </c>
      <c r="E1838" s="9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8">
        <f t="shared" si="112"/>
        <v>200.34</v>
      </c>
      <c r="P1838" s="6">
        <f t="shared" si="113"/>
        <v>182.12727272727273</v>
      </c>
      <c r="Q1838" t="s">
        <v>8324</v>
      </c>
      <c r="R1838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9">
        <v>600</v>
      </c>
      <c r="E1839" s="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8">
        <f t="shared" si="112"/>
        <v>306.83333333333331</v>
      </c>
      <c r="P1839" s="6">
        <f t="shared" si="113"/>
        <v>61.366666666666667</v>
      </c>
      <c r="Q1839" t="s">
        <v>8324</v>
      </c>
      <c r="R1839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9">
        <v>1000</v>
      </c>
      <c r="E1840" s="9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8">
        <f t="shared" si="112"/>
        <v>100.149</v>
      </c>
      <c r="P1840" s="6">
        <f t="shared" si="113"/>
        <v>35.767499999999998</v>
      </c>
      <c r="Q1840" t="s">
        <v>8324</v>
      </c>
      <c r="R1840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9">
        <v>1000</v>
      </c>
      <c r="E1841" s="9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8">
        <f t="shared" si="112"/>
        <v>205.29999999999998</v>
      </c>
      <c r="P1841" s="6">
        <f t="shared" si="113"/>
        <v>45.62222222222222</v>
      </c>
      <c r="Q1841" t="s">
        <v>8324</v>
      </c>
      <c r="R1841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9">
        <v>900</v>
      </c>
      <c r="E1842" s="9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8">
        <f t="shared" si="112"/>
        <v>108.88888888888889</v>
      </c>
      <c r="P1842" s="6">
        <f t="shared" si="113"/>
        <v>75.384615384615387</v>
      </c>
      <c r="Q1842" t="s">
        <v>8324</v>
      </c>
      <c r="R1842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9">
        <v>2000</v>
      </c>
      <c r="E1843" s="9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8">
        <f t="shared" si="112"/>
        <v>101.75</v>
      </c>
      <c r="P1843" s="6">
        <f t="shared" si="113"/>
        <v>50.875</v>
      </c>
      <c r="Q1843" t="s">
        <v>8324</v>
      </c>
      <c r="R1843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9">
        <v>2000</v>
      </c>
      <c r="E1844" s="9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8">
        <f t="shared" si="112"/>
        <v>125.25</v>
      </c>
      <c r="P1844" s="6">
        <f t="shared" si="113"/>
        <v>119.28571428571429</v>
      </c>
      <c r="Q1844" t="s">
        <v>8324</v>
      </c>
      <c r="R1844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9">
        <v>10000</v>
      </c>
      <c r="E1845" s="9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8">
        <f t="shared" si="112"/>
        <v>124.0061</v>
      </c>
      <c r="P1845" s="6">
        <f t="shared" si="113"/>
        <v>92.541865671641801</v>
      </c>
      <c r="Q1845" t="s">
        <v>8324</v>
      </c>
      <c r="R1845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9">
        <v>1500</v>
      </c>
      <c r="E1846" s="9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8">
        <f t="shared" si="112"/>
        <v>101.4</v>
      </c>
      <c r="P1846" s="6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9">
        <v>1000</v>
      </c>
      <c r="E1847" s="9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8">
        <f t="shared" si="112"/>
        <v>100</v>
      </c>
      <c r="P1847" s="6">
        <f t="shared" si="113"/>
        <v>52.631578947368418</v>
      </c>
      <c r="Q1847" t="s">
        <v>8324</v>
      </c>
      <c r="R184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9">
        <v>15000</v>
      </c>
      <c r="E1848" s="9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8">
        <f t="shared" si="112"/>
        <v>137.92666666666668</v>
      </c>
      <c r="P1848" s="6">
        <f t="shared" si="113"/>
        <v>98.990430622009569</v>
      </c>
      <c r="Q1848" t="s">
        <v>8324</v>
      </c>
      <c r="R1848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9">
        <v>2500</v>
      </c>
      <c r="E1849" s="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8">
        <f t="shared" si="112"/>
        <v>120.88000000000001</v>
      </c>
      <c r="P1849" s="6">
        <f t="shared" si="113"/>
        <v>79.526315789473685</v>
      </c>
      <c r="Q1849" t="s">
        <v>8324</v>
      </c>
      <c r="R1849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9">
        <v>3000</v>
      </c>
      <c r="E1850" s="9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8">
        <f t="shared" si="112"/>
        <v>107.36666666666667</v>
      </c>
      <c r="P1850" s="6">
        <f t="shared" si="113"/>
        <v>134.20833333333334</v>
      </c>
      <c r="Q1850" t="s">
        <v>8324</v>
      </c>
      <c r="R1850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9">
        <v>300</v>
      </c>
      <c r="E1851" s="9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8">
        <f t="shared" si="112"/>
        <v>100.33333333333334</v>
      </c>
      <c r="P1851" s="6">
        <f t="shared" si="113"/>
        <v>37.625</v>
      </c>
      <c r="Q1851" t="s">
        <v>8324</v>
      </c>
      <c r="R1851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9">
        <v>9000</v>
      </c>
      <c r="E1852" s="9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8">
        <f t="shared" si="112"/>
        <v>101.52222222222223</v>
      </c>
      <c r="P1852" s="6">
        <f t="shared" si="113"/>
        <v>51.044692737430168</v>
      </c>
      <c r="Q1852" t="s">
        <v>8324</v>
      </c>
      <c r="R1852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9">
        <v>1300</v>
      </c>
      <c r="E1853" s="9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8">
        <f t="shared" si="112"/>
        <v>100.07692307692308</v>
      </c>
      <c r="P1853" s="6">
        <f t="shared" si="113"/>
        <v>50.03846153846154</v>
      </c>
      <c r="Q1853" t="s">
        <v>8324</v>
      </c>
      <c r="R1853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9">
        <v>15000</v>
      </c>
      <c r="E1854" s="9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8">
        <f t="shared" si="112"/>
        <v>116.96666666666667</v>
      </c>
      <c r="P1854" s="6">
        <f t="shared" si="113"/>
        <v>133.93129770992365</v>
      </c>
      <c r="Q1854" t="s">
        <v>8324</v>
      </c>
      <c r="R1854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9">
        <v>800</v>
      </c>
      <c r="E1855" s="9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8">
        <f t="shared" si="112"/>
        <v>101.875</v>
      </c>
      <c r="P1855" s="6">
        <f t="shared" si="113"/>
        <v>58.214285714285715</v>
      </c>
      <c r="Q1855" t="s">
        <v>8324</v>
      </c>
      <c r="R1855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9">
        <v>15000</v>
      </c>
      <c r="E1856" s="9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8">
        <f t="shared" si="112"/>
        <v>102.12366666666665</v>
      </c>
      <c r="P1856" s="6">
        <f t="shared" si="113"/>
        <v>88.037643678160919</v>
      </c>
      <c r="Q1856" t="s">
        <v>8324</v>
      </c>
      <c r="R1856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8">
        <f t="shared" si="112"/>
        <v>154.05897142857143</v>
      </c>
      <c r="P1857" s="6">
        <f t="shared" si="113"/>
        <v>70.576753926701571</v>
      </c>
      <c r="Q1857" t="s">
        <v>8324</v>
      </c>
      <c r="R185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9">
        <v>2000</v>
      </c>
      <c r="E1858" s="9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8">
        <f t="shared" si="112"/>
        <v>101.25</v>
      </c>
      <c r="P1858" s="6">
        <f t="shared" si="113"/>
        <v>53.289473684210527</v>
      </c>
      <c r="Q1858" t="s">
        <v>8324</v>
      </c>
      <c r="R1858" t="s">
        <v>8325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9">
        <v>3000</v>
      </c>
      <c r="E1859" s="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8">
        <f t="shared" ref="O1859:O1922" si="116">E1859/D1859*100</f>
        <v>100</v>
      </c>
      <c r="P1859" s="6">
        <f t="shared" ref="P1859:P1922" si="117">AVERAGE(E1859/L1859)</f>
        <v>136.36363636363637</v>
      </c>
      <c r="Q1859" t="s">
        <v>8324</v>
      </c>
      <c r="R1859" t="s">
        <v>8325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9">
        <v>5555.55</v>
      </c>
      <c r="E1860" s="9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8">
        <f t="shared" si="116"/>
        <v>108.74800874800874</v>
      </c>
      <c r="P1860" s="6">
        <f t="shared" si="117"/>
        <v>40.547315436241611</v>
      </c>
      <c r="Q1860" t="s">
        <v>8324</v>
      </c>
      <c r="R1860" t="s">
        <v>8325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9">
        <v>3000</v>
      </c>
      <c r="E1861" s="9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8">
        <f t="shared" si="116"/>
        <v>131.83333333333334</v>
      </c>
      <c r="P1861" s="6">
        <f t="shared" si="117"/>
        <v>70.625</v>
      </c>
      <c r="Q1861" t="s">
        <v>8324</v>
      </c>
      <c r="R1861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9">
        <v>750</v>
      </c>
      <c r="E1862" s="9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8">
        <f t="shared" si="116"/>
        <v>133.46666666666667</v>
      </c>
      <c r="P1862" s="6">
        <f t="shared" si="117"/>
        <v>52.684210526315788</v>
      </c>
      <c r="Q1862" t="s">
        <v>8324</v>
      </c>
      <c r="R1862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9">
        <v>250000</v>
      </c>
      <c r="E1863" s="9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8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9">
        <v>18000</v>
      </c>
      <c r="E1864" s="9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8">
        <f t="shared" si="116"/>
        <v>8.0833333333333321</v>
      </c>
      <c r="P1864" s="6">
        <f t="shared" si="117"/>
        <v>90.9375</v>
      </c>
      <c r="Q1864" t="s">
        <v>8332</v>
      </c>
      <c r="R1864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9">
        <v>2500</v>
      </c>
      <c r="E1865" s="9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8">
        <f t="shared" si="116"/>
        <v>0.4</v>
      </c>
      <c r="P1865" s="6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9">
        <v>6500</v>
      </c>
      <c r="E1866" s="9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8">
        <f t="shared" si="116"/>
        <v>42.892307692307689</v>
      </c>
      <c r="P1866" s="6">
        <f t="shared" si="117"/>
        <v>58.083333333333336</v>
      </c>
      <c r="Q1866" t="s">
        <v>8332</v>
      </c>
      <c r="R1866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9">
        <v>110000</v>
      </c>
      <c r="E1867" s="9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8">
        <f t="shared" si="116"/>
        <v>3.6363636363636364E-3</v>
      </c>
      <c r="P1867" s="6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9">
        <v>25000</v>
      </c>
      <c r="E1868" s="9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8">
        <f t="shared" si="116"/>
        <v>0.5</v>
      </c>
      <c r="P1868" s="6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9">
        <v>20000</v>
      </c>
      <c r="E1869" s="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8">
        <f t="shared" si="116"/>
        <v>0.05</v>
      </c>
      <c r="P1869" s="6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9">
        <v>25000</v>
      </c>
      <c r="E1870" s="9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8">
        <f t="shared" si="116"/>
        <v>4.8680000000000003</v>
      </c>
      <c r="P1870" s="6">
        <f t="shared" si="117"/>
        <v>71.588235294117652</v>
      </c>
      <c r="Q1870" t="s">
        <v>8332</v>
      </c>
      <c r="R1870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9">
        <v>10000</v>
      </c>
      <c r="E1871" s="9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8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9">
        <v>3500</v>
      </c>
      <c r="E1872" s="9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8">
        <f t="shared" si="116"/>
        <v>10.314285714285715</v>
      </c>
      <c r="P1872" s="6">
        <f t="shared" si="117"/>
        <v>32.81818181818182</v>
      </c>
      <c r="Q1872" t="s">
        <v>8332</v>
      </c>
      <c r="R1872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9">
        <v>6500</v>
      </c>
      <c r="E1873" s="9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8">
        <f t="shared" si="116"/>
        <v>71.784615384615378</v>
      </c>
      <c r="P1873" s="6">
        <f t="shared" si="117"/>
        <v>49.11578947368421</v>
      </c>
      <c r="Q1873" t="s">
        <v>8332</v>
      </c>
      <c r="R1873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9">
        <v>20000</v>
      </c>
      <c r="E1874" s="9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8">
        <f t="shared" si="116"/>
        <v>1.06</v>
      </c>
      <c r="P1874" s="6">
        <f t="shared" si="117"/>
        <v>16.307692307692307</v>
      </c>
      <c r="Q1874" t="s">
        <v>8332</v>
      </c>
      <c r="R1874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8">
        <f t="shared" si="116"/>
        <v>0.44999999999999996</v>
      </c>
      <c r="P1875" s="6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9">
        <v>160000</v>
      </c>
      <c r="E1876" s="9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8">
        <f t="shared" si="116"/>
        <v>1.6250000000000001E-2</v>
      </c>
      <c r="P1876" s="6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9">
        <v>10000</v>
      </c>
      <c r="E1877" s="9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8">
        <f t="shared" si="116"/>
        <v>0.51</v>
      </c>
      <c r="P1877" s="6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9">
        <v>280</v>
      </c>
      <c r="E1878" s="9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8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9">
        <v>60</v>
      </c>
      <c r="E1879" s="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8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9">
        <v>8000</v>
      </c>
      <c r="E1880" s="9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8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8">
        <f t="shared" si="116"/>
        <v>0.12</v>
      </c>
      <c r="P1881" s="6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9">
        <v>5000</v>
      </c>
      <c r="E1882" s="9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8">
        <f t="shared" si="116"/>
        <v>20.080000000000002</v>
      </c>
      <c r="P1882" s="6">
        <f t="shared" si="117"/>
        <v>41.833333333333336</v>
      </c>
      <c r="Q1882" t="s">
        <v>8332</v>
      </c>
      <c r="R1882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9">
        <v>2000</v>
      </c>
      <c r="E1883" s="9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8">
        <f t="shared" si="116"/>
        <v>172.68449999999999</v>
      </c>
      <c r="P1883" s="6">
        <f t="shared" si="117"/>
        <v>49.338428571428572</v>
      </c>
      <c r="Q1883" t="s">
        <v>8324</v>
      </c>
      <c r="R1883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9">
        <v>3350</v>
      </c>
      <c r="E1884" s="9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8">
        <f t="shared" si="116"/>
        <v>100.8955223880597</v>
      </c>
      <c r="P1884" s="6">
        <f t="shared" si="117"/>
        <v>41.728395061728392</v>
      </c>
      <c r="Q1884" t="s">
        <v>8324</v>
      </c>
      <c r="R1884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9">
        <v>999</v>
      </c>
      <c r="E1885" s="9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8">
        <f t="shared" si="116"/>
        <v>104.8048048048048</v>
      </c>
      <c r="P1885" s="6">
        <f t="shared" si="117"/>
        <v>32.71875</v>
      </c>
      <c r="Q1885" t="s">
        <v>8324</v>
      </c>
      <c r="R1885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9">
        <v>1000</v>
      </c>
      <c r="E1886" s="9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8">
        <f t="shared" si="116"/>
        <v>135.1</v>
      </c>
      <c r="P1886" s="6">
        <f t="shared" si="117"/>
        <v>51.96153846153846</v>
      </c>
      <c r="Q1886" t="s">
        <v>8324</v>
      </c>
      <c r="R1886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9">
        <v>4575</v>
      </c>
      <c r="E1887" s="9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8">
        <f t="shared" si="116"/>
        <v>116.32786885245903</v>
      </c>
      <c r="P1887" s="6">
        <f t="shared" si="117"/>
        <v>50.685714285714283</v>
      </c>
      <c r="Q1887" t="s">
        <v>8324</v>
      </c>
      <c r="R188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9">
        <v>1200</v>
      </c>
      <c r="E1888" s="9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8">
        <f t="shared" si="116"/>
        <v>102.08333333333333</v>
      </c>
      <c r="P1888" s="6">
        <f t="shared" si="117"/>
        <v>42.241379310344826</v>
      </c>
      <c r="Q1888" t="s">
        <v>8324</v>
      </c>
      <c r="R1888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8">
        <f t="shared" si="116"/>
        <v>111.16666666666666</v>
      </c>
      <c r="P1889" s="6">
        <f t="shared" si="117"/>
        <v>416.875</v>
      </c>
      <c r="Q1889" t="s">
        <v>8324</v>
      </c>
      <c r="R1889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9">
        <v>2500</v>
      </c>
      <c r="E1890" s="9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8">
        <f t="shared" si="116"/>
        <v>166.08</v>
      </c>
      <c r="P1890" s="6">
        <f t="shared" si="117"/>
        <v>46.651685393258425</v>
      </c>
      <c r="Q1890" t="s">
        <v>8324</v>
      </c>
      <c r="R1890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9">
        <v>2000</v>
      </c>
      <c r="E1891" s="9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8">
        <f t="shared" si="116"/>
        <v>106.60000000000001</v>
      </c>
      <c r="P1891" s="6">
        <f t="shared" si="117"/>
        <v>48.454545454545453</v>
      </c>
      <c r="Q1891" t="s">
        <v>8324</v>
      </c>
      <c r="R1891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9">
        <v>12000</v>
      </c>
      <c r="E1892" s="9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8">
        <f t="shared" si="116"/>
        <v>144.58441666666667</v>
      </c>
      <c r="P1892" s="6">
        <f t="shared" si="117"/>
        <v>70.5289837398374</v>
      </c>
      <c r="Q1892" t="s">
        <v>8324</v>
      </c>
      <c r="R1892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9">
        <v>10000</v>
      </c>
      <c r="E1893" s="9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8">
        <f t="shared" si="116"/>
        <v>105.55000000000001</v>
      </c>
      <c r="P1893" s="6">
        <f t="shared" si="117"/>
        <v>87.958333333333329</v>
      </c>
      <c r="Q1893" t="s">
        <v>8324</v>
      </c>
      <c r="R1893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9">
        <v>500</v>
      </c>
      <c r="E1894" s="9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8">
        <f t="shared" si="116"/>
        <v>136.60000000000002</v>
      </c>
      <c r="P1894" s="6">
        <f t="shared" si="117"/>
        <v>26.26923076923077</v>
      </c>
      <c r="Q1894" t="s">
        <v>8324</v>
      </c>
      <c r="R1894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9">
        <v>2500</v>
      </c>
      <c r="E1895" s="9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8">
        <f t="shared" si="116"/>
        <v>104</v>
      </c>
      <c r="P1895" s="6">
        <f t="shared" si="117"/>
        <v>57.777777777777779</v>
      </c>
      <c r="Q1895" t="s">
        <v>8324</v>
      </c>
      <c r="R1895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9">
        <v>1000</v>
      </c>
      <c r="E1896" s="9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8">
        <f t="shared" si="116"/>
        <v>114.5</v>
      </c>
      <c r="P1896" s="6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9">
        <v>9072</v>
      </c>
      <c r="E1897" s="9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8">
        <f t="shared" si="116"/>
        <v>101.71957671957672</v>
      </c>
      <c r="P1897" s="6">
        <f t="shared" si="117"/>
        <v>196.34042553191489</v>
      </c>
      <c r="Q1897" t="s">
        <v>8324</v>
      </c>
      <c r="R189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9">
        <v>451</v>
      </c>
      <c r="E1898" s="9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8">
        <f t="shared" si="116"/>
        <v>123.94678492239468</v>
      </c>
      <c r="P1898" s="6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9">
        <v>6350</v>
      </c>
      <c r="E1899" s="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8">
        <f t="shared" si="116"/>
        <v>102.45669291338582</v>
      </c>
      <c r="P1899" s="6">
        <f t="shared" si="117"/>
        <v>35.551912568306008</v>
      </c>
      <c r="Q1899" t="s">
        <v>8324</v>
      </c>
      <c r="R1899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9">
        <v>1000</v>
      </c>
      <c r="E1900" s="9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8">
        <f t="shared" si="116"/>
        <v>144.5</v>
      </c>
      <c r="P1900" s="6">
        <f t="shared" si="117"/>
        <v>68.80952380952381</v>
      </c>
      <c r="Q1900" t="s">
        <v>8324</v>
      </c>
      <c r="R1900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9">
        <v>900</v>
      </c>
      <c r="E1901" s="9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8">
        <f t="shared" si="116"/>
        <v>133.33333333333331</v>
      </c>
      <c r="P1901" s="6">
        <f t="shared" si="117"/>
        <v>28.571428571428573</v>
      </c>
      <c r="Q1901" t="s">
        <v>8324</v>
      </c>
      <c r="R1901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9">
        <v>2500</v>
      </c>
      <c r="E1902" s="9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8">
        <f t="shared" si="116"/>
        <v>109.3644</v>
      </c>
      <c r="P1902" s="6">
        <f t="shared" si="117"/>
        <v>50.631666666666668</v>
      </c>
      <c r="Q1902" t="s">
        <v>8324</v>
      </c>
      <c r="R1902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9">
        <v>99000</v>
      </c>
      <c r="E1903" s="9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8">
        <f t="shared" si="116"/>
        <v>2.6969696969696968</v>
      </c>
      <c r="P1903" s="6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8">
        <f t="shared" si="116"/>
        <v>1.2</v>
      </c>
      <c r="P1904" s="6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9">
        <v>3000</v>
      </c>
      <c r="E1905" s="9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8">
        <f t="shared" si="116"/>
        <v>46.6</v>
      </c>
      <c r="P1905" s="6">
        <f t="shared" si="117"/>
        <v>34.097560975609753</v>
      </c>
      <c r="Q1905" t="s">
        <v>8318</v>
      </c>
      <c r="R1905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9">
        <v>50000</v>
      </c>
      <c r="E1906" s="9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8">
        <f t="shared" si="116"/>
        <v>0.1</v>
      </c>
      <c r="P1906" s="6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9">
        <v>25000</v>
      </c>
      <c r="E1907" s="9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8">
        <f t="shared" si="116"/>
        <v>0.16800000000000001</v>
      </c>
      <c r="P1907" s="6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9">
        <v>50000</v>
      </c>
      <c r="E1908" s="9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8">
        <f t="shared" si="116"/>
        <v>42.76</v>
      </c>
      <c r="P1908" s="6">
        <f t="shared" si="117"/>
        <v>215.95959595959596</v>
      </c>
      <c r="Q1908" t="s">
        <v>8318</v>
      </c>
      <c r="R1908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9">
        <v>30000</v>
      </c>
      <c r="E1909" s="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8">
        <f t="shared" si="116"/>
        <v>0.28333333333333333</v>
      </c>
      <c r="P1909" s="6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9">
        <v>25000</v>
      </c>
      <c r="E1910" s="9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8">
        <f t="shared" si="116"/>
        <v>1.7319999999999998</v>
      </c>
      <c r="P1910" s="6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9">
        <v>35000</v>
      </c>
      <c r="E1911" s="9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8">
        <f t="shared" si="116"/>
        <v>14.111428571428572</v>
      </c>
      <c r="P1911" s="6">
        <f t="shared" si="117"/>
        <v>129.97368421052633</v>
      </c>
      <c r="Q1911" t="s">
        <v>8318</v>
      </c>
      <c r="R1911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8">
        <f t="shared" si="116"/>
        <v>39.395294117647055</v>
      </c>
      <c r="P1912" s="6">
        <f t="shared" si="117"/>
        <v>117.49473684210527</v>
      </c>
      <c r="Q1912" t="s">
        <v>8318</v>
      </c>
      <c r="R1912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9">
        <v>42500</v>
      </c>
      <c r="E1913" s="9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8">
        <f t="shared" si="116"/>
        <v>2.3529411764705882E-2</v>
      </c>
      <c r="P1913" s="6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9">
        <v>5000</v>
      </c>
      <c r="E1914" s="9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8">
        <f t="shared" si="116"/>
        <v>59.3</v>
      </c>
      <c r="P1914" s="6">
        <f t="shared" si="117"/>
        <v>70.595238095238102</v>
      </c>
      <c r="Q1914" t="s">
        <v>8318</v>
      </c>
      <c r="R1914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9">
        <v>48000</v>
      </c>
      <c r="E1915" s="9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8">
        <f t="shared" si="116"/>
        <v>1.3270833333333334</v>
      </c>
      <c r="P1915" s="6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9">
        <v>666</v>
      </c>
      <c r="E1916" s="9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8">
        <f t="shared" si="116"/>
        <v>9.0090090090090094</v>
      </c>
      <c r="P1916" s="6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9">
        <v>500</v>
      </c>
      <c r="E1917" s="9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8">
        <f t="shared" si="116"/>
        <v>1.6</v>
      </c>
      <c r="P1917" s="6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9">
        <v>20000</v>
      </c>
      <c r="E1918" s="9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8">
        <f t="shared" si="116"/>
        <v>0.51</v>
      </c>
      <c r="P1918" s="6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9">
        <v>390000</v>
      </c>
      <c r="E1919" s="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8">
        <f t="shared" si="116"/>
        <v>52.570512820512818</v>
      </c>
      <c r="P1919" s="6">
        <f t="shared" si="117"/>
        <v>2928.9285714285716</v>
      </c>
      <c r="Q1919" t="s">
        <v>8318</v>
      </c>
      <c r="R1919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9">
        <v>25000</v>
      </c>
      <c r="E1920" s="9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8">
        <f t="shared" si="116"/>
        <v>1.04</v>
      </c>
      <c r="P1920" s="6">
        <f t="shared" si="117"/>
        <v>28.888888888888889</v>
      </c>
      <c r="Q1920" t="s">
        <v>8318</v>
      </c>
      <c r="R1920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9">
        <v>500</v>
      </c>
      <c r="E1921" s="9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8">
        <f t="shared" si="116"/>
        <v>47.4</v>
      </c>
      <c r="P1921" s="6">
        <f t="shared" si="117"/>
        <v>29.625</v>
      </c>
      <c r="Q1921" t="s">
        <v>8318</v>
      </c>
      <c r="R1921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9">
        <v>10000</v>
      </c>
      <c r="E1922" s="9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8">
        <f t="shared" si="116"/>
        <v>43.03</v>
      </c>
      <c r="P1922" s="6">
        <f t="shared" si="117"/>
        <v>40.980952380952381</v>
      </c>
      <c r="Q1922" t="s">
        <v>8318</v>
      </c>
      <c r="R1922" t="s">
        <v>8347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9">
        <v>1500</v>
      </c>
      <c r="E1923" s="9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8">
        <f t="shared" ref="O1923:O1986" si="120">E1923/D1923*100</f>
        <v>136.80000000000001</v>
      </c>
      <c r="P1923" s="6">
        <f t="shared" ref="P1923:P1986" si="121">AVERAGE(E1923/L1923)</f>
        <v>54</v>
      </c>
      <c r="Q1923" t="s">
        <v>8324</v>
      </c>
      <c r="R1923" t="s">
        <v>8328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9">
        <v>2000</v>
      </c>
      <c r="E1924" s="9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8">
        <f t="shared" si="120"/>
        <v>115.55</v>
      </c>
      <c r="P1924" s="6">
        <f t="shared" si="121"/>
        <v>36.109375</v>
      </c>
      <c r="Q1924" t="s">
        <v>8324</v>
      </c>
      <c r="R1924" t="s">
        <v>8328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9">
        <v>125</v>
      </c>
      <c r="E1925" s="9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8">
        <f t="shared" si="120"/>
        <v>240.79999999999998</v>
      </c>
      <c r="P1925" s="6">
        <f t="shared" si="121"/>
        <v>23.153846153846153</v>
      </c>
      <c r="Q1925" t="s">
        <v>8324</v>
      </c>
      <c r="R1925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9">
        <v>3000</v>
      </c>
      <c r="E1926" s="9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8">
        <f t="shared" si="120"/>
        <v>114.39999999999999</v>
      </c>
      <c r="P1926" s="6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9">
        <v>1500</v>
      </c>
      <c r="E1927" s="9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8">
        <f t="shared" si="120"/>
        <v>110.33333333333333</v>
      </c>
      <c r="P1927" s="6">
        <f t="shared" si="121"/>
        <v>31.826923076923077</v>
      </c>
      <c r="Q1927" t="s">
        <v>8324</v>
      </c>
      <c r="R192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9">
        <v>1500</v>
      </c>
      <c r="E1928" s="9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8">
        <f t="shared" si="120"/>
        <v>195.37933333333334</v>
      </c>
      <c r="P1928" s="6">
        <f t="shared" si="121"/>
        <v>27.3896261682243</v>
      </c>
      <c r="Q1928" t="s">
        <v>8324</v>
      </c>
      <c r="R1928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9">
        <v>600</v>
      </c>
      <c r="E1929" s="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8">
        <f t="shared" si="120"/>
        <v>103.33333333333334</v>
      </c>
      <c r="P1929" s="6">
        <f t="shared" si="121"/>
        <v>56.363636363636367</v>
      </c>
      <c r="Q1929" t="s">
        <v>8324</v>
      </c>
      <c r="R1929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9">
        <v>2550</v>
      </c>
      <c r="E1930" s="9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8">
        <f t="shared" si="120"/>
        <v>103.1372549019608</v>
      </c>
      <c r="P1930" s="6">
        <f t="shared" si="121"/>
        <v>77.352941176470594</v>
      </c>
      <c r="Q1930" t="s">
        <v>8324</v>
      </c>
      <c r="R1930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9">
        <v>3200</v>
      </c>
      <c r="E1931" s="9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8">
        <f t="shared" si="120"/>
        <v>100.3125</v>
      </c>
      <c r="P1931" s="6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9">
        <v>1000</v>
      </c>
      <c r="E1932" s="9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8">
        <f t="shared" si="120"/>
        <v>127</v>
      </c>
      <c r="P1932" s="6">
        <f t="shared" si="121"/>
        <v>48.846153846153847</v>
      </c>
      <c r="Q1932" t="s">
        <v>8324</v>
      </c>
      <c r="R1932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9">
        <v>2000</v>
      </c>
      <c r="E1933" s="9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8">
        <f t="shared" si="120"/>
        <v>120.601</v>
      </c>
      <c r="P1933" s="6">
        <f t="shared" si="121"/>
        <v>48.240400000000001</v>
      </c>
      <c r="Q1933" t="s">
        <v>8324</v>
      </c>
      <c r="R1933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9">
        <v>5250</v>
      </c>
      <c r="E1934" s="9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8">
        <f t="shared" si="120"/>
        <v>106.99047619047619</v>
      </c>
      <c r="P1934" s="6">
        <f t="shared" si="121"/>
        <v>70.212500000000006</v>
      </c>
      <c r="Q1934" t="s">
        <v>8324</v>
      </c>
      <c r="R1934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9">
        <v>6000</v>
      </c>
      <c r="E1935" s="9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8">
        <f t="shared" si="120"/>
        <v>172.43333333333334</v>
      </c>
      <c r="P1935" s="6">
        <f t="shared" si="121"/>
        <v>94.054545454545448</v>
      </c>
      <c r="Q1935" t="s">
        <v>8324</v>
      </c>
      <c r="R1935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9">
        <v>5000</v>
      </c>
      <c r="E1936" s="9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8">
        <f t="shared" si="120"/>
        <v>123.61999999999999</v>
      </c>
      <c r="P1936" s="6">
        <f t="shared" si="121"/>
        <v>80.272727272727266</v>
      </c>
      <c r="Q1936" t="s">
        <v>8324</v>
      </c>
      <c r="R1936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9">
        <v>2500</v>
      </c>
      <c r="E1937" s="9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8">
        <f t="shared" si="120"/>
        <v>108.4</v>
      </c>
      <c r="P1937" s="6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9">
        <v>7500</v>
      </c>
      <c r="E1938" s="9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8">
        <f t="shared" si="120"/>
        <v>116.52013333333333</v>
      </c>
      <c r="P1938" s="6">
        <f t="shared" si="121"/>
        <v>60.26903448275862</v>
      </c>
      <c r="Q1938" t="s">
        <v>8324</v>
      </c>
      <c r="R1938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9">
        <v>600</v>
      </c>
      <c r="E1939" s="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8">
        <f t="shared" si="120"/>
        <v>187.245</v>
      </c>
      <c r="P1939" s="6">
        <f t="shared" si="121"/>
        <v>38.740344827586206</v>
      </c>
      <c r="Q1939" t="s">
        <v>8324</v>
      </c>
      <c r="R1939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9">
        <v>15000</v>
      </c>
      <c r="E1940" s="9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8">
        <f t="shared" si="120"/>
        <v>115.93333333333334</v>
      </c>
      <c r="P1940" s="6">
        <f t="shared" si="121"/>
        <v>152.54385964912279</v>
      </c>
      <c r="Q1940" t="s">
        <v>8324</v>
      </c>
      <c r="R1940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9">
        <v>10000</v>
      </c>
      <c r="E1941" s="9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8">
        <f t="shared" si="120"/>
        <v>110.7</v>
      </c>
      <c r="P1941" s="6">
        <f t="shared" si="121"/>
        <v>115.3125</v>
      </c>
      <c r="Q1941" t="s">
        <v>8324</v>
      </c>
      <c r="R1941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9">
        <v>650</v>
      </c>
      <c r="E1942" s="9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8">
        <f t="shared" si="120"/>
        <v>170.92307692307693</v>
      </c>
      <c r="P1942" s="6">
        <f t="shared" si="121"/>
        <v>35.838709677419352</v>
      </c>
      <c r="Q1942" t="s">
        <v>8324</v>
      </c>
      <c r="R1942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9">
        <v>250000</v>
      </c>
      <c r="E1943" s="9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8">
        <f t="shared" si="120"/>
        <v>126.11835600000001</v>
      </c>
      <c r="P1943" s="6">
        <f t="shared" si="121"/>
        <v>64.570118779438872</v>
      </c>
      <c r="Q1943" t="s">
        <v>8318</v>
      </c>
      <c r="R1943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9">
        <v>6000</v>
      </c>
      <c r="E1944" s="9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8">
        <f t="shared" si="120"/>
        <v>138.44033333333334</v>
      </c>
      <c r="P1944" s="6">
        <f t="shared" si="121"/>
        <v>87.436000000000007</v>
      </c>
      <c r="Q1944" t="s">
        <v>8318</v>
      </c>
      <c r="R1944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9">
        <v>10000</v>
      </c>
      <c r="E1945" s="9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8">
        <f t="shared" si="120"/>
        <v>1705.2499999999998</v>
      </c>
      <c r="P1945" s="6">
        <f t="shared" si="121"/>
        <v>68.815577078288939</v>
      </c>
      <c r="Q1945" t="s">
        <v>8318</v>
      </c>
      <c r="R1945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9">
        <v>40000</v>
      </c>
      <c r="E1946" s="9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8">
        <f t="shared" si="120"/>
        <v>788.05550000000005</v>
      </c>
      <c r="P1946" s="6">
        <f t="shared" si="121"/>
        <v>176.200223588597</v>
      </c>
      <c r="Q1946" t="s">
        <v>8318</v>
      </c>
      <c r="R1946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8">
        <f t="shared" si="120"/>
        <v>348.01799999999997</v>
      </c>
      <c r="P1947" s="6">
        <f t="shared" si="121"/>
        <v>511.79117647058825</v>
      </c>
      <c r="Q1947" t="s">
        <v>8318</v>
      </c>
      <c r="R194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9">
        <v>7500</v>
      </c>
      <c r="E1948" s="9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8">
        <f t="shared" si="120"/>
        <v>149.74666666666667</v>
      </c>
      <c r="P1948" s="6">
        <f t="shared" si="121"/>
        <v>160.44285714285715</v>
      </c>
      <c r="Q1948" t="s">
        <v>8318</v>
      </c>
      <c r="R1948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9">
        <v>800</v>
      </c>
      <c r="E1949" s="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8">
        <f t="shared" si="120"/>
        <v>100.63375000000001</v>
      </c>
      <c r="P1949" s="6">
        <f t="shared" si="121"/>
        <v>35.003043478260871</v>
      </c>
      <c r="Q1949" t="s">
        <v>8318</v>
      </c>
      <c r="R1949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9">
        <v>100000</v>
      </c>
      <c r="E1950" s="9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8">
        <f t="shared" si="120"/>
        <v>800.21100000000001</v>
      </c>
      <c r="P1950" s="6">
        <f t="shared" si="121"/>
        <v>188.50671378091872</v>
      </c>
      <c r="Q1950" t="s">
        <v>8318</v>
      </c>
      <c r="R1950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9">
        <v>50000</v>
      </c>
      <c r="E1951" s="9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8">
        <f t="shared" si="120"/>
        <v>106.00260000000002</v>
      </c>
      <c r="P1951" s="6">
        <f t="shared" si="121"/>
        <v>56.204984093319197</v>
      </c>
      <c r="Q1951" t="s">
        <v>8318</v>
      </c>
      <c r="R1951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9">
        <v>48000</v>
      </c>
      <c r="E1952" s="9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8">
        <f t="shared" si="120"/>
        <v>200.51866666666669</v>
      </c>
      <c r="P1952" s="6">
        <f t="shared" si="121"/>
        <v>51.3054157782516</v>
      </c>
      <c r="Q1952" t="s">
        <v>8318</v>
      </c>
      <c r="R1952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9">
        <v>50000</v>
      </c>
      <c r="E1953" s="9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8">
        <f t="shared" si="120"/>
        <v>212.44399999999999</v>
      </c>
      <c r="P1953" s="6">
        <f t="shared" si="121"/>
        <v>127.36450839328538</v>
      </c>
      <c r="Q1953" t="s">
        <v>8318</v>
      </c>
      <c r="R1953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8">
        <f t="shared" si="120"/>
        <v>198.47237142857145</v>
      </c>
      <c r="P1954" s="6">
        <f t="shared" si="121"/>
        <v>101.85532258064516</v>
      </c>
      <c r="Q1954" t="s">
        <v>8318</v>
      </c>
      <c r="R1954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9">
        <v>15000</v>
      </c>
      <c r="E1955" s="9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8">
        <f t="shared" si="120"/>
        <v>225.94666666666666</v>
      </c>
      <c r="P1955" s="6">
        <f t="shared" si="121"/>
        <v>230.55782312925169</v>
      </c>
      <c r="Q1955" t="s">
        <v>8318</v>
      </c>
      <c r="R1955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9">
        <v>50000</v>
      </c>
      <c r="E1956" s="9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8">
        <f t="shared" si="120"/>
        <v>698.94800000000009</v>
      </c>
      <c r="P1956" s="6">
        <f t="shared" si="121"/>
        <v>842.10602409638557</v>
      </c>
      <c r="Q1956" t="s">
        <v>8318</v>
      </c>
      <c r="R1956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9">
        <v>42000</v>
      </c>
      <c r="E1957" s="9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8">
        <f t="shared" si="120"/>
        <v>398.59528571428569</v>
      </c>
      <c r="P1957" s="6">
        <f t="shared" si="121"/>
        <v>577.27593103448271</v>
      </c>
      <c r="Q1957" t="s">
        <v>8318</v>
      </c>
      <c r="R195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9">
        <v>60000</v>
      </c>
      <c r="E1958" s="9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8">
        <f t="shared" si="120"/>
        <v>294.0333333333333</v>
      </c>
      <c r="P1958" s="6">
        <f t="shared" si="121"/>
        <v>483.34246575342468</v>
      </c>
      <c r="Q1958" t="s">
        <v>8318</v>
      </c>
      <c r="R1958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9">
        <v>30000</v>
      </c>
      <c r="E1959" s="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8">
        <f t="shared" si="120"/>
        <v>167.50470000000001</v>
      </c>
      <c r="P1959" s="6">
        <f t="shared" si="121"/>
        <v>76.138500000000008</v>
      </c>
      <c r="Q1959" t="s">
        <v>8318</v>
      </c>
      <c r="R1959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9">
        <v>7000</v>
      </c>
      <c r="E1960" s="9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8">
        <f t="shared" si="120"/>
        <v>1435.5717142857143</v>
      </c>
      <c r="P1960" s="6">
        <f t="shared" si="121"/>
        <v>74.107684365781708</v>
      </c>
      <c r="Q1960" t="s">
        <v>8318</v>
      </c>
      <c r="R1960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9">
        <v>10000</v>
      </c>
      <c r="E1961" s="9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8">
        <f t="shared" si="120"/>
        <v>156.73439999999999</v>
      </c>
      <c r="P1961" s="6">
        <f t="shared" si="121"/>
        <v>36.965660377358489</v>
      </c>
      <c r="Q1961" t="s">
        <v>8318</v>
      </c>
      <c r="R1961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9">
        <v>70000</v>
      </c>
      <c r="E1962" s="9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8">
        <f t="shared" si="120"/>
        <v>117.90285714285716</v>
      </c>
      <c r="P1962" s="6">
        <f t="shared" si="121"/>
        <v>2500.969696969697</v>
      </c>
      <c r="Q1962" t="s">
        <v>8318</v>
      </c>
      <c r="R1962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9">
        <v>10000</v>
      </c>
      <c r="E1963" s="9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8">
        <f t="shared" si="120"/>
        <v>1105.3811999999998</v>
      </c>
      <c r="P1963" s="6">
        <f t="shared" si="121"/>
        <v>67.690214329454989</v>
      </c>
      <c r="Q1963" t="s">
        <v>8318</v>
      </c>
      <c r="R1963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9">
        <v>10000</v>
      </c>
      <c r="E1964" s="9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8">
        <f t="shared" si="120"/>
        <v>192.92499999999998</v>
      </c>
      <c r="P1964" s="6">
        <f t="shared" si="121"/>
        <v>63.04738562091503</v>
      </c>
      <c r="Q1964" t="s">
        <v>8318</v>
      </c>
      <c r="R1964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9">
        <v>19000</v>
      </c>
      <c r="E1965" s="9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8">
        <f t="shared" si="120"/>
        <v>126.8842105263158</v>
      </c>
      <c r="P1965" s="6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8">
        <f t="shared" si="120"/>
        <v>259.57748878923763</v>
      </c>
      <c r="P1966" s="6">
        <f t="shared" si="121"/>
        <v>180.75185011709601</v>
      </c>
      <c r="Q1966" t="s">
        <v>8318</v>
      </c>
      <c r="R1966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9">
        <v>5000</v>
      </c>
      <c r="E1967" s="9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8">
        <f t="shared" si="120"/>
        <v>262.27999999999997</v>
      </c>
      <c r="P1967" s="6">
        <f t="shared" si="121"/>
        <v>127.32038834951456</v>
      </c>
      <c r="Q1967" t="s">
        <v>8318</v>
      </c>
      <c r="R196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9">
        <v>100000</v>
      </c>
      <c r="E1968" s="9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8">
        <f t="shared" si="120"/>
        <v>206.74309000000002</v>
      </c>
      <c r="P1968" s="6">
        <f t="shared" si="121"/>
        <v>136.6444745538665</v>
      </c>
      <c r="Q1968" t="s">
        <v>8318</v>
      </c>
      <c r="R1968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9">
        <v>20000</v>
      </c>
      <c r="E1969" s="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8">
        <f t="shared" si="120"/>
        <v>370.13</v>
      </c>
      <c r="P1969" s="6">
        <f t="shared" si="121"/>
        <v>182.78024691358024</v>
      </c>
      <c r="Q1969" t="s">
        <v>8318</v>
      </c>
      <c r="R1969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9">
        <v>50000</v>
      </c>
      <c r="E1970" s="9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8">
        <f t="shared" si="120"/>
        <v>284.96600000000001</v>
      </c>
      <c r="P1970" s="6">
        <f t="shared" si="121"/>
        <v>279.37843137254902</v>
      </c>
      <c r="Q1970" t="s">
        <v>8318</v>
      </c>
      <c r="R1970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9">
        <v>20000</v>
      </c>
      <c r="E1971" s="9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8">
        <f t="shared" si="120"/>
        <v>579.08000000000004</v>
      </c>
      <c r="P1971" s="6">
        <f t="shared" si="121"/>
        <v>61.375728669846318</v>
      </c>
      <c r="Q1971" t="s">
        <v>8318</v>
      </c>
      <c r="R1971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9">
        <v>5000</v>
      </c>
      <c r="E1972" s="9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8">
        <f t="shared" si="120"/>
        <v>1131.8</v>
      </c>
      <c r="P1972" s="6">
        <f t="shared" si="121"/>
        <v>80.727532097004286</v>
      </c>
      <c r="Q1972" t="s">
        <v>8318</v>
      </c>
      <c r="R1972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9">
        <v>400000</v>
      </c>
      <c r="E1973" s="9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8">
        <f t="shared" si="120"/>
        <v>263.02771750000005</v>
      </c>
      <c r="P1973" s="6">
        <f t="shared" si="121"/>
        <v>272.35590732591254</v>
      </c>
      <c r="Q1973" t="s">
        <v>8318</v>
      </c>
      <c r="R1973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9">
        <v>2500</v>
      </c>
      <c r="E1974" s="9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8">
        <f t="shared" si="120"/>
        <v>674.48</v>
      </c>
      <c r="P1974" s="6">
        <f t="shared" si="121"/>
        <v>70.848739495798313</v>
      </c>
      <c r="Q1974" t="s">
        <v>8318</v>
      </c>
      <c r="R1974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9">
        <v>198000</v>
      </c>
      <c r="E1975" s="9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8">
        <f t="shared" si="120"/>
        <v>256.83081313131316</v>
      </c>
      <c r="P1975" s="6">
        <f t="shared" si="121"/>
        <v>247.94003412969283</v>
      </c>
      <c r="Q1975" t="s">
        <v>8318</v>
      </c>
      <c r="R1975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9">
        <v>20000</v>
      </c>
      <c r="E1976" s="9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8">
        <f t="shared" si="120"/>
        <v>375.49599999999998</v>
      </c>
      <c r="P1976" s="6">
        <f t="shared" si="121"/>
        <v>186.81393034825871</v>
      </c>
      <c r="Q1976" t="s">
        <v>8318</v>
      </c>
      <c r="R1976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9">
        <v>16000</v>
      </c>
      <c r="E1977" s="9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8">
        <f t="shared" si="120"/>
        <v>208.70837499999996</v>
      </c>
      <c r="P1977" s="6">
        <f t="shared" si="121"/>
        <v>131.98948616600788</v>
      </c>
      <c r="Q1977" t="s">
        <v>8318</v>
      </c>
      <c r="R197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9">
        <v>4000</v>
      </c>
      <c r="E1978" s="9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8">
        <f t="shared" si="120"/>
        <v>346.6</v>
      </c>
      <c r="P1978" s="6">
        <f t="shared" si="121"/>
        <v>29.310782241014799</v>
      </c>
      <c r="Q1978" t="s">
        <v>8318</v>
      </c>
      <c r="R1978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9">
        <v>50000</v>
      </c>
      <c r="E1979" s="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8">
        <f t="shared" si="120"/>
        <v>402.33</v>
      </c>
      <c r="P1979" s="6">
        <f t="shared" si="121"/>
        <v>245.02436053593178</v>
      </c>
      <c r="Q1979" t="s">
        <v>8318</v>
      </c>
      <c r="R1979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9">
        <v>50000</v>
      </c>
      <c r="E1980" s="9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8">
        <f t="shared" si="120"/>
        <v>1026.8451399999999</v>
      </c>
      <c r="P1980" s="6">
        <f t="shared" si="121"/>
        <v>1323.2540463917526</v>
      </c>
      <c r="Q1980" t="s">
        <v>8318</v>
      </c>
      <c r="R1980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9">
        <v>200000</v>
      </c>
      <c r="E1981" s="9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8">
        <f t="shared" si="120"/>
        <v>114.901155</v>
      </c>
      <c r="P1981" s="6">
        <f t="shared" si="121"/>
        <v>282.65966789667897</v>
      </c>
      <c r="Q1981" t="s">
        <v>8318</v>
      </c>
      <c r="R1981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8">
        <f t="shared" si="120"/>
        <v>354.82402000000002</v>
      </c>
      <c r="P1982" s="6">
        <f t="shared" si="121"/>
        <v>91.214401028277635</v>
      </c>
      <c r="Q1982" t="s">
        <v>8318</v>
      </c>
      <c r="R1982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8">
        <f t="shared" si="120"/>
        <v>5.08</v>
      </c>
      <c r="P1983" s="6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9">
        <v>180000</v>
      </c>
      <c r="E1984" s="9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8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9">
        <v>33000</v>
      </c>
      <c r="E1985" s="9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8">
        <f t="shared" si="120"/>
        <v>4.3</v>
      </c>
      <c r="P1985" s="6">
        <f t="shared" si="121"/>
        <v>88.6875</v>
      </c>
      <c r="Q1985" t="s">
        <v>8337</v>
      </c>
      <c r="R1985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9">
        <v>15000</v>
      </c>
      <c r="E1986" s="9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8">
        <f t="shared" si="120"/>
        <v>21.146666666666665</v>
      </c>
      <c r="P1986" s="6">
        <f t="shared" si="121"/>
        <v>453.14285714285717</v>
      </c>
      <c r="Q1986" t="s">
        <v>8337</v>
      </c>
      <c r="R1986" t="s">
        <v>8349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9">
        <v>1600</v>
      </c>
      <c r="E1987" s="9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8">
        <f t="shared" ref="O1987:O2050" si="124">E1987/D1987*100</f>
        <v>3.1875</v>
      </c>
      <c r="P1987" s="6">
        <f t="shared" ref="P1987:P2050" si="125">AVERAGE(E1987/L1987)</f>
        <v>12.75</v>
      </c>
      <c r="Q1987" t="s">
        <v>8337</v>
      </c>
      <c r="R1987" t="s">
        <v>8349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9">
        <v>2000</v>
      </c>
      <c r="E1988" s="9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8">
        <f t="shared" si="124"/>
        <v>0.05</v>
      </c>
      <c r="P1988" s="6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9">
        <v>5500</v>
      </c>
      <c r="E1989" s="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8">
        <f t="shared" si="124"/>
        <v>42.472727272727276</v>
      </c>
      <c r="P1989" s="6">
        <f t="shared" si="125"/>
        <v>83.428571428571431</v>
      </c>
      <c r="Q1989" t="s">
        <v>8337</v>
      </c>
      <c r="R1989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9">
        <v>6000</v>
      </c>
      <c r="E1990" s="9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8">
        <f t="shared" si="124"/>
        <v>0.41666666666666669</v>
      </c>
      <c r="P1990" s="6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9">
        <v>5000</v>
      </c>
      <c r="E1991" s="9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8">
        <f t="shared" si="124"/>
        <v>1</v>
      </c>
      <c r="P1991" s="6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9">
        <v>3000</v>
      </c>
      <c r="E1992" s="9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8">
        <f t="shared" si="124"/>
        <v>16.966666666666665</v>
      </c>
      <c r="P1992" s="6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9">
        <v>2000</v>
      </c>
      <c r="E1993" s="9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8">
        <f t="shared" si="124"/>
        <v>7.0000000000000009</v>
      </c>
      <c r="P1993" s="6">
        <f t="shared" si="125"/>
        <v>46.666666666666664</v>
      </c>
      <c r="Q1993" t="s">
        <v>8337</v>
      </c>
      <c r="R1993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9">
        <v>1500</v>
      </c>
      <c r="E1994" s="9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8">
        <f t="shared" si="124"/>
        <v>0.13333333333333333</v>
      </c>
      <c r="P1994" s="6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9">
        <v>2000</v>
      </c>
      <c r="E1995" s="9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8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9">
        <v>3200</v>
      </c>
      <c r="E1996" s="9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8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8">
        <f t="shared" si="124"/>
        <v>7.8</v>
      </c>
      <c r="P1997" s="6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9">
        <v>133800</v>
      </c>
      <c r="E1998" s="9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8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9">
        <v>6500</v>
      </c>
      <c r="E1999" s="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8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9">
        <v>2500</v>
      </c>
      <c r="E2000" s="9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8">
        <f t="shared" si="124"/>
        <v>26.200000000000003</v>
      </c>
      <c r="P2000" s="6">
        <f t="shared" si="125"/>
        <v>218.33333333333334</v>
      </c>
      <c r="Q2000" t="s">
        <v>8337</v>
      </c>
      <c r="R2000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9">
        <v>31000</v>
      </c>
      <c r="E2001" s="9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8">
        <f t="shared" si="124"/>
        <v>0.76129032258064511</v>
      </c>
      <c r="P2001" s="6">
        <f t="shared" si="125"/>
        <v>33.714285714285715</v>
      </c>
      <c r="Q2001" t="s">
        <v>8337</v>
      </c>
      <c r="R2001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8">
        <f t="shared" si="124"/>
        <v>12.5</v>
      </c>
      <c r="P2002" s="6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8">
        <f t="shared" si="124"/>
        <v>382.12909090909091</v>
      </c>
      <c r="P2003" s="6">
        <f t="shared" si="125"/>
        <v>128.38790470372632</v>
      </c>
      <c r="Q2003" t="s">
        <v>8318</v>
      </c>
      <c r="R2003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9">
        <v>50000</v>
      </c>
      <c r="E2004" s="9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8">
        <f t="shared" si="124"/>
        <v>216.79422000000002</v>
      </c>
      <c r="P2004" s="6">
        <f t="shared" si="125"/>
        <v>78.834261818181815</v>
      </c>
      <c r="Q2004" t="s">
        <v>8318</v>
      </c>
      <c r="R2004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9">
        <v>500</v>
      </c>
      <c r="E2005" s="9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8">
        <f t="shared" si="124"/>
        <v>312</v>
      </c>
      <c r="P2005" s="6">
        <f t="shared" si="125"/>
        <v>91.764705882352942</v>
      </c>
      <c r="Q2005" t="s">
        <v>8318</v>
      </c>
      <c r="R2005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9">
        <v>50000</v>
      </c>
      <c r="E2006" s="9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8">
        <f t="shared" si="124"/>
        <v>234.42048</v>
      </c>
      <c r="P2006" s="6">
        <f t="shared" si="125"/>
        <v>331.10237288135596</v>
      </c>
      <c r="Q2006" t="s">
        <v>8318</v>
      </c>
      <c r="R2006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9">
        <v>30000</v>
      </c>
      <c r="E2007" s="9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8">
        <f t="shared" si="124"/>
        <v>123.68010000000001</v>
      </c>
      <c r="P2007" s="6">
        <f t="shared" si="125"/>
        <v>194.26193717277485</v>
      </c>
      <c r="Q2007" t="s">
        <v>8318</v>
      </c>
      <c r="R200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9">
        <v>50000</v>
      </c>
      <c r="E2008" s="9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8">
        <f t="shared" si="124"/>
        <v>247.84</v>
      </c>
      <c r="P2008" s="6">
        <f t="shared" si="125"/>
        <v>408.97689768976898</v>
      </c>
      <c r="Q2008" t="s">
        <v>8318</v>
      </c>
      <c r="R2008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9">
        <v>10000</v>
      </c>
      <c r="E2009" s="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8">
        <f t="shared" si="124"/>
        <v>115.7092</v>
      </c>
      <c r="P2009" s="6">
        <f t="shared" si="125"/>
        <v>84.459270072992695</v>
      </c>
      <c r="Q2009" t="s">
        <v>8318</v>
      </c>
      <c r="R2009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9">
        <v>1570.79</v>
      </c>
      <c r="E2010" s="9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8">
        <f t="shared" si="124"/>
        <v>117.07484768810599</v>
      </c>
      <c r="P2010" s="6">
        <f t="shared" si="125"/>
        <v>44.853658536585364</v>
      </c>
      <c r="Q2010" t="s">
        <v>8318</v>
      </c>
      <c r="R2010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8">
        <f t="shared" si="124"/>
        <v>305.15800000000002</v>
      </c>
      <c r="P2011" s="6">
        <f t="shared" si="125"/>
        <v>383.3643216080402</v>
      </c>
      <c r="Q2011" t="s">
        <v>8318</v>
      </c>
      <c r="R2011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9">
        <v>30000</v>
      </c>
      <c r="E2012" s="9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8">
        <f t="shared" si="124"/>
        <v>320.05299999999994</v>
      </c>
      <c r="P2012" s="6">
        <f t="shared" si="125"/>
        <v>55.276856649395505</v>
      </c>
      <c r="Q2012" t="s">
        <v>8318</v>
      </c>
      <c r="R2012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8">
        <f t="shared" si="124"/>
        <v>819.56399999999996</v>
      </c>
      <c r="P2013" s="6">
        <f t="shared" si="125"/>
        <v>422.02059732234807</v>
      </c>
      <c r="Q2013" t="s">
        <v>8318</v>
      </c>
      <c r="R2013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9">
        <v>5000</v>
      </c>
      <c r="E2014" s="9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8">
        <f t="shared" si="124"/>
        <v>234.90000000000003</v>
      </c>
      <c r="P2014" s="6">
        <f t="shared" si="125"/>
        <v>64.180327868852459</v>
      </c>
      <c r="Q2014" t="s">
        <v>8318</v>
      </c>
      <c r="R2014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9">
        <v>160000</v>
      </c>
      <c r="E2015" s="9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8">
        <f t="shared" si="124"/>
        <v>494.91374999999999</v>
      </c>
      <c r="P2015" s="6">
        <f t="shared" si="125"/>
        <v>173.57781674704077</v>
      </c>
      <c r="Q2015" t="s">
        <v>8318</v>
      </c>
      <c r="R2015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9">
        <v>30000</v>
      </c>
      <c r="E2016" s="9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8">
        <f t="shared" si="124"/>
        <v>7813.7822333333334</v>
      </c>
      <c r="P2016" s="6">
        <f t="shared" si="125"/>
        <v>88.601680840609291</v>
      </c>
      <c r="Q2016" t="s">
        <v>8318</v>
      </c>
      <c r="R2016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9">
        <v>7200</v>
      </c>
      <c r="E2017" s="9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8">
        <f t="shared" si="124"/>
        <v>113.00013888888888</v>
      </c>
      <c r="P2017" s="6">
        <f t="shared" si="125"/>
        <v>50.222283950617282</v>
      </c>
      <c r="Q2017" t="s">
        <v>8318</v>
      </c>
      <c r="R201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9">
        <v>10000</v>
      </c>
      <c r="E2018" s="9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8">
        <f t="shared" si="124"/>
        <v>921.54219999999998</v>
      </c>
      <c r="P2018" s="6">
        <f t="shared" si="125"/>
        <v>192.38876826722338</v>
      </c>
      <c r="Q2018" t="s">
        <v>8318</v>
      </c>
      <c r="R2018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9">
        <v>25000</v>
      </c>
      <c r="E2019" s="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8">
        <f t="shared" si="124"/>
        <v>125.10239999999999</v>
      </c>
      <c r="P2019" s="6">
        <f t="shared" si="125"/>
        <v>73.416901408450698</v>
      </c>
      <c r="Q2019" t="s">
        <v>8318</v>
      </c>
      <c r="R2019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8">
        <f t="shared" si="124"/>
        <v>102.24343076923077</v>
      </c>
      <c r="P2020" s="6">
        <f t="shared" si="125"/>
        <v>147.68495555555555</v>
      </c>
      <c r="Q2020" t="s">
        <v>8318</v>
      </c>
      <c r="R2020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9">
        <v>40000</v>
      </c>
      <c r="E2021" s="9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8">
        <f t="shared" si="124"/>
        <v>484.90975000000003</v>
      </c>
      <c r="P2021" s="6">
        <f t="shared" si="125"/>
        <v>108.96848314606741</v>
      </c>
      <c r="Q2021" t="s">
        <v>8318</v>
      </c>
      <c r="R2021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9">
        <v>1500</v>
      </c>
      <c r="E2022" s="9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8">
        <f t="shared" si="124"/>
        <v>192.33333333333334</v>
      </c>
      <c r="P2022" s="6">
        <f t="shared" si="125"/>
        <v>23.647540983606557</v>
      </c>
      <c r="Q2022" t="s">
        <v>8318</v>
      </c>
      <c r="R2022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9">
        <v>5000</v>
      </c>
      <c r="E2023" s="9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8">
        <f t="shared" si="124"/>
        <v>281.10000000000002</v>
      </c>
      <c r="P2023" s="6">
        <f t="shared" si="125"/>
        <v>147.94736842105263</v>
      </c>
      <c r="Q2023" t="s">
        <v>8318</v>
      </c>
      <c r="R2023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9">
        <v>100000</v>
      </c>
      <c r="E2024" s="9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8">
        <f t="shared" si="124"/>
        <v>125.13700000000001</v>
      </c>
      <c r="P2024" s="6">
        <f t="shared" si="125"/>
        <v>385.03692307692307</v>
      </c>
      <c r="Q2024" t="s">
        <v>8318</v>
      </c>
      <c r="R2024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9">
        <v>100000</v>
      </c>
      <c r="E2025" s="9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8">
        <f t="shared" si="124"/>
        <v>161.459</v>
      </c>
      <c r="P2025" s="6">
        <f t="shared" si="125"/>
        <v>457.39093484419266</v>
      </c>
      <c r="Q2025" t="s">
        <v>8318</v>
      </c>
      <c r="R2025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9">
        <v>4000</v>
      </c>
      <c r="E2026" s="9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8">
        <f t="shared" si="124"/>
        <v>585.35</v>
      </c>
      <c r="P2026" s="6">
        <f t="shared" si="125"/>
        <v>222.99047619047619</v>
      </c>
      <c r="Q2026" t="s">
        <v>8318</v>
      </c>
      <c r="R2026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8">
        <f t="shared" si="124"/>
        <v>201.14999999999998</v>
      </c>
      <c r="P2027" s="6">
        <f t="shared" si="125"/>
        <v>220.74074074074073</v>
      </c>
      <c r="Q2027" t="s">
        <v>8318</v>
      </c>
      <c r="R202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9">
        <v>25000</v>
      </c>
      <c r="E2028" s="9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8">
        <f t="shared" si="124"/>
        <v>133.48307999999997</v>
      </c>
      <c r="P2028" s="6">
        <f t="shared" si="125"/>
        <v>73.503898678414089</v>
      </c>
      <c r="Q2028" t="s">
        <v>8318</v>
      </c>
      <c r="R2028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9">
        <v>100000</v>
      </c>
      <c r="E2029" s="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8">
        <f t="shared" si="124"/>
        <v>120.24900000000001</v>
      </c>
      <c r="P2029" s="6">
        <f t="shared" si="125"/>
        <v>223.09647495361781</v>
      </c>
      <c r="Q2029" t="s">
        <v>8318</v>
      </c>
      <c r="R2029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9">
        <v>3000</v>
      </c>
      <c r="E2030" s="9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8">
        <f t="shared" si="124"/>
        <v>126.16666666666667</v>
      </c>
      <c r="P2030" s="6">
        <f t="shared" si="125"/>
        <v>47.911392405063289</v>
      </c>
      <c r="Q2030" t="s">
        <v>8318</v>
      </c>
      <c r="R2030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9">
        <v>2500</v>
      </c>
      <c r="E2031" s="9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8">
        <f t="shared" si="124"/>
        <v>361.2</v>
      </c>
      <c r="P2031" s="6">
        <f t="shared" si="125"/>
        <v>96.063829787234042</v>
      </c>
      <c r="Q2031" t="s">
        <v>8318</v>
      </c>
      <c r="R2031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9">
        <v>32768</v>
      </c>
      <c r="E2032" s="9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8">
        <f t="shared" si="124"/>
        <v>226.239013671875</v>
      </c>
      <c r="P2032" s="6">
        <f t="shared" si="125"/>
        <v>118.6144</v>
      </c>
      <c r="Q2032" t="s">
        <v>8318</v>
      </c>
      <c r="R2032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8">
        <f t="shared" si="124"/>
        <v>120.35</v>
      </c>
      <c r="P2033" s="6">
        <f t="shared" si="125"/>
        <v>118.45472440944881</v>
      </c>
      <c r="Q2033" t="s">
        <v>8318</v>
      </c>
      <c r="R2033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9">
        <v>25000</v>
      </c>
      <c r="E2034" s="9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8">
        <f t="shared" si="124"/>
        <v>304.18799999999999</v>
      </c>
      <c r="P2034" s="6">
        <f t="shared" si="125"/>
        <v>143.21468926553672</v>
      </c>
      <c r="Q2034" t="s">
        <v>8318</v>
      </c>
      <c r="R2034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9">
        <v>25000</v>
      </c>
      <c r="E2035" s="9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8">
        <f t="shared" si="124"/>
        <v>178.67599999999999</v>
      </c>
      <c r="P2035" s="6">
        <f t="shared" si="125"/>
        <v>282.71518987341773</v>
      </c>
      <c r="Q2035" t="s">
        <v>8318</v>
      </c>
      <c r="R2035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9">
        <v>78000</v>
      </c>
      <c r="E2036" s="9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8">
        <f t="shared" si="124"/>
        <v>386.81998717948721</v>
      </c>
      <c r="P2036" s="6">
        <f t="shared" si="125"/>
        <v>593.93620078740162</v>
      </c>
      <c r="Q2036" t="s">
        <v>8318</v>
      </c>
      <c r="R2036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9">
        <v>80000</v>
      </c>
      <c r="E2037" s="9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8">
        <f t="shared" si="124"/>
        <v>211.03642500000004</v>
      </c>
      <c r="P2037" s="6">
        <f t="shared" si="125"/>
        <v>262.15704968944101</v>
      </c>
      <c r="Q2037" t="s">
        <v>8318</v>
      </c>
      <c r="R203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9">
        <v>30000</v>
      </c>
      <c r="E2038" s="9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8">
        <f t="shared" si="124"/>
        <v>131.66833333333335</v>
      </c>
      <c r="P2038" s="6">
        <f t="shared" si="125"/>
        <v>46.580778301886795</v>
      </c>
      <c r="Q2038" t="s">
        <v>8318</v>
      </c>
      <c r="R2038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9">
        <v>10000</v>
      </c>
      <c r="E2039" s="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8">
        <f t="shared" si="124"/>
        <v>300.47639999999996</v>
      </c>
      <c r="P2039" s="6">
        <f t="shared" si="125"/>
        <v>70.041118881118877</v>
      </c>
      <c r="Q2039" t="s">
        <v>8318</v>
      </c>
      <c r="R2039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9">
        <v>8000</v>
      </c>
      <c r="E2040" s="9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8">
        <f t="shared" si="124"/>
        <v>420.51249999999999</v>
      </c>
      <c r="P2040" s="6">
        <f t="shared" si="125"/>
        <v>164.90686274509804</v>
      </c>
      <c r="Q2040" t="s">
        <v>8318</v>
      </c>
      <c r="R2040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9">
        <v>125000</v>
      </c>
      <c r="E2041" s="9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8">
        <f t="shared" si="124"/>
        <v>136.21680000000001</v>
      </c>
      <c r="P2041" s="6">
        <f t="shared" si="125"/>
        <v>449.26385224274406</v>
      </c>
      <c r="Q2041" t="s">
        <v>8318</v>
      </c>
      <c r="R2041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9">
        <v>3000</v>
      </c>
      <c r="E2042" s="9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8">
        <f t="shared" si="124"/>
        <v>248.17133333333334</v>
      </c>
      <c r="P2042" s="6">
        <f t="shared" si="125"/>
        <v>27.472841328413285</v>
      </c>
      <c r="Q2042" t="s">
        <v>8318</v>
      </c>
      <c r="R2042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9">
        <v>9500</v>
      </c>
      <c r="E2043" s="9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8">
        <f t="shared" si="124"/>
        <v>181.86315789473684</v>
      </c>
      <c r="P2043" s="6">
        <f t="shared" si="125"/>
        <v>143.97499999999999</v>
      </c>
      <c r="Q2043" t="s">
        <v>8318</v>
      </c>
      <c r="R2043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9">
        <v>10000</v>
      </c>
      <c r="E2044" s="9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8">
        <f t="shared" si="124"/>
        <v>123.53</v>
      </c>
      <c r="P2044" s="6">
        <f t="shared" si="125"/>
        <v>88.23571428571428</v>
      </c>
      <c r="Q2044" t="s">
        <v>8318</v>
      </c>
      <c r="R2044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9">
        <v>1385</v>
      </c>
      <c r="E2045" s="9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8">
        <f t="shared" si="124"/>
        <v>506.20938628158842</v>
      </c>
      <c r="P2045" s="6">
        <f t="shared" si="125"/>
        <v>36.326424870466319</v>
      </c>
      <c r="Q2045" t="s">
        <v>8318</v>
      </c>
      <c r="R2045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9">
        <v>15000</v>
      </c>
      <c r="E2046" s="9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8">
        <f t="shared" si="124"/>
        <v>108.21333333333334</v>
      </c>
      <c r="P2046" s="6">
        <f t="shared" si="125"/>
        <v>90.177777777777777</v>
      </c>
      <c r="Q2046" t="s">
        <v>8318</v>
      </c>
      <c r="R2046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9">
        <v>4900</v>
      </c>
      <c r="E2047" s="9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8">
        <f t="shared" si="124"/>
        <v>819.18387755102037</v>
      </c>
      <c r="P2047" s="6">
        <f t="shared" si="125"/>
        <v>152.62361216730039</v>
      </c>
      <c r="Q2047" t="s">
        <v>8318</v>
      </c>
      <c r="R204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9">
        <v>10000</v>
      </c>
      <c r="E2048" s="9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8">
        <f t="shared" si="124"/>
        <v>121.10000000000001</v>
      </c>
      <c r="P2048" s="6">
        <f t="shared" si="125"/>
        <v>55.806451612903224</v>
      </c>
      <c r="Q2048" t="s">
        <v>8318</v>
      </c>
      <c r="R2048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9">
        <v>98000</v>
      </c>
      <c r="E2049" s="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8">
        <f t="shared" si="124"/>
        <v>102.99897959183673</v>
      </c>
      <c r="P2049" s="6">
        <f t="shared" si="125"/>
        <v>227.85327313769753</v>
      </c>
      <c r="Q2049" t="s">
        <v>8318</v>
      </c>
      <c r="R2049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9">
        <v>85000</v>
      </c>
      <c r="E2050" s="9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8">
        <f t="shared" si="124"/>
        <v>148.33229411764705</v>
      </c>
      <c r="P2050" s="6">
        <f t="shared" si="125"/>
        <v>91.82989803350327</v>
      </c>
      <c r="Q2050" t="s">
        <v>8318</v>
      </c>
      <c r="R2050" t="s">
        <v>8348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9">
        <v>50000</v>
      </c>
      <c r="E2051" s="9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8">
        <f t="shared" ref="O2051:O2114" si="128">E2051/D2051*100</f>
        <v>120.19070000000001</v>
      </c>
      <c r="P2051" s="6">
        <f t="shared" ref="P2051:P2114" si="129">AVERAGE(E2051/L2051)</f>
        <v>80.991037735849048</v>
      </c>
      <c r="Q2051" t="s">
        <v>8318</v>
      </c>
      <c r="R2051" t="s">
        <v>8348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9">
        <v>10000</v>
      </c>
      <c r="E2052" s="9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8">
        <f t="shared" si="128"/>
        <v>473.27000000000004</v>
      </c>
      <c r="P2052" s="6">
        <f t="shared" si="129"/>
        <v>278.39411764705881</v>
      </c>
      <c r="Q2052" t="s">
        <v>8318</v>
      </c>
      <c r="R2052" t="s">
        <v>8348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9">
        <v>8000</v>
      </c>
      <c r="E2053" s="9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8">
        <f t="shared" si="128"/>
        <v>130.36250000000001</v>
      </c>
      <c r="P2053" s="6">
        <f t="shared" si="129"/>
        <v>43.095041322314053</v>
      </c>
      <c r="Q2053" t="s">
        <v>8318</v>
      </c>
      <c r="R2053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9">
        <v>50000</v>
      </c>
      <c r="E2054" s="9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8">
        <f t="shared" si="128"/>
        <v>353.048</v>
      </c>
      <c r="P2054" s="6">
        <f t="shared" si="129"/>
        <v>326.29205175600737</v>
      </c>
      <c r="Q2054" t="s">
        <v>8318</v>
      </c>
      <c r="R2054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9">
        <v>5000</v>
      </c>
      <c r="E2055" s="9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8">
        <f t="shared" si="128"/>
        <v>101.02</v>
      </c>
      <c r="P2055" s="6">
        <f t="shared" si="129"/>
        <v>41.743801652892564</v>
      </c>
      <c r="Q2055" t="s">
        <v>8318</v>
      </c>
      <c r="R2055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9">
        <v>35000</v>
      </c>
      <c r="E2056" s="9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8">
        <f t="shared" si="128"/>
        <v>113.59142857142857</v>
      </c>
      <c r="P2056" s="6">
        <f t="shared" si="129"/>
        <v>64.020933977455712</v>
      </c>
      <c r="Q2056" t="s">
        <v>8318</v>
      </c>
      <c r="R2056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9">
        <v>6000</v>
      </c>
      <c r="E2057" s="9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8">
        <f t="shared" si="128"/>
        <v>167.41666666666666</v>
      </c>
      <c r="P2057" s="6">
        <f t="shared" si="129"/>
        <v>99.455445544554451</v>
      </c>
      <c r="Q2057" t="s">
        <v>8318</v>
      </c>
      <c r="R205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9">
        <v>50000</v>
      </c>
      <c r="E2058" s="9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8">
        <f t="shared" si="128"/>
        <v>153.452</v>
      </c>
      <c r="P2058" s="6">
        <f t="shared" si="129"/>
        <v>138.49458483754512</v>
      </c>
      <c r="Q2058" t="s">
        <v>8318</v>
      </c>
      <c r="R2058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9">
        <v>15000</v>
      </c>
      <c r="E2059" s="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8">
        <f t="shared" si="128"/>
        <v>202.23220000000001</v>
      </c>
      <c r="P2059" s="6">
        <f t="shared" si="129"/>
        <v>45.547792792792798</v>
      </c>
      <c r="Q2059" t="s">
        <v>8318</v>
      </c>
      <c r="R2059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9">
        <v>2560</v>
      </c>
      <c r="E2060" s="9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8">
        <f t="shared" si="128"/>
        <v>168.28125</v>
      </c>
      <c r="P2060" s="6">
        <f t="shared" si="129"/>
        <v>10.507317073170732</v>
      </c>
      <c r="Q2060" t="s">
        <v>8318</v>
      </c>
      <c r="R2060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9">
        <v>30000</v>
      </c>
      <c r="E2061" s="9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8">
        <f t="shared" si="128"/>
        <v>143.45666666666668</v>
      </c>
      <c r="P2061" s="6">
        <f t="shared" si="129"/>
        <v>114.76533333333333</v>
      </c>
      <c r="Q2061" t="s">
        <v>8318</v>
      </c>
      <c r="R2061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9">
        <v>25000</v>
      </c>
      <c r="E2062" s="9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8">
        <f t="shared" si="128"/>
        <v>196.4</v>
      </c>
      <c r="P2062" s="6">
        <f t="shared" si="129"/>
        <v>35.997067448680355</v>
      </c>
      <c r="Q2062" t="s">
        <v>8318</v>
      </c>
      <c r="R2062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9">
        <v>5000</v>
      </c>
      <c r="E2063" s="9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8">
        <f t="shared" si="128"/>
        <v>107.91999999999999</v>
      </c>
      <c r="P2063" s="6">
        <f t="shared" si="129"/>
        <v>154.17142857142858</v>
      </c>
      <c r="Q2063" t="s">
        <v>8318</v>
      </c>
      <c r="R2063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9">
        <v>100000</v>
      </c>
      <c r="E2064" s="9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8">
        <f t="shared" si="128"/>
        <v>114.97699999999999</v>
      </c>
      <c r="P2064" s="6">
        <f t="shared" si="129"/>
        <v>566.38916256157631</v>
      </c>
      <c r="Q2064" t="s">
        <v>8318</v>
      </c>
      <c r="R2064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8">
        <f t="shared" si="128"/>
        <v>148.04999999999998</v>
      </c>
      <c r="P2065" s="6">
        <f t="shared" si="129"/>
        <v>120.85714285714286</v>
      </c>
      <c r="Q2065" t="s">
        <v>8318</v>
      </c>
      <c r="R2065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9">
        <v>261962</v>
      </c>
      <c r="E2066" s="9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8">
        <f t="shared" si="128"/>
        <v>191.16676082790633</v>
      </c>
      <c r="P2066" s="6">
        <f t="shared" si="129"/>
        <v>86.163845492085343</v>
      </c>
      <c r="Q2066" t="s">
        <v>8318</v>
      </c>
      <c r="R2066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9">
        <v>40000</v>
      </c>
      <c r="E2067" s="9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8">
        <f t="shared" si="128"/>
        <v>199.215125</v>
      </c>
      <c r="P2067" s="6">
        <f t="shared" si="129"/>
        <v>51.212114395886893</v>
      </c>
      <c r="Q2067" t="s">
        <v>8318</v>
      </c>
      <c r="R206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9">
        <v>2000</v>
      </c>
      <c r="E2068" s="9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8">
        <f t="shared" si="128"/>
        <v>218.6</v>
      </c>
      <c r="P2068" s="6">
        <f t="shared" si="129"/>
        <v>67.261538461538464</v>
      </c>
      <c r="Q2068" t="s">
        <v>8318</v>
      </c>
      <c r="R2068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9">
        <v>495</v>
      </c>
      <c r="E2069" s="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8">
        <f t="shared" si="128"/>
        <v>126.86868686868686</v>
      </c>
      <c r="P2069" s="6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9">
        <v>25000</v>
      </c>
      <c r="E2070" s="9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8">
        <f t="shared" si="128"/>
        <v>105.22388000000001</v>
      </c>
      <c r="P2070" s="6">
        <f t="shared" si="129"/>
        <v>346.13118421052633</v>
      </c>
      <c r="Q2070" t="s">
        <v>8318</v>
      </c>
      <c r="R2070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9">
        <v>50000</v>
      </c>
      <c r="E2071" s="9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8">
        <f t="shared" si="128"/>
        <v>128.40666000000002</v>
      </c>
      <c r="P2071" s="6">
        <f t="shared" si="129"/>
        <v>244.11912547528519</v>
      </c>
      <c r="Q2071" t="s">
        <v>8318</v>
      </c>
      <c r="R2071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8">
        <f t="shared" si="128"/>
        <v>317.3272</v>
      </c>
      <c r="P2072" s="6">
        <f t="shared" si="129"/>
        <v>259.25424836601309</v>
      </c>
      <c r="Q2072" t="s">
        <v>8318</v>
      </c>
      <c r="R2072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9">
        <v>20000</v>
      </c>
      <c r="E2073" s="9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8">
        <f t="shared" si="128"/>
        <v>280.73</v>
      </c>
      <c r="P2073" s="6">
        <f t="shared" si="129"/>
        <v>201.96402877697841</v>
      </c>
      <c r="Q2073" t="s">
        <v>8318</v>
      </c>
      <c r="R2073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9">
        <v>71500</v>
      </c>
      <c r="E2074" s="9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8">
        <f t="shared" si="128"/>
        <v>110.73146853146854</v>
      </c>
      <c r="P2074" s="6">
        <f t="shared" si="129"/>
        <v>226.20857142857142</v>
      </c>
      <c r="Q2074" t="s">
        <v>8318</v>
      </c>
      <c r="R2074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9">
        <v>100000</v>
      </c>
      <c r="E2075" s="9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8">
        <f t="shared" si="128"/>
        <v>152.60429999999999</v>
      </c>
      <c r="P2075" s="6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9">
        <v>600</v>
      </c>
      <c r="E2076" s="9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8">
        <f t="shared" si="128"/>
        <v>102.49999999999999</v>
      </c>
      <c r="P2076" s="6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9">
        <v>9999</v>
      </c>
      <c r="E2077" s="9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8">
        <f t="shared" si="128"/>
        <v>1678.3738373837384</v>
      </c>
      <c r="P2077" s="6">
        <f t="shared" si="129"/>
        <v>20.465926829268295</v>
      </c>
      <c r="Q2077" t="s">
        <v>8318</v>
      </c>
      <c r="R207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9">
        <v>179000</v>
      </c>
      <c r="E2078" s="9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8">
        <f t="shared" si="128"/>
        <v>543.349156424581</v>
      </c>
      <c r="P2078" s="6">
        <f t="shared" si="129"/>
        <v>116.35303146309367</v>
      </c>
      <c r="Q2078" t="s">
        <v>8318</v>
      </c>
      <c r="R2078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9">
        <v>50000</v>
      </c>
      <c r="E2079" s="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8">
        <f t="shared" si="128"/>
        <v>115.50800000000001</v>
      </c>
      <c r="P2079" s="6">
        <f t="shared" si="129"/>
        <v>307.20212765957444</v>
      </c>
      <c r="Q2079" t="s">
        <v>8318</v>
      </c>
      <c r="R2079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8">
        <f t="shared" si="128"/>
        <v>131.20499999999998</v>
      </c>
      <c r="P2080" s="6">
        <f t="shared" si="129"/>
        <v>546.6875</v>
      </c>
      <c r="Q2080" t="s">
        <v>8318</v>
      </c>
      <c r="R2080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9">
        <v>10000</v>
      </c>
      <c r="E2081" s="9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8">
        <f t="shared" si="128"/>
        <v>288.17</v>
      </c>
      <c r="P2081" s="6">
        <f t="shared" si="129"/>
        <v>47.474464579901152</v>
      </c>
      <c r="Q2081" t="s">
        <v>8318</v>
      </c>
      <c r="R2081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9">
        <v>1000</v>
      </c>
      <c r="E2082" s="9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8">
        <f t="shared" si="128"/>
        <v>507.8</v>
      </c>
      <c r="P2082" s="6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9">
        <v>3500</v>
      </c>
      <c r="E2083" s="9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8">
        <f t="shared" si="128"/>
        <v>114.57142857142857</v>
      </c>
      <c r="P2083" s="6">
        <f t="shared" si="129"/>
        <v>72.909090909090907</v>
      </c>
      <c r="Q2083" t="s">
        <v>8324</v>
      </c>
      <c r="R2083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9">
        <v>1500</v>
      </c>
      <c r="E2084" s="9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8">
        <f t="shared" si="128"/>
        <v>110.73333333333333</v>
      </c>
      <c r="P2084" s="6">
        <f t="shared" si="129"/>
        <v>43.710526315789473</v>
      </c>
      <c r="Q2084" t="s">
        <v>8324</v>
      </c>
      <c r="R2084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9">
        <v>750</v>
      </c>
      <c r="E2085" s="9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8">
        <f t="shared" si="128"/>
        <v>113.33333333333333</v>
      </c>
      <c r="P2085" s="6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9">
        <v>3000</v>
      </c>
      <c r="E2086" s="9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8">
        <f t="shared" si="128"/>
        <v>108.33333333333333</v>
      </c>
      <c r="P2086" s="6">
        <f t="shared" si="129"/>
        <v>70.652173913043484</v>
      </c>
      <c r="Q2086" t="s">
        <v>8324</v>
      </c>
      <c r="R2086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9">
        <v>6000</v>
      </c>
      <c r="E2087" s="9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8">
        <f t="shared" si="128"/>
        <v>123.53333333333335</v>
      </c>
      <c r="P2087" s="6">
        <f t="shared" si="129"/>
        <v>89.301204819277103</v>
      </c>
      <c r="Q2087" t="s">
        <v>8324</v>
      </c>
      <c r="R208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9">
        <v>4000</v>
      </c>
      <c r="E2088" s="9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8">
        <f t="shared" si="128"/>
        <v>100.69999999999999</v>
      </c>
      <c r="P2088" s="6">
        <f t="shared" si="129"/>
        <v>115.08571428571429</v>
      </c>
      <c r="Q2088" t="s">
        <v>8324</v>
      </c>
      <c r="R2088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9">
        <v>1500</v>
      </c>
      <c r="E2089" s="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8">
        <f t="shared" si="128"/>
        <v>103.53333333333335</v>
      </c>
      <c r="P2089" s="6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9">
        <v>3000</v>
      </c>
      <c r="E2090" s="9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8">
        <f t="shared" si="128"/>
        <v>115.51066666666668</v>
      </c>
      <c r="P2090" s="6">
        <f t="shared" si="129"/>
        <v>46.204266666666669</v>
      </c>
      <c r="Q2090" t="s">
        <v>8324</v>
      </c>
      <c r="R2090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9">
        <v>2500</v>
      </c>
      <c r="E2091" s="9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8">
        <f t="shared" si="128"/>
        <v>120.4004</v>
      </c>
      <c r="P2091" s="6">
        <f t="shared" si="129"/>
        <v>48.54854838709678</v>
      </c>
      <c r="Q2091" t="s">
        <v>8324</v>
      </c>
      <c r="R2091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9">
        <v>8000</v>
      </c>
      <c r="E2092" s="9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8">
        <f t="shared" si="128"/>
        <v>115.040375</v>
      </c>
      <c r="P2092" s="6">
        <f t="shared" si="129"/>
        <v>57.520187499999999</v>
      </c>
      <c r="Q2092" t="s">
        <v>8324</v>
      </c>
      <c r="R2092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9">
        <v>18000</v>
      </c>
      <c r="E2093" s="9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8">
        <f t="shared" si="128"/>
        <v>120.46777777777777</v>
      </c>
      <c r="P2093" s="6">
        <f t="shared" si="129"/>
        <v>88.147154471544724</v>
      </c>
      <c r="Q2093" t="s">
        <v>8324</v>
      </c>
      <c r="R2093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9">
        <v>6000</v>
      </c>
      <c r="E2094" s="9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8">
        <f t="shared" si="128"/>
        <v>101.28333333333333</v>
      </c>
      <c r="P2094" s="6">
        <f t="shared" si="129"/>
        <v>110.49090909090908</v>
      </c>
      <c r="Q2094" t="s">
        <v>8324</v>
      </c>
      <c r="R2094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9">
        <v>1500</v>
      </c>
      <c r="E2095" s="9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8">
        <f t="shared" si="128"/>
        <v>102.46666666666667</v>
      </c>
      <c r="P2095" s="6">
        <f t="shared" si="129"/>
        <v>66.826086956521735</v>
      </c>
      <c r="Q2095" t="s">
        <v>8324</v>
      </c>
      <c r="R2095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9">
        <v>3500</v>
      </c>
      <c r="E2096" s="9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8">
        <f t="shared" si="128"/>
        <v>120.54285714285714</v>
      </c>
      <c r="P2096" s="6">
        <f t="shared" si="129"/>
        <v>58.597222222222221</v>
      </c>
      <c r="Q2096" t="s">
        <v>8324</v>
      </c>
      <c r="R2096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9">
        <v>2500</v>
      </c>
      <c r="E2097" s="9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8">
        <f t="shared" si="128"/>
        <v>100</v>
      </c>
      <c r="P2097" s="6">
        <f t="shared" si="129"/>
        <v>113.63636363636364</v>
      </c>
      <c r="Q2097" t="s">
        <v>8324</v>
      </c>
      <c r="R209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9">
        <v>600</v>
      </c>
      <c r="E2098" s="9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8">
        <f t="shared" si="128"/>
        <v>101.66666666666666</v>
      </c>
      <c r="P2098" s="6">
        <f t="shared" si="129"/>
        <v>43.571428571428569</v>
      </c>
      <c r="Q2098" t="s">
        <v>8324</v>
      </c>
      <c r="R2098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9">
        <v>3000</v>
      </c>
      <c r="E2099" s="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8">
        <f t="shared" si="128"/>
        <v>100</v>
      </c>
      <c r="P2099" s="6">
        <f t="shared" si="129"/>
        <v>78.94736842105263</v>
      </c>
      <c r="Q2099" t="s">
        <v>8324</v>
      </c>
      <c r="R2099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9">
        <v>6000</v>
      </c>
      <c r="E2100" s="9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8">
        <f t="shared" si="128"/>
        <v>100.33333333333334</v>
      </c>
      <c r="P2100" s="6">
        <f t="shared" si="129"/>
        <v>188.125</v>
      </c>
      <c r="Q2100" t="s">
        <v>8324</v>
      </c>
      <c r="R2100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9">
        <v>3000</v>
      </c>
      <c r="E2101" s="9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8">
        <f t="shared" si="128"/>
        <v>132.36666666666667</v>
      </c>
      <c r="P2101" s="6">
        <f t="shared" si="129"/>
        <v>63.031746031746032</v>
      </c>
      <c r="Q2101" t="s">
        <v>8324</v>
      </c>
      <c r="R2101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9">
        <v>600</v>
      </c>
      <c r="E2102" s="9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8">
        <f t="shared" si="128"/>
        <v>136.66666666666666</v>
      </c>
      <c r="P2102" s="6">
        <f t="shared" si="129"/>
        <v>30.37037037037037</v>
      </c>
      <c r="Q2102" t="s">
        <v>8324</v>
      </c>
      <c r="R2102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9">
        <v>2000</v>
      </c>
      <c r="E2103" s="9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8">
        <f t="shared" si="128"/>
        <v>113.25</v>
      </c>
      <c r="P2103" s="6">
        <f t="shared" si="129"/>
        <v>51.477272727272727</v>
      </c>
      <c r="Q2103" t="s">
        <v>8324</v>
      </c>
      <c r="R2103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9">
        <v>1000</v>
      </c>
      <c r="E2104" s="9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8">
        <f t="shared" si="128"/>
        <v>136</v>
      </c>
      <c r="P2104" s="6">
        <f t="shared" si="129"/>
        <v>35.789473684210527</v>
      </c>
      <c r="Q2104" t="s">
        <v>8324</v>
      </c>
      <c r="R2104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9">
        <v>7777</v>
      </c>
      <c r="E2105" s="9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8">
        <f t="shared" si="128"/>
        <v>146.12318374694613</v>
      </c>
      <c r="P2105" s="6">
        <f t="shared" si="129"/>
        <v>98.817391304347822</v>
      </c>
      <c r="Q2105" t="s">
        <v>8324</v>
      </c>
      <c r="R2105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9">
        <v>800</v>
      </c>
      <c r="E2106" s="9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8">
        <f t="shared" si="128"/>
        <v>129.5</v>
      </c>
      <c r="P2106" s="6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9">
        <v>2000</v>
      </c>
      <c r="E2107" s="9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8">
        <f t="shared" si="128"/>
        <v>254</v>
      </c>
      <c r="P2107" s="6">
        <f t="shared" si="129"/>
        <v>51.313131313131315</v>
      </c>
      <c r="Q2107" t="s">
        <v>8324</v>
      </c>
      <c r="R210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9">
        <v>2200</v>
      </c>
      <c r="E2108" s="9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8">
        <f t="shared" si="128"/>
        <v>107.04545454545456</v>
      </c>
      <c r="P2108" s="6">
        <f t="shared" si="129"/>
        <v>53.522727272727273</v>
      </c>
      <c r="Q2108" t="s">
        <v>8324</v>
      </c>
      <c r="R2108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9">
        <v>2000</v>
      </c>
      <c r="E2109" s="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8">
        <f t="shared" si="128"/>
        <v>107.73299999999999</v>
      </c>
      <c r="P2109" s="6">
        <f t="shared" si="129"/>
        <v>37.149310344827583</v>
      </c>
      <c r="Q2109" t="s">
        <v>8324</v>
      </c>
      <c r="R2109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9">
        <v>16000</v>
      </c>
      <c r="E2110" s="9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8">
        <f t="shared" si="128"/>
        <v>107.31250000000001</v>
      </c>
      <c r="P2110" s="6">
        <f t="shared" si="129"/>
        <v>89.895287958115176</v>
      </c>
      <c r="Q2110" t="s">
        <v>8324</v>
      </c>
      <c r="R2110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9">
        <v>4000</v>
      </c>
      <c r="E2111" s="9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8">
        <f t="shared" si="128"/>
        <v>106.52500000000001</v>
      </c>
      <c r="P2111" s="6">
        <f t="shared" si="129"/>
        <v>106.52500000000001</v>
      </c>
      <c r="Q2111" t="s">
        <v>8324</v>
      </c>
      <c r="R2111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9">
        <v>2000</v>
      </c>
      <c r="E2112" s="9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8">
        <f t="shared" si="128"/>
        <v>100.35000000000001</v>
      </c>
      <c r="P2112" s="6">
        <f t="shared" si="129"/>
        <v>52.815789473684212</v>
      </c>
      <c r="Q2112" t="s">
        <v>8324</v>
      </c>
      <c r="R2112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9">
        <v>2000</v>
      </c>
      <c r="E2113" s="9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8">
        <f t="shared" si="128"/>
        <v>106.5</v>
      </c>
      <c r="P2113" s="6">
        <f t="shared" si="129"/>
        <v>54.615384615384613</v>
      </c>
      <c r="Q2113" t="s">
        <v>8324</v>
      </c>
      <c r="R2113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9">
        <v>300</v>
      </c>
      <c r="E2114" s="9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8">
        <f t="shared" si="128"/>
        <v>100</v>
      </c>
      <c r="P2114" s="6">
        <f t="shared" si="129"/>
        <v>27.272727272727273</v>
      </c>
      <c r="Q2114" t="s">
        <v>8324</v>
      </c>
      <c r="R2114" t="s">
        <v>8328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9">
        <v>7000</v>
      </c>
      <c r="E2115" s="9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8">
        <f t="shared" ref="O2115:O2178" si="132">E2115/D2115*100</f>
        <v>104.85714285714285</v>
      </c>
      <c r="P2115" s="6">
        <f t="shared" ref="P2115:P2178" si="133">AVERAGE(E2115/L2115)</f>
        <v>68.598130841121488</v>
      </c>
      <c r="Q2115" t="s">
        <v>8324</v>
      </c>
      <c r="R2115" t="s">
        <v>8328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9">
        <v>5000</v>
      </c>
      <c r="E2116" s="9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8">
        <f t="shared" si="132"/>
        <v>104.69999999999999</v>
      </c>
      <c r="P2116" s="6">
        <f t="shared" si="133"/>
        <v>35.612244897959187</v>
      </c>
      <c r="Q2116" t="s">
        <v>8324</v>
      </c>
      <c r="R2116" t="s">
        <v>8328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9">
        <v>1500</v>
      </c>
      <c r="E2117" s="9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8">
        <f t="shared" si="132"/>
        <v>225.66666666666669</v>
      </c>
      <c r="P2117" s="6">
        <f t="shared" si="133"/>
        <v>94.027777777777771</v>
      </c>
      <c r="Q2117" t="s">
        <v>8324</v>
      </c>
      <c r="R211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9">
        <v>48000</v>
      </c>
      <c r="E2118" s="9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8">
        <f t="shared" si="132"/>
        <v>100.90416666666667</v>
      </c>
      <c r="P2118" s="6">
        <f t="shared" si="133"/>
        <v>526.45652173913038</v>
      </c>
      <c r="Q2118" t="s">
        <v>8324</v>
      </c>
      <c r="R2118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9">
        <v>1200</v>
      </c>
      <c r="E2119" s="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8">
        <f t="shared" si="132"/>
        <v>147.75</v>
      </c>
      <c r="P2119" s="6">
        <f t="shared" si="133"/>
        <v>50.657142857142858</v>
      </c>
      <c r="Q2119" t="s">
        <v>8324</v>
      </c>
      <c r="R2119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9">
        <v>1000</v>
      </c>
      <c r="E2120" s="9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8">
        <f t="shared" si="132"/>
        <v>134.61099999999999</v>
      </c>
      <c r="P2120" s="6">
        <f t="shared" si="133"/>
        <v>79.182941176470578</v>
      </c>
      <c r="Q2120" t="s">
        <v>8324</v>
      </c>
      <c r="R2120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9">
        <v>2000</v>
      </c>
      <c r="E2121" s="9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8">
        <f t="shared" si="132"/>
        <v>100.75</v>
      </c>
      <c r="P2121" s="6">
        <f t="shared" si="133"/>
        <v>91.590909090909093</v>
      </c>
      <c r="Q2121" t="s">
        <v>8324</v>
      </c>
      <c r="R2121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9">
        <v>8000</v>
      </c>
      <c r="E2122" s="9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8">
        <f t="shared" si="132"/>
        <v>100.880375</v>
      </c>
      <c r="P2122" s="6">
        <f t="shared" si="133"/>
        <v>116.96275362318841</v>
      </c>
      <c r="Q2122" t="s">
        <v>8324</v>
      </c>
      <c r="R2122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9">
        <v>50000</v>
      </c>
      <c r="E2123" s="9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8">
        <f t="shared" si="132"/>
        <v>0.56800000000000006</v>
      </c>
      <c r="P2123" s="6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9">
        <v>80000</v>
      </c>
      <c r="E2124" s="9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8">
        <f t="shared" si="132"/>
        <v>0.38750000000000001</v>
      </c>
      <c r="P2124" s="6">
        <f t="shared" si="133"/>
        <v>103.33333333333333</v>
      </c>
      <c r="Q2124" t="s">
        <v>8332</v>
      </c>
      <c r="R2124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9">
        <v>500</v>
      </c>
      <c r="E2125" s="9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8">
        <f t="shared" si="132"/>
        <v>10</v>
      </c>
      <c r="P2125" s="6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9">
        <v>1100</v>
      </c>
      <c r="E2126" s="9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8">
        <f t="shared" si="132"/>
        <v>10.454545454545453</v>
      </c>
      <c r="P2126" s="6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9">
        <v>60000</v>
      </c>
      <c r="E2127" s="9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8">
        <f t="shared" si="132"/>
        <v>1.4200000000000002</v>
      </c>
      <c r="P2127" s="6">
        <f t="shared" si="133"/>
        <v>31.555555555555557</v>
      </c>
      <c r="Q2127" t="s">
        <v>8332</v>
      </c>
      <c r="R212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9">
        <v>20000</v>
      </c>
      <c r="E2128" s="9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8">
        <f t="shared" si="132"/>
        <v>0.05</v>
      </c>
      <c r="P2128" s="6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9">
        <v>28000</v>
      </c>
      <c r="E2129" s="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8">
        <f t="shared" si="132"/>
        <v>28.842857142857142</v>
      </c>
      <c r="P2129" s="6">
        <f t="shared" si="133"/>
        <v>34.220338983050844</v>
      </c>
      <c r="Q2129" t="s">
        <v>8332</v>
      </c>
      <c r="R2129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8">
        <f t="shared" si="132"/>
        <v>0.16666666666666669</v>
      </c>
      <c r="P2130" s="6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9">
        <v>2000</v>
      </c>
      <c r="E2131" s="9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8">
        <f t="shared" si="132"/>
        <v>11.799999999999999</v>
      </c>
      <c r="P2131" s="6">
        <f t="shared" si="133"/>
        <v>19.666666666666668</v>
      </c>
      <c r="Q2131" t="s">
        <v>8332</v>
      </c>
      <c r="R2131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9">
        <v>42000</v>
      </c>
      <c r="E2132" s="9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8">
        <f t="shared" si="132"/>
        <v>0.20238095238095236</v>
      </c>
      <c r="P2132" s="6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9">
        <v>500</v>
      </c>
      <c r="E2133" s="9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8">
        <f t="shared" si="132"/>
        <v>5</v>
      </c>
      <c r="P2133" s="6">
        <f t="shared" si="133"/>
        <v>8.3333333333333339</v>
      </c>
      <c r="Q2133" t="s">
        <v>8332</v>
      </c>
      <c r="R2133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9">
        <v>100000</v>
      </c>
      <c r="E2134" s="9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8">
        <f t="shared" si="132"/>
        <v>2.1129899999999995</v>
      </c>
      <c r="P2134" s="6">
        <f t="shared" si="133"/>
        <v>21.34333333333333</v>
      </c>
      <c r="Q2134" t="s">
        <v>8332</v>
      </c>
      <c r="R2134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9">
        <v>1000</v>
      </c>
      <c r="E2135" s="9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8">
        <f t="shared" si="132"/>
        <v>1.6</v>
      </c>
      <c r="P2135" s="6">
        <f t="shared" si="133"/>
        <v>5.333333333333333</v>
      </c>
      <c r="Q2135" t="s">
        <v>8332</v>
      </c>
      <c r="R2135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9">
        <v>6000</v>
      </c>
      <c r="E2136" s="9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8">
        <f t="shared" si="132"/>
        <v>1.7333333333333332</v>
      </c>
      <c r="P2136" s="6">
        <f t="shared" si="133"/>
        <v>34.666666666666664</v>
      </c>
      <c r="Q2136" t="s">
        <v>8332</v>
      </c>
      <c r="R2136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9">
        <v>5000</v>
      </c>
      <c r="E2137" s="9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8">
        <f t="shared" si="132"/>
        <v>9.56</v>
      </c>
      <c r="P2137" s="6">
        <f t="shared" si="133"/>
        <v>21.727272727272727</v>
      </c>
      <c r="Q2137" t="s">
        <v>8332</v>
      </c>
      <c r="R213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9">
        <v>80000</v>
      </c>
      <c r="E2138" s="9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8">
        <f t="shared" si="132"/>
        <v>5.9612499999999999E-2</v>
      </c>
      <c r="P2138" s="6">
        <f t="shared" si="133"/>
        <v>11.922499999999999</v>
      </c>
      <c r="Q2138" t="s">
        <v>8332</v>
      </c>
      <c r="R2138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8">
        <f t="shared" si="132"/>
        <v>28.405999999999999</v>
      </c>
      <c r="P2139" s="6">
        <f t="shared" si="133"/>
        <v>26.59737827715356</v>
      </c>
      <c r="Q2139" t="s">
        <v>8332</v>
      </c>
      <c r="R2139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9">
        <v>1000</v>
      </c>
      <c r="E2140" s="9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8">
        <f t="shared" si="132"/>
        <v>12.8</v>
      </c>
      <c r="P2140" s="6">
        <f t="shared" si="133"/>
        <v>10.666666666666666</v>
      </c>
      <c r="Q2140" t="s">
        <v>8332</v>
      </c>
      <c r="R2140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9">
        <v>30000</v>
      </c>
      <c r="E2141" s="9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8">
        <f t="shared" si="132"/>
        <v>5.42</v>
      </c>
      <c r="P2141" s="6">
        <f t="shared" si="133"/>
        <v>29.035714285714285</v>
      </c>
      <c r="Q2141" t="s">
        <v>8332</v>
      </c>
      <c r="R2141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9">
        <v>500000</v>
      </c>
      <c r="E2142" s="9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8">
        <f t="shared" si="132"/>
        <v>0.11199999999999999</v>
      </c>
      <c r="P2142" s="6">
        <f t="shared" si="133"/>
        <v>50.909090909090907</v>
      </c>
      <c r="Q2142" t="s">
        <v>8332</v>
      </c>
      <c r="R2142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9">
        <v>15000</v>
      </c>
      <c r="E2143" s="9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8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8">
        <f t="shared" si="132"/>
        <v>5.7238095238095239</v>
      </c>
      <c r="P2144" s="6">
        <f t="shared" si="133"/>
        <v>50.083333333333336</v>
      </c>
      <c r="Q2144" t="s">
        <v>8332</v>
      </c>
      <c r="R2144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9">
        <v>2000</v>
      </c>
      <c r="E2145" s="9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8">
        <f t="shared" si="132"/>
        <v>11.25</v>
      </c>
      <c r="P2145" s="6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9">
        <v>35500</v>
      </c>
      <c r="E2146" s="9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8">
        <f t="shared" si="132"/>
        <v>1.7098591549295776</v>
      </c>
      <c r="P2146" s="6">
        <f t="shared" si="133"/>
        <v>25.291666666666668</v>
      </c>
      <c r="Q2146" t="s">
        <v>8332</v>
      </c>
      <c r="R2146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9">
        <v>15000</v>
      </c>
      <c r="E2147" s="9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8">
        <f t="shared" si="132"/>
        <v>30.433333333333334</v>
      </c>
      <c r="P2147" s="6">
        <f t="shared" si="133"/>
        <v>51.292134831460672</v>
      </c>
      <c r="Q2147" t="s">
        <v>8332</v>
      </c>
      <c r="R214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9">
        <v>5000</v>
      </c>
      <c r="E2148" s="9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8">
        <f t="shared" si="132"/>
        <v>0.02</v>
      </c>
      <c r="P2148" s="6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9">
        <v>390000</v>
      </c>
      <c r="E2149" s="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8">
        <f t="shared" si="132"/>
        <v>0.69641025641025645</v>
      </c>
      <c r="P2149" s="6">
        <f t="shared" si="133"/>
        <v>49.381818181818183</v>
      </c>
      <c r="Q2149" t="s">
        <v>8332</v>
      </c>
      <c r="R2149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9">
        <v>100</v>
      </c>
      <c r="E2150" s="9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8">
        <f t="shared" si="132"/>
        <v>2</v>
      </c>
      <c r="P2150" s="6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9">
        <v>2000</v>
      </c>
      <c r="E2151" s="9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8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9">
        <v>50000</v>
      </c>
      <c r="E2152" s="9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8">
        <f t="shared" si="132"/>
        <v>0.80999999999999994</v>
      </c>
      <c r="P2152" s="6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9">
        <v>45000</v>
      </c>
      <c r="E2153" s="9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8">
        <f t="shared" si="132"/>
        <v>0.26222222222222225</v>
      </c>
      <c r="P2153" s="6">
        <f t="shared" si="133"/>
        <v>19.666666666666668</v>
      </c>
      <c r="Q2153" t="s">
        <v>8332</v>
      </c>
      <c r="R2153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9">
        <v>30000</v>
      </c>
      <c r="E2154" s="9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8">
        <f t="shared" si="132"/>
        <v>0.16666666666666669</v>
      </c>
      <c r="P2154" s="6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9">
        <v>372625</v>
      </c>
      <c r="E2155" s="9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8">
        <f t="shared" si="132"/>
        <v>9.124454880912446E-3</v>
      </c>
      <c r="P2155" s="6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9">
        <v>250</v>
      </c>
      <c r="E2156" s="9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8">
        <f t="shared" si="132"/>
        <v>0.8</v>
      </c>
      <c r="P2156" s="6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9">
        <v>5000</v>
      </c>
      <c r="E2157" s="9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8">
        <f t="shared" si="132"/>
        <v>2.2999999999999998</v>
      </c>
      <c r="P2157" s="6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9">
        <v>56000</v>
      </c>
      <c r="E2158" s="9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8">
        <f t="shared" si="132"/>
        <v>2.6660714285714282</v>
      </c>
      <c r="P2158" s="6">
        <f t="shared" si="133"/>
        <v>17.987951807228917</v>
      </c>
      <c r="Q2158" t="s">
        <v>8332</v>
      </c>
      <c r="R2158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9">
        <v>75000</v>
      </c>
      <c r="E2159" s="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8">
        <f t="shared" si="132"/>
        <v>28.192</v>
      </c>
      <c r="P2159" s="6">
        <f t="shared" si="133"/>
        <v>370.94736842105266</v>
      </c>
      <c r="Q2159" t="s">
        <v>8332</v>
      </c>
      <c r="R2159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9">
        <v>300000</v>
      </c>
      <c r="E2160" s="9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8">
        <f t="shared" si="132"/>
        <v>6.5900366666666672</v>
      </c>
      <c r="P2160" s="6">
        <f t="shared" si="133"/>
        <v>63.569485530546629</v>
      </c>
      <c r="Q2160" t="s">
        <v>8332</v>
      </c>
      <c r="R2160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9">
        <v>3600</v>
      </c>
      <c r="E2161" s="9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8">
        <f t="shared" si="132"/>
        <v>0.72222222222222221</v>
      </c>
      <c r="P2161" s="6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9">
        <v>10000</v>
      </c>
      <c r="E2162" s="9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8">
        <f t="shared" si="132"/>
        <v>0.85000000000000009</v>
      </c>
      <c r="P2162" s="6">
        <f t="shared" si="133"/>
        <v>5.3125</v>
      </c>
      <c r="Q2162" t="s">
        <v>8332</v>
      </c>
      <c r="R2162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9">
        <v>400</v>
      </c>
      <c r="E2163" s="9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8">
        <f t="shared" si="132"/>
        <v>115.75</v>
      </c>
      <c r="P2163" s="6">
        <f t="shared" si="133"/>
        <v>35.615384615384613</v>
      </c>
      <c r="Q2163" t="s">
        <v>8324</v>
      </c>
      <c r="R2163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9">
        <v>4500</v>
      </c>
      <c r="E2164" s="9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8">
        <f t="shared" si="132"/>
        <v>112.26666666666667</v>
      </c>
      <c r="P2164" s="6">
        <f t="shared" si="133"/>
        <v>87.103448275862064</v>
      </c>
      <c r="Q2164" t="s">
        <v>8324</v>
      </c>
      <c r="R2164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9">
        <v>2500</v>
      </c>
      <c r="E2165" s="9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8">
        <f t="shared" si="132"/>
        <v>132.20000000000002</v>
      </c>
      <c r="P2165" s="6">
        <f t="shared" si="133"/>
        <v>75.11363636363636</v>
      </c>
      <c r="Q2165" t="s">
        <v>8324</v>
      </c>
      <c r="R2165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9">
        <v>5500</v>
      </c>
      <c r="E2166" s="9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8">
        <f t="shared" si="132"/>
        <v>102.63636363636364</v>
      </c>
      <c r="P2166" s="6">
        <f t="shared" si="133"/>
        <v>68.01204819277109</v>
      </c>
      <c r="Q2166" t="s">
        <v>8324</v>
      </c>
      <c r="R2166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8">
        <f t="shared" si="132"/>
        <v>138.64000000000001</v>
      </c>
      <c r="P2167" s="6">
        <f t="shared" si="133"/>
        <v>29.623931623931625</v>
      </c>
      <c r="Q2167" t="s">
        <v>8324</v>
      </c>
      <c r="R216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9">
        <v>2000</v>
      </c>
      <c r="E2168" s="9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8">
        <f t="shared" si="132"/>
        <v>146.6</v>
      </c>
      <c r="P2168" s="6">
        <f t="shared" si="133"/>
        <v>91.625</v>
      </c>
      <c r="Q2168" t="s">
        <v>8324</v>
      </c>
      <c r="R2168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9">
        <v>150</v>
      </c>
      <c r="E2169" s="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8">
        <f t="shared" si="132"/>
        <v>120</v>
      </c>
      <c r="P2169" s="6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9">
        <v>18000</v>
      </c>
      <c r="E2170" s="9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8">
        <f t="shared" si="132"/>
        <v>121.5816111111111</v>
      </c>
      <c r="P2170" s="6">
        <f t="shared" si="133"/>
        <v>64.366735294117646</v>
      </c>
      <c r="Q2170" t="s">
        <v>8324</v>
      </c>
      <c r="R2170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9">
        <v>153</v>
      </c>
      <c r="E2171" s="9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8">
        <f t="shared" si="132"/>
        <v>100</v>
      </c>
      <c r="P2171" s="6">
        <f t="shared" si="133"/>
        <v>21.857142857142858</v>
      </c>
      <c r="Q2171" t="s">
        <v>8324</v>
      </c>
      <c r="R2171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9">
        <v>350</v>
      </c>
      <c r="E2172" s="9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8">
        <f t="shared" si="132"/>
        <v>180.85714285714286</v>
      </c>
      <c r="P2172" s="6">
        <f t="shared" si="133"/>
        <v>33.315789473684212</v>
      </c>
      <c r="Q2172" t="s">
        <v>8324</v>
      </c>
      <c r="R2172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9">
        <v>4000</v>
      </c>
      <c r="E2173" s="9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8">
        <f t="shared" si="132"/>
        <v>106.075</v>
      </c>
      <c r="P2173" s="6">
        <f t="shared" si="133"/>
        <v>90.276595744680847</v>
      </c>
      <c r="Q2173" t="s">
        <v>8324</v>
      </c>
      <c r="R2173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9">
        <v>1000</v>
      </c>
      <c r="E2174" s="9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8">
        <f t="shared" si="132"/>
        <v>100</v>
      </c>
      <c r="P2174" s="6">
        <f t="shared" si="133"/>
        <v>76.92307692307692</v>
      </c>
      <c r="Q2174" t="s">
        <v>8324</v>
      </c>
      <c r="R2174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9">
        <v>4200</v>
      </c>
      <c r="E2175" s="9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8">
        <f t="shared" si="132"/>
        <v>126.92857142857143</v>
      </c>
      <c r="P2175" s="6">
        <f t="shared" si="133"/>
        <v>59.233333333333334</v>
      </c>
      <c r="Q2175" t="s">
        <v>8324</v>
      </c>
      <c r="R2175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9">
        <v>4000</v>
      </c>
      <c r="E2176" s="9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8">
        <f t="shared" si="132"/>
        <v>102.97499999999999</v>
      </c>
      <c r="P2176" s="6">
        <f t="shared" si="133"/>
        <v>65.38095238095238</v>
      </c>
      <c r="Q2176" t="s">
        <v>8324</v>
      </c>
      <c r="R2176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9">
        <v>700</v>
      </c>
      <c r="E2177" s="9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8">
        <f t="shared" si="132"/>
        <v>250</v>
      </c>
      <c r="P2177" s="6">
        <f t="shared" si="133"/>
        <v>67.307692307692307</v>
      </c>
      <c r="Q2177" t="s">
        <v>8324</v>
      </c>
      <c r="R217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9">
        <v>5000</v>
      </c>
      <c r="E2178" s="9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8">
        <f t="shared" si="132"/>
        <v>126.02</v>
      </c>
      <c r="P2178" s="6">
        <f t="shared" si="133"/>
        <v>88.74647887323944</v>
      </c>
      <c r="Q2178" t="s">
        <v>8324</v>
      </c>
      <c r="R2178" t="s">
        <v>8325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9">
        <v>2500</v>
      </c>
      <c r="E2179" s="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8">
        <f t="shared" ref="O2179:O2242" si="136">E2179/D2179*100</f>
        <v>100.12</v>
      </c>
      <c r="P2179" s="6">
        <f t="shared" ref="P2179:P2242" si="137">AVERAGE(E2179/L2179)</f>
        <v>65.868421052631575</v>
      </c>
      <c r="Q2179" t="s">
        <v>8324</v>
      </c>
      <c r="R2179" t="s">
        <v>8325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9">
        <v>25000</v>
      </c>
      <c r="E2180" s="9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8">
        <f t="shared" si="136"/>
        <v>138.64000000000001</v>
      </c>
      <c r="P2180" s="6">
        <f t="shared" si="137"/>
        <v>40.349243306169967</v>
      </c>
      <c r="Q2180" t="s">
        <v>8324</v>
      </c>
      <c r="R2180" t="s">
        <v>8325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9">
        <v>1000</v>
      </c>
      <c r="E2181" s="9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8">
        <f t="shared" si="136"/>
        <v>161.4</v>
      </c>
      <c r="P2181" s="6">
        <f t="shared" si="137"/>
        <v>76.857142857142861</v>
      </c>
      <c r="Q2181" t="s">
        <v>8324</v>
      </c>
      <c r="R2181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9">
        <v>5000</v>
      </c>
      <c r="E2182" s="9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8">
        <f t="shared" si="136"/>
        <v>107.18419999999999</v>
      </c>
      <c r="P2182" s="6">
        <f t="shared" si="137"/>
        <v>68.707820512820518</v>
      </c>
      <c r="Q2182" t="s">
        <v>8324</v>
      </c>
      <c r="R2182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9">
        <v>2000</v>
      </c>
      <c r="E2183" s="9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8">
        <f t="shared" si="136"/>
        <v>153.1</v>
      </c>
      <c r="P2183" s="6">
        <f t="shared" si="137"/>
        <v>57.773584905660378</v>
      </c>
      <c r="Q2183" t="s">
        <v>8332</v>
      </c>
      <c r="R2183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8">
        <f t="shared" si="136"/>
        <v>524.16666666666663</v>
      </c>
      <c r="P2184" s="6">
        <f t="shared" si="137"/>
        <v>44.171348314606739</v>
      </c>
      <c r="Q2184" t="s">
        <v>8332</v>
      </c>
      <c r="R2184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9">
        <v>1800</v>
      </c>
      <c r="E2185" s="9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8">
        <f t="shared" si="136"/>
        <v>489.27777777777777</v>
      </c>
      <c r="P2185" s="6">
        <f t="shared" si="137"/>
        <v>31.566308243727597</v>
      </c>
      <c r="Q2185" t="s">
        <v>8332</v>
      </c>
      <c r="R2185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9">
        <v>10000</v>
      </c>
      <c r="E2186" s="9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8">
        <f t="shared" si="136"/>
        <v>284.74</v>
      </c>
      <c r="P2186" s="6">
        <f t="shared" si="137"/>
        <v>107.04511278195488</v>
      </c>
      <c r="Q2186" t="s">
        <v>8332</v>
      </c>
      <c r="R2186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9">
        <v>5000</v>
      </c>
      <c r="E2187" s="9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8">
        <f t="shared" si="136"/>
        <v>1856.97</v>
      </c>
      <c r="P2187" s="6">
        <f t="shared" si="137"/>
        <v>149.03451043338683</v>
      </c>
      <c r="Q2187" t="s">
        <v>8332</v>
      </c>
      <c r="R218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9">
        <v>20000</v>
      </c>
      <c r="E2188" s="9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8">
        <f t="shared" si="136"/>
        <v>109.67499999999998</v>
      </c>
      <c r="P2188" s="6">
        <f t="shared" si="137"/>
        <v>55.956632653061227</v>
      </c>
      <c r="Q2188" t="s">
        <v>8332</v>
      </c>
      <c r="R2188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9">
        <v>20000</v>
      </c>
      <c r="E2189" s="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8">
        <f t="shared" si="136"/>
        <v>1014.6425</v>
      </c>
      <c r="P2189" s="6">
        <f t="shared" si="137"/>
        <v>56.970381807973048</v>
      </c>
      <c r="Q2189" t="s">
        <v>8332</v>
      </c>
      <c r="R2189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9">
        <v>5494</v>
      </c>
      <c r="E2190" s="9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8">
        <f t="shared" si="136"/>
        <v>412.17692027666544</v>
      </c>
      <c r="P2190" s="6">
        <f t="shared" si="137"/>
        <v>44.056420233463037</v>
      </c>
      <c r="Q2190" t="s">
        <v>8332</v>
      </c>
      <c r="R2190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9">
        <v>1200</v>
      </c>
      <c r="E2191" s="9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8">
        <f t="shared" si="136"/>
        <v>503.25</v>
      </c>
      <c r="P2191" s="6">
        <f t="shared" si="137"/>
        <v>68.625</v>
      </c>
      <c r="Q2191" t="s">
        <v>8332</v>
      </c>
      <c r="R2191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9">
        <v>19000</v>
      </c>
      <c r="E2192" s="9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8">
        <f t="shared" si="136"/>
        <v>184.61052631578946</v>
      </c>
      <c r="P2192" s="6">
        <f t="shared" si="137"/>
        <v>65.318435754189949</v>
      </c>
      <c r="Q2192" t="s">
        <v>8332</v>
      </c>
      <c r="R2192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9">
        <v>750</v>
      </c>
      <c r="E2193" s="9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8">
        <f t="shared" si="136"/>
        <v>119.73333333333333</v>
      </c>
      <c r="P2193" s="6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9">
        <v>12000</v>
      </c>
      <c r="E2194" s="9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8">
        <f t="shared" si="136"/>
        <v>1081.2401666666667</v>
      </c>
      <c r="P2194" s="6">
        <f t="shared" si="137"/>
        <v>40.070667078443485</v>
      </c>
      <c r="Q2194" t="s">
        <v>8332</v>
      </c>
      <c r="R2194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9">
        <v>15000</v>
      </c>
      <c r="E2195" s="9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8">
        <f t="shared" si="136"/>
        <v>452.37333333333333</v>
      </c>
      <c r="P2195" s="6">
        <f t="shared" si="137"/>
        <v>75.647714604236342</v>
      </c>
      <c r="Q2195" t="s">
        <v>8332</v>
      </c>
      <c r="R2195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9">
        <v>10000</v>
      </c>
      <c r="E2196" s="9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8">
        <f t="shared" si="136"/>
        <v>537.37</v>
      </c>
      <c r="P2196" s="6">
        <f t="shared" si="137"/>
        <v>61.203872437357631</v>
      </c>
      <c r="Q2196" t="s">
        <v>8332</v>
      </c>
      <c r="R2196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9">
        <v>4600</v>
      </c>
      <c r="E2197" s="9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8">
        <f t="shared" si="136"/>
        <v>120.32608695652173</v>
      </c>
      <c r="P2197" s="6">
        <f t="shared" si="137"/>
        <v>48.130434782608695</v>
      </c>
      <c r="Q2197" t="s">
        <v>8332</v>
      </c>
      <c r="R219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9">
        <v>14000</v>
      </c>
      <c r="E2198" s="9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8">
        <f t="shared" si="136"/>
        <v>113.83571428571429</v>
      </c>
      <c r="P2198" s="6">
        <f t="shared" si="137"/>
        <v>68.106837606837601</v>
      </c>
      <c r="Q2198" t="s">
        <v>8332</v>
      </c>
      <c r="R2198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9">
        <v>30000</v>
      </c>
      <c r="E2199" s="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8">
        <f t="shared" si="136"/>
        <v>951.03109999999992</v>
      </c>
      <c r="P2199" s="6">
        <f t="shared" si="137"/>
        <v>65.891300230946882</v>
      </c>
      <c r="Q2199" t="s">
        <v>8332</v>
      </c>
      <c r="R2199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9">
        <v>40000</v>
      </c>
      <c r="E2200" s="9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8">
        <f t="shared" si="136"/>
        <v>132.89249999999998</v>
      </c>
      <c r="P2200" s="6">
        <f t="shared" si="137"/>
        <v>81.654377880184327</v>
      </c>
      <c r="Q2200" t="s">
        <v>8332</v>
      </c>
      <c r="R2200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8">
        <f t="shared" si="136"/>
        <v>146.97777777777779</v>
      </c>
      <c r="P2201" s="6">
        <f t="shared" si="137"/>
        <v>52.701195219123505</v>
      </c>
      <c r="Q2201" t="s">
        <v>8332</v>
      </c>
      <c r="R2201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9">
        <v>2000</v>
      </c>
      <c r="E2202" s="9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8">
        <f t="shared" si="136"/>
        <v>542.15</v>
      </c>
      <c r="P2202" s="6">
        <f t="shared" si="137"/>
        <v>41.228136882129277</v>
      </c>
      <c r="Q2202" t="s">
        <v>8332</v>
      </c>
      <c r="R2202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9">
        <v>110</v>
      </c>
      <c r="E2203" s="9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8">
        <f t="shared" si="136"/>
        <v>382.71818181818185</v>
      </c>
      <c r="P2203" s="6">
        <f t="shared" si="137"/>
        <v>15.035357142857142</v>
      </c>
      <c r="Q2203" t="s">
        <v>8324</v>
      </c>
      <c r="R2203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9">
        <v>4000</v>
      </c>
      <c r="E2204" s="9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8">
        <f t="shared" si="136"/>
        <v>704.18124999999998</v>
      </c>
      <c r="P2204" s="6">
        <f t="shared" si="137"/>
        <v>39.066920943134534</v>
      </c>
      <c r="Q2204" t="s">
        <v>8324</v>
      </c>
      <c r="R2204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8">
        <f t="shared" si="136"/>
        <v>109.55</v>
      </c>
      <c r="P2205" s="6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9">
        <v>1500</v>
      </c>
      <c r="E2206" s="9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8">
        <f t="shared" si="136"/>
        <v>132.86666666666667</v>
      </c>
      <c r="P2206" s="6">
        <f t="shared" si="137"/>
        <v>27.301369863013697</v>
      </c>
      <c r="Q2206" t="s">
        <v>8324</v>
      </c>
      <c r="R2206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9">
        <v>750</v>
      </c>
      <c r="E2207" s="9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8">
        <f t="shared" si="136"/>
        <v>152</v>
      </c>
      <c r="P2207" s="6">
        <f t="shared" si="137"/>
        <v>42.222222222222221</v>
      </c>
      <c r="Q2207" t="s">
        <v>8324</v>
      </c>
      <c r="R220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9">
        <v>1100</v>
      </c>
      <c r="E2208" s="9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8">
        <f t="shared" si="136"/>
        <v>102.72727272727273</v>
      </c>
      <c r="P2208" s="6">
        <f t="shared" si="137"/>
        <v>33.235294117647058</v>
      </c>
      <c r="Q2208" t="s">
        <v>8324</v>
      </c>
      <c r="R2208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9">
        <v>2000</v>
      </c>
      <c r="E2209" s="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8">
        <f t="shared" si="136"/>
        <v>100</v>
      </c>
      <c r="P2209" s="6">
        <f t="shared" si="137"/>
        <v>285.71428571428572</v>
      </c>
      <c r="Q2209" t="s">
        <v>8324</v>
      </c>
      <c r="R2209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9">
        <v>1000</v>
      </c>
      <c r="E2210" s="9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8">
        <f t="shared" si="136"/>
        <v>101.6</v>
      </c>
      <c r="P2210" s="6">
        <f t="shared" si="137"/>
        <v>42.333333333333336</v>
      </c>
      <c r="Q2210" t="s">
        <v>8324</v>
      </c>
      <c r="R2210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9">
        <v>500</v>
      </c>
      <c r="E2211" s="9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8">
        <f t="shared" si="136"/>
        <v>150.80000000000001</v>
      </c>
      <c r="P2211" s="6">
        <f t="shared" si="137"/>
        <v>50.266666666666666</v>
      </c>
      <c r="Q2211" t="s">
        <v>8324</v>
      </c>
      <c r="R2211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9">
        <v>4000</v>
      </c>
      <c r="E2212" s="9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8">
        <f t="shared" si="136"/>
        <v>111.425</v>
      </c>
      <c r="P2212" s="6">
        <f t="shared" si="137"/>
        <v>61.902777777777779</v>
      </c>
      <c r="Q2212" t="s">
        <v>8324</v>
      </c>
      <c r="R2212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9">
        <v>2500</v>
      </c>
      <c r="E2213" s="9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8">
        <f t="shared" si="136"/>
        <v>195.6</v>
      </c>
      <c r="P2213" s="6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9">
        <v>6000</v>
      </c>
      <c r="E2214" s="9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8">
        <f t="shared" si="136"/>
        <v>114.38333333333333</v>
      </c>
      <c r="P2214" s="6">
        <f t="shared" si="137"/>
        <v>55.796747967479675</v>
      </c>
      <c r="Q2214" t="s">
        <v>8324</v>
      </c>
      <c r="R2214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9">
        <v>5</v>
      </c>
      <c r="E2215" s="9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8">
        <f t="shared" si="136"/>
        <v>200</v>
      </c>
      <c r="P2215" s="6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9">
        <v>600</v>
      </c>
      <c r="E2216" s="9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8">
        <f t="shared" si="136"/>
        <v>292.50166666666667</v>
      </c>
      <c r="P2216" s="6">
        <f t="shared" si="137"/>
        <v>73.125416666666666</v>
      </c>
      <c r="Q2216" t="s">
        <v>8324</v>
      </c>
      <c r="R2216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9">
        <v>550</v>
      </c>
      <c r="E2217" s="9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8">
        <f t="shared" si="136"/>
        <v>156.36363636363637</v>
      </c>
      <c r="P2217" s="6">
        <f t="shared" si="137"/>
        <v>26.060606060606062</v>
      </c>
      <c r="Q2217" t="s">
        <v>8324</v>
      </c>
      <c r="R221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9">
        <v>300</v>
      </c>
      <c r="E2218" s="9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8">
        <f t="shared" si="136"/>
        <v>105.66666666666666</v>
      </c>
      <c r="P2218" s="6">
        <f t="shared" si="137"/>
        <v>22.642857142857142</v>
      </c>
      <c r="Q2218" t="s">
        <v>8324</v>
      </c>
      <c r="R2218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9">
        <v>420</v>
      </c>
      <c r="E2219" s="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8">
        <f t="shared" si="136"/>
        <v>101.19047619047619</v>
      </c>
      <c r="P2219" s="6">
        <f t="shared" si="137"/>
        <v>47.222222222222221</v>
      </c>
      <c r="Q2219" t="s">
        <v>8324</v>
      </c>
      <c r="R2219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9">
        <v>2000</v>
      </c>
      <c r="E2220" s="9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8">
        <f t="shared" si="136"/>
        <v>122.833</v>
      </c>
      <c r="P2220" s="6">
        <f t="shared" si="137"/>
        <v>32.324473684210524</v>
      </c>
      <c r="Q2220" t="s">
        <v>8324</v>
      </c>
      <c r="R2220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9">
        <v>1000</v>
      </c>
      <c r="E2221" s="9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8">
        <f t="shared" si="136"/>
        <v>101.49999999999999</v>
      </c>
      <c r="P2221" s="6">
        <f t="shared" si="137"/>
        <v>53.421052631578945</v>
      </c>
      <c r="Q2221" t="s">
        <v>8324</v>
      </c>
      <c r="R2221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9">
        <v>3500</v>
      </c>
      <c r="E2222" s="9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8">
        <f t="shared" si="136"/>
        <v>101.14285714285714</v>
      </c>
      <c r="P2222" s="6">
        <f t="shared" si="137"/>
        <v>51.304347826086953</v>
      </c>
      <c r="Q2222" t="s">
        <v>8324</v>
      </c>
      <c r="R2222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9">
        <v>7500</v>
      </c>
      <c r="E2223" s="9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8">
        <f t="shared" si="136"/>
        <v>108.11999999999999</v>
      </c>
      <c r="P2223" s="6">
        <f t="shared" si="137"/>
        <v>37.197247706422019</v>
      </c>
      <c r="Q2223" t="s">
        <v>8332</v>
      </c>
      <c r="R2223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9">
        <v>500</v>
      </c>
      <c r="E2224" s="9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8">
        <f t="shared" si="136"/>
        <v>162.6</v>
      </c>
      <c r="P2224" s="6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8">
        <f t="shared" si="136"/>
        <v>105.80000000000001</v>
      </c>
      <c r="P2225" s="6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9">
        <v>10000</v>
      </c>
      <c r="E2226" s="9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8">
        <f t="shared" si="136"/>
        <v>243.15000000000003</v>
      </c>
      <c r="P2226" s="6">
        <f t="shared" si="137"/>
        <v>82.145270270270274</v>
      </c>
      <c r="Q2226" t="s">
        <v>8332</v>
      </c>
      <c r="R2226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9">
        <v>21000</v>
      </c>
      <c r="E2227" s="9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8">
        <f t="shared" si="136"/>
        <v>944.83338095238094</v>
      </c>
      <c r="P2227" s="6">
        <f t="shared" si="137"/>
        <v>164.79651993355483</v>
      </c>
      <c r="Q2227" t="s">
        <v>8332</v>
      </c>
      <c r="R222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9">
        <v>18000</v>
      </c>
      <c r="E2228" s="9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8">
        <f t="shared" si="136"/>
        <v>108.46283333333334</v>
      </c>
      <c r="P2228" s="6">
        <f t="shared" si="137"/>
        <v>60.820280373831778</v>
      </c>
      <c r="Q2228" t="s">
        <v>8332</v>
      </c>
      <c r="R2228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9">
        <v>13000</v>
      </c>
      <c r="E2229" s="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8">
        <f t="shared" si="136"/>
        <v>157.37692307692308</v>
      </c>
      <c r="P2229" s="6">
        <f t="shared" si="137"/>
        <v>67.970099667774093</v>
      </c>
      <c r="Q2229" t="s">
        <v>8332</v>
      </c>
      <c r="R2229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8">
        <f t="shared" si="136"/>
        <v>1174.49</v>
      </c>
      <c r="P2230" s="6">
        <f t="shared" si="137"/>
        <v>81.561805555555551</v>
      </c>
      <c r="Q2230" t="s">
        <v>8332</v>
      </c>
      <c r="R2230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9">
        <v>8012</v>
      </c>
      <c r="E2231" s="9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8">
        <f t="shared" si="136"/>
        <v>171.04755366949576</v>
      </c>
      <c r="P2231" s="6">
        <f t="shared" si="137"/>
        <v>25.42547309833024</v>
      </c>
      <c r="Q2231" t="s">
        <v>8332</v>
      </c>
      <c r="R2231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9">
        <v>8500</v>
      </c>
      <c r="E2232" s="9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8">
        <f t="shared" si="136"/>
        <v>125.95294117647057</v>
      </c>
      <c r="P2232" s="6">
        <f t="shared" si="137"/>
        <v>21.497991967871485</v>
      </c>
      <c r="Q2232" t="s">
        <v>8332</v>
      </c>
      <c r="R2232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9">
        <v>2500</v>
      </c>
      <c r="E2233" s="9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8">
        <f t="shared" si="136"/>
        <v>1212.1296000000002</v>
      </c>
      <c r="P2233" s="6">
        <f t="shared" si="137"/>
        <v>27.226630727762803</v>
      </c>
      <c r="Q2233" t="s">
        <v>8332</v>
      </c>
      <c r="R2233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9">
        <v>5000</v>
      </c>
      <c r="E2234" s="9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8">
        <f t="shared" si="136"/>
        <v>495.8</v>
      </c>
      <c r="P2234" s="6">
        <f t="shared" si="137"/>
        <v>25.091093117408906</v>
      </c>
      <c r="Q2234" t="s">
        <v>8332</v>
      </c>
      <c r="R2234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9">
        <v>2500</v>
      </c>
      <c r="E2235" s="9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8">
        <f t="shared" si="136"/>
        <v>332.03999999999996</v>
      </c>
      <c r="P2235" s="6">
        <f t="shared" si="137"/>
        <v>21.230179028132991</v>
      </c>
      <c r="Q2235" t="s">
        <v>8332</v>
      </c>
      <c r="R2235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9">
        <v>100</v>
      </c>
      <c r="E2236" s="9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8">
        <f t="shared" si="136"/>
        <v>1165</v>
      </c>
      <c r="P2236" s="6">
        <f t="shared" si="137"/>
        <v>41.607142857142854</v>
      </c>
      <c r="Q2236" t="s">
        <v>8332</v>
      </c>
      <c r="R2236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8">
        <f t="shared" si="136"/>
        <v>153.3153846153846</v>
      </c>
      <c r="P2237" s="6">
        <f t="shared" si="137"/>
        <v>135.58503401360545</v>
      </c>
      <c r="Q2237" t="s">
        <v>8332</v>
      </c>
      <c r="R223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9">
        <v>2800</v>
      </c>
      <c r="E2238" s="9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8">
        <f t="shared" si="136"/>
        <v>537.10714285714289</v>
      </c>
      <c r="P2238" s="6">
        <f t="shared" si="137"/>
        <v>22.116176470588236</v>
      </c>
      <c r="Q2238" t="s">
        <v>8332</v>
      </c>
      <c r="R2238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9">
        <v>18000</v>
      </c>
      <c r="E2239" s="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8">
        <f t="shared" si="136"/>
        <v>352.92777777777775</v>
      </c>
      <c r="P2239" s="6">
        <f t="shared" si="137"/>
        <v>64.625635808748726</v>
      </c>
      <c r="Q2239" t="s">
        <v>8332</v>
      </c>
      <c r="R2239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8">
        <f t="shared" si="136"/>
        <v>137.4</v>
      </c>
      <c r="P2240" s="6">
        <f t="shared" si="137"/>
        <v>69.569620253164558</v>
      </c>
      <c r="Q2240" t="s">
        <v>8332</v>
      </c>
      <c r="R2240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9">
        <v>25000</v>
      </c>
      <c r="E2241" s="9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8">
        <f t="shared" si="136"/>
        <v>128.02668</v>
      </c>
      <c r="P2241" s="6">
        <f t="shared" si="137"/>
        <v>75.133028169014082</v>
      </c>
      <c r="Q2241" t="s">
        <v>8332</v>
      </c>
      <c r="R2241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9">
        <v>5000</v>
      </c>
      <c r="E2242" s="9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8">
        <f t="shared" si="136"/>
        <v>270.68</v>
      </c>
      <c r="P2242" s="6">
        <f t="shared" si="137"/>
        <v>140.97916666666666</v>
      </c>
      <c r="Q2242" t="s">
        <v>8332</v>
      </c>
      <c r="R2242" t="s">
        <v>8350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9">
        <v>1000</v>
      </c>
      <c r="E2243" s="9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8">
        <f t="shared" ref="O2243:O2306" si="140">E2243/D2243*100</f>
        <v>806.4</v>
      </c>
      <c r="P2243" s="6">
        <f t="shared" ref="P2243:P2306" si="141">AVERAGE(E2243/L2243)</f>
        <v>49.472392638036808</v>
      </c>
      <c r="Q2243" t="s">
        <v>8332</v>
      </c>
      <c r="R2243" t="s">
        <v>8350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9">
        <v>10000</v>
      </c>
      <c r="E2244" s="9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8">
        <f t="shared" si="140"/>
        <v>1360.0976000000001</v>
      </c>
      <c r="P2244" s="6">
        <f t="shared" si="141"/>
        <v>53.865251485148519</v>
      </c>
      <c r="Q2244" t="s">
        <v>8332</v>
      </c>
      <c r="R2244" t="s">
        <v>8350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9">
        <v>1</v>
      </c>
      <c r="E2245" s="9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8">
        <f t="shared" si="140"/>
        <v>930250</v>
      </c>
      <c r="P2245" s="6">
        <f t="shared" si="141"/>
        <v>4.5712530712530715</v>
      </c>
      <c r="Q2245" t="s">
        <v>8332</v>
      </c>
      <c r="R2245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9">
        <v>5000</v>
      </c>
      <c r="E2246" s="9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8">
        <f t="shared" si="140"/>
        <v>377.02</v>
      </c>
      <c r="P2246" s="6">
        <f t="shared" si="141"/>
        <v>65.00344827586207</v>
      </c>
      <c r="Q2246" t="s">
        <v>8332</v>
      </c>
      <c r="R2246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9">
        <v>4000</v>
      </c>
      <c r="E2247" s="9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8">
        <f t="shared" si="140"/>
        <v>2647.0250000000001</v>
      </c>
      <c r="P2247" s="6">
        <f t="shared" si="141"/>
        <v>53.475252525252522</v>
      </c>
      <c r="Q2247" t="s">
        <v>8332</v>
      </c>
      <c r="R224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9">
        <v>2500</v>
      </c>
      <c r="E2248" s="9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8">
        <f t="shared" si="140"/>
        <v>100.12</v>
      </c>
      <c r="P2248" s="6">
        <f t="shared" si="141"/>
        <v>43.912280701754383</v>
      </c>
      <c r="Q2248" t="s">
        <v>8332</v>
      </c>
      <c r="R2248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9">
        <v>18500</v>
      </c>
      <c r="E2249" s="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8">
        <f t="shared" si="140"/>
        <v>104.45405405405405</v>
      </c>
      <c r="P2249" s="6">
        <f t="shared" si="141"/>
        <v>50.852631578947367</v>
      </c>
      <c r="Q2249" t="s">
        <v>8332</v>
      </c>
      <c r="R2249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9">
        <v>7000</v>
      </c>
      <c r="E2250" s="9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8">
        <f t="shared" si="140"/>
        <v>107.21428571428571</v>
      </c>
      <c r="P2250" s="6">
        <f t="shared" si="141"/>
        <v>58.6328125</v>
      </c>
      <c r="Q2250" t="s">
        <v>8332</v>
      </c>
      <c r="R2250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9">
        <v>3500</v>
      </c>
      <c r="E2251" s="9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8">
        <f t="shared" si="140"/>
        <v>168.77142857142857</v>
      </c>
      <c r="P2251" s="6">
        <f t="shared" si="141"/>
        <v>32.81666666666667</v>
      </c>
      <c r="Q2251" t="s">
        <v>8332</v>
      </c>
      <c r="R2251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9">
        <v>25000</v>
      </c>
      <c r="E2252" s="9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8">
        <f t="shared" si="140"/>
        <v>975.11200000000008</v>
      </c>
      <c r="P2252" s="6">
        <f t="shared" si="141"/>
        <v>426.93169877408059</v>
      </c>
      <c r="Q2252" t="s">
        <v>8332</v>
      </c>
      <c r="R2252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9">
        <v>8500</v>
      </c>
      <c r="E2253" s="9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8">
        <f t="shared" si="140"/>
        <v>134.44929411764704</v>
      </c>
      <c r="P2253" s="6">
        <f t="shared" si="141"/>
        <v>23.808729166666669</v>
      </c>
      <c r="Q2253" t="s">
        <v>8332</v>
      </c>
      <c r="R2253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8">
        <f t="shared" si="140"/>
        <v>272.27777777777777</v>
      </c>
      <c r="P2254" s="6">
        <f t="shared" si="141"/>
        <v>98.413654618473899</v>
      </c>
      <c r="Q2254" t="s">
        <v>8332</v>
      </c>
      <c r="R2254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9">
        <v>8000</v>
      </c>
      <c r="E2255" s="9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8">
        <f t="shared" si="140"/>
        <v>112.6875</v>
      </c>
      <c r="P2255" s="6">
        <f t="shared" si="141"/>
        <v>107.32142857142857</v>
      </c>
      <c r="Q2255" t="s">
        <v>8332</v>
      </c>
      <c r="R2255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9">
        <v>500</v>
      </c>
      <c r="E2256" s="9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8">
        <f t="shared" si="140"/>
        <v>459.8</v>
      </c>
      <c r="P2256" s="6">
        <f t="shared" si="141"/>
        <v>11.67005076142132</v>
      </c>
      <c r="Q2256" t="s">
        <v>8332</v>
      </c>
      <c r="R2256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9">
        <v>3950</v>
      </c>
      <c r="E2257" s="9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8">
        <f t="shared" si="140"/>
        <v>286.65822784810126</v>
      </c>
      <c r="P2257" s="6">
        <f t="shared" si="141"/>
        <v>41.782287822878232</v>
      </c>
      <c r="Q2257" t="s">
        <v>8332</v>
      </c>
      <c r="R225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9">
        <v>480</v>
      </c>
      <c r="E2258" s="9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8">
        <f t="shared" si="140"/>
        <v>222.70833333333334</v>
      </c>
      <c r="P2258" s="6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9">
        <v>2500</v>
      </c>
      <c r="E2259" s="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8">
        <f t="shared" si="140"/>
        <v>636.14</v>
      </c>
      <c r="P2259" s="6">
        <f t="shared" si="141"/>
        <v>94.103550295857985</v>
      </c>
      <c r="Q2259" t="s">
        <v>8332</v>
      </c>
      <c r="R2259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9">
        <v>2200</v>
      </c>
      <c r="E2260" s="9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8">
        <f t="shared" si="140"/>
        <v>146.5</v>
      </c>
      <c r="P2260" s="6">
        <f t="shared" si="141"/>
        <v>15.721951219512196</v>
      </c>
      <c r="Q2260" t="s">
        <v>8332</v>
      </c>
      <c r="R2260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9">
        <v>1000</v>
      </c>
      <c r="E2261" s="9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8">
        <f t="shared" si="140"/>
        <v>1867.1</v>
      </c>
      <c r="P2261" s="6">
        <f t="shared" si="141"/>
        <v>90.635922330097088</v>
      </c>
      <c r="Q2261" t="s">
        <v>8332</v>
      </c>
      <c r="R2261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9">
        <v>2500</v>
      </c>
      <c r="E2262" s="9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8">
        <f t="shared" si="140"/>
        <v>326.92</v>
      </c>
      <c r="P2262" s="6">
        <f t="shared" si="141"/>
        <v>97.297619047619051</v>
      </c>
      <c r="Q2262" t="s">
        <v>8332</v>
      </c>
      <c r="R2262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9">
        <v>1000</v>
      </c>
      <c r="E2263" s="9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8">
        <f t="shared" si="140"/>
        <v>779.5</v>
      </c>
      <c r="P2263" s="6">
        <f t="shared" si="141"/>
        <v>37.11904761904762</v>
      </c>
      <c r="Q2263" t="s">
        <v>8332</v>
      </c>
      <c r="R2263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9">
        <v>3300</v>
      </c>
      <c r="E2264" s="9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8">
        <f t="shared" si="140"/>
        <v>154.15151515151516</v>
      </c>
      <c r="P2264" s="6">
        <f t="shared" si="141"/>
        <v>28.104972375690608</v>
      </c>
      <c r="Q2264" t="s">
        <v>8332</v>
      </c>
      <c r="R2264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9">
        <v>7500</v>
      </c>
      <c r="E2265" s="9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8">
        <f t="shared" si="140"/>
        <v>115.54666666666667</v>
      </c>
      <c r="P2265" s="6">
        <f t="shared" si="141"/>
        <v>144.43333333333334</v>
      </c>
      <c r="Q2265" t="s">
        <v>8332</v>
      </c>
      <c r="R2265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9">
        <v>6000</v>
      </c>
      <c r="E2266" s="9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8">
        <f t="shared" si="140"/>
        <v>180.03333333333333</v>
      </c>
      <c r="P2266" s="6">
        <f t="shared" si="141"/>
        <v>24.274157303370785</v>
      </c>
      <c r="Q2266" t="s">
        <v>8332</v>
      </c>
      <c r="R2266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9">
        <v>200</v>
      </c>
      <c r="E2267" s="9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8">
        <f t="shared" si="140"/>
        <v>298.5</v>
      </c>
      <c r="P2267" s="6">
        <f t="shared" si="141"/>
        <v>35.117647058823529</v>
      </c>
      <c r="Q2267" t="s">
        <v>8332</v>
      </c>
      <c r="R226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9">
        <v>1500</v>
      </c>
      <c r="E2268" s="9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8">
        <f t="shared" si="140"/>
        <v>320.26666666666665</v>
      </c>
      <c r="P2268" s="6">
        <f t="shared" si="141"/>
        <v>24.762886597938145</v>
      </c>
      <c r="Q2268" t="s">
        <v>8332</v>
      </c>
      <c r="R2268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9">
        <v>20000</v>
      </c>
      <c r="E2269" s="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8">
        <f t="shared" si="140"/>
        <v>380.52499999999998</v>
      </c>
      <c r="P2269" s="6">
        <f t="shared" si="141"/>
        <v>188.37871287128712</v>
      </c>
      <c r="Q2269" t="s">
        <v>8332</v>
      </c>
      <c r="R2269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9">
        <v>28000</v>
      </c>
      <c r="E2270" s="9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8">
        <f t="shared" si="140"/>
        <v>102.60000000000001</v>
      </c>
      <c r="P2270" s="6">
        <f t="shared" si="141"/>
        <v>148.08247422680412</v>
      </c>
      <c r="Q2270" t="s">
        <v>8332</v>
      </c>
      <c r="R2270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9">
        <v>2500</v>
      </c>
      <c r="E2271" s="9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8">
        <f t="shared" si="140"/>
        <v>1801.64</v>
      </c>
      <c r="P2271" s="6">
        <f t="shared" si="141"/>
        <v>49.934589800443462</v>
      </c>
      <c r="Q2271" t="s">
        <v>8332</v>
      </c>
      <c r="R2271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9">
        <v>25000</v>
      </c>
      <c r="E2272" s="9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8">
        <f t="shared" si="140"/>
        <v>720.24800000000005</v>
      </c>
      <c r="P2272" s="6">
        <f t="shared" si="141"/>
        <v>107.82155688622754</v>
      </c>
      <c r="Q2272" t="s">
        <v>8332</v>
      </c>
      <c r="R2272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9">
        <v>20000</v>
      </c>
      <c r="E2273" s="9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8">
        <f t="shared" si="140"/>
        <v>283.09000000000003</v>
      </c>
      <c r="P2273" s="6">
        <f t="shared" si="141"/>
        <v>42.63403614457831</v>
      </c>
      <c r="Q2273" t="s">
        <v>8332</v>
      </c>
      <c r="R2273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9">
        <v>1000</v>
      </c>
      <c r="E2274" s="9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8">
        <f t="shared" si="140"/>
        <v>1356.6000000000001</v>
      </c>
      <c r="P2274" s="6">
        <f t="shared" si="141"/>
        <v>14.370762711864407</v>
      </c>
      <c r="Q2274" t="s">
        <v>8332</v>
      </c>
      <c r="R2274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8">
        <f t="shared" si="140"/>
        <v>220.35999999999999</v>
      </c>
      <c r="P2275" s="6">
        <f t="shared" si="141"/>
        <v>37.476190476190474</v>
      </c>
      <c r="Q2275" t="s">
        <v>8332</v>
      </c>
      <c r="R2275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9">
        <v>2500</v>
      </c>
      <c r="E2276" s="9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8">
        <f t="shared" si="140"/>
        <v>119.6</v>
      </c>
      <c r="P2276" s="6">
        <f t="shared" si="141"/>
        <v>30.202020202020201</v>
      </c>
      <c r="Q2276" t="s">
        <v>8332</v>
      </c>
      <c r="R2276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9">
        <v>650</v>
      </c>
      <c r="E2277" s="9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8">
        <f t="shared" si="140"/>
        <v>407.76923076923077</v>
      </c>
      <c r="P2277" s="6">
        <f t="shared" si="141"/>
        <v>33.550632911392405</v>
      </c>
      <c r="Q2277" t="s">
        <v>8332</v>
      </c>
      <c r="R227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9">
        <v>4589</v>
      </c>
      <c r="E2278" s="9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8">
        <f t="shared" si="140"/>
        <v>105.81826105905425</v>
      </c>
      <c r="P2278" s="6">
        <f t="shared" si="141"/>
        <v>64.74666666666667</v>
      </c>
      <c r="Q2278" t="s">
        <v>8332</v>
      </c>
      <c r="R2278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9">
        <v>8500</v>
      </c>
      <c r="E2279" s="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8">
        <f t="shared" si="140"/>
        <v>141.08235294117648</v>
      </c>
      <c r="P2279" s="6">
        <f t="shared" si="141"/>
        <v>57.932367149758456</v>
      </c>
      <c r="Q2279" t="s">
        <v>8332</v>
      </c>
      <c r="R2279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8">
        <f t="shared" si="140"/>
        <v>270.7</v>
      </c>
      <c r="P2280" s="6">
        <f t="shared" si="141"/>
        <v>53.078431372549019</v>
      </c>
      <c r="Q2280" t="s">
        <v>8332</v>
      </c>
      <c r="R2280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9">
        <v>1000</v>
      </c>
      <c r="E2281" s="9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8">
        <f t="shared" si="140"/>
        <v>153.80000000000001</v>
      </c>
      <c r="P2281" s="6">
        <f t="shared" si="141"/>
        <v>48.0625</v>
      </c>
      <c r="Q2281" t="s">
        <v>8332</v>
      </c>
      <c r="R2281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9">
        <v>9800</v>
      </c>
      <c r="E2282" s="9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8">
        <f t="shared" si="140"/>
        <v>403.57653061224488</v>
      </c>
      <c r="P2282" s="6">
        <f t="shared" si="141"/>
        <v>82.396874999999994</v>
      </c>
      <c r="Q2282" t="s">
        <v>8332</v>
      </c>
      <c r="R2282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9">
        <v>300</v>
      </c>
      <c r="E2283" s="9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8">
        <f t="shared" si="140"/>
        <v>185</v>
      </c>
      <c r="P2283" s="6">
        <f t="shared" si="141"/>
        <v>50.454545454545453</v>
      </c>
      <c r="Q2283" t="s">
        <v>8324</v>
      </c>
      <c r="R2283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9">
        <v>750</v>
      </c>
      <c r="E2284" s="9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8">
        <f t="shared" si="140"/>
        <v>185.33333333333331</v>
      </c>
      <c r="P2284" s="6">
        <f t="shared" si="141"/>
        <v>115.83333333333333</v>
      </c>
      <c r="Q2284" t="s">
        <v>8324</v>
      </c>
      <c r="R2284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9">
        <v>3000</v>
      </c>
      <c r="E2285" s="9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8">
        <f t="shared" si="140"/>
        <v>100.85533333333332</v>
      </c>
      <c r="P2285" s="6">
        <f t="shared" si="141"/>
        <v>63.03458333333333</v>
      </c>
      <c r="Q2285" t="s">
        <v>8324</v>
      </c>
      <c r="R2285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9">
        <v>6000</v>
      </c>
      <c r="E2286" s="9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8">
        <f t="shared" si="140"/>
        <v>106.22116666666668</v>
      </c>
      <c r="P2286" s="6">
        <f t="shared" si="141"/>
        <v>108.02152542372882</v>
      </c>
      <c r="Q2286" t="s">
        <v>8324</v>
      </c>
      <c r="R2286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9">
        <v>3000</v>
      </c>
      <c r="E2287" s="9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8">
        <f t="shared" si="140"/>
        <v>121.36666666666667</v>
      </c>
      <c r="P2287" s="6">
        <f t="shared" si="141"/>
        <v>46.088607594936711</v>
      </c>
      <c r="Q2287" t="s">
        <v>8324</v>
      </c>
      <c r="R228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9">
        <v>1500</v>
      </c>
      <c r="E2288" s="9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8">
        <f t="shared" si="140"/>
        <v>100.06666666666666</v>
      </c>
      <c r="P2288" s="6">
        <f t="shared" si="141"/>
        <v>107.21428571428571</v>
      </c>
      <c r="Q2288" t="s">
        <v>8324</v>
      </c>
      <c r="R2288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9">
        <v>4500</v>
      </c>
      <c r="E2289" s="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8">
        <f t="shared" si="140"/>
        <v>119.97755555555555</v>
      </c>
      <c r="P2289" s="6">
        <f t="shared" si="141"/>
        <v>50.9338679245283</v>
      </c>
      <c r="Q2289" t="s">
        <v>8324</v>
      </c>
      <c r="R2289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9">
        <v>1000</v>
      </c>
      <c r="E2290" s="9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8">
        <f t="shared" si="140"/>
        <v>100.1</v>
      </c>
      <c r="P2290" s="6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9">
        <v>1500</v>
      </c>
      <c r="E2291" s="9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8">
        <f t="shared" si="140"/>
        <v>107.4</v>
      </c>
      <c r="P2291" s="6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9">
        <v>1500</v>
      </c>
      <c r="E2292" s="9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8">
        <f t="shared" si="140"/>
        <v>104.06666666666666</v>
      </c>
      <c r="P2292" s="6">
        <f t="shared" si="141"/>
        <v>53.827586206896555</v>
      </c>
      <c r="Q2292" t="s">
        <v>8324</v>
      </c>
      <c r="R2292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9">
        <v>2500</v>
      </c>
      <c r="E2293" s="9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8">
        <f t="shared" si="140"/>
        <v>172.8</v>
      </c>
      <c r="P2293" s="6">
        <f t="shared" si="141"/>
        <v>100.46511627906976</v>
      </c>
      <c r="Q2293" t="s">
        <v>8324</v>
      </c>
      <c r="R2293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9">
        <v>2000</v>
      </c>
      <c r="E2294" s="9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8">
        <f t="shared" si="140"/>
        <v>107.2505</v>
      </c>
      <c r="P2294" s="6">
        <f t="shared" si="141"/>
        <v>46.630652173913049</v>
      </c>
      <c r="Q2294" t="s">
        <v>8324</v>
      </c>
      <c r="R2294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9">
        <v>850</v>
      </c>
      <c r="E2295" s="9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8">
        <f t="shared" si="140"/>
        <v>108.23529411764706</v>
      </c>
      <c r="P2295" s="6">
        <f t="shared" si="141"/>
        <v>34.074074074074076</v>
      </c>
      <c r="Q2295" t="s">
        <v>8324</v>
      </c>
      <c r="R2295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9">
        <v>5000</v>
      </c>
      <c r="E2296" s="9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8">
        <f t="shared" si="140"/>
        <v>146.08079999999998</v>
      </c>
      <c r="P2296" s="6">
        <f t="shared" si="141"/>
        <v>65.214642857142863</v>
      </c>
      <c r="Q2296" t="s">
        <v>8324</v>
      </c>
      <c r="R2296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9">
        <v>1200</v>
      </c>
      <c r="E2297" s="9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8">
        <f t="shared" si="140"/>
        <v>125.25</v>
      </c>
      <c r="P2297" s="6">
        <f t="shared" si="141"/>
        <v>44.205882352941174</v>
      </c>
      <c r="Q2297" t="s">
        <v>8324</v>
      </c>
      <c r="R229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9">
        <v>7000</v>
      </c>
      <c r="E2298" s="9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8">
        <f t="shared" si="140"/>
        <v>149.07142857142856</v>
      </c>
      <c r="P2298" s="6">
        <f t="shared" si="141"/>
        <v>71.965517241379317</v>
      </c>
      <c r="Q2298" t="s">
        <v>8324</v>
      </c>
      <c r="R2298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9">
        <v>1000</v>
      </c>
      <c r="E2299" s="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8">
        <f t="shared" si="140"/>
        <v>100.6</v>
      </c>
      <c r="P2299" s="6">
        <f t="shared" si="141"/>
        <v>52.94736842105263</v>
      </c>
      <c r="Q2299" t="s">
        <v>8324</v>
      </c>
      <c r="R2299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9">
        <v>30000</v>
      </c>
      <c r="E2300" s="9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8">
        <f t="shared" si="140"/>
        <v>105.07333333333332</v>
      </c>
      <c r="P2300" s="6">
        <f t="shared" si="141"/>
        <v>109.45138888888889</v>
      </c>
      <c r="Q2300" t="s">
        <v>8324</v>
      </c>
      <c r="R2300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9">
        <v>300</v>
      </c>
      <c r="E2301" s="9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8">
        <f t="shared" si="140"/>
        <v>350.16666666666663</v>
      </c>
      <c r="P2301" s="6">
        <f t="shared" si="141"/>
        <v>75.035714285714292</v>
      </c>
      <c r="Q2301" t="s">
        <v>8324</v>
      </c>
      <c r="R2301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9">
        <v>800</v>
      </c>
      <c r="E2302" s="9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8">
        <f t="shared" si="140"/>
        <v>101.25</v>
      </c>
      <c r="P2302" s="6">
        <f t="shared" si="141"/>
        <v>115.71428571428571</v>
      </c>
      <c r="Q2302" t="s">
        <v>8324</v>
      </c>
      <c r="R2302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9">
        <v>5000</v>
      </c>
      <c r="E2303" s="9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8">
        <f t="shared" si="140"/>
        <v>133.6044</v>
      </c>
      <c r="P2303" s="6">
        <f t="shared" si="141"/>
        <v>31.659810426540286</v>
      </c>
      <c r="Q2303" t="s">
        <v>8324</v>
      </c>
      <c r="R2303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9">
        <v>2300</v>
      </c>
      <c r="E2304" s="9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8">
        <f t="shared" si="140"/>
        <v>170.65217391304347</v>
      </c>
      <c r="P2304" s="6">
        <f t="shared" si="141"/>
        <v>46.176470588235297</v>
      </c>
      <c r="Q2304" t="s">
        <v>8324</v>
      </c>
      <c r="R2304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9">
        <v>6450</v>
      </c>
      <c r="E2305" s="9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8">
        <f t="shared" si="140"/>
        <v>109.35829457364341</v>
      </c>
      <c r="P2305" s="6">
        <f t="shared" si="141"/>
        <v>68.481650485436887</v>
      </c>
      <c r="Q2305" t="s">
        <v>8324</v>
      </c>
      <c r="R2305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9">
        <v>6000</v>
      </c>
      <c r="E2306" s="9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8">
        <f t="shared" si="140"/>
        <v>100.70033333333335</v>
      </c>
      <c r="P2306" s="6">
        <f t="shared" si="141"/>
        <v>53.469203539823013</v>
      </c>
      <c r="Q2306" t="s">
        <v>8324</v>
      </c>
      <c r="R2306" t="s">
        <v>8328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9">
        <v>18000</v>
      </c>
      <c r="E2307" s="9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8">
        <f t="shared" ref="O2307:O2370" si="144">E2307/D2307*100</f>
        <v>101.22777777777779</v>
      </c>
      <c r="P2307" s="6">
        <f t="shared" ref="P2307:P2370" si="145">AVERAGE(E2307/L2307)</f>
        <v>109.10778443113773</v>
      </c>
      <c r="Q2307" t="s">
        <v>8324</v>
      </c>
      <c r="R2307" t="s">
        <v>8328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9">
        <v>3500</v>
      </c>
      <c r="E2308" s="9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8">
        <f t="shared" si="144"/>
        <v>106.75857142857143</v>
      </c>
      <c r="P2308" s="6">
        <f t="shared" si="145"/>
        <v>51.185616438356163</v>
      </c>
      <c r="Q2308" t="s">
        <v>8324</v>
      </c>
      <c r="R2308" t="s">
        <v>8328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9">
        <v>1964.47</v>
      </c>
      <c r="E2309" s="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8">
        <f t="shared" si="144"/>
        <v>106.65777537961894</v>
      </c>
      <c r="P2309" s="6">
        <f t="shared" si="145"/>
        <v>27.936800000000002</v>
      </c>
      <c r="Q2309" t="s">
        <v>8324</v>
      </c>
      <c r="R2309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9">
        <v>50000</v>
      </c>
      <c r="E2310" s="9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8">
        <f t="shared" si="144"/>
        <v>101.30622</v>
      </c>
      <c r="P2310" s="6">
        <f t="shared" si="145"/>
        <v>82.496921824104234</v>
      </c>
      <c r="Q2310" t="s">
        <v>8324</v>
      </c>
      <c r="R2310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9">
        <v>6000</v>
      </c>
      <c r="E2311" s="9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8">
        <f t="shared" si="144"/>
        <v>106.67450000000001</v>
      </c>
      <c r="P2311" s="6">
        <f t="shared" si="145"/>
        <v>59.817476635514019</v>
      </c>
      <c r="Q2311" t="s">
        <v>8324</v>
      </c>
      <c r="R2311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9">
        <v>18500</v>
      </c>
      <c r="E2312" s="9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8">
        <f t="shared" si="144"/>
        <v>428.83978378378379</v>
      </c>
      <c r="P2312" s="6">
        <f t="shared" si="145"/>
        <v>64.816470588235291</v>
      </c>
      <c r="Q2312" t="s">
        <v>8324</v>
      </c>
      <c r="R2312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9">
        <v>9000</v>
      </c>
      <c r="E2313" s="9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8">
        <f t="shared" si="144"/>
        <v>104.11111111111111</v>
      </c>
      <c r="P2313" s="6">
        <f t="shared" si="145"/>
        <v>90.09615384615384</v>
      </c>
      <c r="Q2313" t="s">
        <v>8324</v>
      </c>
      <c r="R2313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9">
        <v>3000</v>
      </c>
      <c r="E2314" s="9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8">
        <f t="shared" si="144"/>
        <v>107.86666666666666</v>
      </c>
      <c r="P2314" s="6">
        <f t="shared" si="145"/>
        <v>40.962025316455694</v>
      </c>
      <c r="Q2314" t="s">
        <v>8324</v>
      </c>
      <c r="R2314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9">
        <v>5000</v>
      </c>
      <c r="E2315" s="9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8">
        <f t="shared" si="144"/>
        <v>175.84040000000002</v>
      </c>
      <c r="P2315" s="6">
        <f t="shared" si="145"/>
        <v>56.000127388535034</v>
      </c>
      <c r="Q2315" t="s">
        <v>8324</v>
      </c>
      <c r="R2315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9">
        <v>1200</v>
      </c>
      <c r="E2316" s="9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8">
        <f t="shared" si="144"/>
        <v>156.97</v>
      </c>
      <c r="P2316" s="6">
        <f t="shared" si="145"/>
        <v>37.672800000000002</v>
      </c>
      <c r="Q2316" t="s">
        <v>8324</v>
      </c>
      <c r="R2316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9">
        <v>2500</v>
      </c>
      <c r="E2317" s="9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8">
        <f t="shared" si="144"/>
        <v>102.60000000000001</v>
      </c>
      <c r="P2317" s="6">
        <f t="shared" si="145"/>
        <v>40.078125</v>
      </c>
      <c r="Q2317" t="s">
        <v>8324</v>
      </c>
      <c r="R231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9">
        <v>15000</v>
      </c>
      <c r="E2318" s="9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8">
        <f t="shared" si="144"/>
        <v>104.04266666666666</v>
      </c>
      <c r="P2318" s="6">
        <f t="shared" si="145"/>
        <v>78.031999999999996</v>
      </c>
      <c r="Q2318" t="s">
        <v>8324</v>
      </c>
      <c r="R2318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9">
        <v>400</v>
      </c>
      <c r="E2319" s="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8">
        <f t="shared" si="144"/>
        <v>104</v>
      </c>
      <c r="P2319" s="6">
        <f t="shared" si="145"/>
        <v>18.90909090909091</v>
      </c>
      <c r="Q2319" t="s">
        <v>8324</v>
      </c>
      <c r="R2319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9">
        <v>5000</v>
      </c>
      <c r="E2320" s="9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8">
        <f t="shared" si="144"/>
        <v>121.05999999999999</v>
      </c>
      <c r="P2320" s="6">
        <f t="shared" si="145"/>
        <v>37.134969325153371</v>
      </c>
      <c r="Q2320" t="s">
        <v>8324</v>
      </c>
      <c r="R2320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9">
        <v>3000</v>
      </c>
      <c r="E2321" s="9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8">
        <f t="shared" si="144"/>
        <v>107.69999999999999</v>
      </c>
      <c r="P2321" s="6">
        <f t="shared" si="145"/>
        <v>41.961038961038959</v>
      </c>
      <c r="Q2321" t="s">
        <v>8324</v>
      </c>
      <c r="R2321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9">
        <v>5000</v>
      </c>
      <c r="E2322" s="9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8">
        <f t="shared" si="144"/>
        <v>108.66</v>
      </c>
      <c r="P2322" s="6">
        <f t="shared" si="145"/>
        <v>61.044943820224717</v>
      </c>
      <c r="Q2322" t="s">
        <v>8324</v>
      </c>
      <c r="R2322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8">
        <f t="shared" si="144"/>
        <v>39.120962394619681</v>
      </c>
      <c r="P2323" s="6">
        <f t="shared" si="145"/>
        <v>64.53125</v>
      </c>
      <c r="Q2323" t="s">
        <v>8335</v>
      </c>
      <c r="R2323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9">
        <v>2700</v>
      </c>
      <c r="E2324" s="9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8">
        <f t="shared" si="144"/>
        <v>3.1481481481481479</v>
      </c>
      <c r="P2324" s="6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9">
        <v>250</v>
      </c>
      <c r="E2325" s="9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8">
        <f t="shared" si="144"/>
        <v>48</v>
      </c>
      <c r="P2325" s="6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9">
        <v>7500</v>
      </c>
      <c r="E2326" s="9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8">
        <f t="shared" si="144"/>
        <v>20.733333333333334</v>
      </c>
      <c r="P2326" s="6">
        <f t="shared" si="145"/>
        <v>25.491803278688526</v>
      </c>
      <c r="Q2326" t="s">
        <v>8335</v>
      </c>
      <c r="R2326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9">
        <v>1000</v>
      </c>
      <c r="E2327" s="9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8">
        <f t="shared" si="144"/>
        <v>8</v>
      </c>
      <c r="P2327" s="6">
        <f t="shared" si="145"/>
        <v>11.428571428571429</v>
      </c>
      <c r="Q2327" t="s">
        <v>8335</v>
      </c>
      <c r="R232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9">
        <v>15000</v>
      </c>
      <c r="E2328" s="9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8">
        <f t="shared" si="144"/>
        <v>0.72</v>
      </c>
      <c r="P2328" s="6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9">
        <v>35000</v>
      </c>
      <c r="E2329" s="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8">
        <f t="shared" si="144"/>
        <v>526.09431428571429</v>
      </c>
      <c r="P2329" s="6">
        <f t="shared" si="145"/>
        <v>54.883162444113267</v>
      </c>
      <c r="Q2329" t="s">
        <v>8335</v>
      </c>
      <c r="R2329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9">
        <v>10000</v>
      </c>
      <c r="E2330" s="9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8">
        <f t="shared" si="144"/>
        <v>254.45000000000002</v>
      </c>
      <c r="P2330" s="6">
        <f t="shared" si="145"/>
        <v>47.383612662942269</v>
      </c>
      <c r="Q2330" t="s">
        <v>8335</v>
      </c>
      <c r="R2330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9">
        <v>25000</v>
      </c>
      <c r="E2331" s="9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8">
        <f t="shared" si="144"/>
        <v>105.91999999999999</v>
      </c>
      <c r="P2331" s="6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9">
        <v>35000</v>
      </c>
      <c r="E2332" s="9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8">
        <f t="shared" si="144"/>
        <v>102.42285714285715</v>
      </c>
      <c r="P2332" s="6">
        <f t="shared" si="145"/>
        <v>219.92638036809817</v>
      </c>
      <c r="Q2332" t="s">
        <v>8335</v>
      </c>
      <c r="R2332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9">
        <v>8000</v>
      </c>
      <c r="E2333" s="9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8">
        <f t="shared" si="144"/>
        <v>144.31375</v>
      </c>
      <c r="P2333" s="6">
        <f t="shared" si="145"/>
        <v>40.795406360424032</v>
      </c>
      <c r="Q2333" t="s">
        <v>8335</v>
      </c>
      <c r="R2333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9">
        <v>25000</v>
      </c>
      <c r="E2334" s="9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8">
        <f t="shared" si="144"/>
        <v>106.30800000000001</v>
      </c>
      <c r="P2334" s="6">
        <f t="shared" si="145"/>
        <v>75.502840909090907</v>
      </c>
      <c r="Q2334" t="s">
        <v>8335</v>
      </c>
      <c r="R2334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9">
        <v>600</v>
      </c>
      <c r="E2335" s="9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8">
        <f t="shared" si="144"/>
        <v>212.16666666666666</v>
      </c>
      <c r="P2335" s="6">
        <f t="shared" si="145"/>
        <v>13.542553191489361</v>
      </c>
      <c r="Q2335" t="s">
        <v>8335</v>
      </c>
      <c r="R2335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9">
        <v>4000</v>
      </c>
      <c r="E2336" s="9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8">
        <f t="shared" si="144"/>
        <v>101.95</v>
      </c>
      <c r="P2336" s="6">
        <f t="shared" si="145"/>
        <v>60.865671641791046</v>
      </c>
      <c r="Q2336" t="s">
        <v>8335</v>
      </c>
      <c r="R2336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9">
        <v>25000</v>
      </c>
      <c r="E2337" s="9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8">
        <f t="shared" si="144"/>
        <v>102.27200000000001</v>
      </c>
      <c r="P2337" s="6">
        <f t="shared" si="145"/>
        <v>115.69230769230769</v>
      </c>
      <c r="Q2337" t="s">
        <v>8335</v>
      </c>
      <c r="R233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9">
        <v>20000</v>
      </c>
      <c r="E2338" s="9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8">
        <f t="shared" si="144"/>
        <v>520.73254999999995</v>
      </c>
      <c r="P2338" s="6">
        <f t="shared" si="145"/>
        <v>48.104623556581984</v>
      </c>
      <c r="Q2338" t="s">
        <v>8335</v>
      </c>
      <c r="R2338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9">
        <v>12000</v>
      </c>
      <c r="E2339" s="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8">
        <f t="shared" si="144"/>
        <v>110.65833333333333</v>
      </c>
      <c r="P2339" s="6">
        <f t="shared" si="145"/>
        <v>74.184357541899445</v>
      </c>
      <c r="Q2339" t="s">
        <v>8335</v>
      </c>
      <c r="R2339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9">
        <v>15000</v>
      </c>
      <c r="E2340" s="9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8">
        <f t="shared" si="144"/>
        <v>101.14333333333335</v>
      </c>
      <c r="P2340" s="6">
        <f t="shared" si="145"/>
        <v>123.34552845528455</v>
      </c>
      <c r="Q2340" t="s">
        <v>8335</v>
      </c>
      <c r="R2340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9">
        <v>25000</v>
      </c>
      <c r="E2341" s="9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8">
        <f t="shared" si="144"/>
        <v>294.20799999999997</v>
      </c>
      <c r="P2341" s="6">
        <f t="shared" si="145"/>
        <v>66.623188405797094</v>
      </c>
      <c r="Q2341" t="s">
        <v>8335</v>
      </c>
      <c r="R2341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9">
        <v>40000</v>
      </c>
      <c r="E2342" s="9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8">
        <f t="shared" si="144"/>
        <v>105.77749999999999</v>
      </c>
      <c r="P2342" s="6">
        <f t="shared" si="145"/>
        <v>104.99007444168734</v>
      </c>
      <c r="Q2342" t="s">
        <v>8335</v>
      </c>
      <c r="R2342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9">
        <v>5000</v>
      </c>
      <c r="E2343" s="9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8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9">
        <v>5500</v>
      </c>
      <c r="E2344" s="9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8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9">
        <v>10000</v>
      </c>
      <c r="E2345" s="9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8">
        <f t="shared" si="144"/>
        <v>3</v>
      </c>
      <c r="P2345" s="6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8">
        <f t="shared" si="144"/>
        <v>0.1</v>
      </c>
      <c r="P2346" s="6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9">
        <v>3000</v>
      </c>
      <c r="E2347" s="9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8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9">
        <v>60000</v>
      </c>
      <c r="E2348" s="9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8">
        <f t="shared" si="144"/>
        <v>6.5000000000000002E-2</v>
      </c>
      <c r="P2348" s="6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9">
        <v>1000</v>
      </c>
      <c r="E2349" s="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8">
        <f t="shared" si="144"/>
        <v>1.5</v>
      </c>
      <c r="P2349" s="6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9">
        <v>70000</v>
      </c>
      <c r="E2350" s="9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8">
        <f t="shared" si="144"/>
        <v>0.38571428571428573</v>
      </c>
      <c r="P2350" s="6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9">
        <v>474900</v>
      </c>
      <c r="E2351" s="9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8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9">
        <v>50000</v>
      </c>
      <c r="E2352" s="9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8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9">
        <v>18900</v>
      </c>
      <c r="E2353" s="9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8">
        <f t="shared" si="144"/>
        <v>0.5714285714285714</v>
      </c>
      <c r="P2353" s="6">
        <f t="shared" si="145"/>
        <v>15.428571428571429</v>
      </c>
      <c r="Q2353" t="s">
        <v>8318</v>
      </c>
      <c r="R2353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9">
        <v>2000</v>
      </c>
      <c r="E2354" s="9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8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9">
        <v>1000</v>
      </c>
      <c r="E2355" s="9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8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9">
        <v>35000</v>
      </c>
      <c r="E2356" s="9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8">
        <f t="shared" si="144"/>
        <v>7.1428571428571425E-2</v>
      </c>
      <c r="P2356" s="6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9">
        <v>8000</v>
      </c>
      <c r="E2357" s="9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8">
        <f t="shared" si="144"/>
        <v>0.6875</v>
      </c>
      <c r="P2357" s="6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9">
        <v>10000</v>
      </c>
      <c r="E2358" s="9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8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9">
        <v>27000</v>
      </c>
      <c r="E2359" s="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8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9">
        <v>1500</v>
      </c>
      <c r="E2360" s="9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8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9">
        <v>7500</v>
      </c>
      <c r="E2361" s="9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8">
        <f t="shared" si="144"/>
        <v>14.680000000000001</v>
      </c>
      <c r="P2361" s="6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8">
        <f t="shared" si="144"/>
        <v>0.04</v>
      </c>
      <c r="P2362" s="6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9">
        <v>200</v>
      </c>
      <c r="E2363" s="9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8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9">
        <v>420</v>
      </c>
      <c r="E2364" s="9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8">
        <f t="shared" si="144"/>
        <v>28.571428571428569</v>
      </c>
      <c r="P2364" s="6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9">
        <v>175000</v>
      </c>
      <c r="E2365" s="9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8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9">
        <v>128</v>
      </c>
      <c r="E2366" s="9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8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9">
        <v>1000</v>
      </c>
      <c r="E2367" s="9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8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9">
        <v>25000</v>
      </c>
      <c r="E2368" s="9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8">
        <f t="shared" si="144"/>
        <v>10.52</v>
      </c>
      <c r="P2368" s="6">
        <f t="shared" si="145"/>
        <v>97.407407407407405</v>
      </c>
      <c r="Q2368" t="s">
        <v>8318</v>
      </c>
      <c r="R2368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9">
        <v>50000</v>
      </c>
      <c r="E2369" s="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8">
        <f t="shared" si="144"/>
        <v>1.34</v>
      </c>
      <c r="P2369" s="6">
        <f t="shared" si="145"/>
        <v>47.857142857142854</v>
      </c>
      <c r="Q2369" t="s">
        <v>8318</v>
      </c>
      <c r="R2369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9">
        <v>40000</v>
      </c>
      <c r="E2370" s="9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8">
        <f t="shared" si="144"/>
        <v>0.25</v>
      </c>
      <c r="P2370" s="6">
        <f t="shared" si="145"/>
        <v>50</v>
      </c>
      <c r="Q2370" t="s">
        <v>8318</v>
      </c>
      <c r="R2370" t="s">
        <v>8319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9">
        <v>25000</v>
      </c>
      <c r="E2371" s="9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8">
        <f t="shared" ref="O2371:O2434" si="148">E2371/D2371*100</f>
        <v>0</v>
      </c>
      <c r="P2371" s="6" t="e">
        <f t="shared" ref="P2371:P2434" si="149">AVERAGE(E2371/L2371)</f>
        <v>#DIV/0!</v>
      </c>
      <c r="Q2371" t="s">
        <v>8318</v>
      </c>
      <c r="R2371" t="s">
        <v>8319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9">
        <v>25000</v>
      </c>
      <c r="E2372" s="9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8">
        <f t="shared" si="148"/>
        <v>0.32800000000000001</v>
      </c>
      <c r="P2372" s="6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9">
        <v>2000</v>
      </c>
      <c r="E2373" s="9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8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9">
        <v>5500</v>
      </c>
      <c r="E2374" s="9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8">
        <f t="shared" si="148"/>
        <v>3.2727272727272729</v>
      </c>
      <c r="P2374" s="6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9">
        <v>850000</v>
      </c>
      <c r="E2375" s="9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8">
        <f t="shared" si="148"/>
        <v>5.8823529411764705E-3</v>
      </c>
      <c r="P2375" s="6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9">
        <v>22000</v>
      </c>
      <c r="E2376" s="9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8">
        <f t="shared" si="148"/>
        <v>4.5454545454545456E-2</v>
      </c>
      <c r="P2376" s="6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9">
        <v>10000</v>
      </c>
      <c r="E2377" s="9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8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9">
        <v>3000</v>
      </c>
      <c r="E2378" s="9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8">
        <f t="shared" si="148"/>
        <v>10.877666666666666</v>
      </c>
      <c r="P2378" s="6">
        <f t="shared" si="149"/>
        <v>81.582499999999996</v>
      </c>
      <c r="Q2378" t="s">
        <v>8318</v>
      </c>
      <c r="R2378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9">
        <v>2500</v>
      </c>
      <c r="E2379" s="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8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9">
        <v>110000</v>
      </c>
      <c r="E2380" s="9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8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9">
        <v>30000</v>
      </c>
      <c r="E2381" s="9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8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9">
        <v>15000</v>
      </c>
      <c r="E2382" s="9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8">
        <f t="shared" si="148"/>
        <v>0.36666666666666664</v>
      </c>
      <c r="P2382" s="6">
        <f t="shared" si="149"/>
        <v>18.333333333333332</v>
      </c>
      <c r="Q2382" t="s">
        <v>8318</v>
      </c>
      <c r="R2382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9">
        <v>86350</v>
      </c>
      <c r="E2383" s="9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8">
        <f t="shared" si="148"/>
        <v>1.8193398957730169</v>
      </c>
      <c r="P2383" s="6">
        <f t="shared" si="149"/>
        <v>224.42857142857142</v>
      </c>
      <c r="Q2383" t="s">
        <v>8318</v>
      </c>
      <c r="R2383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9">
        <v>3000</v>
      </c>
      <c r="E2384" s="9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8">
        <f t="shared" si="148"/>
        <v>2.5</v>
      </c>
      <c r="P2384" s="6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9">
        <v>10000</v>
      </c>
      <c r="E2385" s="9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8">
        <f t="shared" si="148"/>
        <v>4.3499999999999996</v>
      </c>
      <c r="P2385" s="6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9">
        <v>1000</v>
      </c>
      <c r="E2386" s="9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8">
        <f t="shared" si="148"/>
        <v>0.8</v>
      </c>
      <c r="P2386" s="6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9">
        <v>65000</v>
      </c>
      <c r="E2387" s="9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8">
        <f t="shared" si="148"/>
        <v>1.2123076923076923</v>
      </c>
      <c r="P2387" s="6">
        <f t="shared" si="149"/>
        <v>112.57142857142857</v>
      </c>
      <c r="Q2387" t="s">
        <v>8318</v>
      </c>
      <c r="R238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9">
        <v>30000</v>
      </c>
      <c r="E2388" s="9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8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9">
        <v>150000</v>
      </c>
      <c r="E2389" s="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8">
        <f t="shared" si="148"/>
        <v>0.68399999999999994</v>
      </c>
      <c r="P2389" s="6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9">
        <v>37000</v>
      </c>
      <c r="E2390" s="9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8">
        <f t="shared" si="148"/>
        <v>1.2513513513513512</v>
      </c>
      <c r="P2390" s="6">
        <f t="shared" si="149"/>
        <v>57.875</v>
      </c>
      <c r="Q2390" t="s">
        <v>8318</v>
      </c>
      <c r="R2390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8">
        <f t="shared" si="148"/>
        <v>0.1875</v>
      </c>
      <c r="P2391" s="6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9">
        <v>510000</v>
      </c>
      <c r="E2392" s="9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8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9">
        <v>20000</v>
      </c>
      <c r="E2393" s="9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8">
        <f t="shared" si="148"/>
        <v>0.125</v>
      </c>
      <c r="P2393" s="6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9">
        <v>4200</v>
      </c>
      <c r="E2394" s="9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8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9">
        <v>100000</v>
      </c>
      <c r="E2395" s="9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8">
        <f t="shared" si="148"/>
        <v>0.05</v>
      </c>
      <c r="P2395" s="6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8">
        <f t="shared" si="148"/>
        <v>0.06</v>
      </c>
      <c r="P2396" s="6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9">
        <v>33000</v>
      </c>
      <c r="E2397" s="9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8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9">
        <v>5000</v>
      </c>
      <c r="E2398" s="9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8">
        <f t="shared" si="148"/>
        <v>0.2</v>
      </c>
      <c r="P2398" s="6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9">
        <v>124000</v>
      </c>
      <c r="E2399" s="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8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9">
        <v>4000</v>
      </c>
      <c r="E2400" s="9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8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9">
        <v>13000</v>
      </c>
      <c r="E2401" s="9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8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9">
        <v>50000</v>
      </c>
      <c r="E2402" s="9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8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9">
        <v>28000</v>
      </c>
      <c r="E2403" s="9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8">
        <f t="shared" si="148"/>
        <v>0.71785714285714286</v>
      </c>
      <c r="P2403" s="6">
        <f t="shared" si="149"/>
        <v>22.333333333333332</v>
      </c>
      <c r="Q2403" t="s">
        <v>8335</v>
      </c>
      <c r="R2403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9">
        <v>12000</v>
      </c>
      <c r="E2404" s="9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8">
        <f t="shared" si="148"/>
        <v>0.43333333333333329</v>
      </c>
      <c r="P2404" s="6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9">
        <v>1200</v>
      </c>
      <c r="E2405" s="9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8">
        <f t="shared" si="148"/>
        <v>16.833333333333332</v>
      </c>
      <c r="P2405" s="6">
        <f t="shared" si="149"/>
        <v>16.833333333333332</v>
      </c>
      <c r="Q2405" t="s">
        <v>8335</v>
      </c>
      <c r="R2405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9">
        <v>15000</v>
      </c>
      <c r="E2406" s="9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8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9">
        <v>5000</v>
      </c>
      <c r="E2407" s="9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8">
        <f t="shared" si="148"/>
        <v>22.52</v>
      </c>
      <c r="P2407" s="6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9">
        <v>3250</v>
      </c>
      <c r="E2408" s="9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8">
        <f t="shared" si="148"/>
        <v>41.384615384615387</v>
      </c>
      <c r="P2408" s="6">
        <f t="shared" si="149"/>
        <v>84.0625</v>
      </c>
      <c r="Q2408" t="s">
        <v>8335</v>
      </c>
      <c r="R2408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9">
        <v>22000</v>
      </c>
      <c r="E2409" s="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8">
        <f t="shared" si="148"/>
        <v>25.259090909090908</v>
      </c>
      <c r="P2409" s="6">
        <f t="shared" si="149"/>
        <v>168.39393939393941</v>
      </c>
      <c r="Q2409" t="s">
        <v>8335</v>
      </c>
      <c r="R2409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9">
        <v>15000</v>
      </c>
      <c r="E2410" s="9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8">
        <f t="shared" si="148"/>
        <v>0.2</v>
      </c>
      <c r="P2410" s="6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9">
        <v>25000</v>
      </c>
      <c r="E2411" s="9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8">
        <f t="shared" si="148"/>
        <v>1.8399999999999999</v>
      </c>
      <c r="P2411" s="6">
        <f t="shared" si="149"/>
        <v>76.666666666666671</v>
      </c>
      <c r="Q2411" t="s">
        <v>8335</v>
      </c>
      <c r="R2411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9">
        <v>15000</v>
      </c>
      <c r="E2412" s="9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8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9">
        <v>25000</v>
      </c>
      <c r="E2413" s="9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8">
        <f t="shared" si="148"/>
        <v>0.60399999999999998</v>
      </c>
      <c r="P2413" s="6">
        <f t="shared" si="149"/>
        <v>50.333333333333336</v>
      </c>
      <c r="Q2413" t="s">
        <v>8335</v>
      </c>
      <c r="R2413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9">
        <v>8000</v>
      </c>
      <c r="E2414" s="9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8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9">
        <v>3000</v>
      </c>
      <c r="E2415" s="9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8">
        <f t="shared" si="148"/>
        <v>0.83333333333333337</v>
      </c>
      <c r="P2415" s="6">
        <f t="shared" si="149"/>
        <v>8.3333333333333339</v>
      </c>
      <c r="Q2415" t="s">
        <v>8335</v>
      </c>
      <c r="R2415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9">
        <v>15000</v>
      </c>
      <c r="E2416" s="9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8">
        <f t="shared" si="148"/>
        <v>3.0666666666666664</v>
      </c>
      <c r="P2416" s="6">
        <f t="shared" si="149"/>
        <v>35.384615384615387</v>
      </c>
      <c r="Q2416" t="s">
        <v>8335</v>
      </c>
      <c r="R2416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9">
        <v>60000</v>
      </c>
      <c r="E2417" s="9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8">
        <f t="shared" si="148"/>
        <v>0.55833333333333335</v>
      </c>
      <c r="P2417" s="6">
        <f t="shared" si="149"/>
        <v>55.833333333333336</v>
      </c>
      <c r="Q2417" t="s">
        <v>8335</v>
      </c>
      <c r="R241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9">
        <v>20000</v>
      </c>
      <c r="E2418" s="9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8">
        <f t="shared" si="148"/>
        <v>2.5000000000000001E-2</v>
      </c>
      <c r="P2418" s="6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9">
        <v>1000</v>
      </c>
      <c r="E2419" s="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8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9">
        <v>25000</v>
      </c>
      <c r="E2420" s="9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8">
        <f t="shared" si="148"/>
        <v>0.02</v>
      </c>
      <c r="P2420" s="6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9">
        <v>3000</v>
      </c>
      <c r="E2421" s="9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8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9">
        <v>16870</v>
      </c>
      <c r="E2422" s="9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8">
        <f t="shared" si="148"/>
        <v>14.825133372851216</v>
      </c>
      <c r="P2422" s="6">
        <f t="shared" si="149"/>
        <v>69.472222222222229</v>
      </c>
      <c r="Q2422" t="s">
        <v>8335</v>
      </c>
      <c r="R2422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9">
        <v>6000</v>
      </c>
      <c r="E2423" s="9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8">
        <f t="shared" si="148"/>
        <v>1.6666666666666666E-2</v>
      </c>
      <c r="P2423" s="6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9">
        <v>500</v>
      </c>
      <c r="E2424" s="9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8">
        <f t="shared" si="148"/>
        <v>0.2</v>
      </c>
      <c r="P2424" s="6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9">
        <v>60000</v>
      </c>
      <c r="E2425" s="9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8">
        <f t="shared" si="148"/>
        <v>1.3333333333333334E-2</v>
      </c>
      <c r="P2425" s="6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9">
        <v>25000</v>
      </c>
      <c r="E2426" s="9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8">
        <f t="shared" si="148"/>
        <v>1.24</v>
      </c>
      <c r="P2426" s="6">
        <f t="shared" si="149"/>
        <v>34.444444444444443</v>
      </c>
      <c r="Q2426" t="s">
        <v>8335</v>
      </c>
      <c r="R2426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9">
        <v>3500</v>
      </c>
      <c r="E2427" s="9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8">
        <f t="shared" si="148"/>
        <v>2.8571428571428574E-2</v>
      </c>
      <c r="P2427" s="6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9">
        <v>20000</v>
      </c>
      <c r="E2428" s="9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8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9">
        <v>50000</v>
      </c>
      <c r="E2429" s="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8">
        <f t="shared" si="148"/>
        <v>2E-3</v>
      </c>
      <c r="P2429" s="6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9">
        <v>35000</v>
      </c>
      <c r="E2430" s="9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8">
        <f t="shared" si="148"/>
        <v>2.8571428571428571E-3</v>
      </c>
      <c r="P2430" s="6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9">
        <v>140000</v>
      </c>
      <c r="E2431" s="9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8">
        <f t="shared" si="148"/>
        <v>1.4321428571428572</v>
      </c>
      <c r="P2431" s="6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9">
        <v>3000</v>
      </c>
      <c r="E2432" s="9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8">
        <f t="shared" si="148"/>
        <v>0.70000000000000007</v>
      </c>
      <c r="P2432" s="6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9">
        <v>100000</v>
      </c>
      <c r="E2433" s="9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8">
        <f t="shared" si="148"/>
        <v>2E-3</v>
      </c>
      <c r="P2433" s="6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9">
        <v>14000</v>
      </c>
      <c r="E2434" s="9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8">
        <f t="shared" si="148"/>
        <v>1.4285714285714287E-2</v>
      </c>
      <c r="P2434" s="6">
        <f t="shared" si="149"/>
        <v>1</v>
      </c>
      <c r="Q2434" t="s">
        <v>8335</v>
      </c>
      <c r="R2434" t="s">
        <v>8336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9">
        <v>10000</v>
      </c>
      <c r="E2435" s="9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8">
        <f t="shared" ref="O2435:O2498" si="152">E2435/D2435*100</f>
        <v>0</v>
      </c>
      <c r="P2435" s="6" t="e">
        <f t="shared" ref="P2435:P2498" si="153">AVERAGE(E2435/L2435)</f>
        <v>#DIV/0!</v>
      </c>
      <c r="Q2435" t="s">
        <v>8335</v>
      </c>
      <c r="R2435" t="s">
        <v>8336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9">
        <v>20000</v>
      </c>
      <c r="E2436" s="9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8">
        <f t="shared" si="152"/>
        <v>0.13</v>
      </c>
      <c r="P2436" s="6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9">
        <v>250000</v>
      </c>
      <c r="E2437" s="9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8">
        <f t="shared" si="152"/>
        <v>0.48960000000000004</v>
      </c>
      <c r="P2437" s="6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8">
        <f t="shared" si="152"/>
        <v>3.8461538461538464E-2</v>
      </c>
      <c r="P2438" s="6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9">
        <v>8000</v>
      </c>
      <c r="E2439" s="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8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9">
        <v>15000</v>
      </c>
      <c r="E2440" s="9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8">
        <f t="shared" si="152"/>
        <v>0.33333333333333337</v>
      </c>
      <c r="P2440" s="6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9">
        <v>10000</v>
      </c>
      <c r="E2441" s="9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8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8">
        <f t="shared" si="152"/>
        <v>0.2</v>
      </c>
      <c r="P2442" s="6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9">
        <v>7500</v>
      </c>
      <c r="E2443" s="9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8">
        <f t="shared" si="152"/>
        <v>107.88</v>
      </c>
      <c r="P2443" s="6">
        <f t="shared" si="153"/>
        <v>74.22935779816514</v>
      </c>
      <c r="Q2443" t="s">
        <v>8335</v>
      </c>
      <c r="R2443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9">
        <v>24000</v>
      </c>
      <c r="E2444" s="9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8">
        <f t="shared" si="152"/>
        <v>125.94166666666666</v>
      </c>
      <c r="P2444" s="6">
        <f t="shared" si="153"/>
        <v>81.252688172043008</v>
      </c>
      <c r="Q2444" t="s">
        <v>8335</v>
      </c>
      <c r="R2444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9">
        <v>20000</v>
      </c>
      <c r="E2445" s="9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8">
        <f t="shared" si="152"/>
        <v>202.51495</v>
      </c>
      <c r="P2445" s="6">
        <f t="shared" si="153"/>
        <v>130.23469453376205</v>
      </c>
      <c r="Q2445" t="s">
        <v>8335</v>
      </c>
      <c r="R2445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9">
        <v>3000</v>
      </c>
      <c r="E2446" s="9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8">
        <f t="shared" si="152"/>
        <v>108.60000000000001</v>
      </c>
      <c r="P2446" s="6">
        <f t="shared" si="153"/>
        <v>53.409836065573771</v>
      </c>
      <c r="Q2446" t="s">
        <v>8335</v>
      </c>
      <c r="R2446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9">
        <v>5000</v>
      </c>
      <c r="E2447" s="9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8">
        <f t="shared" si="152"/>
        <v>172.8</v>
      </c>
      <c r="P2447" s="6">
        <f t="shared" si="153"/>
        <v>75.130434782608702</v>
      </c>
      <c r="Q2447" t="s">
        <v>8335</v>
      </c>
      <c r="R244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9">
        <v>5000</v>
      </c>
      <c r="E2448" s="9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8">
        <f t="shared" si="152"/>
        <v>167.98</v>
      </c>
      <c r="P2448" s="6">
        <f t="shared" si="153"/>
        <v>75.666666666666671</v>
      </c>
      <c r="Q2448" t="s">
        <v>8335</v>
      </c>
      <c r="R2448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9">
        <v>2500</v>
      </c>
      <c r="E2449" s="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8">
        <f t="shared" si="152"/>
        <v>427.20000000000005</v>
      </c>
      <c r="P2449" s="6">
        <f t="shared" si="153"/>
        <v>31.691394658753708</v>
      </c>
      <c r="Q2449" t="s">
        <v>8335</v>
      </c>
      <c r="R2449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9">
        <v>400</v>
      </c>
      <c r="E2450" s="9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8">
        <f t="shared" si="152"/>
        <v>107.5</v>
      </c>
      <c r="P2450" s="6">
        <f t="shared" si="153"/>
        <v>47.777777777777779</v>
      </c>
      <c r="Q2450" t="s">
        <v>8335</v>
      </c>
      <c r="R2450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9">
        <v>10000</v>
      </c>
      <c r="E2451" s="9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8">
        <f t="shared" si="152"/>
        <v>108</v>
      </c>
      <c r="P2451" s="6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9">
        <v>15000</v>
      </c>
      <c r="E2452" s="9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8">
        <f t="shared" si="152"/>
        <v>101.53353333333335</v>
      </c>
      <c r="P2452" s="6">
        <f t="shared" si="153"/>
        <v>149.31401960784314</v>
      </c>
      <c r="Q2452" t="s">
        <v>8335</v>
      </c>
      <c r="R2452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9">
        <v>10000</v>
      </c>
      <c r="E2453" s="9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8">
        <f t="shared" si="152"/>
        <v>115.45</v>
      </c>
      <c r="P2453" s="6">
        <f t="shared" si="153"/>
        <v>62.06989247311828</v>
      </c>
      <c r="Q2453" t="s">
        <v>8335</v>
      </c>
      <c r="R2453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9">
        <v>600</v>
      </c>
      <c r="E2454" s="9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8">
        <f t="shared" si="152"/>
        <v>133.5</v>
      </c>
      <c r="P2454" s="6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9">
        <v>3000</v>
      </c>
      <c r="E2455" s="9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8">
        <f t="shared" si="152"/>
        <v>154.69999999999999</v>
      </c>
      <c r="P2455" s="6">
        <f t="shared" si="153"/>
        <v>69.268656716417908</v>
      </c>
      <c r="Q2455" t="s">
        <v>8335</v>
      </c>
      <c r="R2455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9">
        <v>35000</v>
      </c>
      <c r="E2456" s="9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8">
        <f t="shared" si="152"/>
        <v>100.84571428571429</v>
      </c>
      <c r="P2456" s="6">
        <f t="shared" si="153"/>
        <v>271.50769230769231</v>
      </c>
      <c r="Q2456" t="s">
        <v>8335</v>
      </c>
      <c r="R2456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9">
        <v>300</v>
      </c>
      <c r="E2457" s="9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8">
        <f t="shared" si="152"/>
        <v>182</v>
      </c>
      <c r="P2457" s="6">
        <f t="shared" si="153"/>
        <v>34.125</v>
      </c>
      <c r="Q2457" t="s">
        <v>8335</v>
      </c>
      <c r="R245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9">
        <v>1500</v>
      </c>
      <c r="E2458" s="9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8">
        <f t="shared" si="152"/>
        <v>180.86666666666667</v>
      </c>
      <c r="P2458" s="6">
        <f t="shared" si="153"/>
        <v>40.492537313432834</v>
      </c>
      <c r="Q2458" t="s">
        <v>8335</v>
      </c>
      <c r="R2458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9">
        <v>23000</v>
      </c>
      <c r="E2459" s="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8">
        <f t="shared" si="152"/>
        <v>102.30434782608695</v>
      </c>
      <c r="P2459" s="6">
        <f t="shared" si="153"/>
        <v>189.75806451612902</v>
      </c>
      <c r="Q2459" t="s">
        <v>8335</v>
      </c>
      <c r="R2459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9">
        <v>5000</v>
      </c>
      <c r="E2460" s="9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8">
        <f t="shared" si="152"/>
        <v>110.17999999999999</v>
      </c>
      <c r="P2460" s="6">
        <f t="shared" si="153"/>
        <v>68.862499999999997</v>
      </c>
      <c r="Q2460" t="s">
        <v>8335</v>
      </c>
      <c r="R2460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9">
        <v>30000</v>
      </c>
      <c r="E2461" s="9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8">
        <f t="shared" si="152"/>
        <v>102.25</v>
      </c>
      <c r="P2461" s="6">
        <f t="shared" si="153"/>
        <v>108.77659574468085</v>
      </c>
      <c r="Q2461" t="s">
        <v>8335</v>
      </c>
      <c r="R2461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9">
        <v>8500</v>
      </c>
      <c r="E2462" s="9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8">
        <f t="shared" si="152"/>
        <v>100.78823529411764</v>
      </c>
      <c r="P2462" s="6">
        <f t="shared" si="153"/>
        <v>125.98529411764706</v>
      </c>
      <c r="Q2462" t="s">
        <v>8335</v>
      </c>
      <c r="R2462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9">
        <v>7500</v>
      </c>
      <c r="E2463" s="9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8">
        <f t="shared" si="152"/>
        <v>103.8</v>
      </c>
      <c r="P2463" s="6">
        <f t="shared" si="153"/>
        <v>90.523255813953483</v>
      </c>
      <c r="Q2463" t="s">
        <v>8324</v>
      </c>
      <c r="R2463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9">
        <v>3000</v>
      </c>
      <c r="E2464" s="9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8">
        <f t="shared" si="152"/>
        <v>110.70833333333334</v>
      </c>
      <c r="P2464" s="6">
        <f t="shared" si="153"/>
        <v>28.880434782608695</v>
      </c>
      <c r="Q2464" t="s">
        <v>8324</v>
      </c>
      <c r="R2464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9">
        <v>2000</v>
      </c>
      <c r="E2465" s="9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8">
        <f t="shared" si="152"/>
        <v>116.25000000000001</v>
      </c>
      <c r="P2465" s="6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8">
        <f t="shared" si="152"/>
        <v>111.1</v>
      </c>
      <c r="P2466" s="6">
        <f t="shared" si="153"/>
        <v>51.674418604651166</v>
      </c>
      <c r="Q2466" t="s">
        <v>8324</v>
      </c>
      <c r="R2466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9">
        <v>700</v>
      </c>
      <c r="E2467" s="9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8">
        <f t="shared" si="152"/>
        <v>180.14285714285714</v>
      </c>
      <c r="P2467" s="6">
        <f t="shared" si="153"/>
        <v>26.270833333333332</v>
      </c>
      <c r="Q2467" t="s">
        <v>8324</v>
      </c>
      <c r="R246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9">
        <v>2500</v>
      </c>
      <c r="E2468" s="9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8">
        <f t="shared" si="152"/>
        <v>100</v>
      </c>
      <c r="P2468" s="6">
        <f t="shared" si="153"/>
        <v>48.07692307692308</v>
      </c>
      <c r="Q2468" t="s">
        <v>8324</v>
      </c>
      <c r="R2468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9">
        <v>1000</v>
      </c>
      <c r="E2469" s="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8">
        <f t="shared" si="152"/>
        <v>118.5</v>
      </c>
      <c r="P2469" s="6">
        <f t="shared" si="153"/>
        <v>27.558139534883722</v>
      </c>
      <c r="Q2469" t="s">
        <v>8324</v>
      </c>
      <c r="R2469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9">
        <v>2000</v>
      </c>
      <c r="E2470" s="9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8">
        <f t="shared" si="152"/>
        <v>107.21700000000001</v>
      </c>
      <c r="P2470" s="6">
        <f t="shared" si="153"/>
        <v>36.97137931034483</v>
      </c>
      <c r="Q2470" t="s">
        <v>8324</v>
      </c>
      <c r="R2470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9">
        <v>1200</v>
      </c>
      <c r="E2471" s="9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8">
        <f t="shared" si="152"/>
        <v>113.66666666666667</v>
      </c>
      <c r="P2471" s="6">
        <f t="shared" si="153"/>
        <v>29.021276595744681</v>
      </c>
      <c r="Q2471" t="s">
        <v>8324</v>
      </c>
      <c r="R2471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9">
        <v>1000</v>
      </c>
      <c r="E2472" s="9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8">
        <f t="shared" si="152"/>
        <v>103.16400000000002</v>
      </c>
      <c r="P2472" s="6">
        <f t="shared" si="153"/>
        <v>28.65666666666667</v>
      </c>
      <c r="Q2472" t="s">
        <v>8324</v>
      </c>
      <c r="R2472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9">
        <v>500</v>
      </c>
      <c r="E2473" s="9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8">
        <f t="shared" si="152"/>
        <v>128</v>
      </c>
      <c r="P2473" s="6">
        <f t="shared" si="153"/>
        <v>37.647058823529413</v>
      </c>
      <c r="Q2473" t="s">
        <v>8324</v>
      </c>
      <c r="R2473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9">
        <v>7500</v>
      </c>
      <c r="E2474" s="9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8">
        <f t="shared" si="152"/>
        <v>135.76026666666667</v>
      </c>
      <c r="P2474" s="6">
        <f t="shared" si="153"/>
        <v>97.904038461538462</v>
      </c>
      <c r="Q2474" t="s">
        <v>8324</v>
      </c>
      <c r="R2474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9">
        <v>2000</v>
      </c>
      <c r="E2475" s="9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8">
        <f t="shared" si="152"/>
        <v>100</v>
      </c>
      <c r="P2475" s="6">
        <f t="shared" si="153"/>
        <v>42.553191489361701</v>
      </c>
      <c r="Q2475" t="s">
        <v>8324</v>
      </c>
      <c r="R2475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9">
        <v>5000</v>
      </c>
      <c r="E2476" s="9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8">
        <f t="shared" si="152"/>
        <v>100.00360000000002</v>
      </c>
      <c r="P2476" s="6">
        <f t="shared" si="153"/>
        <v>131.58368421052631</v>
      </c>
      <c r="Q2476" t="s">
        <v>8324</v>
      </c>
      <c r="R2476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9">
        <v>2500</v>
      </c>
      <c r="E2477" s="9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8">
        <f t="shared" si="152"/>
        <v>104.71999999999998</v>
      </c>
      <c r="P2477" s="6">
        <f t="shared" si="153"/>
        <v>32.320987654320987</v>
      </c>
      <c r="Q2477" t="s">
        <v>8324</v>
      </c>
      <c r="R247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9">
        <v>3200</v>
      </c>
      <c r="E2478" s="9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8">
        <f t="shared" si="152"/>
        <v>105.02249999999999</v>
      </c>
      <c r="P2478" s="6">
        <f t="shared" si="153"/>
        <v>61.103999999999999</v>
      </c>
      <c r="Q2478" t="s">
        <v>8324</v>
      </c>
      <c r="R2478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9">
        <v>750</v>
      </c>
      <c r="E2479" s="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8">
        <f t="shared" si="152"/>
        <v>171.33333333333334</v>
      </c>
      <c r="P2479" s="6">
        <f t="shared" si="153"/>
        <v>31.341463414634145</v>
      </c>
      <c r="Q2479" t="s">
        <v>8324</v>
      </c>
      <c r="R2479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9">
        <v>8000</v>
      </c>
      <c r="E2480" s="9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8">
        <f t="shared" si="152"/>
        <v>127.49999999999999</v>
      </c>
      <c r="P2480" s="6">
        <f t="shared" si="153"/>
        <v>129.1139240506329</v>
      </c>
      <c r="Q2480" t="s">
        <v>8324</v>
      </c>
      <c r="R2480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9">
        <v>300</v>
      </c>
      <c r="E2481" s="9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8">
        <f t="shared" si="152"/>
        <v>133.44333333333333</v>
      </c>
      <c r="P2481" s="6">
        <f t="shared" si="153"/>
        <v>25.020624999999999</v>
      </c>
      <c r="Q2481" t="s">
        <v>8324</v>
      </c>
      <c r="R2481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9">
        <v>2000</v>
      </c>
      <c r="E2482" s="9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8">
        <f t="shared" si="152"/>
        <v>100</v>
      </c>
      <c r="P2482" s="6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9">
        <v>4000</v>
      </c>
      <c r="E2483" s="9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8">
        <f t="shared" si="152"/>
        <v>112.91099999999999</v>
      </c>
      <c r="P2483" s="6">
        <f t="shared" si="153"/>
        <v>47.541473684210523</v>
      </c>
      <c r="Q2483" t="s">
        <v>8324</v>
      </c>
      <c r="R2483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9">
        <v>1000</v>
      </c>
      <c r="E2484" s="9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8">
        <f t="shared" si="152"/>
        <v>100.1</v>
      </c>
      <c r="P2484" s="6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9">
        <v>1100</v>
      </c>
      <c r="E2485" s="9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8">
        <f t="shared" si="152"/>
        <v>113.72727272727272</v>
      </c>
      <c r="P2485" s="6">
        <f t="shared" si="153"/>
        <v>65.84210526315789</v>
      </c>
      <c r="Q2485" t="s">
        <v>8324</v>
      </c>
      <c r="R2485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9">
        <v>3500</v>
      </c>
      <c r="E2486" s="9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8">
        <f t="shared" si="152"/>
        <v>119.31742857142855</v>
      </c>
      <c r="P2486" s="6">
        <f t="shared" si="153"/>
        <v>46.401222222222216</v>
      </c>
      <c r="Q2486" t="s">
        <v>8324</v>
      </c>
      <c r="R2486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9">
        <v>2000</v>
      </c>
      <c r="E2487" s="9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8">
        <f t="shared" si="152"/>
        <v>103.25</v>
      </c>
      <c r="P2487" s="6">
        <f t="shared" si="153"/>
        <v>50.365853658536587</v>
      </c>
      <c r="Q2487" t="s">
        <v>8324</v>
      </c>
      <c r="R248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9">
        <v>300</v>
      </c>
      <c r="E2488" s="9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8">
        <f t="shared" si="152"/>
        <v>265.66666666666669</v>
      </c>
      <c r="P2488" s="6">
        <f t="shared" si="153"/>
        <v>26.566666666666666</v>
      </c>
      <c r="Q2488" t="s">
        <v>8324</v>
      </c>
      <c r="R2488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9">
        <v>1500</v>
      </c>
      <c r="E2489" s="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8">
        <f t="shared" si="152"/>
        <v>100.05066666666667</v>
      </c>
      <c r="P2489" s="6">
        <f t="shared" si="153"/>
        <v>39.493684210526318</v>
      </c>
      <c r="Q2489" t="s">
        <v>8324</v>
      </c>
      <c r="R2489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9">
        <v>3000</v>
      </c>
      <c r="E2490" s="9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8">
        <f t="shared" si="152"/>
        <v>106.69999999999999</v>
      </c>
      <c r="P2490" s="6">
        <f t="shared" si="153"/>
        <v>49.246153846153845</v>
      </c>
      <c r="Q2490" t="s">
        <v>8324</v>
      </c>
      <c r="R2490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9">
        <v>3500</v>
      </c>
      <c r="E2491" s="9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8">
        <f t="shared" si="152"/>
        <v>133.67142857142858</v>
      </c>
      <c r="P2491" s="6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9">
        <v>500</v>
      </c>
      <c r="E2492" s="9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8">
        <f t="shared" si="152"/>
        <v>121.39999999999999</v>
      </c>
      <c r="P2492" s="6">
        <f t="shared" si="153"/>
        <v>37.9375</v>
      </c>
      <c r="Q2492" t="s">
        <v>8324</v>
      </c>
      <c r="R2492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9">
        <v>500</v>
      </c>
      <c r="E2493" s="9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8">
        <f t="shared" si="152"/>
        <v>103.2</v>
      </c>
      <c r="P2493" s="6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9">
        <v>600</v>
      </c>
      <c r="E2494" s="9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8">
        <f t="shared" si="152"/>
        <v>125</v>
      </c>
      <c r="P2494" s="6">
        <f t="shared" si="153"/>
        <v>27.777777777777779</v>
      </c>
      <c r="Q2494" t="s">
        <v>8324</v>
      </c>
      <c r="R2494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9">
        <v>20000</v>
      </c>
      <c r="E2495" s="9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8">
        <f t="shared" si="152"/>
        <v>128.69999999999999</v>
      </c>
      <c r="P2495" s="6">
        <f t="shared" si="153"/>
        <v>99.382239382239376</v>
      </c>
      <c r="Q2495" t="s">
        <v>8324</v>
      </c>
      <c r="R2495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9">
        <v>1500</v>
      </c>
      <c r="E2496" s="9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8">
        <f t="shared" si="152"/>
        <v>101.00533333333333</v>
      </c>
      <c r="P2496" s="6">
        <f t="shared" si="153"/>
        <v>38.848205128205123</v>
      </c>
      <c r="Q2496" t="s">
        <v>8324</v>
      </c>
      <c r="R2496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9">
        <v>1500</v>
      </c>
      <c r="E2497" s="9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8">
        <f t="shared" si="152"/>
        <v>127.53666666666665</v>
      </c>
      <c r="P2497" s="6">
        <f t="shared" si="153"/>
        <v>45.548809523809524</v>
      </c>
      <c r="Q2497" t="s">
        <v>8324</v>
      </c>
      <c r="R249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9">
        <v>6000</v>
      </c>
      <c r="E2498" s="9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8">
        <f t="shared" si="152"/>
        <v>100</v>
      </c>
      <c r="P2498" s="6">
        <f t="shared" si="153"/>
        <v>600</v>
      </c>
      <c r="Q2498" t="s">
        <v>8324</v>
      </c>
      <c r="R2498" t="s">
        <v>8328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9">
        <v>4000</v>
      </c>
      <c r="E2499" s="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8">
        <f t="shared" ref="O2499:O2562" si="156">E2499/D2499*100</f>
        <v>112.7715</v>
      </c>
      <c r="P2499" s="6">
        <f t="shared" ref="P2499:P2562" si="157">AVERAGE(E2499/L2499)</f>
        <v>80.551071428571419</v>
      </c>
      <c r="Q2499" t="s">
        <v>8324</v>
      </c>
      <c r="R2499" t="s">
        <v>8328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9">
        <v>1000</v>
      </c>
      <c r="E2500" s="9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8">
        <f t="shared" si="156"/>
        <v>105.60000000000001</v>
      </c>
      <c r="P2500" s="6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9">
        <v>4000</v>
      </c>
      <c r="E2501" s="9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8">
        <f t="shared" si="156"/>
        <v>202.625</v>
      </c>
      <c r="P2501" s="6">
        <f t="shared" si="157"/>
        <v>47.676470588235297</v>
      </c>
      <c r="Q2501" t="s">
        <v>8324</v>
      </c>
      <c r="R2501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9">
        <v>600</v>
      </c>
      <c r="E2502" s="9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8">
        <f t="shared" si="156"/>
        <v>113.33333333333333</v>
      </c>
      <c r="P2502" s="6">
        <f t="shared" si="157"/>
        <v>23.448275862068964</v>
      </c>
      <c r="Q2502" t="s">
        <v>8324</v>
      </c>
      <c r="R2502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8">
        <f t="shared" si="156"/>
        <v>2.5545454545454547</v>
      </c>
      <c r="P2503" s="6">
        <f t="shared" si="157"/>
        <v>40.142857142857146</v>
      </c>
      <c r="Q2503" t="s">
        <v>8335</v>
      </c>
      <c r="R2503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9">
        <v>110000</v>
      </c>
      <c r="E2504" s="9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8">
        <f t="shared" si="156"/>
        <v>7.8181818181818186E-2</v>
      </c>
      <c r="P2504" s="6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9">
        <v>10000</v>
      </c>
      <c r="E2505" s="9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8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9">
        <v>35000</v>
      </c>
      <c r="E2506" s="9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8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9">
        <v>7000</v>
      </c>
      <c r="E2507" s="9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8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9">
        <v>5000</v>
      </c>
      <c r="E2508" s="9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8">
        <f t="shared" si="156"/>
        <v>0.6</v>
      </c>
      <c r="P2508" s="6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9">
        <v>42850</v>
      </c>
      <c r="E2509" s="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8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9">
        <v>20000</v>
      </c>
      <c r="E2510" s="9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8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9">
        <v>95000</v>
      </c>
      <c r="E2511" s="9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8">
        <f t="shared" si="156"/>
        <v>1.0526315789473684</v>
      </c>
      <c r="P2511" s="6">
        <f t="shared" si="157"/>
        <v>35.714285714285715</v>
      </c>
      <c r="Q2511" t="s">
        <v>8335</v>
      </c>
      <c r="R2511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9">
        <v>50000</v>
      </c>
      <c r="E2512" s="9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8">
        <f t="shared" si="156"/>
        <v>0.15</v>
      </c>
      <c r="P2512" s="6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9">
        <v>100000</v>
      </c>
      <c r="E2513" s="9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8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9">
        <v>1150</v>
      </c>
      <c r="E2514" s="9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8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9">
        <v>180000</v>
      </c>
      <c r="E2515" s="9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8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9">
        <v>12000</v>
      </c>
      <c r="E2516" s="9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8">
        <f t="shared" si="156"/>
        <v>1.7500000000000002</v>
      </c>
      <c r="P2516" s="6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9">
        <v>5000</v>
      </c>
      <c r="E2517" s="9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8">
        <f t="shared" si="156"/>
        <v>18.600000000000001</v>
      </c>
      <c r="P2517" s="6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9">
        <v>22000</v>
      </c>
      <c r="E2518" s="9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8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8">
        <f t="shared" si="156"/>
        <v>9.8166666666666664</v>
      </c>
      <c r="P2519" s="6">
        <f t="shared" si="157"/>
        <v>53.545454545454547</v>
      </c>
      <c r="Q2519" t="s">
        <v>8335</v>
      </c>
      <c r="R2519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9">
        <v>5000</v>
      </c>
      <c r="E2520" s="9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8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9">
        <v>150000</v>
      </c>
      <c r="E2521" s="9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8">
        <f t="shared" si="156"/>
        <v>4.3333333333333335E-2</v>
      </c>
      <c r="P2521" s="6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9">
        <v>100000</v>
      </c>
      <c r="E2522" s="9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8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9">
        <v>12500</v>
      </c>
      <c r="E2523" s="9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8">
        <f t="shared" si="156"/>
        <v>109.48792</v>
      </c>
      <c r="P2523" s="6">
        <f t="shared" si="157"/>
        <v>103.68174242424243</v>
      </c>
      <c r="Q2523" t="s">
        <v>8324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9">
        <v>5000</v>
      </c>
      <c r="E2524" s="9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8">
        <f t="shared" si="156"/>
        <v>100</v>
      </c>
      <c r="P2524" s="6">
        <f t="shared" si="157"/>
        <v>185.18518518518519</v>
      </c>
      <c r="Q2524" t="s">
        <v>8324</v>
      </c>
      <c r="R2524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9">
        <v>900</v>
      </c>
      <c r="E2525" s="9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8">
        <f t="shared" si="156"/>
        <v>156.44444444444446</v>
      </c>
      <c r="P2525" s="6">
        <f t="shared" si="157"/>
        <v>54.153846153846153</v>
      </c>
      <c r="Q2525" t="s">
        <v>8324</v>
      </c>
      <c r="R2525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9">
        <v>7500</v>
      </c>
      <c r="E2526" s="9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8">
        <f t="shared" si="156"/>
        <v>101.6</v>
      </c>
      <c r="P2526" s="6">
        <f t="shared" si="157"/>
        <v>177.2093023255814</v>
      </c>
      <c r="Q2526" t="s">
        <v>8324</v>
      </c>
      <c r="R2526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9">
        <v>8000</v>
      </c>
      <c r="E2527" s="9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8">
        <f t="shared" si="156"/>
        <v>100.325</v>
      </c>
      <c r="P2527" s="6">
        <f t="shared" si="157"/>
        <v>100.325</v>
      </c>
      <c r="Q2527" t="s">
        <v>8324</v>
      </c>
      <c r="R252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9">
        <v>4000</v>
      </c>
      <c r="E2528" s="9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8">
        <f t="shared" si="156"/>
        <v>112.94999999999999</v>
      </c>
      <c r="P2528" s="6">
        <f t="shared" si="157"/>
        <v>136.90909090909091</v>
      </c>
      <c r="Q2528" t="s">
        <v>8324</v>
      </c>
      <c r="R2528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9">
        <v>4000</v>
      </c>
      <c r="E2529" s="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8">
        <f t="shared" si="156"/>
        <v>102.125</v>
      </c>
      <c r="P2529" s="6">
        <f t="shared" si="157"/>
        <v>57.535211267605632</v>
      </c>
      <c r="Q2529" t="s">
        <v>8324</v>
      </c>
      <c r="R2529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9">
        <v>4000</v>
      </c>
      <c r="E2530" s="9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8">
        <f t="shared" si="156"/>
        <v>107.24974999999999</v>
      </c>
      <c r="P2530" s="6">
        <f t="shared" si="157"/>
        <v>52.962839506172834</v>
      </c>
      <c r="Q2530" t="s">
        <v>8324</v>
      </c>
      <c r="R2530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9">
        <v>6000</v>
      </c>
      <c r="E2531" s="9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8">
        <f t="shared" si="156"/>
        <v>104.28333333333333</v>
      </c>
      <c r="P2531" s="6">
        <f t="shared" si="157"/>
        <v>82.328947368421055</v>
      </c>
      <c r="Q2531" t="s">
        <v>8324</v>
      </c>
      <c r="R2531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9">
        <v>6500</v>
      </c>
      <c r="E2532" s="9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8">
        <f t="shared" si="156"/>
        <v>100</v>
      </c>
      <c r="P2532" s="6">
        <f t="shared" si="157"/>
        <v>135.41666666666666</v>
      </c>
      <c r="Q2532" t="s">
        <v>8324</v>
      </c>
      <c r="R2532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9">
        <v>4500</v>
      </c>
      <c r="E2533" s="9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8">
        <f t="shared" si="156"/>
        <v>100.4</v>
      </c>
      <c r="P2533" s="6">
        <f t="shared" si="157"/>
        <v>74.06557377049181</v>
      </c>
      <c r="Q2533" t="s">
        <v>8324</v>
      </c>
      <c r="R2533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9">
        <v>4000</v>
      </c>
      <c r="E2534" s="9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8">
        <f t="shared" si="156"/>
        <v>126.125</v>
      </c>
      <c r="P2534" s="6">
        <f t="shared" si="157"/>
        <v>84.083333333333329</v>
      </c>
      <c r="Q2534" t="s">
        <v>8324</v>
      </c>
      <c r="R2534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9">
        <v>7500</v>
      </c>
      <c r="E2535" s="9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8">
        <f t="shared" si="156"/>
        <v>110.66666666666667</v>
      </c>
      <c r="P2535" s="6">
        <f t="shared" si="157"/>
        <v>61.029411764705884</v>
      </c>
      <c r="Q2535" t="s">
        <v>8324</v>
      </c>
      <c r="R2535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9">
        <v>2000</v>
      </c>
      <c r="E2536" s="9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8">
        <f t="shared" si="156"/>
        <v>105</v>
      </c>
      <c r="P2536" s="6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9">
        <v>20000</v>
      </c>
      <c r="E2537" s="9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8">
        <f t="shared" si="156"/>
        <v>103.77499999999999</v>
      </c>
      <c r="P2537" s="6">
        <f t="shared" si="157"/>
        <v>266.08974358974359</v>
      </c>
      <c r="Q2537" t="s">
        <v>8324</v>
      </c>
      <c r="R253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9">
        <v>25</v>
      </c>
      <c r="E2538" s="9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8">
        <f t="shared" si="156"/>
        <v>115.99999999999999</v>
      </c>
      <c r="P2538" s="6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9">
        <v>1000</v>
      </c>
      <c r="E2539" s="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8">
        <f t="shared" si="156"/>
        <v>110.00000000000001</v>
      </c>
      <c r="P2539" s="6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9">
        <v>18000</v>
      </c>
      <c r="E2540" s="9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8">
        <f t="shared" si="156"/>
        <v>113.01761111111111</v>
      </c>
      <c r="P2540" s="6">
        <f t="shared" si="157"/>
        <v>109.96308108108107</v>
      </c>
      <c r="Q2540" t="s">
        <v>8324</v>
      </c>
      <c r="R2540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9">
        <v>10000</v>
      </c>
      <c r="E2541" s="9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8">
        <f t="shared" si="156"/>
        <v>100.25</v>
      </c>
      <c r="P2541" s="6">
        <f t="shared" si="157"/>
        <v>169.91525423728814</v>
      </c>
      <c r="Q2541" t="s">
        <v>8324</v>
      </c>
      <c r="R2541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9">
        <v>2500</v>
      </c>
      <c r="E2542" s="9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8">
        <f t="shared" si="156"/>
        <v>103.4</v>
      </c>
      <c r="P2542" s="6">
        <f t="shared" si="157"/>
        <v>95.740740740740748</v>
      </c>
      <c r="Q2542" t="s">
        <v>8324</v>
      </c>
      <c r="R2542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9">
        <v>3500</v>
      </c>
      <c r="E2543" s="9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8">
        <f t="shared" si="156"/>
        <v>107.02857142857142</v>
      </c>
      <c r="P2543" s="6">
        <f t="shared" si="157"/>
        <v>59.460317460317462</v>
      </c>
      <c r="Q2543" t="s">
        <v>8324</v>
      </c>
      <c r="R2543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9">
        <v>700</v>
      </c>
      <c r="E2544" s="9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8">
        <f t="shared" si="156"/>
        <v>103.57142857142858</v>
      </c>
      <c r="P2544" s="6">
        <f t="shared" si="157"/>
        <v>55.769230769230766</v>
      </c>
      <c r="Q2544" t="s">
        <v>8324</v>
      </c>
      <c r="R2544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9">
        <v>250</v>
      </c>
      <c r="E2545" s="9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8">
        <f t="shared" si="156"/>
        <v>156.4</v>
      </c>
      <c r="P2545" s="6">
        <f t="shared" si="157"/>
        <v>30.076923076923077</v>
      </c>
      <c r="Q2545" t="s">
        <v>8324</v>
      </c>
      <c r="R2545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9">
        <v>5000</v>
      </c>
      <c r="E2546" s="9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8">
        <f t="shared" si="156"/>
        <v>100.82</v>
      </c>
      <c r="P2546" s="6">
        <f t="shared" si="157"/>
        <v>88.438596491228068</v>
      </c>
      <c r="Q2546" t="s">
        <v>8324</v>
      </c>
      <c r="R2546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9">
        <v>2000</v>
      </c>
      <c r="E2547" s="9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8">
        <f t="shared" si="156"/>
        <v>195.3</v>
      </c>
      <c r="P2547" s="6">
        <f t="shared" si="157"/>
        <v>64.032786885245898</v>
      </c>
      <c r="Q2547" t="s">
        <v>8324</v>
      </c>
      <c r="R254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9">
        <v>3500</v>
      </c>
      <c r="E2548" s="9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8">
        <f t="shared" si="156"/>
        <v>111.71428571428572</v>
      </c>
      <c r="P2548" s="6">
        <f t="shared" si="157"/>
        <v>60.153846153846153</v>
      </c>
      <c r="Q2548" t="s">
        <v>8324</v>
      </c>
      <c r="R2548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9">
        <v>5500</v>
      </c>
      <c r="E2549" s="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8">
        <f t="shared" si="156"/>
        <v>119.85454545454546</v>
      </c>
      <c r="P2549" s="6">
        <f t="shared" si="157"/>
        <v>49.194029850746269</v>
      </c>
      <c r="Q2549" t="s">
        <v>8324</v>
      </c>
      <c r="R2549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8">
        <f t="shared" si="156"/>
        <v>101.85</v>
      </c>
      <c r="P2550" s="6">
        <f t="shared" si="157"/>
        <v>165.16216216216216</v>
      </c>
      <c r="Q2550" t="s">
        <v>8324</v>
      </c>
      <c r="R2550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9">
        <v>1570</v>
      </c>
      <c r="E2551" s="9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8">
        <f t="shared" si="156"/>
        <v>102.80254777070064</v>
      </c>
      <c r="P2551" s="6">
        <f t="shared" si="157"/>
        <v>43.621621621621621</v>
      </c>
      <c r="Q2551" t="s">
        <v>8324</v>
      </c>
      <c r="R2551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9">
        <v>6500</v>
      </c>
      <c r="E2552" s="9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8">
        <f t="shared" si="156"/>
        <v>100.84615384615385</v>
      </c>
      <c r="P2552" s="6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9">
        <v>3675</v>
      </c>
      <c r="E2553" s="9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8">
        <f t="shared" si="156"/>
        <v>102.73469387755102</v>
      </c>
      <c r="P2553" s="6">
        <f t="shared" si="157"/>
        <v>67.419642857142861</v>
      </c>
      <c r="Q2553" t="s">
        <v>8324</v>
      </c>
      <c r="R2553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9">
        <v>3000</v>
      </c>
      <c r="E2554" s="9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8">
        <f t="shared" si="156"/>
        <v>106.5</v>
      </c>
      <c r="P2554" s="6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9">
        <v>1500</v>
      </c>
      <c r="E2555" s="9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8">
        <f t="shared" si="156"/>
        <v>155.53333333333333</v>
      </c>
      <c r="P2555" s="6">
        <f t="shared" si="157"/>
        <v>38.883333333333333</v>
      </c>
      <c r="Q2555" t="s">
        <v>8324</v>
      </c>
      <c r="R2555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9">
        <v>3000</v>
      </c>
      <c r="E2556" s="9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8">
        <f t="shared" si="156"/>
        <v>122.8</v>
      </c>
      <c r="P2556" s="6">
        <f t="shared" si="157"/>
        <v>54.985074626865675</v>
      </c>
      <c r="Q2556" t="s">
        <v>8324</v>
      </c>
      <c r="R2556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9">
        <v>2000</v>
      </c>
      <c r="E2557" s="9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8">
        <f t="shared" si="156"/>
        <v>107.35</v>
      </c>
      <c r="P2557" s="6">
        <f t="shared" si="157"/>
        <v>61.342857142857142</v>
      </c>
      <c r="Q2557" t="s">
        <v>8324</v>
      </c>
      <c r="R255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9">
        <v>745</v>
      </c>
      <c r="E2558" s="9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8">
        <f t="shared" si="156"/>
        <v>105.50335570469798</v>
      </c>
      <c r="P2558" s="6">
        <f t="shared" si="157"/>
        <v>23.117647058823529</v>
      </c>
      <c r="Q2558" t="s">
        <v>8324</v>
      </c>
      <c r="R2558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9">
        <v>900</v>
      </c>
      <c r="E2559" s="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8">
        <f t="shared" si="156"/>
        <v>118.44444444444444</v>
      </c>
      <c r="P2559" s="6">
        <f t="shared" si="157"/>
        <v>29.611111111111111</v>
      </c>
      <c r="Q2559" t="s">
        <v>8324</v>
      </c>
      <c r="R2559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9">
        <v>1250</v>
      </c>
      <c r="E2560" s="9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8">
        <f t="shared" si="156"/>
        <v>108.88</v>
      </c>
      <c r="P2560" s="6">
        <f t="shared" si="157"/>
        <v>75.611111111111114</v>
      </c>
      <c r="Q2560" t="s">
        <v>8324</v>
      </c>
      <c r="R2560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9">
        <v>800</v>
      </c>
      <c r="E2561" s="9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8">
        <f t="shared" si="156"/>
        <v>111.25</v>
      </c>
      <c r="P2561" s="6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9">
        <v>3000</v>
      </c>
      <c r="E2562" s="9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8">
        <f t="shared" si="156"/>
        <v>100.1</v>
      </c>
      <c r="P2562" s="6">
        <f t="shared" si="157"/>
        <v>143</v>
      </c>
      <c r="Q2562" t="s">
        <v>8324</v>
      </c>
      <c r="R2562" t="s">
        <v>8353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9">
        <v>100000</v>
      </c>
      <c r="E2563" s="9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8">
        <f t="shared" ref="O2563:O2626" si="160">E2563/D2563*100</f>
        <v>0</v>
      </c>
      <c r="P2563" s="6" t="e">
        <f t="shared" ref="P2563:P2626" si="161">AVERAGE(E2563/L2563)</f>
        <v>#DIV/0!</v>
      </c>
      <c r="Q2563" t="s">
        <v>8335</v>
      </c>
      <c r="R2563" t="s">
        <v>8336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8">
        <f t="shared" si="160"/>
        <v>0.75</v>
      </c>
      <c r="P2564" s="6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9">
        <v>20000</v>
      </c>
      <c r="E2565" s="9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8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9">
        <v>40000</v>
      </c>
      <c r="E2566" s="9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8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9">
        <v>10000</v>
      </c>
      <c r="E2567" s="9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8">
        <f t="shared" si="160"/>
        <v>1</v>
      </c>
      <c r="P2567" s="6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9">
        <v>35000</v>
      </c>
      <c r="E2568" s="9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8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9">
        <v>45000</v>
      </c>
      <c r="E2569" s="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8">
        <f t="shared" si="160"/>
        <v>0.26666666666666666</v>
      </c>
      <c r="P2569" s="6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9">
        <v>10000</v>
      </c>
      <c r="E2570" s="9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8">
        <f t="shared" si="160"/>
        <v>0.5</v>
      </c>
      <c r="P2570" s="6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9">
        <v>6500</v>
      </c>
      <c r="E2571" s="9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8">
        <f t="shared" si="160"/>
        <v>2.2307692307692308</v>
      </c>
      <c r="P2571" s="6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9">
        <v>7000</v>
      </c>
      <c r="E2572" s="9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8">
        <f t="shared" si="160"/>
        <v>0.84285714285714297</v>
      </c>
      <c r="P2572" s="6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9">
        <v>100000</v>
      </c>
      <c r="E2573" s="9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8">
        <f t="shared" si="160"/>
        <v>0.25</v>
      </c>
      <c r="P2573" s="6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9">
        <v>30000</v>
      </c>
      <c r="E2574" s="9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8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9">
        <v>8000</v>
      </c>
      <c r="E2575" s="9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8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9">
        <v>10000</v>
      </c>
      <c r="E2576" s="9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8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9">
        <v>85000</v>
      </c>
      <c r="E2577" s="9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8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9">
        <v>10000</v>
      </c>
      <c r="E2578" s="9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8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9">
        <v>15000</v>
      </c>
      <c r="E2579" s="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8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9">
        <v>6000</v>
      </c>
      <c r="E2580" s="9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8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9">
        <v>200000</v>
      </c>
      <c r="E2581" s="9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8">
        <f t="shared" si="160"/>
        <v>0.13849999999999998</v>
      </c>
      <c r="P2581" s="6">
        <f t="shared" si="161"/>
        <v>23.083333333333332</v>
      </c>
      <c r="Q2581" t="s">
        <v>8335</v>
      </c>
      <c r="R2581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9">
        <v>8500</v>
      </c>
      <c r="E2582" s="9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8">
        <f t="shared" si="160"/>
        <v>0.6</v>
      </c>
      <c r="P2582" s="6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9">
        <v>5000</v>
      </c>
      <c r="E2583" s="9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8">
        <f t="shared" si="160"/>
        <v>10.6</v>
      </c>
      <c r="P2583" s="6">
        <f t="shared" si="161"/>
        <v>48.18181818181818</v>
      </c>
      <c r="Q2583" t="s">
        <v>8335</v>
      </c>
      <c r="R2583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9">
        <v>90000</v>
      </c>
      <c r="E2584" s="9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8">
        <f t="shared" si="160"/>
        <v>1.1111111111111111E-3</v>
      </c>
      <c r="P2584" s="6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9">
        <v>1000</v>
      </c>
      <c r="E2585" s="9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8">
        <f t="shared" si="160"/>
        <v>0.5</v>
      </c>
      <c r="P2585" s="6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9">
        <v>10000</v>
      </c>
      <c r="E2586" s="9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8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9">
        <v>30000</v>
      </c>
      <c r="E2587" s="9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8">
        <f t="shared" si="160"/>
        <v>0.16666666666666669</v>
      </c>
      <c r="P2587" s="6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9">
        <v>3000</v>
      </c>
      <c r="E2588" s="9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8">
        <f t="shared" si="160"/>
        <v>0.16666666666666669</v>
      </c>
      <c r="P2588" s="6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9">
        <v>50000</v>
      </c>
      <c r="E2589" s="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8">
        <f t="shared" si="160"/>
        <v>2.4340000000000002</v>
      </c>
      <c r="P2589" s="6">
        <f t="shared" si="161"/>
        <v>202.83333333333334</v>
      </c>
      <c r="Q2589" t="s">
        <v>8335</v>
      </c>
      <c r="R2589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9">
        <v>6000</v>
      </c>
      <c r="E2590" s="9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8">
        <f t="shared" si="160"/>
        <v>3.8833333333333329</v>
      </c>
      <c r="P2590" s="6">
        <f t="shared" si="161"/>
        <v>29.125</v>
      </c>
      <c r="Q2590" t="s">
        <v>8335</v>
      </c>
      <c r="R2590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9">
        <v>50000</v>
      </c>
      <c r="E2591" s="9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8">
        <f t="shared" si="160"/>
        <v>0.01</v>
      </c>
      <c r="P2591" s="6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9">
        <v>3000</v>
      </c>
      <c r="E2592" s="9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8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9">
        <v>1500</v>
      </c>
      <c r="E2593" s="9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8">
        <f t="shared" si="160"/>
        <v>1.7333333333333332</v>
      </c>
      <c r="P2593" s="6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9">
        <v>30000</v>
      </c>
      <c r="E2594" s="9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8">
        <f t="shared" si="160"/>
        <v>0.16666666666666669</v>
      </c>
      <c r="P2594" s="6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9">
        <v>10000</v>
      </c>
      <c r="E2595" s="9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8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9">
        <v>80000</v>
      </c>
      <c r="E2596" s="9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8">
        <f t="shared" si="160"/>
        <v>1.25E-3</v>
      </c>
      <c r="P2596" s="6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9">
        <v>15000</v>
      </c>
      <c r="E2597" s="9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8">
        <f t="shared" si="160"/>
        <v>12.166666666666668</v>
      </c>
      <c r="P2597" s="6">
        <f t="shared" si="161"/>
        <v>96.05263157894737</v>
      </c>
      <c r="Q2597" t="s">
        <v>8335</v>
      </c>
      <c r="R259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8">
        <f t="shared" si="160"/>
        <v>23.588571428571427</v>
      </c>
      <c r="P2598" s="6">
        <f t="shared" si="161"/>
        <v>305.77777777777777</v>
      </c>
      <c r="Q2598" t="s">
        <v>8335</v>
      </c>
      <c r="R2598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9">
        <v>1500</v>
      </c>
      <c r="E2599" s="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8">
        <f t="shared" si="160"/>
        <v>5.6666666666666661</v>
      </c>
      <c r="P2599" s="6">
        <f t="shared" si="161"/>
        <v>12.142857142857142</v>
      </c>
      <c r="Q2599" t="s">
        <v>8335</v>
      </c>
      <c r="R2599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9">
        <v>3000</v>
      </c>
      <c r="E2600" s="9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8">
        <f t="shared" si="160"/>
        <v>39</v>
      </c>
      <c r="P2600" s="6">
        <f t="shared" si="161"/>
        <v>83.571428571428569</v>
      </c>
      <c r="Q2600" t="s">
        <v>8335</v>
      </c>
      <c r="R2600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9">
        <v>9041</v>
      </c>
      <c r="E2601" s="9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8">
        <f t="shared" si="160"/>
        <v>0.99546510341776351</v>
      </c>
      <c r="P2601" s="6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9">
        <v>50000</v>
      </c>
      <c r="E2602" s="9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8">
        <f t="shared" si="160"/>
        <v>6.9320000000000004</v>
      </c>
      <c r="P2602" s="6">
        <f t="shared" si="161"/>
        <v>115.53333333333333</v>
      </c>
      <c r="Q2602" t="s">
        <v>8335</v>
      </c>
      <c r="R2602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9">
        <v>500</v>
      </c>
      <c r="E2603" s="9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8">
        <f t="shared" si="160"/>
        <v>661.4</v>
      </c>
      <c r="P2603" s="6">
        <f t="shared" si="161"/>
        <v>21.900662251655628</v>
      </c>
      <c r="Q2603" t="s">
        <v>8318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9">
        <v>12000</v>
      </c>
      <c r="E2604" s="9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8">
        <f t="shared" si="160"/>
        <v>326.0916666666667</v>
      </c>
      <c r="P2604" s="6">
        <f t="shared" si="161"/>
        <v>80.022494887525568</v>
      </c>
      <c r="Q2604" t="s">
        <v>8318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9">
        <v>1750</v>
      </c>
      <c r="E2605" s="9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8">
        <f t="shared" si="160"/>
        <v>101.48571428571429</v>
      </c>
      <c r="P2605" s="6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9">
        <v>20000</v>
      </c>
      <c r="E2606" s="9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8">
        <f t="shared" si="160"/>
        <v>104.21799999999999</v>
      </c>
      <c r="P2606" s="6">
        <f t="shared" si="161"/>
        <v>64.933333333333323</v>
      </c>
      <c r="Q2606" t="s">
        <v>8318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9">
        <v>100000</v>
      </c>
      <c r="E2607" s="9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8">
        <f t="shared" si="160"/>
        <v>107.42157000000002</v>
      </c>
      <c r="P2607" s="6">
        <f t="shared" si="161"/>
        <v>60.965703745743475</v>
      </c>
      <c r="Q2607" t="s">
        <v>8318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9">
        <v>11000</v>
      </c>
      <c r="E2608" s="9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8">
        <f t="shared" si="160"/>
        <v>110.05454545454545</v>
      </c>
      <c r="P2608" s="6">
        <f t="shared" si="161"/>
        <v>31.444155844155844</v>
      </c>
      <c r="Q2608" t="s">
        <v>8318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9">
        <v>8000</v>
      </c>
      <c r="E2609" s="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8">
        <f t="shared" si="160"/>
        <v>407.7</v>
      </c>
      <c r="P2609" s="6">
        <f t="shared" si="161"/>
        <v>81.949748743718587</v>
      </c>
      <c r="Q2609" t="s">
        <v>8318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9">
        <v>8000</v>
      </c>
      <c r="E2610" s="9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8">
        <f t="shared" si="160"/>
        <v>223.92500000000001</v>
      </c>
      <c r="P2610" s="6">
        <f t="shared" si="161"/>
        <v>58.92763157894737</v>
      </c>
      <c r="Q2610" t="s">
        <v>8318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9">
        <v>35000</v>
      </c>
      <c r="E2611" s="9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8">
        <f t="shared" si="160"/>
        <v>303.80111428571428</v>
      </c>
      <c r="P2611" s="6">
        <f t="shared" si="161"/>
        <v>157.29347633136095</v>
      </c>
      <c r="Q2611" t="s">
        <v>8318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9">
        <v>22765</v>
      </c>
      <c r="E2612" s="9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8">
        <f t="shared" si="160"/>
        <v>141.3251043268175</v>
      </c>
      <c r="P2612" s="6">
        <f t="shared" si="161"/>
        <v>55.758509532062391</v>
      </c>
      <c r="Q2612" t="s">
        <v>8318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8">
        <f t="shared" si="160"/>
        <v>2790.6363636363635</v>
      </c>
      <c r="P2613" s="6">
        <f t="shared" si="161"/>
        <v>83.802893802893806</v>
      </c>
      <c r="Q2613" t="s">
        <v>8318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9">
        <v>10000</v>
      </c>
      <c r="E2614" s="9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8">
        <f t="shared" si="160"/>
        <v>171.76130000000001</v>
      </c>
      <c r="P2614" s="6">
        <f t="shared" si="161"/>
        <v>58.422210884353746</v>
      </c>
      <c r="Q2614" t="s">
        <v>8318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9">
        <v>7500</v>
      </c>
      <c r="E2615" s="9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8">
        <f t="shared" si="160"/>
        <v>101.01333333333334</v>
      </c>
      <c r="P2615" s="6">
        <f t="shared" si="161"/>
        <v>270.57142857142856</v>
      </c>
      <c r="Q2615" t="s">
        <v>8318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9">
        <v>10500</v>
      </c>
      <c r="E2616" s="9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8">
        <f t="shared" si="160"/>
        <v>102</v>
      </c>
      <c r="P2616" s="6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9">
        <v>2001</v>
      </c>
      <c r="E2617" s="9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8">
        <f t="shared" si="160"/>
        <v>169.76511744127936</v>
      </c>
      <c r="P2617" s="6">
        <f t="shared" si="161"/>
        <v>47.180555555555557</v>
      </c>
      <c r="Q2617" t="s">
        <v>8318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9">
        <v>25000</v>
      </c>
      <c r="E2618" s="9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8">
        <f t="shared" si="160"/>
        <v>114.53400000000001</v>
      </c>
      <c r="P2618" s="6">
        <f t="shared" si="161"/>
        <v>120.30882352941177</v>
      </c>
      <c r="Q2618" t="s">
        <v>8318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9">
        <v>500</v>
      </c>
      <c r="E2619" s="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8">
        <f t="shared" si="160"/>
        <v>877.6</v>
      </c>
      <c r="P2619" s="6">
        <f t="shared" si="161"/>
        <v>27.59748427672956</v>
      </c>
      <c r="Q2619" t="s">
        <v>8318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9">
        <v>15000</v>
      </c>
      <c r="E2620" s="9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8">
        <f t="shared" si="160"/>
        <v>105.38666666666667</v>
      </c>
      <c r="P2620" s="6">
        <f t="shared" si="161"/>
        <v>205.2987012987013</v>
      </c>
      <c r="Q2620" t="s">
        <v>8318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9">
        <v>1000</v>
      </c>
      <c r="E2621" s="9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8">
        <f t="shared" si="160"/>
        <v>188.39999999999998</v>
      </c>
      <c r="P2621" s="6">
        <f t="shared" si="161"/>
        <v>35.547169811320757</v>
      </c>
      <c r="Q2621" t="s">
        <v>8318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9">
        <v>65000</v>
      </c>
      <c r="E2622" s="9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8">
        <f t="shared" si="160"/>
        <v>143.65230769230772</v>
      </c>
      <c r="P2622" s="6">
        <f t="shared" si="161"/>
        <v>74.639488409272587</v>
      </c>
      <c r="Q2622" t="s">
        <v>8318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9">
        <v>15000</v>
      </c>
      <c r="E2623" s="9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8">
        <f t="shared" si="160"/>
        <v>145.88</v>
      </c>
      <c r="P2623" s="6">
        <f t="shared" si="161"/>
        <v>47.058064516129029</v>
      </c>
      <c r="Q2623" t="s">
        <v>8318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8">
        <f t="shared" si="160"/>
        <v>131.184</v>
      </c>
      <c r="P2624" s="6">
        <f t="shared" si="161"/>
        <v>26.591351351351353</v>
      </c>
      <c r="Q2624" t="s">
        <v>8318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9">
        <v>2000</v>
      </c>
      <c r="E2625" s="9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8">
        <f t="shared" si="160"/>
        <v>113.99999999999999</v>
      </c>
      <c r="P2625" s="6">
        <f t="shared" si="161"/>
        <v>36.774193548387096</v>
      </c>
      <c r="Q2625" t="s">
        <v>8318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9">
        <v>8000</v>
      </c>
      <c r="E2626" s="9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8">
        <f t="shared" si="160"/>
        <v>1379.4206249999997</v>
      </c>
      <c r="P2626" s="6">
        <f t="shared" si="161"/>
        <v>31.820544982698959</v>
      </c>
      <c r="Q2626" t="s">
        <v>8318</v>
      </c>
      <c r="R2626" t="s">
        <v>8354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8">
        <f t="shared" ref="O2627:O2690" si="164">E2627/D2627*100</f>
        <v>956</v>
      </c>
      <c r="P2627" s="6">
        <f t="shared" ref="P2627:P2690" si="165">AVERAGE(E2627/L2627)</f>
        <v>27.576923076923077</v>
      </c>
      <c r="Q2627" t="s">
        <v>8318</v>
      </c>
      <c r="R2627" t="s">
        <v>8354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9">
        <v>2500</v>
      </c>
      <c r="E2628" s="9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8">
        <f t="shared" si="164"/>
        <v>112.00000000000001</v>
      </c>
      <c r="P2628" s="6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9">
        <v>150</v>
      </c>
      <c r="E2629" s="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8">
        <f t="shared" si="164"/>
        <v>646.66666666666663</v>
      </c>
      <c r="P2629" s="6">
        <f t="shared" si="165"/>
        <v>21.555555555555557</v>
      </c>
      <c r="Q2629" t="s">
        <v>8318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9">
        <v>839</v>
      </c>
      <c r="E2630" s="9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8">
        <f t="shared" si="164"/>
        <v>110.36948748510132</v>
      </c>
      <c r="P2630" s="6">
        <f t="shared" si="165"/>
        <v>44.095238095238095</v>
      </c>
      <c r="Q2630" t="s">
        <v>8318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9">
        <v>5000</v>
      </c>
      <c r="E2631" s="9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8">
        <f t="shared" si="164"/>
        <v>127.74000000000001</v>
      </c>
      <c r="P2631" s="6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9">
        <v>2000</v>
      </c>
      <c r="E2632" s="9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8">
        <f t="shared" si="164"/>
        <v>157.9</v>
      </c>
      <c r="P2632" s="6">
        <f t="shared" si="165"/>
        <v>38.987654320987652</v>
      </c>
      <c r="Q2632" t="s">
        <v>8318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9">
        <v>20000</v>
      </c>
      <c r="E2633" s="9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8">
        <f t="shared" si="164"/>
        <v>114.66525000000001</v>
      </c>
      <c r="P2633" s="6">
        <f t="shared" si="165"/>
        <v>80.185489510489504</v>
      </c>
      <c r="Q2633" t="s">
        <v>8318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9">
        <v>1070</v>
      </c>
      <c r="E2634" s="9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8">
        <f t="shared" si="164"/>
        <v>137.00934579439252</v>
      </c>
      <c r="P2634" s="6">
        <f t="shared" si="165"/>
        <v>34.904761904761905</v>
      </c>
      <c r="Q2634" t="s">
        <v>8318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9">
        <v>5000</v>
      </c>
      <c r="E2635" s="9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8">
        <f t="shared" si="164"/>
        <v>354.62</v>
      </c>
      <c r="P2635" s="6">
        <f t="shared" si="165"/>
        <v>89.100502512562812</v>
      </c>
      <c r="Q2635" t="s">
        <v>8318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9">
        <v>930</v>
      </c>
      <c r="E2636" s="9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8">
        <f t="shared" si="164"/>
        <v>106.02150537634409</v>
      </c>
      <c r="P2636" s="6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8">
        <f t="shared" si="164"/>
        <v>100</v>
      </c>
      <c r="P2637" s="6">
        <f t="shared" si="165"/>
        <v>136.9047619047619</v>
      </c>
      <c r="Q2637" t="s">
        <v>8318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9">
        <v>1000</v>
      </c>
      <c r="E2638" s="9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8">
        <f t="shared" si="164"/>
        <v>187.3</v>
      </c>
      <c r="P2638" s="6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9">
        <v>500</v>
      </c>
      <c r="E2639" s="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8">
        <f t="shared" si="164"/>
        <v>166.2</v>
      </c>
      <c r="P2639" s="6">
        <f t="shared" si="165"/>
        <v>31.96153846153846</v>
      </c>
      <c r="Q2639" t="s">
        <v>8318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9">
        <v>347</v>
      </c>
      <c r="E2640" s="9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8">
        <f t="shared" si="164"/>
        <v>101.72910662824208</v>
      </c>
      <c r="P2640" s="6">
        <f t="shared" si="165"/>
        <v>25.214285714285715</v>
      </c>
      <c r="Q2640" t="s">
        <v>8318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9">
        <v>300</v>
      </c>
      <c r="E2641" s="9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8">
        <f t="shared" si="164"/>
        <v>164</v>
      </c>
      <c r="P2641" s="6">
        <f t="shared" si="165"/>
        <v>10.040816326530612</v>
      </c>
      <c r="Q2641" t="s">
        <v>8318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9">
        <v>3000</v>
      </c>
      <c r="E2642" s="9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8">
        <f t="shared" si="164"/>
        <v>105.66666666666666</v>
      </c>
      <c r="P2642" s="6">
        <f t="shared" si="165"/>
        <v>45.94202898550725</v>
      </c>
      <c r="Q2642" t="s">
        <v>8318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9">
        <v>1500</v>
      </c>
      <c r="E2643" s="9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8">
        <f t="shared" si="164"/>
        <v>1</v>
      </c>
      <c r="P2643" s="6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9">
        <v>500000</v>
      </c>
      <c r="E2644" s="9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8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9">
        <v>1000000</v>
      </c>
      <c r="E2645" s="9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8">
        <f t="shared" si="164"/>
        <v>33.559730999999999</v>
      </c>
      <c r="P2645" s="6">
        <f t="shared" si="165"/>
        <v>223.58248500999335</v>
      </c>
      <c r="Q2645" t="s">
        <v>8318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9">
        <v>100000</v>
      </c>
      <c r="E2646" s="9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8">
        <f t="shared" si="164"/>
        <v>2.0529999999999999</v>
      </c>
      <c r="P2646" s="6">
        <f t="shared" si="165"/>
        <v>39.480769230769234</v>
      </c>
      <c r="Q2646" t="s">
        <v>8318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9">
        <v>20000</v>
      </c>
      <c r="E2647" s="9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8">
        <f t="shared" si="164"/>
        <v>10.5</v>
      </c>
      <c r="P2647" s="6">
        <f t="shared" si="165"/>
        <v>91.304347826086953</v>
      </c>
      <c r="Q2647" t="s">
        <v>8318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9">
        <v>500000</v>
      </c>
      <c r="E2648" s="9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8">
        <f t="shared" si="164"/>
        <v>8.4172840000000004</v>
      </c>
      <c r="P2648" s="6">
        <f t="shared" si="165"/>
        <v>78.666205607476627</v>
      </c>
      <c r="Q2648" t="s">
        <v>8318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8">
        <f t="shared" si="164"/>
        <v>1.44</v>
      </c>
      <c r="P2649" s="6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9">
        <v>12000</v>
      </c>
      <c r="E2650" s="9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8">
        <f t="shared" si="164"/>
        <v>0.88333333333333341</v>
      </c>
      <c r="P2650" s="6">
        <f t="shared" si="165"/>
        <v>17.666666666666668</v>
      </c>
      <c r="Q2650" t="s">
        <v>8318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9">
        <v>125000</v>
      </c>
      <c r="E2651" s="9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8">
        <f t="shared" si="164"/>
        <v>9.920000000000001E-2</v>
      </c>
      <c r="P2651" s="6">
        <f t="shared" si="165"/>
        <v>41.333333333333336</v>
      </c>
      <c r="Q2651" t="s">
        <v>8318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9">
        <v>60000</v>
      </c>
      <c r="E2652" s="9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8">
        <f t="shared" si="164"/>
        <v>0.59666666666666668</v>
      </c>
      <c r="P2652" s="6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9">
        <v>280000</v>
      </c>
      <c r="E2653" s="9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8">
        <f t="shared" si="164"/>
        <v>1.8689285714285715</v>
      </c>
      <c r="P2653" s="6">
        <f t="shared" si="165"/>
        <v>307.8235294117647</v>
      </c>
      <c r="Q2653" t="s">
        <v>8318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9">
        <v>100000</v>
      </c>
      <c r="E2654" s="9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8">
        <f t="shared" si="164"/>
        <v>0.88500000000000001</v>
      </c>
      <c r="P2654" s="6">
        <f t="shared" si="165"/>
        <v>80.454545454545453</v>
      </c>
      <c r="Q2654" t="s">
        <v>8318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9">
        <v>51000</v>
      </c>
      <c r="E2655" s="9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8">
        <f t="shared" si="164"/>
        <v>11.52156862745098</v>
      </c>
      <c r="P2655" s="6">
        <f t="shared" si="165"/>
        <v>83.942857142857136</v>
      </c>
      <c r="Q2655" t="s">
        <v>8318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9">
        <v>100000</v>
      </c>
      <c r="E2656" s="9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8">
        <f t="shared" si="164"/>
        <v>5.1000000000000004E-2</v>
      </c>
      <c r="P2656" s="6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9">
        <v>15000</v>
      </c>
      <c r="E2657" s="9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8">
        <f t="shared" si="164"/>
        <v>21.033333333333335</v>
      </c>
      <c r="P2657" s="6">
        <f t="shared" si="165"/>
        <v>73.372093023255815</v>
      </c>
      <c r="Q2657" t="s">
        <v>8318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9">
        <v>150000</v>
      </c>
      <c r="E2658" s="9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8">
        <f t="shared" si="164"/>
        <v>11.436666666666667</v>
      </c>
      <c r="P2658" s="6">
        <f t="shared" si="165"/>
        <v>112.86184210526316</v>
      </c>
      <c r="Q2658" t="s">
        <v>8318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9">
        <v>30000</v>
      </c>
      <c r="E2659" s="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8">
        <f t="shared" si="164"/>
        <v>18.737933333333334</v>
      </c>
      <c r="P2659" s="6">
        <f t="shared" si="165"/>
        <v>95.277627118644077</v>
      </c>
      <c r="Q2659" t="s">
        <v>8318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9">
        <v>98000</v>
      </c>
      <c r="E2660" s="9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8">
        <f t="shared" si="164"/>
        <v>9.285714285714286E-2</v>
      </c>
      <c r="P2660" s="6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9">
        <v>49000</v>
      </c>
      <c r="E2661" s="9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8">
        <f t="shared" si="164"/>
        <v>2.7204081632653061</v>
      </c>
      <c r="P2661" s="6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9">
        <v>20000</v>
      </c>
      <c r="E2662" s="9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8">
        <f t="shared" si="164"/>
        <v>9.5000000000000001E-2</v>
      </c>
      <c r="P2662" s="6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9">
        <v>5000</v>
      </c>
      <c r="E2663" s="9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8">
        <f t="shared" si="164"/>
        <v>102.89999999999999</v>
      </c>
      <c r="P2663" s="6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9">
        <v>20000</v>
      </c>
      <c r="E2664" s="9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8">
        <f t="shared" si="164"/>
        <v>106.80000000000001</v>
      </c>
      <c r="P2664" s="6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8">
        <f t="shared" si="164"/>
        <v>104.59625</v>
      </c>
      <c r="P2665" s="6">
        <f t="shared" si="165"/>
        <v>373.55803571428572</v>
      </c>
      <c r="Q2665" t="s">
        <v>8318</v>
      </c>
      <c r="R2665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9">
        <v>17500</v>
      </c>
      <c r="E2666" s="9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8">
        <f t="shared" si="164"/>
        <v>103.42857142857143</v>
      </c>
      <c r="P2666" s="6">
        <f t="shared" si="165"/>
        <v>174.03846153846155</v>
      </c>
      <c r="Q2666" t="s">
        <v>8318</v>
      </c>
      <c r="R2666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9">
        <v>3500</v>
      </c>
      <c r="E2667" s="9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8">
        <f t="shared" si="164"/>
        <v>123.14285714285715</v>
      </c>
      <c r="P2667" s="6">
        <f t="shared" si="165"/>
        <v>93.695652173913047</v>
      </c>
      <c r="Q2667" t="s">
        <v>8318</v>
      </c>
      <c r="R266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9">
        <v>10000</v>
      </c>
      <c r="E2668" s="9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8">
        <f t="shared" si="164"/>
        <v>159.29509999999999</v>
      </c>
      <c r="P2668" s="6">
        <f t="shared" si="165"/>
        <v>77.327718446601949</v>
      </c>
      <c r="Q2668" t="s">
        <v>8318</v>
      </c>
      <c r="R2668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9">
        <v>1500</v>
      </c>
      <c r="E2669" s="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8">
        <f t="shared" si="164"/>
        <v>110.66666666666667</v>
      </c>
      <c r="P2669" s="6">
        <f t="shared" si="165"/>
        <v>92.222222222222229</v>
      </c>
      <c r="Q2669" t="s">
        <v>8318</v>
      </c>
      <c r="R2669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8">
        <f t="shared" si="164"/>
        <v>170.70000000000002</v>
      </c>
      <c r="P2670" s="6">
        <f t="shared" si="165"/>
        <v>60.964285714285715</v>
      </c>
      <c r="Q2670" t="s">
        <v>8318</v>
      </c>
      <c r="R2670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9">
        <v>800</v>
      </c>
      <c r="E2671" s="9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8">
        <f t="shared" si="164"/>
        <v>125.125</v>
      </c>
      <c r="P2671" s="6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9">
        <v>38888</v>
      </c>
      <c r="E2672" s="9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8">
        <f t="shared" si="164"/>
        <v>6.4158609339642041</v>
      </c>
      <c r="P2672" s="6">
        <f t="shared" si="165"/>
        <v>41.583333333333336</v>
      </c>
      <c r="Q2672" t="s">
        <v>8318</v>
      </c>
      <c r="R2672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9">
        <v>25000</v>
      </c>
      <c r="E2673" s="9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8">
        <f t="shared" si="164"/>
        <v>11.343999999999999</v>
      </c>
      <c r="P2673" s="6">
        <f t="shared" si="165"/>
        <v>33.761904761904759</v>
      </c>
      <c r="Q2673" t="s">
        <v>8318</v>
      </c>
      <c r="R2673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9">
        <v>10000</v>
      </c>
      <c r="E2674" s="9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8">
        <f t="shared" si="164"/>
        <v>33.19</v>
      </c>
      <c r="P2674" s="6">
        <f t="shared" si="165"/>
        <v>70.61702127659575</v>
      </c>
      <c r="Q2674" t="s">
        <v>8318</v>
      </c>
      <c r="R2674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9">
        <v>40000</v>
      </c>
      <c r="E2675" s="9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8">
        <f t="shared" si="164"/>
        <v>27.58</v>
      </c>
      <c r="P2675" s="6">
        <f t="shared" si="165"/>
        <v>167.15151515151516</v>
      </c>
      <c r="Q2675" t="s">
        <v>8318</v>
      </c>
      <c r="R2675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9">
        <v>35000</v>
      </c>
      <c r="E2676" s="9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8">
        <f t="shared" si="164"/>
        <v>62.839999999999996</v>
      </c>
      <c r="P2676" s="6">
        <f t="shared" si="165"/>
        <v>128.61988304093566</v>
      </c>
      <c r="Q2676" t="s">
        <v>8318</v>
      </c>
      <c r="R2676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9">
        <v>25000</v>
      </c>
      <c r="E2677" s="9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8">
        <f t="shared" si="164"/>
        <v>7.5880000000000001</v>
      </c>
      <c r="P2677" s="6">
        <f t="shared" si="165"/>
        <v>65.41379310344827</v>
      </c>
      <c r="Q2677" t="s">
        <v>8318</v>
      </c>
      <c r="R267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8">
        <f t="shared" si="164"/>
        <v>50.38095238095238</v>
      </c>
      <c r="P2678" s="6">
        <f t="shared" si="165"/>
        <v>117.55555555555556</v>
      </c>
      <c r="Q2678" t="s">
        <v>8318</v>
      </c>
      <c r="R2678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9">
        <v>19500</v>
      </c>
      <c r="E2679" s="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8">
        <f t="shared" si="164"/>
        <v>17.512820512820511</v>
      </c>
      <c r="P2679" s="6">
        <f t="shared" si="165"/>
        <v>126.48148148148148</v>
      </c>
      <c r="Q2679" t="s">
        <v>8318</v>
      </c>
      <c r="R2679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8">
        <f t="shared" si="164"/>
        <v>1.375E-2</v>
      </c>
      <c r="P2680" s="6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9">
        <v>40000</v>
      </c>
      <c r="E2681" s="9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8">
        <f t="shared" si="164"/>
        <v>0.33</v>
      </c>
      <c r="P2681" s="6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8">
        <f t="shared" si="164"/>
        <v>0.86250000000000004</v>
      </c>
      <c r="P2682" s="6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9">
        <v>8000</v>
      </c>
      <c r="E2683" s="9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8">
        <f t="shared" si="164"/>
        <v>0.6875</v>
      </c>
      <c r="P2683" s="6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9">
        <v>6000</v>
      </c>
      <c r="E2684" s="9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8">
        <f t="shared" si="164"/>
        <v>28.299999999999997</v>
      </c>
      <c r="P2684" s="6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9">
        <v>15000</v>
      </c>
      <c r="E2685" s="9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8">
        <f t="shared" si="164"/>
        <v>0.24</v>
      </c>
      <c r="P2685" s="6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9">
        <v>70000</v>
      </c>
      <c r="E2686" s="9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8">
        <f t="shared" si="164"/>
        <v>1.1428571428571428</v>
      </c>
      <c r="P2686" s="6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9">
        <v>50000</v>
      </c>
      <c r="E2687" s="9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8">
        <f t="shared" si="164"/>
        <v>0.02</v>
      </c>
      <c r="P2687" s="6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9">
        <v>30000</v>
      </c>
      <c r="E2688" s="9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8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9">
        <v>15000</v>
      </c>
      <c r="E2689" s="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8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9">
        <v>50000</v>
      </c>
      <c r="E2690" s="9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8">
        <f t="shared" si="164"/>
        <v>0.14799999999999999</v>
      </c>
      <c r="P2690" s="6">
        <f t="shared" si="165"/>
        <v>5.2857142857142856</v>
      </c>
      <c r="Q2690" t="s">
        <v>8335</v>
      </c>
      <c r="R2690" t="s">
        <v>8336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9">
        <v>35000</v>
      </c>
      <c r="E2691" s="9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8">
        <f t="shared" ref="O2691:O2754" si="168">E2691/D2691*100</f>
        <v>2.8571428571428571E-3</v>
      </c>
      <c r="P2691" s="6">
        <f t="shared" ref="P2691:P2754" si="169">AVERAGE(E2691/L2691)</f>
        <v>1</v>
      </c>
      <c r="Q2691" t="s">
        <v>8335</v>
      </c>
      <c r="R2691" t="s">
        <v>8336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9">
        <v>80000</v>
      </c>
      <c r="E2692" s="9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8">
        <f t="shared" si="168"/>
        <v>10.7325</v>
      </c>
      <c r="P2692" s="6">
        <f t="shared" si="169"/>
        <v>72.762711864406782</v>
      </c>
      <c r="Q2692" t="s">
        <v>8335</v>
      </c>
      <c r="R2692" t="s">
        <v>8336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8">
        <f t="shared" si="168"/>
        <v>5.3846153846153842E-2</v>
      </c>
      <c r="P2693" s="6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9">
        <v>3500</v>
      </c>
      <c r="E2694" s="9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8">
        <f t="shared" si="168"/>
        <v>0.7142857142857143</v>
      </c>
      <c r="P2694" s="6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9">
        <v>5000</v>
      </c>
      <c r="E2695" s="9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8">
        <f t="shared" si="168"/>
        <v>0.8</v>
      </c>
      <c r="P2695" s="6">
        <f t="shared" si="169"/>
        <v>13.333333333333334</v>
      </c>
      <c r="Q2695" t="s">
        <v>8335</v>
      </c>
      <c r="R2695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9">
        <v>30000</v>
      </c>
      <c r="E2696" s="9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8">
        <f t="shared" si="168"/>
        <v>3.3333333333333335E-3</v>
      </c>
      <c r="P2696" s="6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9">
        <v>15000</v>
      </c>
      <c r="E2697" s="9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8">
        <f t="shared" si="168"/>
        <v>0.47333333333333333</v>
      </c>
      <c r="P2697" s="6">
        <f t="shared" si="169"/>
        <v>23.666666666666668</v>
      </c>
      <c r="Q2697" t="s">
        <v>8335</v>
      </c>
      <c r="R269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9">
        <v>60000</v>
      </c>
      <c r="E2698" s="9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8">
        <f t="shared" si="168"/>
        <v>5.65</v>
      </c>
      <c r="P2698" s="6">
        <f t="shared" si="169"/>
        <v>89.21052631578948</v>
      </c>
      <c r="Q2698" t="s">
        <v>8335</v>
      </c>
      <c r="R2698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9">
        <v>23000</v>
      </c>
      <c r="E2699" s="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8">
        <f t="shared" si="168"/>
        <v>26.35217391304348</v>
      </c>
      <c r="P2699" s="6">
        <f t="shared" si="169"/>
        <v>116.55769230769231</v>
      </c>
      <c r="Q2699" t="s">
        <v>8335</v>
      </c>
      <c r="R2699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9">
        <v>8000</v>
      </c>
      <c r="E2700" s="9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8">
        <f t="shared" si="168"/>
        <v>0.325125</v>
      </c>
      <c r="P2700" s="6">
        <f t="shared" si="169"/>
        <v>13.005000000000001</v>
      </c>
      <c r="Q2700" t="s">
        <v>8335</v>
      </c>
      <c r="R2700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9">
        <v>2</v>
      </c>
      <c r="E2701" s="9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8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9">
        <v>9999</v>
      </c>
      <c r="E2702" s="9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8">
        <f t="shared" si="168"/>
        <v>0.7000700070007001</v>
      </c>
      <c r="P2702" s="6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8">
        <f t="shared" si="168"/>
        <v>46.176470588235297</v>
      </c>
      <c r="P2703" s="6">
        <f t="shared" si="169"/>
        <v>34.130434782608695</v>
      </c>
      <c r="Q2703" t="s">
        <v>8316</v>
      </c>
      <c r="R2703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9">
        <v>10000</v>
      </c>
      <c r="E2704" s="9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8">
        <f t="shared" si="168"/>
        <v>34.410000000000004</v>
      </c>
      <c r="P2704" s="6">
        <f t="shared" si="169"/>
        <v>132.34615384615384</v>
      </c>
      <c r="Q2704" t="s">
        <v>8316</v>
      </c>
      <c r="R2704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9">
        <v>40000</v>
      </c>
      <c r="E2705" s="9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8">
        <f t="shared" si="168"/>
        <v>103.75000000000001</v>
      </c>
      <c r="P2705" s="6">
        <f t="shared" si="169"/>
        <v>922.22222222222217</v>
      </c>
      <c r="Q2705" t="s">
        <v>8316</v>
      </c>
      <c r="R2705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9">
        <v>19000</v>
      </c>
      <c r="E2706" s="9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8">
        <f t="shared" si="168"/>
        <v>6.0263157894736841</v>
      </c>
      <c r="P2706" s="6">
        <f t="shared" si="169"/>
        <v>163.57142857142858</v>
      </c>
      <c r="Q2706" t="s">
        <v>8316</v>
      </c>
      <c r="R2706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9">
        <v>16500</v>
      </c>
      <c r="E2707" s="9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8">
        <f t="shared" si="168"/>
        <v>10.539393939393939</v>
      </c>
      <c r="P2707" s="6">
        <f t="shared" si="169"/>
        <v>217.375</v>
      </c>
      <c r="Q2707" t="s">
        <v>8316</v>
      </c>
      <c r="R270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9">
        <v>35000</v>
      </c>
      <c r="E2708" s="9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8">
        <f t="shared" si="168"/>
        <v>112.29714285714284</v>
      </c>
      <c r="P2708" s="6">
        <f t="shared" si="169"/>
        <v>149.44486692015209</v>
      </c>
      <c r="Q2708" t="s">
        <v>8316</v>
      </c>
      <c r="R2708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9">
        <v>8000</v>
      </c>
      <c r="E2709" s="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8">
        <f t="shared" si="168"/>
        <v>350.84462500000001</v>
      </c>
      <c r="P2709" s="6">
        <f t="shared" si="169"/>
        <v>71.237487309644663</v>
      </c>
      <c r="Q2709" t="s">
        <v>8316</v>
      </c>
      <c r="R2709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9">
        <v>20000</v>
      </c>
      <c r="E2710" s="9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8">
        <f t="shared" si="168"/>
        <v>233.21535</v>
      </c>
      <c r="P2710" s="6">
        <f t="shared" si="169"/>
        <v>44.464318398474738</v>
      </c>
      <c r="Q2710" t="s">
        <v>8316</v>
      </c>
      <c r="R2710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9">
        <v>50000</v>
      </c>
      <c r="E2711" s="9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8">
        <f t="shared" si="168"/>
        <v>101.60599999999999</v>
      </c>
      <c r="P2711" s="6">
        <f t="shared" si="169"/>
        <v>164.94480519480518</v>
      </c>
      <c r="Q2711" t="s">
        <v>8316</v>
      </c>
      <c r="R2711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9">
        <v>60000</v>
      </c>
      <c r="E2712" s="9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8">
        <f t="shared" si="168"/>
        <v>153.90035000000003</v>
      </c>
      <c r="P2712" s="6">
        <f t="shared" si="169"/>
        <v>84.871516544117654</v>
      </c>
      <c r="Q2712" t="s">
        <v>8316</v>
      </c>
      <c r="R2712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9">
        <v>3910</v>
      </c>
      <c r="E2713" s="9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8">
        <f t="shared" si="168"/>
        <v>100.7161125319693</v>
      </c>
      <c r="P2713" s="6">
        <f t="shared" si="169"/>
        <v>53.945205479452056</v>
      </c>
      <c r="Q2713" t="s">
        <v>8316</v>
      </c>
      <c r="R2713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9">
        <v>5500</v>
      </c>
      <c r="E2714" s="9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8">
        <f t="shared" si="168"/>
        <v>131.38181818181818</v>
      </c>
      <c r="P2714" s="6">
        <f t="shared" si="169"/>
        <v>50.531468531468533</v>
      </c>
      <c r="Q2714" t="s">
        <v>8316</v>
      </c>
      <c r="R2714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9">
        <v>150000</v>
      </c>
      <c r="E2715" s="9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8">
        <f t="shared" si="168"/>
        <v>102.24133333333334</v>
      </c>
      <c r="P2715" s="6">
        <f t="shared" si="169"/>
        <v>108.00140845070422</v>
      </c>
      <c r="Q2715" t="s">
        <v>8316</v>
      </c>
      <c r="R2715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9">
        <v>25000</v>
      </c>
      <c r="E2716" s="9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8">
        <f t="shared" si="168"/>
        <v>116.35599999999999</v>
      </c>
      <c r="P2716" s="6">
        <f t="shared" si="169"/>
        <v>95.373770491803285</v>
      </c>
      <c r="Q2716" t="s">
        <v>8316</v>
      </c>
      <c r="R2716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9">
        <v>12000</v>
      </c>
      <c r="E2717" s="9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8">
        <f t="shared" si="168"/>
        <v>264.62241666666665</v>
      </c>
      <c r="P2717" s="6">
        <f t="shared" si="169"/>
        <v>57.631016333938291</v>
      </c>
      <c r="Q2717" t="s">
        <v>8316</v>
      </c>
      <c r="R271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8">
        <f t="shared" si="168"/>
        <v>119.98010000000001</v>
      </c>
      <c r="P2718" s="6">
        <f t="shared" si="169"/>
        <v>64.160481283422456</v>
      </c>
      <c r="Q2718" t="s">
        <v>8316</v>
      </c>
      <c r="R2718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9">
        <v>25000</v>
      </c>
      <c r="E2719" s="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8">
        <f t="shared" si="168"/>
        <v>120.10400000000001</v>
      </c>
      <c r="P2719" s="6">
        <f t="shared" si="169"/>
        <v>92.387692307692305</v>
      </c>
      <c r="Q2719" t="s">
        <v>8316</v>
      </c>
      <c r="R2719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9">
        <v>18000</v>
      </c>
      <c r="E2720" s="9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8">
        <f t="shared" si="168"/>
        <v>103.58333333333334</v>
      </c>
      <c r="P2720" s="6">
        <f t="shared" si="169"/>
        <v>125.97972972972973</v>
      </c>
      <c r="Q2720" t="s">
        <v>8316</v>
      </c>
      <c r="R2720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9">
        <v>6000</v>
      </c>
      <c r="E2721" s="9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8">
        <f t="shared" si="168"/>
        <v>108.83333333333334</v>
      </c>
      <c r="P2721" s="6">
        <f t="shared" si="169"/>
        <v>94.637681159420296</v>
      </c>
      <c r="Q2721" t="s">
        <v>8316</v>
      </c>
      <c r="R2721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9">
        <v>25000</v>
      </c>
      <c r="E2722" s="9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8">
        <f t="shared" si="168"/>
        <v>118.12400000000001</v>
      </c>
      <c r="P2722" s="6">
        <f t="shared" si="169"/>
        <v>170.69942196531792</v>
      </c>
      <c r="Q2722" t="s">
        <v>8316</v>
      </c>
      <c r="R2722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9">
        <v>750</v>
      </c>
      <c r="E2723" s="9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8">
        <f t="shared" si="168"/>
        <v>1462</v>
      </c>
      <c r="P2723" s="6">
        <f t="shared" si="169"/>
        <v>40.762081784386616</v>
      </c>
      <c r="Q2723" t="s">
        <v>8318</v>
      </c>
      <c r="R2723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9">
        <v>5000</v>
      </c>
      <c r="E2724" s="9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8">
        <f t="shared" si="168"/>
        <v>252.54</v>
      </c>
      <c r="P2724" s="6">
        <f t="shared" si="169"/>
        <v>68.254054054054052</v>
      </c>
      <c r="Q2724" t="s">
        <v>8318</v>
      </c>
      <c r="R2724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9">
        <v>12000</v>
      </c>
      <c r="E2725" s="9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8">
        <f t="shared" si="168"/>
        <v>140.05000000000001</v>
      </c>
      <c r="P2725" s="6">
        <f t="shared" si="169"/>
        <v>95.48863636363636</v>
      </c>
      <c r="Q2725" t="s">
        <v>8318</v>
      </c>
      <c r="R2725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9">
        <v>2468</v>
      </c>
      <c r="E2726" s="9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8">
        <f t="shared" si="168"/>
        <v>296.87520259319291</v>
      </c>
      <c r="P2726" s="6">
        <f t="shared" si="169"/>
        <v>7.1902649656526005</v>
      </c>
      <c r="Q2726" t="s">
        <v>8318</v>
      </c>
      <c r="R2726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8">
        <f t="shared" si="168"/>
        <v>144.54249999999999</v>
      </c>
      <c r="P2727" s="6">
        <f t="shared" si="169"/>
        <v>511.65486725663715</v>
      </c>
      <c r="Q2727" t="s">
        <v>8318</v>
      </c>
      <c r="R272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9">
        <v>100000</v>
      </c>
      <c r="E2728" s="9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8">
        <f t="shared" si="168"/>
        <v>105.745</v>
      </c>
      <c r="P2728" s="6">
        <f t="shared" si="169"/>
        <v>261.74504950495049</v>
      </c>
      <c r="Q2728" t="s">
        <v>8318</v>
      </c>
      <c r="R2728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9">
        <v>10000</v>
      </c>
      <c r="E2729" s="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8">
        <f t="shared" si="168"/>
        <v>493.21000000000004</v>
      </c>
      <c r="P2729" s="6">
        <f t="shared" si="169"/>
        <v>69.760961810466767</v>
      </c>
      <c r="Q2729" t="s">
        <v>8318</v>
      </c>
      <c r="R2729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9">
        <v>15000</v>
      </c>
      <c r="E2730" s="9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8">
        <f t="shared" si="168"/>
        <v>201.82666666666668</v>
      </c>
      <c r="P2730" s="6">
        <f t="shared" si="169"/>
        <v>77.229591836734699</v>
      </c>
      <c r="Q2730" t="s">
        <v>8318</v>
      </c>
      <c r="R2730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9">
        <v>7500</v>
      </c>
      <c r="E2731" s="9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8">
        <f t="shared" si="168"/>
        <v>104.44</v>
      </c>
      <c r="P2731" s="6">
        <f t="shared" si="169"/>
        <v>340.56521739130437</v>
      </c>
      <c r="Q2731" t="s">
        <v>8318</v>
      </c>
      <c r="R2731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9">
        <v>27000</v>
      </c>
      <c r="E2732" s="9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8">
        <f t="shared" si="168"/>
        <v>170.29262962962963</v>
      </c>
      <c r="P2732" s="6">
        <f t="shared" si="169"/>
        <v>67.417903225806455</v>
      </c>
      <c r="Q2732" t="s">
        <v>8318</v>
      </c>
      <c r="R2732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9">
        <v>30000</v>
      </c>
      <c r="E2733" s="9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8">
        <f t="shared" si="168"/>
        <v>104.30333333333333</v>
      </c>
      <c r="P2733" s="6">
        <f t="shared" si="169"/>
        <v>845.70270270270271</v>
      </c>
      <c r="Q2733" t="s">
        <v>8318</v>
      </c>
      <c r="R2733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9">
        <v>12000</v>
      </c>
      <c r="E2734" s="9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8">
        <f t="shared" si="168"/>
        <v>118.25000000000001</v>
      </c>
      <c r="P2734" s="6">
        <f t="shared" si="169"/>
        <v>97.191780821917803</v>
      </c>
      <c r="Q2734" t="s">
        <v>8318</v>
      </c>
      <c r="R2734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9">
        <v>50000</v>
      </c>
      <c r="E2735" s="9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8">
        <f t="shared" si="168"/>
        <v>107.538</v>
      </c>
      <c r="P2735" s="6">
        <f t="shared" si="169"/>
        <v>451.84033613445376</v>
      </c>
      <c r="Q2735" t="s">
        <v>8318</v>
      </c>
      <c r="R2735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9">
        <v>1</v>
      </c>
      <c r="E2736" s="9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8">
        <f t="shared" si="168"/>
        <v>2260300</v>
      </c>
      <c r="P2736" s="6">
        <f t="shared" si="169"/>
        <v>138.66871165644173</v>
      </c>
      <c r="Q2736" t="s">
        <v>8318</v>
      </c>
      <c r="R2736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9">
        <v>750</v>
      </c>
      <c r="E2737" s="9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8">
        <f t="shared" si="168"/>
        <v>978.13466666666682</v>
      </c>
      <c r="P2737" s="6">
        <f t="shared" si="169"/>
        <v>21.640147492625371</v>
      </c>
      <c r="Q2737" t="s">
        <v>8318</v>
      </c>
      <c r="R273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8">
        <f t="shared" si="168"/>
        <v>122.9</v>
      </c>
      <c r="P2738" s="6">
        <f t="shared" si="169"/>
        <v>169.51724137931035</v>
      </c>
      <c r="Q2738" t="s">
        <v>8318</v>
      </c>
      <c r="R2738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9">
        <v>30000</v>
      </c>
      <c r="E2739" s="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8">
        <f t="shared" si="168"/>
        <v>246.0608</v>
      </c>
      <c r="P2739" s="6">
        <f t="shared" si="169"/>
        <v>161.88210526315791</v>
      </c>
      <c r="Q2739" t="s">
        <v>8318</v>
      </c>
      <c r="R2739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9">
        <v>5000</v>
      </c>
      <c r="E2740" s="9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8">
        <f t="shared" si="168"/>
        <v>147.94</v>
      </c>
      <c r="P2740" s="6">
        <f t="shared" si="169"/>
        <v>493.13333333333333</v>
      </c>
      <c r="Q2740" t="s">
        <v>8318</v>
      </c>
      <c r="R2740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9">
        <v>1100</v>
      </c>
      <c r="E2741" s="9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8">
        <f t="shared" si="168"/>
        <v>384.09090909090907</v>
      </c>
      <c r="P2741" s="6">
        <f t="shared" si="169"/>
        <v>22.120418848167539</v>
      </c>
      <c r="Q2741" t="s">
        <v>8318</v>
      </c>
      <c r="R2741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9">
        <v>300</v>
      </c>
      <c r="E2742" s="9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8">
        <f t="shared" si="168"/>
        <v>103.33333333333334</v>
      </c>
      <c r="P2742" s="6">
        <f t="shared" si="169"/>
        <v>18.235294117647058</v>
      </c>
      <c r="Q2742" t="s">
        <v>8318</v>
      </c>
      <c r="R2742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9">
        <v>8000</v>
      </c>
      <c r="E2743" s="9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8">
        <f t="shared" si="168"/>
        <v>0.43750000000000006</v>
      </c>
      <c r="P2743" s="6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9">
        <v>2500</v>
      </c>
      <c r="E2744" s="9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8">
        <f t="shared" si="168"/>
        <v>29.24</v>
      </c>
      <c r="P2744" s="6">
        <f t="shared" si="169"/>
        <v>40.611111111111114</v>
      </c>
      <c r="Q2744" t="s">
        <v>8321</v>
      </c>
      <c r="R2744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9">
        <v>5999</v>
      </c>
      <c r="E2745" s="9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8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9">
        <v>16000</v>
      </c>
      <c r="E2746" s="9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8">
        <f t="shared" si="168"/>
        <v>5.21875</v>
      </c>
      <c r="P2746" s="6">
        <f t="shared" si="169"/>
        <v>37.954545454545453</v>
      </c>
      <c r="Q2746" t="s">
        <v>8321</v>
      </c>
      <c r="R2746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9">
        <v>8000</v>
      </c>
      <c r="E2747" s="9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8">
        <f t="shared" si="168"/>
        <v>21.887499999999999</v>
      </c>
      <c r="P2747" s="6">
        <f t="shared" si="169"/>
        <v>35.734693877551024</v>
      </c>
      <c r="Q2747" t="s">
        <v>8321</v>
      </c>
      <c r="R274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9">
        <v>3000</v>
      </c>
      <c r="E2748" s="9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8">
        <f t="shared" si="168"/>
        <v>26.700000000000003</v>
      </c>
      <c r="P2748" s="6">
        <f t="shared" si="169"/>
        <v>42.157894736842103</v>
      </c>
      <c r="Q2748" t="s">
        <v>8321</v>
      </c>
      <c r="R2748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9">
        <v>500</v>
      </c>
      <c r="E2749" s="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8">
        <f t="shared" si="168"/>
        <v>28.000000000000004</v>
      </c>
      <c r="P2749" s="6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9">
        <v>5000</v>
      </c>
      <c r="E2750" s="9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8">
        <f t="shared" si="168"/>
        <v>1.06</v>
      </c>
      <c r="P2750" s="6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9">
        <v>10000</v>
      </c>
      <c r="E2751" s="9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8">
        <f t="shared" si="168"/>
        <v>1.0999999999999999</v>
      </c>
      <c r="P2751" s="6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9">
        <v>1999</v>
      </c>
      <c r="E2752" s="9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8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9">
        <v>3274</v>
      </c>
      <c r="E2753" s="9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8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9">
        <v>4800</v>
      </c>
      <c r="E2754" s="9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8">
        <f t="shared" si="168"/>
        <v>11.458333333333332</v>
      </c>
      <c r="P2754" s="6">
        <f t="shared" si="169"/>
        <v>39.285714285714285</v>
      </c>
      <c r="Q2754" t="s">
        <v>8321</v>
      </c>
      <c r="R2754" t="s">
        <v>8357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9">
        <v>2000</v>
      </c>
      <c r="E2755" s="9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8">
        <f t="shared" ref="O2755:O2818" si="172">E2755/D2755*100</f>
        <v>19</v>
      </c>
      <c r="P2755" s="6">
        <f t="shared" ref="P2755:P2818" si="173">AVERAGE(E2755/L2755)</f>
        <v>47.5</v>
      </c>
      <c r="Q2755" t="s">
        <v>8321</v>
      </c>
      <c r="R2755" t="s">
        <v>8357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9">
        <v>10000</v>
      </c>
      <c r="E2756" s="9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8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8">
        <f t="shared" si="172"/>
        <v>52</v>
      </c>
      <c r="P2757" s="6">
        <f t="shared" si="173"/>
        <v>17.333333333333332</v>
      </c>
      <c r="Q2757" t="s">
        <v>8321</v>
      </c>
      <c r="R275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9">
        <v>10000</v>
      </c>
      <c r="E2758" s="9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8">
        <f t="shared" si="172"/>
        <v>10.48</v>
      </c>
      <c r="P2758" s="6">
        <f t="shared" si="173"/>
        <v>31.757575757575758</v>
      </c>
      <c r="Q2758" t="s">
        <v>8321</v>
      </c>
      <c r="R2758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9">
        <v>1500</v>
      </c>
      <c r="E2759" s="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8">
        <f t="shared" si="172"/>
        <v>0.66666666666666674</v>
      </c>
      <c r="P2759" s="6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9">
        <v>2000</v>
      </c>
      <c r="E2760" s="9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8">
        <f t="shared" si="172"/>
        <v>11.700000000000001</v>
      </c>
      <c r="P2760" s="6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9">
        <v>1000</v>
      </c>
      <c r="E2761" s="9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8">
        <f t="shared" si="172"/>
        <v>10.5</v>
      </c>
      <c r="P2761" s="6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9">
        <v>5000</v>
      </c>
      <c r="E2762" s="9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8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9">
        <v>5000</v>
      </c>
      <c r="E2763" s="9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8">
        <f t="shared" si="172"/>
        <v>0.72</v>
      </c>
      <c r="P2763" s="6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9">
        <v>3250</v>
      </c>
      <c r="E2764" s="9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8">
        <f t="shared" si="172"/>
        <v>0.76923076923076927</v>
      </c>
      <c r="P2764" s="6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9">
        <v>39400</v>
      </c>
      <c r="E2765" s="9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8">
        <f t="shared" si="172"/>
        <v>0.22842639593908631</v>
      </c>
      <c r="P2765" s="6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9">
        <v>4000</v>
      </c>
      <c r="E2766" s="9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8">
        <f t="shared" si="172"/>
        <v>1.125</v>
      </c>
      <c r="P2766" s="6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9">
        <v>4000</v>
      </c>
      <c r="E2767" s="9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8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9">
        <v>5000</v>
      </c>
      <c r="E2768" s="9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8">
        <f t="shared" si="172"/>
        <v>2</v>
      </c>
      <c r="P2768" s="6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8">
        <f t="shared" si="172"/>
        <v>0.85000000000000009</v>
      </c>
      <c r="P2769" s="6">
        <f t="shared" si="173"/>
        <v>11.333333333333334</v>
      </c>
      <c r="Q2769" t="s">
        <v>8321</v>
      </c>
      <c r="R2769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9">
        <v>7000</v>
      </c>
      <c r="E2770" s="9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8">
        <f t="shared" si="172"/>
        <v>14.314285714285715</v>
      </c>
      <c r="P2770" s="6">
        <f t="shared" si="173"/>
        <v>29.470588235294116</v>
      </c>
      <c r="Q2770" t="s">
        <v>8321</v>
      </c>
      <c r="R2770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9">
        <v>800</v>
      </c>
      <c r="E2771" s="9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8">
        <f t="shared" si="172"/>
        <v>0.25</v>
      </c>
      <c r="P2771" s="6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9">
        <v>20000</v>
      </c>
      <c r="E2772" s="9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8">
        <f t="shared" si="172"/>
        <v>10.411249999999999</v>
      </c>
      <c r="P2772" s="6">
        <f t="shared" si="173"/>
        <v>63.098484848484851</v>
      </c>
      <c r="Q2772" t="s">
        <v>8321</v>
      </c>
      <c r="R2772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9">
        <v>19980</v>
      </c>
      <c r="E2773" s="9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8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9">
        <v>8000</v>
      </c>
      <c r="E2774" s="9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8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8">
        <f t="shared" si="172"/>
        <v>0.18867924528301888</v>
      </c>
      <c r="P2775" s="6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9">
        <v>4000</v>
      </c>
      <c r="E2776" s="9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8">
        <f t="shared" si="172"/>
        <v>14.249999999999998</v>
      </c>
      <c r="P2776" s="6">
        <f t="shared" si="173"/>
        <v>43.846153846153847</v>
      </c>
      <c r="Q2776" t="s">
        <v>8321</v>
      </c>
      <c r="R2776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9">
        <v>5000</v>
      </c>
      <c r="E2777" s="9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8">
        <f t="shared" si="172"/>
        <v>3</v>
      </c>
      <c r="P2777" s="6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9">
        <v>21000</v>
      </c>
      <c r="E2778" s="9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8">
        <f t="shared" si="172"/>
        <v>7.8809523809523814</v>
      </c>
      <c r="P2778" s="6">
        <f t="shared" si="173"/>
        <v>45.972222222222221</v>
      </c>
      <c r="Q2778" t="s">
        <v>8321</v>
      </c>
      <c r="R2778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9">
        <v>3000</v>
      </c>
      <c r="E2779" s="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8">
        <f t="shared" si="172"/>
        <v>0.33333333333333337</v>
      </c>
      <c r="P2779" s="6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9">
        <v>5500</v>
      </c>
      <c r="E2780" s="9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8">
        <f t="shared" si="172"/>
        <v>25.545454545454543</v>
      </c>
      <c r="P2780" s="6">
        <f t="shared" si="173"/>
        <v>93.666666666666671</v>
      </c>
      <c r="Q2780" t="s">
        <v>8321</v>
      </c>
      <c r="R2780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9">
        <v>2500</v>
      </c>
      <c r="E2781" s="9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8">
        <f t="shared" si="172"/>
        <v>2.12</v>
      </c>
      <c r="P2781" s="6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9">
        <v>100000</v>
      </c>
      <c r="E2782" s="9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8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9">
        <v>1250</v>
      </c>
      <c r="E2783" s="9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8">
        <f t="shared" si="172"/>
        <v>105.28</v>
      </c>
      <c r="P2783" s="6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9">
        <v>1000</v>
      </c>
      <c r="E2784" s="9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8">
        <f t="shared" si="172"/>
        <v>120</v>
      </c>
      <c r="P2784" s="6">
        <f t="shared" si="173"/>
        <v>66.666666666666671</v>
      </c>
      <c r="Q2784" t="s">
        <v>8316</v>
      </c>
      <c r="R2784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9">
        <v>1000</v>
      </c>
      <c r="E2785" s="9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8">
        <f t="shared" si="172"/>
        <v>114.5</v>
      </c>
      <c r="P2785" s="6">
        <f t="shared" si="173"/>
        <v>18.770491803278688</v>
      </c>
      <c r="Q2785" t="s">
        <v>8316</v>
      </c>
      <c r="R2785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9">
        <v>6000</v>
      </c>
      <c r="E2786" s="9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8">
        <f t="shared" si="172"/>
        <v>119</v>
      </c>
      <c r="P2786" s="6">
        <f t="shared" si="173"/>
        <v>66.111111111111114</v>
      </c>
      <c r="Q2786" t="s">
        <v>8316</v>
      </c>
      <c r="R2786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9">
        <v>5000</v>
      </c>
      <c r="E2787" s="9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8">
        <f t="shared" si="172"/>
        <v>104.67999999999999</v>
      </c>
      <c r="P2787" s="6">
        <f t="shared" si="173"/>
        <v>36.859154929577464</v>
      </c>
      <c r="Q2787" t="s">
        <v>8316</v>
      </c>
      <c r="R278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9">
        <v>2500</v>
      </c>
      <c r="E2788" s="9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8">
        <f t="shared" si="172"/>
        <v>117.83999999999999</v>
      </c>
      <c r="P2788" s="6">
        <f t="shared" si="173"/>
        <v>39.810810810810814</v>
      </c>
      <c r="Q2788" t="s">
        <v>8316</v>
      </c>
      <c r="R2788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9">
        <v>1000</v>
      </c>
      <c r="E2789" s="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8">
        <f t="shared" si="172"/>
        <v>119.7</v>
      </c>
      <c r="P2789" s="6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9">
        <v>2000</v>
      </c>
      <c r="E2790" s="9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8">
        <f t="shared" si="172"/>
        <v>102.49999999999999</v>
      </c>
      <c r="P2790" s="6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9">
        <v>3000</v>
      </c>
      <c r="E2791" s="9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8">
        <f t="shared" si="172"/>
        <v>101.16666666666667</v>
      </c>
      <c r="P2791" s="6">
        <f t="shared" si="173"/>
        <v>126.45833333333333</v>
      </c>
      <c r="Q2791" t="s">
        <v>8316</v>
      </c>
      <c r="R2791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9">
        <v>3000</v>
      </c>
      <c r="E2792" s="9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8">
        <f t="shared" si="172"/>
        <v>105.33333333333333</v>
      </c>
      <c r="P2792" s="6">
        <f t="shared" si="173"/>
        <v>47.878787878787875</v>
      </c>
      <c r="Q2792" t="s">
        <v>8316</v>
      </c>
      <c r="R2792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9">
        <v>2000</v>
      </c>
      <c r="E2793" s="9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8">
        <f t="shared" si="172"/>
        <v>102.49999999999999</v>
      </c>
      <c r="P2793" s="6">
        <f t="shared" si="173"/>
        <v>73.214285714285708</v>
      </c>
      <c r="Q2793" t="s">
        <v>8316</v>
      </c>
      <c r="R2793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9">
        <v>2000</v>
      </c>
      <c r="E2794" s="9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8">
        <f t="shared" si="172"/>
        <v>107.60000000000001</v>
      </c>
      <c r="P2794" s="6">
        <f t="shared" si="173"/>
        <v>89.666666666666671</v>
      </c>
      <c r="Q2794" t="s">
        <v>8316</v>
      </c>
      <c r="R2794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9">
        <v>10000</v>
      </c>
      <c r="E2795" s="9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8">
        <f t="shared" si="172"/>
        <v>110.5675</v>
      </c>
      <c r="P2795" s="6">
        <f t="shared" si="173"/>
        <v>151.4623287671233</v>
      </c>
      <c r="Q2795" t="s">
        <v>8316</v>
      </c>
      <c r="R2795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9">
        <v>50</v>
      </c>
      <c r="E2796" s="9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8">
        <f t="shared" si="172"/>
        <v>150</v>
      </c>
      <c r="P2796" s="6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9">
        <v>700</v>
      </c>
      <c r="E2797" s="9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8">
        <f t="shared" si="172"/>
        <v>104.28571428571429</v>
      </c>
      <c r="P2797" s="6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9">
        <v>800</v>
      </c>
      <c r="E2798" s="9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8">
        <f t="shared" si="172"/>
        <v>115.5</v>
      </c>
      <c r="P2798" s="6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9">
        <v>8000</v>
      </c>
      <c r="E2799" s="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8">
        <f t="shared" si="172"/>
        <v>102.64512500000001</v>
      </c>
      <c r="P2799" s="6">
        <f t="shared" si="173"/>
        <v>87.357553191489373</v>
      </c>
      <c r="Q2799" t="s">
        <v>8316</v>
      </c>
      <c r="R2799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9">
        <v>5000</v>
      </c>
      <c r="E2800" s="9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8">
        <f t="shared" si="172"/>
        <v>101.4</v>
      </c>
      <c r="P2800" s="6">
        <f t="shared" si="173"/>
        <v>36.474820143884891</v>
      </c>
      <c r="Q2800" t="s">
        <v>8316</v>
      </c>
      <c r="R2800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9">
        <v>5000</v>
      </c>
      <c r="E2801" s="9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8">
        <f t="shared" si="172"/>
        <v>116.6348</v>
      </c>
      <c r="P2801" s="6">
        <f t="shared" si="173"/>
        <v>44.859538461538463</v>
      </c>
      <c r="Q2801" t="s">
        <v>8316</v>
      </c>
      <c r="R2801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9">
        <v>1000</v>
      </c>
      <c r="E2802" s="9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8">
        <f t="shared" si="172"/>
        <v>133</v>
      </c>
      <c r="P2802" s="6">
        <f t="shared" si="173"/>
        <v>42.903225806451616</v>
      </c>
      <c r="Q2802" t="s">
        <v>8316</v>
      </c>
      <c r="R2802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9">
        <v>500</v>
      </c>
      <c r="E2803" s="9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8">
        <f t="shared" si="172"/>
        <v>133.20000000000002</v>
      </c>
      <c r="P2803" s="6">
        <f t="shared" si="173"/>
        <v>51.230769230769234</v>
      </c>
      <c r="Q2803" t="s">
        <v>8316</v>
      </c>
      <c r="R2803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9">
        <v>3000</v>
      </c>
      <c r="E2804" s="9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8">
        <f t="shared" si="172"/>
        <v>101.83333333333333</v>
      </c>
      <c r="P2804" s="6">
        <f t="shared" si="173"/>
        <v>33.944444444444443</v>
      </c>
      <c r="Q2804" t="s">
        <v>8316</v>
      </c>
      <c r="R2804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9">
        <v>10000</v>
      </c>
      <c r="E2805" s="9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8">
        <f t="shared" si="172"/>
        <v>127.95</v>
      </c>
      <c r="P2805" s="6">
        <f t="shared" si="173"/>
        <v>90.744680851063833</v>
      </c>
      <c r="Q2805" t="s">
        <v>8316</v>
      </c>
      <c r="R2805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9">
        <v>1000</v>
      </c>
      <c r="E2806" s="9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8">
        <f t="shared" si="172"/>
        <v>114.99999999999999</v>
      </c>
      <c r="P2806" s="6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9">
        <v>400</v>
      </c>
      <c r="E2807" s="9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8">
        <f t="shared" si="172"/>
        <v>110.00000000000001</v>
      </c>
      <c r="P2807" s="6">
        <f t="shared" si="173"/>
        <v>24.444444444444443</v>
      </c>
      <c r="Q2807" t="s">
        <v>8316</v>
      </c>
      <c r="R280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9">
        <v>3000</v>
      </c>
      <c r="E2808" s="9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8">
        <f t="shared" si="172"/>
        <v>112.1</v>
      </c>
      <c r="P2808" s="6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9">
        <v>5000</v>
      </c>
      <c r="E2809" s="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8">
        <f t="shared" si="172"/>
        <v>126</v>
      </c>
      <c r="P2809" s="6">
        <f t="shared" si="173"/>
        <v>67.741935483870961</v>
      </c>
      <c r="Q2809" t="s">
        <v>8316</v>
      </c>
      <c r="R2809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9">
        <v>4500</v>
      </c>
      <c r="E2810" s="9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8">
        <f t="shared" si="172"/>
        <v>100.24444444444444</v>
      </c>
      <c r="P2810" s="6">
        <f t="shared" si="173"/>
        <v>65.376811594202906</v>
      </c>
      <c r="Q2810" t="s">
        <v>8316</v>
      </c>
      <c r="R2810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9">
        <v>2500</v>
      </c>
      <c r="E2811" s="9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8">
        <f t="shared" si="172"/>
        <v>102.4</v>
      </c>
      <c r="P2811" s="6">
        <f t="shared" si="173"/>
        <v>121.9047619047619</v>
      </c>
      <c r="Q2811" t="s">
        <v>8316</v>
      </c>
      <c r="R2811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9">
        <v>2500</v>
      </c>
      <c r="E2812" s="9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8">
        <f t="shared" si="172"/>
        <v>108.2</v>
      </c>
      <c r="P2812" s="6">
        <f t="shared" si="173"/>
        <v>47.456140350877192</v>
      </c>
      <c r="Q2812" t="s">
        <v>8316</v>
      </c>
      <c r="R2812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9">
        <v>10000</v>
      </c>
      <c r="E2813" s="9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8">
        <f t="shared" si="172"/>
        <v>100.27</v>
      </c>
      <c r="P2813" s="6">
        <f t="shared" si="173"/>
        <v>92.842592592592595</v>
      </c>
      <c r="Q2813" t="s">
        <v>8316</v>
      </c>
      <c r="R2813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8">
        <f t="shared" si="172"/>
        <v>113.3</v>
      </c>
      <c r="P2814" s="6">
        <f t="shared" si="173"/>
        <v>68.253012048192772</v>
      </c>
      <c r="Q2814" t="s">
        <v>8316</v>
      </c>
      <c r="R2814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9">
        <v>2800</v>
      </c>
      <c r="E2815" s="9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8">
        <f t="shared" si="172"/>
        <v>127.57571428571428</v>
      </c>
      <c r="P2815" s="6">
        <f t="shared" si="173"/>
        <v>37.209583333333335</v>
      </c>
      <c r="Q2815" t="s">
        <v>8316</v>
      </c>
      <c r="R2815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9">
        <v>1500</v>
      </c>
      <c r="E2816" s="9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8">
        <f t="shared" si="172"/>
        <v>107.73333333333332</v>
      </c>
      <c r="P2816" s="6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8">
        <f t="shared" si="172"/>
        <v>242</v>
      </c>
      <c r="P2817" s="6">
        <f t="shared" si="173"/>
        <v>43.214285714285715</v>
      </c>
      <c r="Q2817" t="s">
        <v>8316</v>
      </c>
      <c r="R281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9">
        <v>3000</v>
      </c>
      <c r="E2818" s="9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8">
        <f t="shared" si="172"/>
        <v>141.56666666666666</v>
      </c>
      <c r="P2818" s="6">
        <f t="shared" si="173"/>
        <v>25.130177514792898</v>
      </c>
      <c r="Q2818" t="s">
        <v>8316</v>
      </c>
      <c r="R2818" t="s">
        <v>8317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9">
        <v>600</v>
      </c>
      <c r="E2819" s="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8">
        <f t="shared" ref="O2819:O2882" si="176">E2819/D2819*100</f>
        <v>130</v>
      </c>
      <c r="P2819" s="6">
        <f t="shared" ref="P2819:P2882" si="177">AVERAGE(E2819/L2819)</f>
        <v>23.636363636363637</v>
      </c>
      <c r="Q2819" t="s">
        <v>8316</v>
      </c>
      <c r="R2819" t="s">
        <v>8317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9">
        <v>10000</v>
      </c>
      <c r="E2820" s="9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8">
        <f t="shared" si="176"/>
        <v>106.03</v>
      </c>
      <c r="P2820" s="6">
        <f t="shared" si="177"/>
        <v>103.95098039215686</v>
      </c>
      <c r="Q2820" t="s">
        <v>8316</v>
      </c>
      <c r="R2820" t="s">
        <v>8317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9">
        <v>5000</v>
      </c>
      <c r="E2821" s="9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8">
        <f t="shared" si="176"/>
        <v>104.80000000000001</v>
      </c>
      <c r="P2821" s="6">
        <f t="shared" si="177"/>
        <v>50.384615384615387</v>
      </c>
      <c r="Q2821" t="s">
        <v>8316</v>
      </c>
      <c r="R2821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9">
        <v>200</v>
      </c>
      <c r="E2822" s="9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8">
        <f t="shared" si="176"/>
        <v>136</v>
      </c>
      <c r="P2822" s="6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9">
        <v>1000</v>
      </c>
      <c r="E2823" s="9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8">
        <f t="shared" si="176"/>
        <v>100</v>
      </c>
      <c r="P2823" s="6">
        <f t="shared" si="177"/>
        <v>28.571428571428573</v>
      </c>
      <c r="Q2823" t="s">
        <v>8316</v>
      </c>
      <c r="R2823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9">
        <v>6000</v>
      </c>
      <c r="E2824" s="9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8">
        <f t="shared" si="176"/>
        <v>100</v>
      </c>
      <c r="P2824" s="6">
        <f t="shared" si="177"/>
        <v>63.829787234042556</v>
      </c>
      <c r="Q2824" t="s">
        <v>8316</v>
      </c>
      <c r="R2824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9">
        <v>100</v>
      </c>
      <c r="E2825" s="9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8">
        <f t="shared" si="176"/>
        <v>124</v>
      </c>
      <c r="P2825" s="6">
        <f t="shared" si="177"/>
        <v>8.8571428571428577</v>
      </c>
      <c r="Q2825" t="s">
        <v>8316</v>
      </c>
      <c r="R2825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9">
        <v>650</v>
      </c>
      <c r="E2826" s="9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8">
        <f t="shared" si="176"/>
        <v>116.92307692307693</v>
      </c>
      <c r="P2826" s="6">
        <f t="shared" si="177"/>
        <v>50.666666666666664</v>
      </c>
      <c r="Q2826" t="s">
        <v>8316</v>
      </c>
      <c r="R2826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9">
        <v>3000</v>
      </c>
      <c r="E2827" s="9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8">
        <f t="shared" si="176"/>
        <v>103.33333333333334</v>
      </c>
      <c r="P2827" s="6">
        <f t="shared" si="177"/>
        <v>60.784313725490193</v>
      </c>
      <c r="Q2827" t="s">
        <v>8316</v>
      </c>
      <c r="R282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9">
        <v>2000</v>
      </c>
      <c r="E2828" s="9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8">
        <f t="shared" si="176"/>
        <v>107.74999999999999</v>
      </c>
      <c r="P2828" s="6">
        <f t="shared" si="177"/>
        <v>113.42105263157895</v>
      </c>
      <c r="Q2828" t="s">
        <v>8316</v>
      </c>
      <c r="R2828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9">
        <v>2000</v>
      </c>
      <c r="E2829" s="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8">
        <f t="shared" si="176"/>
        <v>120.24999999999999</v>
      </c>
      <c r="P2829" s="6">
        <f t="shared" si="177"/>
        <v>104.56521739130434</v>
      </c>
      <c r="Q2829" t="s">
        <v>8316</v>
      </c>
      <c r="R2829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9">
        <v>9500</v>
      </c>
      <c r="E2830" s="9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8">
        <f t="shared" si="176"/>
        <v>100.37894736842105</v>
      </c>
      <c r="P2830" s="6">
        <f t="shared" si="177"/>
        <v>98.30927835051547</v>
      </c>
      <c r="Q2830" t="s">
        <v>8316</v>
      </c>
      <c r="R2830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9">
        <v>2500</v>
      </c>
      <c r="E2831" s="9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8">
        <f t="shared" si="176"/>
        <v>106.52</v>
      </c>
      <c r="P2831" s="6">
        <f t="shared" si="177"/>
        <v>35.039473684210527</v>
      </c>
      <c r="Q2831" t="s">
        <v>8316</v>
      </c>
      <c r="R2831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9">
        <v>3000</v>
      </c>
      <c r="E2832" s="9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8">
        <f t="shared" si="176"/>
        <v>100</v>
      </c>
      <c r="P2832" s="6">
        <f t="shared" si="177"/>
        <v>272.72727272727275</v>
      </c>
      <c r="Q2832" t="s">
        <v>8316</v>
      </c>
      <c r="R2832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9">
        <v>3000</v>
      </c>
      <c r="E2833" s="9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8">
        <f t="shared" si="176"/>
        <v>110.66666666666667</v>
      </c>
      <c r="P2833" s="6">
        <f t="shared" si="177"/>
        <v>63.846153846153847</v>
      </c>
      <c r="Q2833" t="s">
        <v>8316</v>
      </c>
      <c r="R2833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9">
        <v>2500</v>
      </c>
      <c r="E2834" s="9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8">
        <f t="shared" si="176"/>
        <v>114.71959999999999</v>
      </c>
      <c r="P2834" s="6">
        <f t="shared" si="177"/>
        <v>30.189368421052631</v>
      </c>
      <c r="Q2834" t="s">
        <v>8316</v>
      </c>
      <c r="R2834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9">
        <v>2700</v>
      </c>
      <c r="E2835" s="9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8">
        <f t="shared" si="176"/>
        <v>108.25925925925925</v>
      </c>
      <c r="P2835" s="6">
        <f t="shared" si="177"/>
        <v>83.51428571428572</v>
      </c>
      <c r="Q2835" t="s">
        <v>8316</v>
      </c>
      <c r="R2835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9">
        <v>800</v>
      </c>
      <c r="E2836" s="9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8">
        <f t="shared" si="176"/>
        <v>170</v>
      </c>
      <c r="P2836" s="6">
        <f t="shared" si="177"/>
        <v>64.761904761904759</v>
      </c>
      <c r="Q2836" t="s">
        <v>8316</v>
      </c>
      <c r="R2836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9">
        <v>1000</v>
      </c>
      <c r="E2837" s="9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8">
        <f t="shared" si="176"/>
        <v>187.09899999999999</v>
      </c>
      <c r="P2837" s="6">
        <f t="shared" si="177"/>
        <v>20.118172043010752</v>
      </c>
      <c r="Q2837" t="s">
        <v>8316</v>
      </c>
      <c r="R283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9">
        <v>450</v>
      </c>
      <c r="E2838" s="9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8">
        <f t="shared" si="176"/>
        <v>107.77777777777777</v>
      </c>
      <c r="P2838" s="6">
        <f t="shared" si="177"/>
        <v>44.090909090909093</v>
      </c>
      <c r="Q2838" t="s">
        <v>8316</v>
      </c>
      <c r="R2838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8">
        <f t="shared" si="176"/>
        <v>100</v>
      </c>
      <c r="P2839" s="6">
        <f t="shared" si="177"/>
        <v>40.476190476190474</v>
      </c>
      <c r="Q2839" t="s">
        <v>8316</v>
      </c>
      <c r="R2839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9">
        <v>2000</v>
      </c>
      <c r="E2840" s="9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8">
        <f t="shared" si="176"/>
        <v>120.24999999999999</v>
      </c>
      <c r="P2840" s="6">
        <f t="shared" si="177"/>
        <v>44.537037037037038</v>
      </c>
      <c r="Q2840" t="s">
        <v>8316</v>
      </c>
      <c r="R2840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9">
        <v>3500</v>
      </c>
      <c r="E2841" s="9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8">
        <f t="shared" si="176"/>
        <v>111.42857142857143</v>
      </c>
      <c r="P2841" s="6">
        <f t="shared" si="177"/>
        <v>125.80645161290323</v>
      </c>
      <c r="Q2841" t="s">
        <v>8316</v>
      </c>
      <c r="R2841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9">
        <v>2500</v>
      </c>
      <c r="E2842" s="9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8">
        <f t="shared" si="176"/>
        <v>104</v>
      </c>
      <c r="P2842" s="6">
        <f t="shared" si="177"/>
        <v>19.696969696969695</v>
      </c>
      <c r="Q2842" t="s">
        <v>8316</v>
      </c>
      <c r="R2842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9">
        <v>1000</v>
      </c>
      <c r="E2843" s="9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8">
        <f t="shared" si="176"/>
        <v>1</v>
      </c>
      <c r="P2843" s="6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9">
        <v>1500</v>
      </c>
      <c r="E2844" s="9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8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9">
        <v>1200</v>
      </c>
      <c r="E2845" s="9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8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8">
        <f t="shared" si="176"/>
        <v>5.4545454545454541</v>
      </c>
      <c r="P2846" s="6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9">
        <v>7500</v>
      </c>
      <c r="E2847" s="9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8">
        <f t="shared" si="176"/>
        <v>31.546666666666667</v>
      </c>
      <c r="P2847" s="6">
        <f t="shared" si="177"/>
        <v>60.666666666666664</v>
      </c>
      <c r="Q2847" t="s">
        <v>8316</v>
      </c>
      <c r="R284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9">
        <v>8000</v>
      </c>
      <c r="E2848" s="9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8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9">
        <v>2000</v>
      </c>
      <c r="E2849" s="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8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9">
        <v>35000</v>
      </c>
      <c r="E2850" s="9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8">
        <f t="shared" si="176"/>
        <v>0.2</v>
      </c>
      <c r="P2850" s="6">
        <f t="shared" si="177"/>
        <v>23.333333333333332</v>
      </c>
      <c r="Q2850" t="s">
        <v>8316</v>
      </c>
      <c r="R2850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9">
        <v>500</v>
      </c>
      <c r="E2851" s="9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8">
        <f t="shared" si="176"/>
        <v>1</v>
      </c>
      <c r="P2851" s="6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9">
        <v>8000</v>
      </c>
      <c r="E2852" s="9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8">
        <f t="shared" si="176"/>
        <v>3.8875000000000002</v>
      </c>
      <c r="P2852" s="6">
        <f t="shared" si="177"/>
        <v>23.923076923076923</v>
      </c>
      <c r="Q2852" t="s">
        <v>8316</v>
      </c>
      <c r="R2852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9">
        <v>4500</v>
      </c>
      <c r="E2853" s="9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8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9">
        <v>5000</v>
      </c>
      <c r="E2854" s="9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8">
        <f t="shared" si="176"/>
        <v>1.9</v>
      </c>
      <c r="P2854" s="6">
        <f t="shared" si="177"/>
        <v>15.833333333333334</v>
      </c>
      <c r="Q2854" t="s">
        <v>8316</v>
      </c>
      <c r="R2854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9">
        <v>9500</v>
      </c>
      <c r="E2855" s="9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8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9">
        <v>1000</v>
      </c>
      <c r="E2856" s="9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8">
        <f t="shared" si="176"/>
        <v>41.699999999999996</v>
      </c>
      <c r="P2856" s="6">
        <f t="shared" si="177"/>
        <v>29.785714285714285</v>
      </c>
      <c r="Q2856" t="s">
        <v>8316</v>
      </c>
      <c r="R2856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9">
        <v>600</v>
      </c>
      <c r="E2857" s="9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8">
        <f t="shared" si="176"/>
        <v>50</v>
      </c>
      <c r="P2857" s="6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9">
        <v>3000</v>
      </c>
      <c r="E2858" s="9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8">
        <f t="shared" si="176"/>
        <v>4.8666666666666663</v>
      </c>
      <c r="P2858" s="6">
        <f t="shared" si="177"/>
        <v>24.333333333333332</v>
      </c>
      <c r="Q2858" t="s">
        <v>8316</v>
      </c>
      <c r="R2858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9">
        <v>38000</v>
      </c>
      <c r="E2859" s="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8">
        <f t="shared" si="176"/>
        <v>19.736842105263158</v>
      </c>
      <c r="P2859" s="6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9">
        <v>1000</v>
      </c>
      <c r="E2860" s="9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8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9">
        <v>2000</v>
      </c>
      <c r="E2861" s="9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8">
        <f t="shared" si="176"/>
        <v>1.7500000000000002</v>
      </c>
      <c r="P2861" s="6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9">
        <v>4000</v>
      </c>
      <c r="E2862" s="9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8">
        <f t="shared" si="176"/>
        <v>6.65</v>
      </c>
      <c r="P2862" s="6">
        <f t="shared" si="177"/>
        <v>29.555555555555557</v>
      </c>
      <c r="Q2862" t="s">
        <v>8316</v>
      </c>
      <c r="R2862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9">
        <v>250</v>
      </c>
      <c r="E2863" s="9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8">
        <f t="shared" si="176"/>
        <v>32</v>
      </c>
      <c r="P2863" s="6">
        <f t="shared" si="177"/>
        <v>26.666666666666668</v>
      </c>
      <c r="Q2863" t="s">
        <v>8316</v>
      </c>
      <c r="R2863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9">
        <v>12700</v>
      </c>
      <c r="E2864" s="9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8">
        <f t="shared" si="176"/>
        <v>0.43307086614173229</v>
      </c>
      <c r="P2864" s="6">
        <f t="shared" si="177"/>
        <v>18.333333333333332</v>
      </c>
      <c r="Q2864" t="s">
        <v>8316</v>
      </c>
      <c r="R2864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9">
        <v>50000</v>
      </c>
      <c r="E2865" s="9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8">
        <f t="shared" si="176"/>
        <v>0.04</v>
      </c>
      <c r="P2865" s="6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9">
        <v>2500</v>
      </c>
      <c r="E2866" s="9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8">
        <f t="shared" si="176"/>
        <v>1.6</v>
      </c>
      <c r="P2866" s="6">
        <f t="shared" si="177"/>
        <v>13.333333333333334</v>
      </c>
      <c r="Q2866" t="s">
        <v>8316</v>
      </c>
      <c r="R2866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9">
        <v>2888</v>
      </c>
      <c r="E2867" s="9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8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9">
        <v>5000</v>
      </c>
      <c r="E2868" s="9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8">
        <f t="shared" si="176"/>
        <v>0.89999999999999991</v>
      </c>
      <c r="P2868" s="6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9">
        <v>2500</v>
      </c>
      <c r="E2869" s="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8">
        <f t="shared" si="176"/>
        <v>20.16</v>
      </c>
      <c r="P2869" s="6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9">
        <v>15000</v>
      </c>
      <c r="E2870" s="9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8">
        <f t="shared" si="176"/>
        <v>42.011733333333332</v>
      </c>
      <c r="P2870" s="6">
        <f t="shared" si="177"/>
        <v>105.02933333333334</v>
      </c>
      <c r="Q2870" t="s">
        <v>8316</v>
      </c>
      <c r="R2870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9">
        <v>20000</v>
      </c>
      <c r="E2871" s="9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8">
        <f t="shared" si="176"/>
        <v>0.88500000000000001</v>
      </c>
      <c r="P2871" s="6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9">
        <v>5000</v>
      </c>
      <c r="E2872" s="9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8">
        <f t="shared" si="176"/>
        <v>15</v>
      </c>
      <c r="P2872" s="6">
        <f t="shared" si="177"/>
        <v>83.333333333333329</v>
      </c>
      <c r="Q2872" t="s">
        <v>8316</v>
      </c>
      <c r="R2872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9">
        <v>10000</v>
      </c>
      <c r="E2873" s="9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8">
        <f t="shared" si="176"/>
        <v>4.67</v>
      </c>
      <c r="P2873" s="6">
        <f t="shared" si="177"/>
        <v>35.92307692307692</v>
      </c>
      <c r="Q2873" t="s">
        <v>8316</v>
      </c>
      <c r="R2873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9">
        <v>3000</v>
      </c>
      <c r="E2874" s="9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8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9">
        <v>2500</v>
      </c>
      <c r="E2875" s="9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8">
        <f t="shared" si="176"/>
        <v>38.119999999999997</v>
      </c>
      <c r="P2875" s="6">
        <f t="shared" si="177"/>
        <v>119.125</v>
      </c>
      <c r="Q2875" t="s">
        <v>8316</v>
      </c>
      <c r="R2875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9">
        <v>5000</v>
      </c>
      <c r="E2876" s="9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8">
        <f t="shared" si="176"/>
        <v>5.42</v>
      </c>
      <c r="P2876" s="6">
        <f t="shared" si="177"/>
        <v>90.333333333333329</v>
      </c>
      <c r="Q2876" t="s">
        <v>8316</v>
      </c>
      <c r="R2876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9">
        <v>20000</v>
      </c>
      <c r="E2877" s="9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8">
        <f t="shared" si="176"/>
        <v>3.4999999999999996E-2</v>
      </c>
      <c r="P2877" s="6">
        <f t="shared" si="177"/>
        <v>2.3333333333333335</v>
      </c>
      <c r="Q2877" t="s">
        <v>8316</v>
      </c>
      <c r="R287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9">
        <v>150000</v>
      </c>
      <c r="E2878" s="9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8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9">
        <v>6000</v>
      </c>
      <c r="E2879" s="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8">
        <f t="shared" si="176"/>
        <v>10.833333333333334</v>
      </c>
      <c r="P2879" s="6">
        <f t="shared" si="177"/>
        <v>108.33333333333333</v>
      </c>
      <c r="Q2879" t="s">
        <v>8316</v>
      </c>
      <c r="R2879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9">
        <v>3000</v>
      </c>
      <c r="E2880" s="9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8">
        <f t="shared" si="176"/>
        <v>2.1</v>
      </c>
      <c r="P2880" s="6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9">
        <v>11200</v>
      </c>
      <c r="E2881" s="9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8">
        <f t="shared" si="176"/>
        <v>0.2589285714285714</v>
      </c>
      <c r="P2881" s="6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9">
        <v>12000</v>
      </c>
      <c r="E2882" s="9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8">
        <f t="shared" si="176"/>
        <v>23.333333333333332</v>
      </c>
      <c r="P2882" s="6">
        <f t="shared" si="177"/>
        <v>96.551724137931032</v>
      </c>
      <c r="Q2882" t="s">
        <v>8316</v>
      </c>
      <c r="R2882" t="s">
        <v>8317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9">
        <v>5500</v>
      </c>
      <c r="E2883" s="9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8">
        <f t="shared" ref="O2883:O2946" si="180">E2883/D2883*100</f>
        <v>0</v>
      </c>
      <c r="P2883" s="6" t="e">
        <f t="shared" ref="P2883:P2946" si="181">AVERAGE(E2883/L2883)</f>
        <v>#DIV/0!</v>
      </c>
      <c r="Q2883" t="s">
        <v>8316</v>
      </c>
      <c r="R2883" t="s">
        <v>8317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9">
        <v>750</v>
      </c>
      <c r="E2884" s="9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8">
        <f t="shared" si="180"/>
        <v>33.6</v>
      </c>
      <c r="P2884" s="6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9">
        <v>10000</v>
      </c>
      <c r="E2885" s="9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8">
        <f t="shared" si="180"/>
        <v>19.079999999999998</v>
      </c>
      <c r="P2885" s="6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9">
        <v>45000</v>
      </c>
      <c r="E2886" s="9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8">
        <f t="shared" si="180"/>
        <v>0.41111111111111115</v>
      </c>
      <c r="P2886" s="6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9">
        <v>400</v>
      </c>
      <c r="E2887" s="9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8">
        <f t="shared" si="180"/>
        <v>32.5</v>
      </c>
      <c r="P2887" s="6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9">
        <v>200</v>
      </c>
      <c r="E2888" s="9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8">
        <f t="shared" si="180"/>
        <v>5</v>
      </c>
      <c r="P2888" s="6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9">
        <v>3000</v>
      </c>
      <c r="E2889" s="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8">
        <f t="shared" si="180"/>
        <v>0.16666666666666669</v>
      </c>
      <c r="P2889" s="6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9">
        <v>30000</v>
      </c>
      <c r="E2890" s="9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8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9">
        <v>3000</v>
      </c>
      <c r="E2891" s="9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8">
        <f t="shared" si="180"/>
        <v>38.066666666666663</v>
      </c>
      <c r="P2891" s="6">
        <f t="shared" si="181"/>
        <v>81.571428571428569</v>
      </c>
      <c r="Q2891" t="s">
        <v>8316</v>
      </c>
      <c r="R2891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9">
        <v>2000</v>
      </c>
      <c r="E2892" s="9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8">
        <f t="shared" si="180"/>
        <v>1.05</v>
      </c>
      <c r="P2892" s="6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9">
        <v>10000</v>
      </c>
      <c r="E2893" s="9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8">
        <f t="shared" si="180"/>
        <v>2.73</v>
      </c>
      <c r="P2893" s="6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9">
        <v>5500</v>
      </c>
      <c r="E2894" s="9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8">
        <f t="shared" si="180"/>
        <v>9.0909090909090917</v>
      </c>
      <c r="P2894" s="6">
        <f t="shared" si="181"/>
        <v>29.411764705882351</v>
      </c>
      <c r="Q2894" t="s">
        <v>8316</v>
      </c>
      <c r="R2894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9">
        <v>5000</v>
      </c>
      <c r="E2895" s="9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8">
        <f t="shared" si="180"/>
        <v>0.5</v>
      </c>
      <c r="P2895" s="6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9">
        <v>50000</v>
      </c>
      <c r="E2896" s="9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8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9">
        <v>500</v>
      </c>
      <c r="E2897" s="9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8">
        <f t="shared" si="180"/>
        <v>4.5999999999999996</v>
      </c>
      <c r="P2897" s="6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9">
        <v>3000</v>
      </c>
      <c r="E2898" s="9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8">
        <f t="shared" si="180"/>
        <v>20.833333333333336</v>
      </c>
      <c r="P2898" s="6">
        <f t="shared" si="181"/>
        <v>52.083333333333336</v>
      </c>
      <c r="Q2898" t="s">
        <v>8316</v>
      </c>
      <c r="R2898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9">
        <v>12000</v>
      </c>
      <c r="E2899" s="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8">
        <f t="shared" si="180"/>
        <v>4.583333333333333</v>
      </c>
      <c r="P2899" s="6">
        <f t="shared" si="181"/>
        <v>183.33333333333334</v>
      </c>
      <c r="Q2899" t="s">
        <v>8316</v>
      </c>
      <c r="R2899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9">
        <v>7500</v>
      </c>
      <c r="E2900" s="9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8">
        <f t="shared" si="180"/>
        <v>4.2133333333333338</v>
      </c>
      <c r="P2900" s="6">
        <f t="shared" si="181"/>
        <v>26.333333333333332</v>
      </c>
      <c r="Q2900" t="s">
        <v>8316</v>
      </c>
      <c r="R2900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9">
        <v>10000</v>
      </c>
      <c r="E2901" s="9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8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9">
        <v>5500</v>
      </c>
      <c r="E2902" s="9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8">
        <f t="shared" si="180"/>
        <v>61.909090909090914</v>
      </c>
      <c r="P2902" s="6">
        <f t="shared" si="181"/>
        <v>486.42857142857144</v>
      </c>
      <c r="Q2902" t="s">
        <v>8316</v>
      </c>
      <c r="R2902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9">
        <v>750</v>
      </c>
      <c r="E2903" s="9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8">
        <f t="shared" si="180"/>
        <v>0.8</v>
      </c>
      <c r="P2903" s="6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9">
        <v>150000</v>
      </c>
      <c r="E2904" s="9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8">
        <f t="shared" si="180"/>
        <v>1.6666666666666666E-2</v>
      </c>
      <c r="P2904" s="6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9">
        <v>5000</v>
      </c>
      <c r="E2905" s="9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8">
        <f t="shared" si="180"/>
        <v>0.77999999999999992</v>
      </c>
      <c r="P2905" s="6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9">
        <v>1500</v>
      </c>
      <c r="E2906" s="9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8">
        <f t="shared" si="180"/>
        <v>5</v>
      </c>
      <c r="P2906" s="6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9">
        <v>3500</v>
      </c>
      <c r="E2907" s="9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8">
        <f t="shared" si="180"/>
        <v>17.771428571428572</v>
      </c>
      <c r="P2907" s="6">
        <f t="shared" si="181"/>
        <v>36.588235294117645</v>
      </c>
      <c r="Q2907" t="s">
        <v>8316</v>
      </c>
      <c r="R290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9">
        <v>6000</v>
      </c>
      <c r="E2908" s="9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8">
        <f t="shared" si="180"/>
        <v>9.4166666666666661</v>
      </c>
      <c r="P2908" s="6">
        <f t="shared" si="181"/>
        <v>80.714285714285708</v>
      </c>
      <c r="Q2908" t="s">
        <v>8316</v>
      </c>
      <c r="R2908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9">
        <v>2500</v>
      </c>
      <c r="E2909" s="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8">
        <f t="shared" si="180"/>
        <v>0.08</v>
      </c>
      <c r="P2909" s="6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9">
        <v>9600</v>
      </c>
      <c r="E2910" s="9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8">
        <f t="shared" si="180"/>
        <v>2.75</v>
      </c>
      <c r="P2910" s="6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9">
        <v>180000</v>
      </c>
      <c r="E2911" s="9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8">
        <f t="shared" si="180"/>
        <v>1.1111111111111112E-2</v>
      </c>
      <c r="P2911" s="6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9">
        <v>30000</v>
      </c>
      <c r="E2912" s="9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8">
        <f t="shared" si="180"/>
        <v>3.3333333333333335E-3</v>
      </c>
      <c r="P2912" s="6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9">
        <v>1800</v>
      </c>
      <c r="E2913" s="9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8">
        <f t="shared" si="180"/>
        <v>36.5</v>
      </c>
      <c r="P2913" s="6">
        <f t="shared" si="181"/>
        <v>46.928571428571431</v>
      </c>
      <c r="Q2913" t="s">
        <v>8316</v>
      </c>
      <c r="R2913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9">
        <v>14440</v>
      </c>
      <c r="E2914" s="9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8">
        <f t="shared" si="180"/>
        <v>14.058171745152354</v>
      </c>
      <c r="P2914" s="6">
        <f t="shared" si="181"/>
        <v>78.07692307692308</v>
      </c>
      <c r="Q2914" t="s">
        <v>8316</v>
      </c>
      <c r="R2914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9">
        <v>10000</v>
      </c>
      <c r="E2915" s="9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8">
        <f t="shared" si="180"/>
        <v>0.02</v>
      </c>
      <c r="P2915" s="6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9">
        <v>25000</v>
      </c>
      <c r="E2916" s="9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8">
        <f t="shared" si="180"/>
        <v>4.0000000000000001E-3</v>
      </c>
      <c r="P2916" s="6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9">
        <v>1000</v>
      </c>
      <c r="E2917" s="9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8">
        <f t="shared" si="180"/>
        <v>61.1</v>
      </c>
      <c r="P2917" s="6">
        <f t="shared" si="181"/>
        <v>203.66666666666666</v>
      </c>
      <c r="Q2917" t="s">
        <v>8316</v>
      </c>
      <c r="R291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9">
        <v>1850</v>
      </c>
      <c r="E2918" s="9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8">
        <f t="shared" si="180"/>
        <v>7.8378378378378386</v>
      </c>
      <c r="P2918" s="6">
        <f t="shared" si="181"/>
        <v>20.714285714285715</v>
      </c>
      <c r="Q2918" t="s">
        <v>8316</v>
      </c>
      <c r="R2918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9">
        <v>2000</v>
      </c>
      <c r="E2919" s="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8">
        <f t="shared" si="180"/>
        <v>21.85</v>
      </c>
      <c r="P2919" s="6">
        <f t="shared" si="181"/>
        <v>48.555555555555557</v>
      </c>
      <c r="Q2919" t="s">
        <v>8316</v>
      </c>
      <c r="R2919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9">
        <v>5000</v>
      </c>
      <c r="E2920" s="9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8">
        <f t="shared" si="180"/>
        <v>27.24</v>
      </c>
      <c r="P2920" s="6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9">
        <v>600</v>
      </c>
      <c r="E2921" s="9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8">
        <f t="shared" si="180"/>
        <v>8.5</v>
      </c>
      <c r="P2921" s="6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8">
        <f t="shared" si="180"/>
        <v>26.840000000000003</v>
      </c>
      <c r="P2922" s="6">
        <f t="shared" si="181"/>
        <v>51.615384615384613</v>
      </c>
      <c r="Q2922" t="s">
        <v>8316</v>
      </c>
      <c r="R2922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9">
        <v>100</v>
      </c>
      <c r="E2923" s="9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8">
        <f t="shared" si="180"/>
        <v>129</v>
      </c>
      <c r="P2923" s="6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9">
        <v>500</v>
      </c>
      <c r="E2924" s="9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8">
        <f t="shared" si="180"/>
        <v>100</v>
      </c>
      <c r="P2924" s="6">
        <f t="shared" si="181"/>
        <v>83.333333333333329</v>
      </c>
      <c r="Q2924" t="s">
        <v>8316</v>
      </c>
      <c r="R2924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9">
        <v>300</v>
      </c>
      <c r="E2925" s="9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8">
        <f t="shared" si="180"/>
        <v>100</v>
      </c>
      <c r="P2925" s="6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9">
        <v>25000</v>
      </c>
      <c r="E2926" s="9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8">
        <f t="shared" si="180"/>
        <v>103.2</v>
      </c>
      <c r="P2926" s="6">
        <f t="shared" si="181"/>
        <v>175.51020408163265</v>
      </c>
      <c r="Q2926" t="s">
        <v>8316</v>
      </c>
      <c r="R2926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9">
        <v>45000</v>
      </c>
      <c r="E2927" s="9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8">
        <f t="shared" si="180"/>
        <v>102.44597777777777</v>
      </c>
      <c r="P2927" s="6">
        <f t="shared" si="181"/>
        <v>231.66175879396985</v>
      </c>
      <c r="Q2927" t="s">
        <v>8316</v>
      </c>
      <c r="R292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9">
        <v>3000</v>
      </c>
      <c r="E2928" s="9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8">
        <f t="shared" si="180"/>
        <v>125</v>
      </c>
      <c r="P2928" s="6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9">
        <v>1800</v>
      </c>
      <c r="E2929" s="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8">
        <f t="shared" si="180"/>
        <v>130.83333333333334</v>
      </c>
      <c r="P2929" s="6">
        <f t="shared" si="181"/>
        <v>112.14285714285714</v>
      </c>
      <c r="Q2929" t="s">
        <v>8316</v>
      </c>
      <c r="R2929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9">
        <v>1000</v>
      </c>
      <c r="E2930" s="9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8">
        <f t="shared" si="180"/>
        <v>100</v>
      </c>
      <c r="P2930" s="6">
        <f t="shared" si="181"/>
        <v>41.666666666666664</v>
      </c>
      <c r="Q2930" t="s">
        <v>8316</v>
      </c>
      <c r="R2930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9">
        <v>8000</v>
      </c>
      <c r="E2931" s="9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8">
        <f t="shared" si="180"/>
        <v>102.06937499999999</v>
      </c>
      <c r="P2931" s="6">
        <f t="shared" si="181"/>
        <v>255.17343750000001</v>
      </c>
      <c r="Q2931" t="s">
        <v>8316</v>
      </c>
      <c r="R2931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9">
        <v>10000</v>
      </c>
      <c r="E2932" s="9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8">
        <f t="shared" si="180"/>
        <v>100.92000000000002</v>
      </c>
      <c r="P2932" s="6">
        <f t="shared" si="181"/>
        <v>162.7741935483871</v>
      </c>
      <c r="Q2932" t="s">
        <v>8316</v>
      </c>
      <c r="R2932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8">
        <f t="shared" si="180"/>
        <v>106</v>
      </c>
      <c r="P2933" s="6">
        <f t="shared" si="181"/>
        <v>88.333333333333329</v>
      </c>
      <c r="Q2933" t="s">
        <v>8316</v>
      </c>
      <c r="R2933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9">
        <v>3100</v>
      </c>
      <c r="E2934" s="9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8">
        <f t="shared" si="180"/>
        <v>105.0967741935484</v>
      </c>
      <c r="P2934" s="6">
        <f t="shared" si="181"/>
        <v>85.736842105263165</v>
      </c>
      <c r="Q2934" t="s">
        <v>8316</v>
      </c>
      <c r="R2934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9">
        <v>2500</v>
      </c>
      <c r="E2935" s="9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8">
        <f t="shared" si="180"/>
        <v>102.76</v>
      </c>
      <c r="P2935" s="6">
        <f t="shared" si="181"/>
        <v>47.574074074074076</v>
      </c>
      <c r="Q2935" t="s">
        <v>8316</v>
      </c>
      <c r="R2935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8">
        <f t="shared" si="180"/>
        <v>108</v>
      </c>
      <c r="P2936" s="6">
        <f t="shared" si="181"/>
        <v>72.972972972972968</v>
      </c>
      <c r="Q2936" t="s">
        <v>8316</v>
      </c>
      <c r="R2936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9">
        <v>3500</v>
      </c>
      <c r="E2937" s="9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8">
        <f t="shared" si="180"/>
        <v>100.88571428571429</v>
      </c>
      <c r="P2937" s="6">
        <f t="shared" si="181"/>
        <v>90.538461538461533</v>
      </c>
      <c r="Q2937" t="s">
        <v>8316</v>
      </c>
      <c r="R293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9">
        <v>1000</v>
      </c>
      <c r="E2938" s="9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8">
        <f t="shared" si="180"/>
        <v>128</v>
      </c>
      <c r="P2938" s="6">
        <f t="shared" si="181"/>
        <v>37.647058823529413</v>
      </c>
      <c r="Q2938" t="s">
        <v>8316</v>
      </c>
      <c r="R2938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9">
        <v>1500</v>
      </c>
      <c r="E2939" s="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8">
        <f t="shared" si="180"/>
        <v>133.33333333333331</v>
      </c>
      <c r="P2939" s="6">
        <f t="shared" si="181"/>
        <v>36.363636363636367</v>
      </c>
      <c r="Q2939" t="s">
        <v>8316</v>
      </c>
      <c r="R2939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9">
        <v>4000</v>
      </c>
      <c r="E2940" s="9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8">
        <f t="shared" si="180"/>
        <v>101.375</v>
      </c>
      <c r="P2940" s="6">
        <f t="shared" si="181"/>
        <v>126.71875</v>
      </c>
      <c r="Q2940" t="s">
        <v>8316</v>
      </c>
      <c r="R2940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9">
        <v>8000</v>
      </c>
      <c r="E2941" s="9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8">
        <f t="shared" si="180"/>
        <v>102.875</v>
      </c>
      <c r="P2941" s="6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9">
        <v>2500</v>
      </c>
      <c r="E2942" s="9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8">
        <f t="shared" si="180"/>
        <v>107.24000000000001</v>
      </c>
      <c r="P2942" s="6">
        <f t="shared" si="181"/>
        <v>81.242424242424249</v>
      </c>
      <c r="Q2942" t="s">
        <v>8316</v>
      </c>
      <c r="R2942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9">
        <v>25000</v>
      </c>
      <c r="E2943" s="9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8">
        <f t="shared" si="180"/>
        <v>4.0000000000000001E-3</v>
      </c>
      <c r="P2943" s="6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8">
        <f t="shared" si="180"/>
        <v>20.424999999999997</v>
      </c>
      <c r="P2944" s="6">
        <f t="shared" si="181"/>
        <v>202.22772277227722</v>
      </c>
      <c r="Q2944" t="s">
        <v>8316</v>
      </c>
      <c r="R2944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9">
        <v>3000</v>
      </c>
      <c r="E2945" s="9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8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9">
        <v>10000</v>
      </c>
      <c r="E2946" s="9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8">
        <f t="shared" si="180"/>
        <v>1</v>
      </c>
      <c r="P2946" s="6">
        <f t="shared" si="181"/>
        <v>100</v>
      </c>
      <c r="Q2946" t="s">
        <v>8316</v>
      </c>
      <c r="R2946" t="s">
        <v>8356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9">
        <v>50000</v>
      </c>
      <c r="E2947" s="9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8">
        <f t="shared" ref="O2947:O3010" si="184">E2947/D2947*100</f>
        <v>0</v>
      </c>
      <c r="P2947" s="6" t="e">
        <f t="shared" ref="P2947:P3010" si="185">AVERAGE(E2947/L2947)</f>
        <v>#DIV/0!</v>
      </c>
      <c r="Q2947" t="s">
        <v>8316</v>
      </c>
      <c r="R2947" t="s">
        <v>8356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9">
        <v>2000</v>
      </c>
      <c r="E2948" s="9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8">
        <f t="shared" si="184"/>
        <v>0.1</v>
      </c>
      <c r="P2948" s="6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9">
        <v>25000</v>
      </c>
      <c r="E2949" s="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8">
        <f t="shared" si="184"/>
        <v>4.2880000000000003</v>
      </c>
      <c r="P2949" s="6">
        <f t="shared" si="185"/>
        <v>82.461538461538467</v>
      </c>
      <c r="Q2949" t="s">
        <v>8316</v>
      </c>
      <c r="R2949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9">
        <v>500000</v>
      </c>
      <c r="E2950" s="9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8">
        <f t="shared" si="184"/>
        <v>4.8000000000000004E-3</v>
      </c>
      <c r="P2950" s="6">
        <f t="shared" si="185"/>
        <v>2.6666666666666665</v>
      </c>
      <c r="Q2950" t="s">
        <v>8316</v>
      </c>
      <c r="R2950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9">
        <v>1000</v>
      </c>
      <c r="E2951" s="9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8">
        <f t="shared" si="184"/>
        <v>2.5</v>
      </c>
      <c r="P2951" s="6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9">
        <v>5000000</v>
      </c>
      <c r="E2952" s="9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8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9">
        <v>50000</v>
      </c>
      <c r="E2953" s="9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8">
        <f t="shared" si="184"/>
        <v>2.1919999999999997</v>
      </c>
      <c r="P2953" s="6">
        <f t="shared" si="185"/>
        <v>18.896551724137932</v>
      </c>
      <c r="Q2953" t="s">
        <v>8316</v>
      </c>
      <c r="R2953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9">
        <v>20000</v>
      </c>
      <c r="E2954" s="9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8">
        <f t="shared" si="184"/>
        <v>8.0250000000000004</v>
      </c>
      <c r="P2954" s="6">
        <f t="shared" si="185"/>
        <v>200.625</v>
      </c>
      <c r="Q2954" t="s">
        <v>8316</v>
      </c>
      <c r="R2954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9">
        <v>400000</v>
      </c>
      <c r="E2955" s="9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8">
        <f t="shared" si="184"/>
        <v>0.15125</v>
      </c>
      <c r="P2955" s="6">
        <f t="shared" si="185"/>
        <v>201.66666666666666</v>
      </c>
      <c r="Q2955" t="s">
        <v>8316</v>
      </c>
      <c r="R2955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9">
        <v>15000</v>
      </c>
      <c r="E2956" s="9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8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9">
        <v>1200</v>
      </c>
      <c r="E2957" s="9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8">
        <f t="shared" si="184"/>
        <v>59.583333333333336</v>
      </c>
      <c r="P2957" s="6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9">
        <v>7900</v>
      </c>
      <c r="E2958" s="9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8">
        <f t="shared" si="184"/>
        <v>16.734177215189874</v>
      </c>
      <c r="P2958" s="6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9">
        <v>15000</v>
      </c>
      <c r="E2959" s="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8">
        <f t="shared" si="184"/>
        <v>1.8666666666666669</v>
      </c>
      <c r="P2959" s="6">
        <f t="shared" si="185"/>
        <v>93.333333333333329</v>
      </c>
      <c r="Q2959" t="s">
        <v>8316</v>
      </c>
      <c r="R2959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9">
        <v>80000</v>
      </c>
      <c r="E2960" s="9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8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9">
        <v>10000</v>
      </c>
      <c r="E2961" s="9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8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9">
        <v>30000000</v>
      </c>
      <c r="E2962" s="9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8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9">
        <v>5000</v>
      </c>
      <c r="E2963" s="9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8">
        <f t="shared" si="184"/>
        <v>109.62</v>
      </c>
      <c r="P2963" s="6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9">
        <v>1000</v>
      </c>
      <c r="E2964" s="9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8">
        <f t="shared" si="184"/>
        <v>121.8</v>
      </c>
      <c r="P2964" s="6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9">
        <v>10000</v>
      </c>
      <c r="E2965" s="9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8">
        <f t="shared" si="184"/>
        <v>106.85</v>
      </c>
      <c r="P2965" s="6">
        <f t="shared" si="185"/>
        <v>109.03061224489795</v>
      </c>
      <c r="Q2965" t="s">
        <v>8316</v>
      </c>
      <c r="R2965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8">
        <f t="shared" si="184"/>
        <v>100.71379999999999</v>
      </c>
      <c r="P2966" s="6">
        <f t="shared" si="185"/>
        <v>25.692295918367346</v>
      </c>
      <c r="Q2966" t="s">
        <v>8316</v>
      </c>
      <c r="R2966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9">
        <v>1500</v>
      </c>
      <c r="E2967" s="9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8">
        <f t="shared" si="184"/>
        <v>109.00000000000001</v>
      </c>
      <c r="P2967" s="6">
        <f t="shared" si="185"/>
        <v>41.92307692307692</v>
      </c>
      <c r="Q2967" t="s">
        <v>8316</v>
      </c>
      <c r="R296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9">
        <v>10000</v>
      </c>
      <c r="E2968" s="9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8">
        <f t="shared" si="184"/>
        <v>113.63000000000001</v>
      </c>
      <c r="P2968" s="6">
        <f t="shared" si="185"/>
        <v>88.7734375</v>
      </c>
      <c r="Q2968" t="s">
        <v>8316</v>
      </c>
      <c r="R2968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9">
        <v>5000</v>
      </c>
      <c r="E2969" s="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8">
        <f t="shared" si="184"/>
        <v>113.92</v>
      </c>
      <c r="P2969" s="6">
        <f t="shared" si="185"/>
        <v>80.225352112676063</v>
      </c>
      <c r="Q2969" t="s">
        <v>8316</v>
      </c>
      <c r="R2969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9">
        <v>3500</v>
      </c>
      <c r="E2970" s="9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8">
        <f t="shared" si="184"/>
        <v>106</v>
      </c>
      <c r="P2970" s="6">
        <f t="shared" si="185"/>
        <v>78.936170212765958</v>
      </c>
      <c r="Q2970" t="s">
        <v>8316</v>
      </c>
      <c r="R2970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8">
        <f t="shared" si="184"/>
        <v>162.5</v>
      </c>
      <c r="P2971" s="6">
        <f t="shared" si="185"/>
        <v>95.588235294117652</v>
      </c>
      <c r="Q2971" t="s">
        <v>8316</v>
      </c>
      <c r="R2971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9">
        <v>6000</v>
      </c>
      <c r="E2972" s="9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8">
        <f t="shared" si="184"/>
        <v>106</v>
      </c>
      <c r="P2972" s="6">
        <f t="shared" si="185"/>
        <v>69.890109890109883</v>
      </c>
      <c r="Q2972" t="s">
        <v>8316</v>
      </c>
      <c r="R2972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9">
        <v>3200</v>
      </c>
      <c r="E2973" s="9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8">
        <f t="shared" si="184"/>
        <v>100.15624999999999</v>
      </c>
      <c r="P2973" s="6">
        <f t="shared" si="185"/>
        <v>74.534883720930239</v>
      </c>
      <c r="Q2973" t="s">
        <v>8316</v>
      </c>
      <c r="R2973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9">
        <v>2000</v>
      </c>
      <c r="E2974" s="9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8">
        <f t="shared" si="184"/>
        <v>105.35000000000001</v>
      </c>
      <c r="P2974" s="6">
        <f t="shared" si="185"/>
        <v>123.94117647058823</v>
      </c>
      <c r="Q2974" t="s">
        <v>8316</v>
      </c>
      <c r="R2974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9">
        <v>5000</v>
      </c>
      <c r="E2975" s="9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8">
        <f t="shared" si="184"/>
        <v>174.8</v>
      </c>
      <c r="P2975" s="6">
        <f t="shared" si="185"/>
        <v>264.84848484848487</v>
      </c>
      <c r="Q2975" t="s">
        <v>8316</v>
      </c>
      <c r="R2975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9">
        <v>5000</v>
      </c>
      <c r="E2976" s="9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8">
        <f t="shared" si="184"/>
        <v>102</v>
      </c>
      <c r="P2976" s="6">
        <f t="shared" si="185"/>
        <v>58.620689655172413</v>
      </c>
      <c r="Q2976" t="s">
        <v>8316</v>
      </c>
      <c r="R2976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9">
        <v>8000</v>
      </c>
      <c r="E2977" s="9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8">
        <f t="shared" si="184"/>
        <v>100.125</v>
      </c>
      <c r="P2977" s="6">
        <f t="shared" si="185"/>
        <v>70.884955752212392</v>
      </c>
      <c r="Q2977" t="s">
        <v>8316</v>
      </c>
      <c r="R297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9">
        <v>70</v>
      </c>
      <c r="E2978" s="9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8">
        <f t="shared" si="184"/>
        <v>171.42857142857142</v>
      </c>
      <c r="P2978" s="6">
        <f t="shared" si="185"/>
        <v>8.5714285714285712</v>
      </c>
      <c r="Q2978" t="s">
        <v>8316</v>
      </c>
      <c r="R2978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9">
        <v>3000</v>
      </c>
      <c r="E2979" s="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8">
        <f t="shared" si="184"/>
        <v>113.56666666666666</v>
      </c>
      <c r="P2979" s="6">
        <f t="shared" si="185"/>
        <v>113.56666666666666</v>
      </c>
      <c r="Q2979" t="s">
        <v>8316</v>
      </c>
      <c r="R2979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9">
        <v>750</v>
      </c>
      <c r="E2980" s="9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8">
        <f t="shared" si="184"/>
        <v>129.46666666666667</v>
      </c>
      <c r="P2980" s="6">
        <f t="shared" si="185"/>
        <v>60.6875</v>
      </c>
      <c r="Q2980" t="s">
        <v>8316</v>
      </c>
      <c r="R2980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9">
        <v>5000</v>
      </c>
      <c r="E2981" s="9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8">
        <f t="shared" si="184"/>
        <v>101.4</v>
      </c>
      <c r="P2981" s="6">
        <f t="shared" si="185"/>
        <v>110.21739130434783</v>
      </c>
      <c r="Q2981" t="s">
        <v>8316</v>
      </c>
      <c r="R2981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9">
        <v>3000</v>
      </c>
      <c r="E2982" s="9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8">
        <f t="shared" si="184"/>
        <v>109.16666666666666</v>
      </c>
      <c r="P2982" s="6">
        <f t="shared" si="185"/>
        <v>136.45833333333334</v>
      </c>
      <c r="Q2982" t="s">
        <v>8316</v>
      </c>
      <c r="R2982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8">
        <f t="shared" si="184"/>
        <v>128.92500000000001</v>
      </c>
      <c r="P2983" s="6">
        <f t="shared" si="185"/>
        <v>53.164948453608247</v>
      </c>
      <c r="Q2983" t="s">
        <v>8316</v>
      </c>
      <c r="R2983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9">
        <v>5000</v>
      </c>
      <c r="E2984" s="9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8">
        <f t="shared" si="184"/>
        <v>102.06</v>
      </c>
      <c r="P2984" s="6">
        <f t="shared" si="185"/>
        <v>86.491525423728817</v>
      </c>
      <c r="Q2984" t="s">
        <v>8316</v>
      </c>
      <c r="R2984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9">
        <v>116000</v>
      </c>
      <c r="E2985" s="9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8">
        <f t="shared" si="184"/>
        <v>146.53957758620692</v>
      </c>
      <c r="P2985" s="6">
        <f t="shared" si="185"/>
        <v>155.23827397260274</v>
      </c>
      <c r="Q2985" t="s">
        <v>8316</v>
      </c>
      <c r="R2985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9">
        <v>25000</v>
      </c>
      <c r="E2986" s="9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8">
        <f t="shared" si="184"/>
        <v>100.352</v>
      </c>
      <c r="P2986" s="6">
        <f t="shared" si="185"/>
        <v>115.08256880733946</v>
      </c>
      <c r="Q2986" t="s">
        <v>8316</v>
      </c>
      <c r="R2986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9">
        <v>10000</v>
      </c>
      <c r="E2987" s="9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8">
        <f t="shared" si="184"/>
        <v>121.64999999999999</v>
      </c>
      <c r="P2987" s="6">
        <f t="shared" si="185"/>
        <v>109.5945945945946</v>
      </c>
      <c r="Q2987" t="s">
        <v>8316</v>
      </c>
      <c r="R298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9">
        <v>2400</v>
      </c>
      <c r="E2988" s="9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8">
        <f t="shared" si="184"/>
        <v>105.5</v>
      </c>
      <c r="P2988" s="6">
        <f t="shared" si="185"/>
        <v>45.214285714285715</v>
      </c>
      <c r="Q2988" t="s">
        <v>8316</v>
      </c>
      <c r="R2988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9">
        <v>25000</v>
      </c>
      <c r="E2989" s="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8">
        <f t="shared" si="184"/>
        <v>110.4008</v>
      </c>
      <c r="P2989" s="6">
        <f t="shared" si="185"/>
        <v>104.15169811320754</v>
      </c>
      <c r="Q2989" t="s">
        <v>8316</v>
      </c>
      <c r="R2989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9">
        <v>1000</v>
      </c>
      <c r="E2990" s="9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8">
        <f t="shared" si="184"/>
        <v>100</v>
      </c>
      <c r="P2990" s="6">
        <f t="shared" si="185"/>
        <v>35.714285714285715</v>
      </c>
      <c r="Q2990" t="s">
        <v>8316</v>
      </c>
      <c r="R2990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9">
        <v>20000</v>
      </c>
      <c r="E2991" s="9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8">
        <f t="shared" si="184"/>
        <v>176.535</v>
      </c>
      <c r="P2991" s="6">
        <f t="shared" si="185"/>
        <v>96.997252747252745</v>
      </c>
      <c r="Q2991" t="s">
        <v>8316</v>
      </c>
      <c r="R2991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9">
        <v>10000</v>
      </c>
      <c r="E2992" s="9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8">
        <f t="shared" si="184"/>
        <v>100</v>
      </c>
      <c r="P2992" s="6">
        <f t="shared" si="185"/>
        <v>370.37037037037038</v>
      </c>
      <c r="Q2992" t="s">
        <v>8316</v>
      </c>
      <c r="R2992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9">
        <v>8500</v>
      </c>
      <c r="E2993" s="9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8">
        <f t="shared" si="184"/>
        <v>103.29411764705883</v>
      </c>
      <c r="P2993" s="6">
        <f t="shared" si="185"/>
        <v>94.408602150537632</v>
      </c>
      <c r="Q2993" t="s">
        <v>8316</v>
      </c>
      <c r="R2993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9">
        <v>3000</v>
      </c>
      <c r="E2994" s="9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8">
        <f t="shared" si="184"/>
        <v>104.5</v>
      </c>
      <c r="P2994" s="6">
        <f t="shared" si="185"/>
        <v>48.984375</v>
      </c>
      <c r="Q2994" t="s">
        <v>8316</v>
      </c>
      <c r="R2994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9">
        <v>1000</v>
      </c>
      <c r="E2995" s="9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8">
        <f t="shared" si="184"/>
        <v>100.29999999999998</v>
      </c>
      <c r="P2995" s="6">
        <f t="shared" si="185"/>
        <v>45.590909090909093</v>
      </c>
      <c r="Q2995" t="s">
        <v>8316</v>
      </c>
      <c r="R2995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9">
        <v>300</v>
      </c>
      <c r="E2996" s="9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8">
        <f t="shared" si="184"/>
        <v>457.74666666666673</v>
      </c>
      <c r="P2996" s="6">
        <f t="shared" si="185"/>
        <v>23.275254237288134</v>
      </c>
      <c r="Q2996" t="s">
        <v>8316</v>
      </c>
      <c r="R2996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9">
        <v>15000</v>
      </c>
      <c r="E2997" s="9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8">
        <f t="shared" si="184"/>
        <v>104.96000000000001</v>
      </c>
      <c r="P2997" s="6">
        <f t="shared" si="185"/>
        <v>63.2289156626506</v>
      </c>
      <c r="Q2997" t="s">
        <v>8316</v>
      </c>
      <c r="R299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9">
        <v>35000</v>
      </c>
      <c r="E2998" s="9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8">
        <f t="shared" si="184"/>
        <v>171.94285714285715</v>
      </c>
      <c r="P2998" s="6">
        <f t="shared" si="185"/>
        <v>153.5204081632653</v>
      </c>
      <c r="Q2998" t="s">
        <v>8316</v>
      </c>
      <c r="R2998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9">
        <v>10000</v>
      </c>
      <c r="E2999" s="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8">
        <f t="shared" si="184"/>
        <v>103.73000000000002</v>
      </c>
      <c r="P2999" s="6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9">
        <v>50000</v>
      </c>
      <c r="E3000" s="9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8">
        <f t="shared" si="184"/>
        <v>103.029</v>
      </c>
      <c r="P3000" s="6">
        <f t="shared" si="185"/>
        <v>118.97113163972287</v>
      </c>
      <c r="Q3000" t="s">
        <v>8316</v>
      </c>
      <c r="R3000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9">
        <v>1350</v>
      </c>
      <c r="E3001" s="9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8">
        <f t="shared" si="184"/>
        <v>118.88888888888889</v>
      </c>
      <c r="P3001" s="6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9">
        <v>500</v>
      </c>
      <c r="E3002" s="9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8">
        <f t="shared" si="184"/>
        <v>100</v>
      </c>
      <c r="P3002" s="6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9">
        <v>7214</v>
      </c>
      <c r="E3003" s="9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8">
        <f t="shared" si="184"/>
        <v>318.69988910451895</v>
      </c>
      <c r="P3003" s="6">
        <f t="shared" si="185"/>
        <v>131.37719999999999</v>
      </c>
      <c r="Q3003" t="s">
        <v>8316</v>
      </c>
      <c r="R3003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9">
        <v>7000</v>
      </c>
      <c r="E3004" s="9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8">
        <f t="shared" si="184"/>
        <v>108.50614285714286</v>
      </c>
      <c r="P3004" s="6">
        <f t="shared" si="185"/>
        <v>73.032980769230775</v>
      </c>
      <c r="Q3004" t="s">
        <v>8316</v>
      </c>
      <c r="R3004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9">
        <v>3000</v>
      </c>
      <c r="E3005" s="9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8">
        <f t="shared" si="184"/>
        <v>101.16666666666667</v>
      </c>
      <c r="P3005" s="6">
        <f t="shared" si="185"/>
        <v>178.52941176470588</v>
      </c>
      <c r="Q3005" t="s">
        <v>8316</v>
      </c>
      <c r="R3005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9">
        <v>40000</v>
      </c>
      <c r="E3006" s="9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8">
        <f t="shared" si="184"/>
        <v>112.815</v>
      </c>
      <c r="P3006" s="6">
        <f t="shared" si="185"/>
        <v>162.90974729241879</v>
      </c>
      <c r="Q3006" t="s">
        <v>8316</v>
      </c>
      <c r="R3006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9">
        <v>10600</v>
      </c>
      <c r="E3007" s="9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8">
        <f t="shared" si="184"/>
        <v>120.49622641509434</v>
      </c>
      <c r="P3007" s="6">
        <f t="shared" si="185"/>
        <v>108.24237288135593</v>
      </c>
      <c r="Q3007" t="s">
        <v>8316</v>
      </c>
      <c r="R300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8">
        <f t="shared" si="184"/>
        <v>107.74999999999999</v>
      </c>
      <c r="P3008" s="6">
        <f t="shared" si="185"/>
        <v>88.865979381443296</v>
      </c>
      <c r="Q3008" t="s">
        <v>8316</v>
      </c>
      <c r="R3008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9">
        <v>600</v>
      </c>
      <c r="E3009" s="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8">
        <f t="shared" si="184"/>
        <v>180</v>
      </c>
      <c r="P3009" s="6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9">
        <v>3000</v>
      </c>
      <c r="E3010" s="9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8">
        <f t="shared" si="184"/>
        <v>101.16666666666667</v>
      </c>
      <c r="P3010" s="6">
        <f t="shared" si="185"/>
        <v>116.73076923076923</v>
      </c>
      <c r="Q3010" t="s">
        <v>8316</v>
      </c>
      <c r="R3010" t="s">
        <v>8356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9">
        <v>25000</v>
      </c>
      <c r="E3011" s="9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8">
        <f t="shared" ref="O3011:O3074" si="188">E3011/D3011*100</f>
        <v>119.756</v>
      </c>
      <c r="P3011" s="6">
        <f t="shared" ref="P3011:P3074" si="189">AVERAGE(E3011/L3011)</f>
        <v>233.8984375</v>
      </c>
      <c r="Q3011" t="s">
        <v>8316</v>
      </c>
      <c r="R3011" t="s">
        <v>8356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9">
        <v>1500</v>
      </c>
      <c r="E3012" s="9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8">
        <f t="shared" si="188"/>
        <v>158</v>
      </c>
      <c r="P3012" s="6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8">
        <f t="shared" si="188"/>
        <v>123.66666666666666</v>
      </c>
      <c r="P3013" s="6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9">
        <v>4000</v>
      </c>
      <c r="E3014" s="9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8">
        <f t="shared" si="188"/>
        <v>117.12499999999999</v>
      </c>
      <c r="P3014" s="6">
        <f t="shared" si="189"/>
        <v>85.181818181818187</v>
      </c>
      <c r="Q3014" t="s">
        <v>8316</v>
      </c>
      <c r="R3014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9">
        <v>10000</v>
      </c>
      <c r="E3015" s="9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8">
        <f t="shared" si="188"/>
        <v>156.96</v>
      </c>
      <c r="P3015" s="6">
        <f t="shared" si="189"/>
        <v>146.69158878504672</v>
      </c>
      <c r="Q3015" t="s">
        <v>8316</v>
      </c>
      <c r="R3015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9">
        <v>25000</v>
      </c>
      <c r="E3016" s="9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8">
        <f t="shared" si="188"/>
        <v>113.104</v>
      </c>
      <c r="P3016" s="6">
        <f t="shared" si="189"/>
        <v>50.764811490125673</v>
      </c>
      <c r="Q3016" t="s">
        <v>8316</v>
      </c>
      <c r="R3016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9">
        <v>3400</v>
      </c>
      <c r="E3017" s="9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8">
        <f t="shared" si="188"/>
        <v>103.17647058823529</v>
      </c>
      <c r="P3017" s="6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9">
        <v>8500</v>
      </c>
      <c r="E3018" s="9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8">
        <f t="shared" si="188"/>
        <v>102.61176470588236</v>
      </c>
      <c r="P3018" s="6">
        <f t="shared" si="189"/>
        <v>242.27777777777777</v>
      </c>
      <c r="Q3018" t="s">
        <v>8316</v>
      </c>
      <c r="R3018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9">
        <v>22000</v>
      </c>
      <c r="E3019" s="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8">
        <f t="shared" si="188"/>
        <v>105.84090909090908</v>
      </c>
      <c r="P3019" s="6">
        <f t="shared" si="189"/>
        <v>146.44654088050314</v>
      </c>
      <c r="Q3019" t="s">
        <v>8316</v>
      </c>
      <c r="R3019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8">
        <f t="shared" si="188"/>
        <v>100.71428571428571</v>
      </c>
      <c r="P3020" s="6">
        <f t="shared" si="189"/>
        <v>103.17073170731707</v>
      </c>
      <c r="Q3020" t="s">
        <v>8316</v>
      </c>
      <c r="R3020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9">
        <v>15000</v>
      </c>
      <c r="E3021" s="9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8">
        <f t="shared" si="188"/>
        <v>121.23333333333332</v>
      </c>
      <c r="P3021" s="6">
        <f t="shared" si="189"/>
        <v>80.464601769911511</v>
      </c>
      <c r="Q3021" t="s">
        <v>8316</v>
      </c>
      <c r="R3021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9">
        <v>7000</v>
      </c>
      <c r="E3022" s="9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8">
        <f t="shared" si="188"/>
        <v>100.57142857142858</v>
      </c>
      <c r="P3022" s="6">
        <f t="shared" si="189"/>
        <v>234.66666666666666</v>
      </c>
      <c r="Q3022" t="s">
        <v>8316</v>
      </c>
      <c r="R3022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9">
        <v>4500</v>
      </c>
      <c r="E3023" s="9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8">
        <f t="shared" si="188"/>
        <v>116.02222222222223</v>
      </c>
      <c r="P3023" s="6">
        <f t="shared" si="189"/>
        <v>50.689320388349515</v>
      </c>
      <c r="Q3023" t="s">
        <v>8316</v>
      </c>
      <c r="R3023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9">
        <v>10000</v>
      </c>
      <c r="E3024" s="9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8">
        <f t="shared" si="188"/>
        <v>100.88</v>
      </c>
      <c r="P3024" s="6">
        <f t="shared" si="189"/>
        <v>162.70967741935485</v>
      </c>
      <c r="Q3024" t="s">
        <v>8316</v>
      </c>
      <c r="R3024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9">
        <v>700</v>
      </c>
      <c r="E3025" s="9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8">
        <f t="shared" si="188"/>
        <v>103</v>
      </c>
      <c r="P3025" s="6">
        <f t="shared" si="189"/>
        <v>120.16666666666667</v>
      </c>
      <c r="Q3025" t="s">
        <v>8316</v>
      </c>
      <c r="R3025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9">
        <v>5000</v>
      </c>
      <c r="E3026" s="9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8">
        <f t="shared" si="188"/>
        <v>246.42</v>
      </c>
      <c r="P3026" s="6">
        <f t="shared" si="189"/>
        <v>67.697802197802204</v>
      </c>
      <c r="Q3026" t="s">
        <v>8316</v>
      </c>
      <c r="R3026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9">
        <v>2500</v>
      </c>
      <c r="E3027" s="9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8">
        <f t="shared" si="188"/>
        <v>302.2</v>
      </c>
      <c r="P3027" s="6">
        <f t="shared" si="189"/>
        <v>52.103448275862071</v>
      </c>
      <c r="Q3027" t="s">
        <v>8316</v>
      </c>
      <c r="R302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9">
        <v>900</v>
      </c>
      <c r="E3028" s="9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8">
        <f t="shared" si="188"/>
        <v>143.33333333333334</v>
      </c>
      <c r="P3028" s="6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9">
        <v>40000</v>
      </c>
      <c r="E3029" s="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8">
        <f t="shared" si="188"/>
        <v>131.44</v>
      </c>
      <c r="P3029" s="6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9">
        <v>5000</v>
      </c>
      <c r="E3030" s="9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8">
        <f t="shared" si="188"/>
        <v>168.01999999999998</v>
      </c>
      <c r="P3030" s="6">
        <f t="shared" si="189"/>
        <v>84.858585858585855</v>
      </c>
      <c r="Q3030" t="s">
        <v>8316</v>
      </c>
      <c r="R3030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9">
        <v>30000</v>
      </c>
      <c r="E3031" s="9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8">
        <f t="shared" si="188"/>
        <v>109.67666666666666</v>
      </c>
      <c r="P3031" s="6">
        <f t="shared" si="189"/>
        <v>94.548850574712645</v>
      </c>
      <c r="Q3031" t="s">
        <v>8316</v>
      </c>
      <c r="R3031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9">
        <v>1750</v>
      </c>
      <c r="E3032" s="9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8">
        <f t="shared" si="188"/>
        <v>106.6857142857143</v>
      </c>
      <c r="P3032" s="6">
        <f t="shared" si="189"/>
        <v>45.536585365853661</v>
      </c>
      <c r="Q3032" t="s">
        <v>8316</v>
      </c>
      <c r="R3032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9">
        <v>1500</v>
      </c>
      <c r="E3033" s="9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8">
        <f t="shared" si="188"/>
        <v>100</v>
      </c>
      <c r="P3033" s="6">
        <f t="shared" si="189"/>
        <v>51.724137931034484</v>
      </c>
      <c r="Q3033" t="s">
        <v>8316</v>
      </c>
      <c r="R3033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9">
        <v>1000</v>
      </c>
      <c r="E3034" s="9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8">
        <f t="shared" si="188"/>
        <v>127.2</v>
      </c>
      <c r="P3034" s="6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9">
        <v>3000</v>
      </c>
      <c r="E3035" s="9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8">
        <f t="shared" si="188"/>
        <v>146.53333333333333</v>
      </c>
      <c r="P3035" s="6">
        <f t="shared" si="189"/>
        <v>191.13043478260869</v>
      </c>
      <c r="Q3035" t="s">
        <v>8316</v>
      </c>
      <c r="R3035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9">
        <v>100000</v>
      </c>
      <c r="E3036" s="9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8">
        <f t="shared" si="188"/>
        <v>112.53599999999999</v>
      </c>
      <c r="P3036" s="6">
        <f t="shared" si="189"/>
        <v>89.314285714285717</v>
      </c>
      <c r="Q3036" t="s">
        <v>8316</v>
      </c>
      <c r="R3036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9">
        <v>25000</v>
      </c>
      <c r="E3037" s="9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8">
        <f t="shared" si="188"/>
        <v>108.78684000000001</v>
      </c>
      <c r="P3037" s="6">
        <f t="shared" si="189"/>
        <v>88.588631921824103</v>
      </c>
      <c r="Q3037" t="s">
        <v>8316</v>
      </c>
      <c r="R303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9">
        <v>25000</v>
      </c>
      <c r="E3038" s="9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8">
        <f t="shared" si="188"/>
        <v>126.732</v>
      </c>
      <c r="P3038" s="6">
        <f t="shared" si="189"/>
        <v>96.300911854103347</v>
      </c>
      <c r="Q3038" t="s">
        <v>8316</v>
      </c>
      <c r="R3038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9">
        <v>500</v>
      </c>
      <c r="E3039" s="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8">
        <f t="shared" si="188"/>
        <v>213.20000000000002</v>
      </c>
      <c r="P3039" s="6">
        <f t="shared" si="189"/>
        <v>33.3125</v>
      </c>
      <c r="Q3039" t="s">
        <v>8316</v>
      </c>
      <c r="R3039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9">
        <v>1000</v>
      </c>
      <c r="E3040" s="9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8">
        <f t="shared" si="188"/>
        <v>100.49999999999999</v>
      </c>
      <c r="P3040" s="6">
        <f t="shared" si="189"/>
        <v>37.222222222222221</v>
      </c>
      <c r="Q3040" t="s">
        <v>8316</v>
      </c>
      <c r="R3040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9">
        <v>20000</v>
      </c>
      <c r="E3041" s="9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8">
        <f t="shared" si="188"/>
        <v>108.71389999999998</v>
      </c>
      <c r="P3041" s="6">
        <f t="shared" si="189"/>
        <v>92.130423728813554</v>
      </c>
      <c r="Q3041" t="s">
        <v>8316</v>
      </c>
      <c r="R3041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9">
        <v>3000</v>
      </c>
      <c r="E3042" s="9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8">
        <f t="shared" si="188"/>
        <v>107.5</v>
      </c>
      <c r="P3042" s="6">
        <f t="shared" si="189"/>
        <v>76.785714285714292</v>
      </c>
      <c r="Q3042" t="s">
        <v>8316</v>
      </c>
      <c r="R3042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9">
        <v>8300</v>
      </c>
      <c r="E3043" s="9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8">
        <f t="shared" si="188"/>
        <v>110.48192771084338</v>
      </c>
      <c r="P3043" s="6">
        <f t="shared" si="189"/>
        <v>96.526315789473685</v>
      </c>
      <c r="Q3043" t="s">
        <v>8316</v>
      </c>
      <c r="R3043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9">
        <v>1500</v>
      </c>
      <c r="E3044" s="9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8">
        <f t="shared" si="188"/>
        <v>128</v>
      </c>
      <c r="P3044" s="6">
        <f t="shared" si="189"/>
        <v>51.891891891891895</v>
      </c>
      <c r="Q3044" t="s">
        <v>8316</v>
      </c>
      <c r="R3044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8">
        <f t="shared" si="188"/>
        <v>110.00666666666667</v>
      </c>
      <c r="P3045" s="6">
        <f t="shared" si="189"/>
        <v>128.9140625</v>
      </c>
      <c r="Q3045" t="s">
        <v>8316</v>
      </c>
      <c r="R3045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9">
        <v>12000</v>
      </c>
      <c r="E3046" s="9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8">
        <f t="shared" si="188"/>
        <v>109.34166666666667</v>
      </c>
      <c r="P3046" s="6">
        <f t="shared" si="189"/>
        <v>84.108974358974365</v>
      </c>
      <c r="Q3046" t="s">
        <v>8316</v>
      </c>
      <c r="R3046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9">
        <v>4000</v>
      </c>
      <c r="E3047" s="9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8">
        <f t="shared" si="188"/>
        <v>132.70650000000001</v>
      </c>
      <c r="P3047" s="6">
        <f t="shared" si="189"/>
        <v>82.941562500000003</v>
      </c>
      <c r="Q3047" t="s">
        <v>8316</v>
      </c>
      <c r="R304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9">
        <v>7900</v>
      </c>
      <c r="E3048" s="9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8">
        <f t="shared" si="188"/>
        <v>190.84810126582278</v>
      </c>
      <c r="P3048" s="6">
        <f t="shared" si="189"/>
        <v>259.94827586206895</v>
      </c>
      <c r="Q3048" t="s">
        <v>8316</v>
      </c>
      <c r="R3048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9">
        <v>500</v>
      </c>
      <c r="E3049" s="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8">
        <f t="shared" si="188"/>
        <v>149</v>
      </c>
      <c r="P3049" s="6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9">
        <v>5000</v>
      </c>
      <c r="E3050" s="9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8">
        <f t="shared" si="188"/>
        <v>166.4</v>
      </c>
      <c r="P3050" s="6">
        <f t="shared" si="189"/>
        <v>177.02127659574469</v>
      </c>
      <c r="Q3050" t="s">
        <v>8316</v>
      </c>
      <c r="R3050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9">
        <v>3750</v>
      </c>
      <c r="E3051" s="9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8">
        <f t="shared" si="188"/>
        <v>106.66666666666667</v>
      </c>
      <c r="P3051" s="6">
        <f t="shared" si="189"/>
        <v>74.074074074074076</v>
      </c>
      <c r="Q3051" t="s">
        <v>8316</v>
      </c>
      <c r="R3051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9">
        <v>600</v>
      </c>
      <c r="E3052" s="9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8">
        <f t="shared" si="188"/>
        <v>106</v>
      </c>
      <c r="P3052" s="6">
        <f t="shared" si="189"/>
        <v>70.666666666666671</v>
      </c>
      <c r="Q3052" t="s">
        <v>8316</v>
      </c>
      <c r="R3052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9">
        <v>3500</v>
      </c>
      <c r="E3053" s="9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8">
        <f t="shared" si="188"/>
        <v>23.62857142857143</v>
      </c>
      <c r="P3053" s="6">
        <f t="shared" si="189"/>
        <v>23.62857142857143</v>
      </c>
      <c r="Q3053" t="s">
        <v>8316</v>
      </c>
      <c r="R3053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9">
        <v>50000</v>
      </c>
      <c r="E3054" s="9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8">
        <f t="shared" si="188"/>
        <v>0.15</v>
      </c>
      <c r="P3054" s="6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9">
        <v>10000</v>
      </c>
      <c r="E3055" s="9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8">
        <f t="shared" si="188"/>
        <v>0.4</v>
      </c>
      <c r="P3055" s="6">
        <f t="shared" si="189"/>
        <v>13.333333333333334</v>
      </c>
      <c r="Q3055" t="s">
        <v>8316</v>
      </c>
      <c r="R3055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9">
        <v>300</v>
      </c>
      <c r="E3056" s="9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8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9">
        <v>20000</v>
      </c>
      <c r="E3057" s="9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8">
        <f t="shared" si="188"/>
        <v>5.0000000000000001E-3</v>
      </c>
      <c r="P3057" s="6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9">
        <v>25000</v>
      </c>
      <c r="E3058" s="9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8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9">
        <v>50000</v>
      </c>
      <c r="E3059" s="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8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8">
        <f t="shared" si="188"/>
        <v>1.6666666666666666E-2</v>
      </c>
      <c r="P3060" s="6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9">
        <v>15000</v>
      </c>
      <c r="E3061" s="9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8">
        <f t="shared" si="188"/>
        <v>3.0066666666666664</v>
      </c>
      <c r="P3061" s="6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9">
        <v>220000</v>
      </c>
      <c r="E3062" s="9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8">
        <f t="shared" si="188"/>
        <v>0.15227272727272728</v>
      </c>
      <c r="P3062" s="6">
        <f t="shared" si="189"/>
        <v>55.833333333333336</v>
      </c>
      <c r="Q3062" t="s">
        <v>8316</v>
      </c>
      <c r="R3062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9">
        <v>1000000</v>
      </c>
      <c r="E3063" s="9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8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9">
        <v>10000</v>
      </c>
      <c r="E3064" s="9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8">
        <f t="shared" si="188"/>
        <v>66.84</v>
      </c>
      <c r="P3064" s="6">
        <f t="shared" si="189"/>
        <v>99.761194029850742</v>
      </c>
      <c r="Q3064" t="s">
        <v>8316</v>
      </c>
      <c r="R3064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9">
        <v>3000</v>
      </c>
      <c r="E3065" s="9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8">
        <f t="shared" si="188"/>
        <v>19.566666666666666</v>
      </c>
      <c r="P3065" s="6">
        <f t="shared" si="189"/>
        <v>25.521739130434781</v>
      </c>
      <c r="Q3065" t="s">
        <v>8316</v>
      </c>
      <c r="R3065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9">
        <v>75000</v>
      </c>
      <c r="E3066" s="9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8">
        <f t="shared" si="188"/>
        <v>11.294666666666666</v>
      </c>
      <c r="P3066" s="6">
        <f t="shared" si="189"/>
        <v>117.65277777777777</v>
      </c>
      <c r="Q3066" t="s">
        <v>8316</v>
      </c>
      <c r="R3066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9">
        <v>25000</v>
      </c>
      <c r="E3067" s="9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8">
        <f t="shared" si="188"/>
        <v>0.04</v>
      </c>
      <c r="P3067" s="6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9">
        <v>350000</v>
      </c>
      <c r="E3068" s="9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8">
        <f t="shared" si="188"/>
        <v>11.985714285714286</v>
      </c>
      <c r="P3068" s="6">
        <f t="shared" si="189"/>
        <v>2796.6666666666665</v>
      </c>
      <c r="Q3068" t="s">
        <v>8316</v>
      </c>
      <c r="R3068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9">
        <v>8000</v>
      </c>
      <c r="E3069" s="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8">
        <f t="shared" si="188"/>
        <v>2.5</v>
      </c>
      <c r="P3069" s="6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9">
        <v>250000</v>
      </c>
      <c r="E3070" s="9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8">
        <f t="shared" si="188"/>
        <v>6.9999999999999993E-2</v>
      </c>
      <c r="P3070" s="6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9">
        <v>1000</v>
      </c>
      <c r="E3071" s="9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8">
        <f t="shared" si="188"/>
        <v>14.099999999999998</v>
      </c>
      <c r="P3071" s="6">
        <f t="shared" si="189"/>
        <v>20.142857142857142</v>
      </c>
      <c r="Q3071" t="s">
        <v>8316</v>
      </c>
      <c r="R3071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9">
        <v>10000</v>
      </c>
      <c r="E3072" s="9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8">
        <f t="shared" si="188"/>
        <v>3.34</v>
      </c>
      <c r="P3072" s="6">
        <f t="shared" si="189"/>
        <v>20.875</v>
      </c>
      <c r="Q3072" t="s">
        <v>8316</v>
      </c>
      <c r="R3072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9">
        <v>12000</v>
      </c>
      <c r="E3073" s="9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8">
        <f t="shared" si="188"/>
        <v>59.774999999999999</v>
      </c>
      <c r="P3073" s="6">
        <f t="shared" si="189"/>
        <v>61.307692307692307</v>
      </c>
      <c r="Q3073" t="s">
        <v>8316</v>
      </c>
      <c r="R3073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9">
        <v>12000</v>
      </c>
      <c r="E3074" s="9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8">
        <f t="shared" si="188"/>
        <v>1.6666666666666666E-2</v>
      </c>
      <c r="P3074" s="6">
        <f t="shared" si="189"/>
        <v>1</v>
      </c>
      <c r="Q3074" t="s">
        <v>8316</v>
      </c>
      <c r="R3074" t="s">
        <v>8356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9">
        <v>2800000</v>
      </c>
      <c r="E3075" s="9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8">
        <f t="shared" ref="O3075:O3138" si="192">E3075/D3075*100</f>
        <v>2.3035714285714284E-2</v>
      </c>
      <c r="P3075" s="6">
        <f t="shared" ref="P3075:P3138" si="193">AVERAGE(E3075/L3075)</f>
        <v>92.142857142857139</v>
      </c>
      <c r="Q3075" t="s">
        <v>8316</v>
      </c>
      <c r="R3075" t="s">
        <v>8356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8">
        <f t="shared" si="192"/>
        <v>8.8000000000000009E-2</v>
      </c>
      <c r="P3076" s="6">
        <f t="shared" si="193"/>
        <v>7.333333333333333</v>
      </c>
      <c r="Q3076" t="s">
        <v>8316</v>
      </c>
      <c r="R3076" t="s">
        <v>8356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9">
        <v>15000</v>
      </c>
      <c r="E3077" s="9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8">
        <f t="shared" si="192"/>
        <v>8.64</v>
      </c>
      <c r="P3077" s="6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9">
        <v>10000</v>
      </c>
      <c r="E3078" s="9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8">
        <f t="shared" si="192"/>
        <v>15.06</v>
      </c>
      <c r="P3078" s="6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8">
        <f t="shared" si="192"/>
        <v>0.47727272727272729</v>
      </c>
      <c r="P3079" s="6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9">
        <v>60000</v>
      </c>
      <c r="E3080" s="9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8">
        <f t="shared" si="192"/>
        <v>0.11833333333333333</v>
      </c>
      <c r="P3080" s="6">
        <f t="shared" si="193"/>
        <v>23.666666666666668</v>
      </c>
      <c r="Q3080" t="s">
        <v>8316</v>
      </c>
      <c r="R3080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9">
        <v>1333666</v>
      </c>
      <c r="E3081" s="9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8">
        <f t="shared" si="192"/>
        <v>0.8417399858735245</v>
      </c>
      <c r="P3081" s="6">
        <f t="shared" si="193"/>
        <v>415.77777777777777</v>
      </c>
      <c r="Q3081" t="s">
        <v>8316</v>
      </c>
      <c r="R3081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9">
        <v>2000000</v>
      </c>
      <c r="E3082" s="9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8">
        <f t="shared" si="192"/>
        <v>1.8799999999999997E-2</v>
      </c>
      <c r="P3082" s="6">
        <f t="shared" si="193"/>
        <v>53.714285714285715</v>
      </c>
      <c r="Q3082" t="s">
        <v>8316</v>
      </c>
      <c r="R3082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9">
        <v>1000000</v>
      </c>
      <c r="E3083" s="9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8">
        <f t="shared" si="192"/>
        <v>0.21029999999999999</v>
      </c>
      <c r="P3083" s="6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9">
        <v>9000</v>
      </c>
      <c r="E3084" s="9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8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9">
        <v>20000</v>
      </c>
      <c r="E3085" s="9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8">
        <f t="shared" si="192"/>
        <v>0.27999999999999997</v>
      </c>
      <c r="P3085" s="6">
        <f t="shared" si="193"/>
        <v>18.666666666666668</v>
      </c>
      <c r="Q3085" t="s">
        <v>8316</v>
      </c>
      <c r="R3085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9">
        <v>4059</v>
      </c>
      <c r="E3086" s="9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8">
        <f t="shared" si="192"/>
        <v>11.57920670115792</v>
      </c>
      <c r="P3086" s="6">
        <f t="shared" si="193"/>
        <v>78.333333333333329</v>
      </c>
      <c r="Q3086" t="s">
        <v>8316</v>
      </c>
      <c r="R3086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9">
        <v>25000</v>
      </c>
      <c r="E3087" s="9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8">
        <f t="shared" si="192"/>
        <v>2.44</v>
      </c>
      <c r="P3087" s="6">
        <f t="shared" si="193"/>
        <v>67.777777777777771</v>
      </c>
      <c r="Q3087" t="s">
        <v>8316</v>
      </c>
      <c r="R308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8">
        <f t="shared" si="192"/>
        <v>0.25</v>
      </c>
      <c r="P3088" s="6">
        <f t="shared" si="193"/>
        <v>16.666666666666668</v>
      </c>
      <c r="Q3088" t="s">
        <v>8316</v>
      </c>
      <c r="R3088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9">
        <v>20000</v>
      </c>
      <c r="E3089" s="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8">
        <f t="shared" si="192"/>
        <v>0.625</v>
      </c>
      <c r="P3089" s="6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9">
        <v>65000</v>
      </c>
      <c r="E3090" s="9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8">
        <f t="shared" si="192"/>
        <v>0.19384615384615383</v>
      </c>
      <c r="P3090" s="6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9">
        <v>25000</v>
      </c>
      <c r="E3091" s="9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8">
        <f t="shared" si="192"/>
        <v>23.416</v>
      </c>
      <c r="P3091" s="6">
        <f t="shared" si="193"/>
        <v>130.0888888888889</v>
      </c>
      <c r="Q3091" t="s">
        <v>8316</v>
      </c>
      <c r="R3091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9">
        <v>225000</v>
      </c>
      <c r="E3092" s="9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8">
        <f t="shared" si="192"/>
        <v>5.0808888888888886</v>
      </c>
      <c r="P3092" s="6">
        <f t="shared" si="193"/>
        <v>1270.2222222222222</v>
      </c>
      <c r="Q3092" t="s">
        <v>8316</v>
      </c>
      <c r="R3092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9">
        <v>5000</v>
      </c>
      <c r="E3093" s="9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8">
        <f t="shared" si="192"/>
        <v>15.920000000000002</v>
      </c>
      <c r="P3093" s="6">
        <f t="shared" si="193"/>
        <v>88.444444444444443</v>
      </c>
      <c r="Q3093" t="s">
        <v>8316</v>
      </c>
      <c r="R3093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9">
        <v>100000</v>
      </c>
      <c r="E3094" s="9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8">
        <f t="shared" si="192"/>
        <v>1.1831900000000002</v>
      </c>
      <c r="P3094" s="6">
        <f t="shared" si="193"/>
        <v>56.342380952380957</v>
      </c>
      <c r="Q3094" t="s">
        <v>8316</v>
      </c>
      <c r="R3094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8">
        <f t="shared" si="192"/>
        <v>22.75</v>
      </c>
      <c r="P3095" s="6">
        <f t="shared" si="193"/>
        <v>53.529411764705884</v>
      </c>
      <c r="Q3095" t="s">
        <v>8316</v>
      </c>
      <c r="R3095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9">
        <v>100000</v>
      </c>
      <c r="E3096" s="9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8">
        <f t="shared" si="192"/>
        <v>2.5000000000000001E-2</v>
      </c>
      <c r="P3096" s="6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9">
        <v>14920</v>
      </c>
      <c r="E3097" s="9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8">
        <f t="shared" si="192"/>
        <v>0.33512064343163539</v>
      </c>
      <c r="P3097" s="6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9">
        <v>20000</v>
      </c>
      <c r="E3098" s="9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8">
        <f t="shared" si="192"/>
        <v>3.9750000000000001</v>
      </c>
      <c r="P3098" s="6">
        <f t="shared" si="193"/>
        <v>56.785714285714285</v>
      </c>
      <c r="Q3098" t="s">
        <v>8316</v>
      </c>
      <c r="R3098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9">
        <v>10000</v>
      </c>
      <c r="E3099" s="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8">
        <f t="shared" si="192"/>
        <v>17.150000000000002</v>
      </c>
      <c r="P3099" s="6">
        <f t="shared" si="193"/>
        <v>40.833333333333336</v>
      </c>
      <c r="Q3099" t="s">
        <v>8316</v>
      </c>
      <c r="R3099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9">
        <v>48725</v>
      </c>
      <c r="E3100" s="9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8">
        <f t="shared" si="192"/>
        <v>3.6080041046690612</v>
      </c>
      <c r="P3100" s="6">
        <f t="shared" si="193"/>
        <v>65.111111111111114</v>
      </c>
      <c r="Q3100" t="s">
        <v>8316</v>
      </c>
      <c r="R3100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9">
        <v>2000</v>
      </c>
      <c r="E3101" s="9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8">
        <f t="shared" si="192"/>
        <v>13.900000000000002</v>
      </c>
      <c r="P3101" s="6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9">
        <v>12000</v>
      </c>
      <c r="E3102" s="9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8">
        <f t="shared" si="192"/>
        <v>15.225</v>
      </c>
      <c r="P3102" s="6">
        <f t="shared" si="193"/>
        <v>140.53846153846155</v>
      </c>
      <c r="Q3102" t="s">
        <v>8316</v>
      </c>
      <c r="R3102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8">
        <f t="shared" si="192"/>
        <v>12</v>
      </c>
      <c r="P3103" s="6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9">
        <v>16000</v>
      </c>
      <c r="E3104" s="9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8">
        <f t="shared" si="192"/>
        <v>39.112499999999997</v>
      </c>
      <c r="P3104" s="6">
        <f t="shared" si="193"/>
        <v>69.533333333333331</v>
      </c>
      <c r="Q3104" t="s">
        <v>8316</v>
      </c>
      <c r="R3104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9">
        <v>4100</v>
      </c>
      <c r="E3105" s="9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8">
        <f t="shared" si="192"/>
        <v>0.26829268292682928</v>
      </c>
      <c r="P3105" s="6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9">
        <v>4000</v>
      </c>
      <c r="E3106" s="9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8">
        <f t="shared" si="192"/>
        <v>29.625</v>
      </c>
      <c r="P3106" s="6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9">
        <v>5845</v>
      </c>
      <c r="E3107" s="9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8">
        <f t="shared" si="192"/>
        <v>42.360992301112063</v>
      </c>
      <c r="P3107" s="6">
        <f t="shared" si="193"/>
        <v>79.870967741935488</v>
      </c>
      <c r="Q3107" t="s">
        <v>8316</v>
      </c>
      <c r="R310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9">
        <v>1000</v>
      </c>
      <c r="E3108" s="9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8">
        <f t="shared" si="192"/>
        <v>4.1000000000000005</v>
      </c>
      <c r="P3108" s="6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9">
        <v>40000</v>
      </c>
      <c r="E3109" s="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8">
        <f t="shared" si="192"/>
        <v>19.762499999999999</v>
      </c>
      <c r="P3109" s="6">
        <f t="shared" si="193"/>
        <v>272.58620689655174</v>
      </c>
      <c r="Q3109" t="s">
        <v>8316</v>
      </c>
      <c r="R3109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9">
        <v>50000</v>
      </c>
      <c r="E3110" s="9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8">
        <f t="shared" si="192"/>
        <v>5.1999999999999998E-2</v>
      </c>
      <c r="P3110" s="6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9">
        <v>26500</v>
      </c>
      <c r="E3111" s="9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8">
        <f t="shared" si="192"/>
        <v>25.030188679245285</v>
      </c>
      <c r="P3111" s="6">
        <f t="shared" si="193"/>
        <v>58.184210526315788</v>
      </c>
      <c r="Q3111" t="s">
        <v>8316</v>
      </c>
      <c r="R3111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9">
        <v>25000</v>
      </c>
      <c r="E3112" s="9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8">
        <f t="shared" si="192"/>
        <v>0.04</v>
      </c>
      <c r="P3112" s="6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9">
        <v>20000</v>
      </c>
      <c r="E3113" s="9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8">
        <f t="shared" si="192"/>
        <v>26.640000000000004</v>
      </c>
      <c r="P3113" s="6">
        <f t="shared" si="193"/>
        <v>70.10526315789474</v>
      </c>
      <c r="Q3113" t="s">
        <v>8316</v>
      </c>
      <c r="R3113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9">
        <v>11000</v>
      </c>
      <c r="E3114" s="9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8">
        <f t="shared" si="192"/>
        <v>4.7363636363636363</v>
      </c>
      <c r="P3114" s="6">
        <f t="shared" si="193"/>
        <v>57.888888888888886</v>
      </c>
      <c r="Q3114" t="s">
        <v>8316</v>
      </c>
      <c r="R3114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9">
        <v>109225</v>
      </c>
      <c r="E3115" s="9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8">
        <f t="shared" si="192"/>
        <v>4.2435339894712749</v>
      </c>
      <c r="P3115" s="6">
        <f t="shared" si="193"/>
        <v>125.27027027027027</v>
      </c>
      <c r="Q3115" t="s">
        <v>8316</v>
      </c>
      <c r="R3115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9">
        <v>75000</v>
      </c>
      <c r="E3116" s="9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8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9">
        <v>10000</v>
      </c>
      <c r="E3117" s="9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8">
        <f t="shared" si="192"/>
        <v>3</v>
      </c>
      <c r="P3117" s="6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9">
        <v>750</v>
      </c>
      <c r="E3118" s="9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8">
        <f t="shared" si="192"/>
        <v>57.333333333333336</v>
      </c>
      <c r="P3118" s="6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9">
        <v>1000</v>
      </c>
      <c r="E3119" s="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8">
        <f t="shared" si="192"/>
        <v>0.1</v>
      </c>
      <c r="P3119" s="6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9">
        <v>500000</v>
      </c>
      <c r="E3120" s="9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8">
        <f t="shared" si="192"/>
        <v>0.31</v>
      </c>
      <c r="P3120" s="6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9">
        <v>10000</v>
      </c>
      <c r="E3121" s="9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8">
        <f t="shared" si="192"/>
        <v>0.05</v>
      </c>
      <c r="P3121" s="6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8">
        <f t="shared" si="192"/>
        <v>9.8461538461538465E-3</v>
      </c>
      <c r="P3122" s="6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8">
        <f t="shared" si="192"/>
        <v>0.66666666666666674</v>
      </c>
      <c r="P3123" s="6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9">
        <v>199</v>
      </c>
      <c r="E3124" s="9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8">
        <f t="shared" si="192"/>
        <v>58.291457286432156</v>
      </c>
      <c r="P3124" s="6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9">
        <v>125000</v>
      </c>
      <c r="E3125" s="9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8">
        <f t="shared" si="192"/>
        <v>68.153599999999997</v>
      </c>
      <c r="P3125" s="6">
        <f t="shared" si="193"/>
        <v>244.80459770114942</v>
      </c>
      <c r="Q3125" t="s">
        <v>8316</v>
      </c>
      <c r="R3125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9">
        <v>800000</v>
      </c>
      <c r="E3126" s="9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8">
        <f t="shared" si="192"/>
        <v>3.2499999999999999E-3</v>
      </c>
      <c r="P3126" s="6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9">
        <v>1500000</v>
      </c>
      <c r="E3127" s="9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8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9">
        <v>25000</v>
      </c>
      <c r="E3128" s="9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8">
        <f t="shared" si="192"/>
        <v>4.16</v>
      </c>
      <c r="P3128" s="6">
        <f t="shared" si="193"/>
        <v>61.176470588235297</v>
      </c>
      <c r="Q3128" t="s">
        <v>8316</v>
      </c>
      <c r="R3128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9">
        <v>100000</v>
      </c>
      <c r="E3129" s="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8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9">
        <v>15000</v>
      </c>
      <c r="E3130" s="9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8">
        <f t="shared" si="192"/>
        <v>108.60666666666667</v>
      </c>
      <c r="P3130" s="6">
        <f t="shared" si="193"/>
        <v>139.23931623931625</v>
      </c>
      <c r="Q3130" t="s">
        <v>8316</v>
      </c>
      <c r="R3130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9">
        <v>1250</v>
      </c>
      <c r="E3131" s="9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8">
        <f t="shared" si="192"/>
        <v>0.8</v>
      </c>
      <c r="P3131" s="6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9">
        <v>10000</v>
      </c>
      <c r="E3132" s="9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8">
        <f t="shared" si="192"/>
        <v>3.75</v>
      </c>
      <c r="P3132" s="6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9">
        <v>4100</v>
      </c>
      <c r="E3133" s="9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8">
        <f t="shared" si="192"/>
        <v>15.731707317073171</v>
      </c>
      <c r="P3133" s="6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9">
        <v>30000</v>
      </c>
      <c r="E3134" s="9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8">
        <f t="shared" si="192"/>
        <v>3.3333333333333333E-2</v>
      </c>
      <c r="P3134" s="6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9">
        <v>500</v>
      </c>
      <c r="E3135" s="9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8">
        <f t="shared" si="192"/>
        <v>108</v>
      </c>
      <c r="P3135" s="6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9">
        <v>1000</v>
      </c>
      <c r="E3136" s="9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8">
        <f t="shared" si="192"/>
        <v>22.5</v>
      </c>
      <c r="P3136" s="6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9">
        <v>777</v>
      </c>
      <c r="E3137" s="9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8">
        <f t="shared" si="192"/>
        <v>20.849420849420849</v>
      </c>
      <c r="P3137" s="6">
        <f t="shared" si="193"/>
        <v>23.142857142857142</v>
      </c>
      <c r="Q3137" t="s">
        <v>8316</v>
      </c>
      <c r="R313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9">
        <v>500</v>
      </c>
      <c r="E3138" s="9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8">
        <f t="shared" si="192"/>
        <v>127.8</v>
      </c>
      <c r="P3138" s="6">
        <f t="shared" si="193"/>
        <v>29.045454545454547</v>
      </c>
      <c r="Q3138" t="s">
        <v>8316</v>
      </c>
      <c r="R3138" t="s">
        <v>8317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9">
        <v>1500</v>
      </c>
      <c r="E3139" s="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8">
        <f t="shared" ref="O3139:O3202" si="196">E3139/D3139*100</f>
        <v>3.3333333333333335</v>
      </c>
      <c r="P3139" s="6">
        <f t="shared" ref="P3139:P3202" si="197">AVERAGE(E3139/L3139)</f>
        <v>50</v>
      </c>
      <c r="Q3139" t="s">
        <v>8316</v>
      </c>
      <c r="R3139" t="s">
        <v>8317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9">
        <v>200</v>
      </c>
      <c r="E3140" s="9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8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9">
        <v>50000</v>
      </c>
      <c r="E3141" s="9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8">
        <f t="shared" si="196"/>
        <v>5.4</v>
      </c>
      <c r="P3141" s="6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8">
        <f t="shared" si="196"/>
        <v>0.96</v>
      </c>
      <c r="P3142" s="6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8">
        <f t="shared" si="196"/>
        <v>51.6</v>
      </c>
      <c r="P3143" s="6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9">
        <v>2750</v>
      </c>
      <c r="E3144" s="9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8">
        <f t="shared" si="196"/>
        <v>1.6363636363636365</v>
      </c>
      <c r="P3144" s="6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9">
        <v>700</v>
      </c>
      <c r="E3145" s="9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8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9">
        <v>10000</v>
      </c>
      <c r="E3146" s="9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8">
        <f t="shared" si="196"/>
        <v>75.400000000000006</v>
      </c>
      <c r="P3146" s="6">
        <f t="shared" si="197"/>
        <v>251.33333333333334</v>
      </c>
      <c r="Q3146" t="s">
        <v>8316</v>
      </c>
      <c r="R3146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9">
        <v>25000</v>
      </c>
      <c r="E3147" s="9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8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9">
        <v>50000</v>
      </c>
      <c r="E3148" s="9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8">
        <f t="shared" si="196"/>
        <v>10.5</v>
      </c>
      <c r="P3148" s="6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9">
        <v>20000</v>
      </c>
      <c r="E3149" s="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8">
        <f t="shared" si="196"/>
        <v>117.52499999999999</v>
      </c>
      <c r="P3149" s="6">
        <f t="shared" si="197"/>
        <v>110.35211267605634</v>
      </c>
      <c r="Q3149" t="s">
        <v>8316</v>
      </c>
      <c r="R3149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9">
        <v>1800</v>
      </c>
      <c r="E3150" s="9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8">
        <f t="shared" si="196"/>
        <v>131.16666666666669</v>
      </c>
      <c r="P3150" s="6">
        <f t="shared" si="197"/>
        <v>41.421052631578945</v>
      </c>
      <c r="Q3150" t="s">
        <v>8316</v>
      </c>
      <c r="R3150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9">
        <v>1250</v>
      </c>
      <c r="E3151" s="9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8">
        <f t="shared" si="196"/>
        <v>104</v>
      </c>
      <c r="P3151" s="6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9">
        <v>3500</v>
      </c>
      <c r="E3152" s="9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8">
        <f t="shared" si="196"/>
        <v>101</v>
      </c>
      <c r="P3152" s="6">
        <f t="shared" si="197"/>
        <v>33.990384615384613</v>
      </c>
      <c r="Q3152" t="s">
        <v>8316</v>
      </c>
      <c r="R3152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9">
        <v>3500</v>
      </c>
      <c r="E3153" s="9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8">
        <f t="shared" si="196"/>
        <v>100.4</v>
      </c>
      <c r="P3153" s="6">
        <f t="shared" si="197"/>
        <v>103.35294117647059</v>
      </c>
      <c r="Q3153" t="s">
        <v>8316</v>
      </c>
      <c r="R3153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9">
        <v>2200</v>
      </c>
      <c r="E3154" s="9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8">
        <f t="shared" si="196"/>
        <v>105.95454545454545</v>
      </c>
      <c r="P3154" s="6">
        <f t="shared" si="197"/>
        <v>34.791044776119406</v>
      </c>
      <c r="Q3154" t="s">
        <v>8316</v>
      </c>
      <c r="R3154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9">
        <v>3000</v>
      </c>
      <c r="E3155" s="9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8">
        <f t="shared" si="196"/>
        <v>335.58333333333337</v>
      </c>
      <c r="P3155" s="6">
        <f t="shared" si="197"/>
        <v>41.773858921161825</v>
      </c>
      <c r="Q3155" t="s">
        <v>8316</v>
      </c>
      <c r="R3155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9">
        <v>7000</v>
      </c>
      <c r="E3156" s="9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8">
        <f t="shared" si="196"/>
        <v>112.92857142857142</v>
      </c>
      <c r="P3156" s="6">
        <f t="shared" si="197"/>
        <v>64.268292682926827</v>
      </c>
      <c r="Q3156" t="s">
        <v>8316</v>
      </c>
      <c r="R3156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9">
        <v>5000</v>
      </c>
      <c r="E3157" s="9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8">
        <f t="shared" si="196"/>
        <v>188.50460000000001</v>
      </c>
      <c r="P3157" s="6">
        <f t="shared" si="197"/>
        <v>31.209370860927152</v>
      </c>
      <c r="Q3157" t="s">
        <v>8316</v>
      </c>
      <c r="R315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9">
        <v>5500</v>
      </c>
      <c r="E3158" s="9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8">
        <f t="shared" si="196"/>
        <v>101.81818181818181</v>
      </c>
      <c r="P3158" s="6">
        <f t="shared" si="197"/>
        <v>62.921348314606739</v>
      </c>
      <c r="Q3158" t="s">
        <v>8316</v>
      </c>
      <c r="R3158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9">
        <v>4000</v>
      </c>
      <c r="E3159" s="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8">
        <f t="shared" si="196"/>
        <v>101</v>
      </c>
      <c r="P3159" s="6">
        <f t="shared" si="197"/>
        <v>98.536585365853654</v>
      </c>
      <c r="Q3159" t="s">
        <v>8316</v>
      </c>
      <c r="R3159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9">
        <v>5000</v>
      </c>
      <c r="E3160" s="9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8">
        <f t="shared" si="196"/>
        <v>113.99999999999999</v>
      </c>
      <c r="P3160" s="6">
        <f t="shared" si="197"/>
        <v>82.608695652173907</v>
      </c>
      <c r="Q3160" t="s">
        <v>8316</v>
      </c>
      <c r="R3160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9">
        <v>1500</v>
      </c>
      <c r="E3161" s="9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8">
        <f t="shared" si="196"/>
        <v>133.48133333333334</v>
      </c>
      <c r="P3161" s="6">
        <f t="shared" si="197"/>
        <v>38.504230769230773</v>
      </c>
      <c r="Q3161" t="s">
        <v>8316</v>
      </c>
      <c r="R3161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9">
        <v>4500</v>
      </c>
      <c r="E3162" s="9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8">
        <f t="shared" si="196"/>
        <v>101.53333333333335</v>
      </c>
      <c r="P3162" s="6">
        <f t="shared" si="197"/>
        <v>80.15789473684211</v>
      </c>
      <c r="Q3162" t="s">
        <v>8316</v>
      </c>
      <c r="R3162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9">
        <v>2000</v>
      </c>
      <c r="E3163" s="9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8">
        <f t="shared" si="196"/>
        <v>105.1</v>
      </c>
      <c r="P3163" s="6">
        <f t="shared" si="197"/>
        <v>28.405405405405407</v>
      </c>
      <c r="Q3163" t="s">
        <v>8316</v>
      </c>
      <c r="R3163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9">
        <v>4000</v>
      </c>
      <c r="E3164" s="9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8">
        <f t="shared" si="196"/>
        <v>127.15</v>
      </c>
      <c r="P3164" s="6">
        <f t="shared" si="197"/>
        <v>80.730158730158735</v>
      </c>
      <c r="Q3164" t="s">
        <v>8316</v>
      </c>
      <c r="R3164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9">
        <v>13000</v>
      </c>
      <c r="E3165" s="9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8">
        <f t="shared" si="196"/>
        <v>111.15384615384616</v>
      </c>
      <c r="P3165" s="6">
        <f t="shared" si="197"/>
        <v>200.69444444444446</v>
      </c>
      <c r="Q3165" t="s">
        <v>8316</v>
      </c>
      <c r="R3165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9">
        <v>2500</v>
      </c>
      <c r="E3166" s="9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8">
        <f t="shared" si="196"/>
        <v>106.76</v>
      </c>
      <c r="P3166" s="6">
        <f t="shared" si="197"/>
        <v>37.591549295774648</v>
      </c>
      <c r="Q3166" t="s">
        <v>8316</v>
      </c>
      <c r="R3166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9">
        <v>750</v>
      </c>
      <c r="E3167" s="9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8">
        <f t="shared" si="196"/>
        <v>162.66666666666666</v>
      </c>
      <c r="P3167" s="6">
        <f t="shared" si="197"/>
        <v>58.095238095238095</v>
      </c>
      <c r="Q3167" t="s">
        <v>8316</v>
      </c>
      <c r="R316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9">
        <v>35000</v>
      </c>
      <c r="E3168" s="9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8">
        <f t="shared" si="196"/>
        <v>160.22808571428573</v>
      </c>
      <c r="P3168" s="6">
        <f t="shared" si="197"/>
        <v>60.300892473118282</v>
      </c>
      <c r="Q3168" t="s">
        <v>8316</v>
      </c>
      <c r="R3168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9">
        <v>3000</v>
      </c>
      <c r="E3169" s="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8">
        <f t="shared" si="196"/>
        <v>116.16666666666666</v>
      </c>
      <c r="P3169" s="6">
        <f t="shared" si="197"/>
        <v>63.363636363636367</v>
      </c>
      <c r="Q3169" t="s">
        <v>8316</v>
      </c>
      <c r="R3169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9">
        <v>2500</v>
      </c>
      <c r="E3170" s="9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8">
        <f t="shared" si="196"/>
        <v>124.2</v>
      </c>
      <c r="P3170" s="6">
        <f t="shared" si="197"/>
        <v>50.901639344262293</v>
      </c>
      <c r="Q3170" t="s">
        <v>8316</v>
      </c>
      <c r="R3170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9">
        <v>8000</v>
      </c>
      <c r="E3171" s="9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8">
        <f t="shared" si="196"/>
        <v>103.01249999999999</v>
      </c>
      <c r="P3171" s="6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9">
        <v>2000</v>
      </c>
      <c r="E3172" s="9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8">
        <f t="shared" si="196"/>
        <v>112.25</v>
      </c>
      <c r="P3172" s="6">
        <f t="shared" si="197"/>
        <v>31.619718309859156</v>
      </c>
      <c r="Q3172" t="s">
        <v>8316</v>
      </c>
      <c r="R3172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9">
        <v>7000</v>
      </c>
      <c r="E3173" s="9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8">
        <f t="shared" si="196"/>
        <v>108.8142857142857</v>
      </c>
      <c r="P3173" s="6">
        <f t="shared" si="197"/>
        <v>65.102564102564102</v>
      </c>
      <c r="Q3173" t="s">
        <v>8316</v>
      </c>
      <c r="R3173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9">
        <v>2000</v>
      </c>
      <c r="E3174" s="9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8">
        <f t="shared" si="196"/>
        <v>114.99999999999999</v>
      </c>
      <c r="P3174" s="6">
        <f t="shared" si="197"/>
        <v>79.310344827586206</v>
      </c>
      <c r="Q3174" t="s">
        <v>8316</v>
      </c>
      <c r="R3174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9">
        <v>10000</v>
      </c>
      <c r="E3175" s="9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8">
        <f t="shared" si="196"/>
        <v>103</v>
      </c>
      <c r="P3175" s="6">
        <f t="shared" si="197"/>
        <v>139.18918918918919</v>
      </c>
      <c r="Q3175" t="s">
        <v>8316</v>
      </c>
      <c r="R3175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9">
        <v>3000</v>
      </c>
      <c r="E3176" s="9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8">
        <f t="shared" si="196"/>
        <v>101.13333333333334</v>
      </c>
      <c r="P3176" s="6">
        <f t="shared" si="197"/>
        <v>131.91304347826087</v>
      </c>
      <c r="Q3176" t="s">
        <v>8316</v>
      </c>
      <c r="R3176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9">
        <v>5000</v>
      </c>
      <c r="E3177" s="9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8">
        <f t="shared" si="196"/>
        <v>109.55999999999999</v>
      </c>
      <c r="P3177" s="6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9">
        <v>1900</v>
      </c>
      <c r="E3178" s="9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8">
        <f t="shared" si="196"/>
        <v>114.8421052631579</v>
      </c>
      <c r="P3178" s="6">
        <f t="shared" si="197"/>
        <v>39.672727272727272</v>
      </c>
      <c r="Q3178" t="s">
        <v>8316</v>
      </c>
      <c r="R3178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9">
        <v>2500</v>
      </c>
      <c r="E3179" s="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8">
        <f t="shared" si="196"/>
        <v>117.39999999999999</v>
      </c>
      <c r="P3179" s="6">
        <f t="shared" si="197"/>
        <v>57.549019607843135</v>
      </c>
      <c r="Q3179" t="s">
        <v>8316</v>
      </c>
      <c r="R3179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9">
        <v>1500</v>
      </c>
      <c r="E3180" s="9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8">
        <f t="shared" si="196"/>
        <v>171.73333333333335</v>
      </c>
      <c r="P3180" s="6">
        <f t="shared" si="197"/>
        <v>33.025641025641029</v>
      </c>
      <c r="Q3180" t="s">
        <v>8316</v>
      </c>
      <c r="R3180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9">
        <v>4200</v>
      </c>
      <c r="E3181" s="9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8">
        <f t="shared" si="196"/>
        <v>114.16238095238094</v>
      </c>
      <c r="P3181" s="6">
        <f t="shared" si="197"/>
        <v>77.335806451612896</v>
      </c>
      <c r="Q3181" t="s">
        <v>8316</v>
      </c>
      <c r="R3181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9">
        <v>1200</v>
      </c>
      <c r="E3182" s="9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8">
        <f t="shared" si="196"/>
        <v>119.75</v>
      </c>
      <c r="P3182" s="6">
        <f t="shared" si="197"/>
        <v>31.933333333333334</v>
      </c>
      <c r="Q3182" t="s">
        <v>8316</v>
      </c>
      <c r="R3182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9">
        <v>500</v>
      </c>
      <c r="E3183" s="9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8">
        <f t="shared" si="196"/>
        <v>109.00000000000001</v>
      </c>
      <c r="P3183" s="6">
        <f t="shared" si="197"/>
        <v>36.333333333333336</v>
      </c>
      <c r="Q3183" t="s">
        <v>8316</v>
      </c>
      <c r="R3183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9">
        <v>7000</v>
      </c>
      <c r="E3184" s="9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8">
        <f t="shared" si="196"/>
        <v>100.88571428571429</v>
      </c>
      <c r="P3184" s="6">
        <f t="shared" si="197"/>
        <v>46.768211920529801</v>
      </c>
      <c r="Q3184" t="s">
        <v>8316</v>
      </c>
      <c r="R3184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9">
        <v>2500</v>
      </c>
      <c r="E3185" s="9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8">
        <f t="shared" si="196"/>
        <v>109.00000000000001</v>
      </c>
      <c r="P3185" s="6">
        <f t="shared" si="197"/>
        <v>40.073529411764703</v>
      </c>
      <c r="Q3185" t="s">
        <v>8316</v>
      </c>
      <c r="R3185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9">
        <v>4300</v>
      </c>
      <c r="E3186" s="9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8">
        <f t="shared" si="196"/>
        <v>107.20930232558139</v>
      </c>
      <c r="P3186" s="6">
        <f t="shared" si="197"/>
        <v>100.21739130434783</v>
      </c>
      <c r="Q3186" t="s">
        <v>8316</v>
      </c>
      <c r="R3186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9">
        <v>1000</v>
      </c>
      <c r="E3187" s="9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8">
        <f t="shared" si="196"/>
        <v>100</v>
      </c>
      <c r="P3187" s="6">
        <f t="shared" si="197"/>
        <v>41.666666666666664</v>
      </c>
      <c r="Q3187" t="s">
        <v>8316</v>
      </c>
      <c r="R318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9">
        <v>3200</v>
      </c>
      <c r="E3188" s="9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8">
        <f t="shared" si="196"/>
        <v>102.18750000000001</v>
      </c>
      <c r="P3188" s="6">
        <f t="shared" si="197"/>
        <v>46.714285714285715</v>
      </c>
      <c r="Q3188" t="s">
        <v>8316</v>
      </c>
      <c r="R3188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9">
        <v>15000</v>
      </c>
      <c r="E3189" s="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8">
        <f t="shared" si="196"/>
        <v>116.29333333333334</v>
      </c>
      <c r="P3189" s="6">
        <f t="shared" si="197"/>
        <v>71.491803278688522</v>
      </c>
      <c r="Q3189" t="s">
        <v>8316</v>
      </c>
      <c r="R3189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9">
        <v>200</v>
      </c>
      <c r="E3190" s="9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8">
        <f t="shared" si="196"/>
        <v>65</v>
      </c>
      <c r="P3190" s="6">
        <f t="shared" si="197"/>
        <v>14.444444444444445</v>
      </c>
      <c r="Q3190" t="s">
        <v>8316</v>
      </c>
      <c r="R3190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9">
        <v>55000</v>
      </c>
      <c r="E3191" s="9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8">
        <f t="shared" si="196"/>
        <v>12.327272727272726</v>
      </c>
      <c r="P3191" s="6">
        <f t="shared" si="197"/>
        <v>356.84210526315792</v>
      </c>
      <c r="Q3191" t="s">
        <v>8316</v>
      </c>
      <c r="R3191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9">
        <v>4000</v>
      </c>
      <c r="E3192" s="9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8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9">
        <v>3750</v>
      </c>
      <c r="E3193" s="9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8">
        <f t="shared" si="196"/>
        <v>4.0266666666666664</v>
      </c>
      <c r="P3193" s="6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9">
        <v>10000</v>
      </c>
      <c r="E3194" s="9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8">
        <f t="shared" si="196"/>
        <v>1.02</v>
      </c>
      <c r="P3194" s="6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9">
        <v>5000</v>
      </c>
      <c r="E3195" s="9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8">
        <f t="shared" si="196"/>
        <v>11.74</v>
      </c>
      <c r="P3195" s="6">
        <f t="shared" si="197"/>
        <v>24.458333333333332</v>
      </c>
      <c r="Q3195" t="s">
        <v>8316</v>
      </c>
      <c r="R3195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9">
        <v>11000</v>
      </c>
      <c r="E3196" s="9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8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9">
        <v>3500</v>
      </c>
      <c r="E3197" s="9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8">
        <f t="shared" si="196"/>
        <v>59.142857142857139</v>
      </c>
      <c r="P3197" s="6">
        <f t="shared" si="197"/>
        <v>53.07692307692308</v>
      </c>
      <c r="Q3197" t="s">
        <v>8316</v>
      </c>
      <c r="R319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9">
        <v>3000000</v>
      </c>
      <c r="E3198" s="9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8">
        <f t="shared" si="196"/>
        <v>0.06</v>
      </c>
      <c r="P3198" s="6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9">
        <v>10000</v>
      </c>
      <c r="E3199" s="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8">
        <f t="shared" si="196"/>
        <v>11.450000000000001</v>
      </c>
      <c r="P3199" s="6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9">
        <v>30000</v>
      </c>
      <c r="E3200" s="9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8">
        <f t="shared" si="196"/>
        <v>0.36666666666666664</v>
      </c>
      <c r="P3200" s="6">
        <f t="shared" si="197"/>
        <v>36.666666666666664</v>
      </c>
      <c r="Q3200" t="s">
        <v>8316</v>
      </c>
      <c r="R3200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9">
        <v>5000</v>
      </c>
      <c r="E3201" s="9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8">
        <f t="shared" si="196"/>
        <v>52.16</v>
      </c>
      <c r="P3201" s="6">
        <f t="shared" si="197"/>
        <v>49.20754716981132</v>
      </c>
      <c r="Q3201" t="s">
        <v>8316</v>
      </c>
      <c r="R3201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9">
        <v>50000</v>
      </c>
      <c r="E3202" s="9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8">
        <f t="shared" si="196"/>
        <v>2E-3</v>
      </c>
      <c r="P3202" s="6">
        <f t="shared" si="197"/>
        <v>1</v>
      </c>
      <c r="Q3202" t="s">
        <v>8316</v>
      </c>
      <c r="R3202" t="s">
        <v>8358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9">
        <v>2000</v>
      </c>
      <c r="E3203" s="9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8">
        <f t="shared" ref="O3203:O3266" si="200">E3203/D3203*100</f>
        <v>1.25</v>
      </c>
      <c r="P3203" s="6">
        <f t="shared" ref="P3203:P3266" si="201">AVERAGE(E3203/L3203)</f>
        <v>12.5</v>
      </c>
      <c r="Q3203" t="s">
        <v>8316</v>
      </c>
      <c r="R3203" t="s">
        <v>8358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9">
        <v>5000</v>
      </c>
      <c r="E3204" s="9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8">
        <f t="shared" si="200"/>
        <v>54.52</v>
      </c>
      <c r="P3204" s="6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9">
        <v>1000</v>
      </c>
      <c r="E3205" s="9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8">
        <f t="shared" si="200"/>
        <v>25</v>
      </c>
      <c r="P3205" s="6">
        <f t="shared" si="201"/>
        <v>41.666666666666664</v>
      </c>
      <c r="Q3205" t="s">
        <v>8316</v>
      </c>
      <c r="R3205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9">
        <v>500</v>
      </c>
      <c r="E3206" s="9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8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9">
        <v>8000</v>
      </c>
      <c r="E3207" s="9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8">
        <f t="shared" si="200"/>
        <v>3.4125000000000001</v>
      </c>
      <c r="P3207" s="6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9">
        <v>5000</v>
      </c>
      <c r="E3208" s="9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8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9">
        <v>5500</v>
      </c>
      <c r="E3209" s="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8">
        <f t="shared" si="200"/>
        <v>46.36363636363636</v>
      </c>
      <c r="P3209" s="6">
        <f t="shared" si="201"/>
        <v>70.833333333333329</v>
      </c>
      <c r="Q3209" t="s">
        <v>8316</v>
      </c>
      <c r="R3209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9">
        <v>5000</v>
      </c>
      <c r="E3210" s="9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8">
        <f t="shared" si="200"/>
        <v>103.49999999999999</v>
      </c>
      <c r="P3210" s="6">
        <f t="shared" si="201"/>
        <v>63.109756097560975</v>
      </c>
      <c r="Q3210" t="s">
        <v>8316</v>
      </c>
      <c r="R3210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9">
        <v>9500</v>
      </c>
      <c r="E3211" s="9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8">
        <f t="shared" si="200"/>
        <v>119.32315789473684</v>
      </c>
      <c r="P3211" s="6">
        <f t="shared" si="201"/>
        <v>50.157964601769912</v>
      </c>
      <c r="Q3211" t="s">
        <v>8316</v>
      </c>
      <c r="R3211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9">
        <v>3000</v>
      </c>
      <c r="E3212" s="9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8">
        <f t="shared" si="200"/>
        <v>125.76666666666667</v>
      </c>
      <c r="P3212" s="6">
        <f t="shared" si="201"/>
        <v>62.883333333333333</v>
      </c>
      <c r="Q3212" t="s">
        <v>8316</v>
      </c>
      <c r="R3212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9">
        <v>23000</v>
      </c>
      <c r="E3213" s="9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8">
        <f t="shared" si="200"/>
        <v>119.74347826086958</v>
      </c>
      <c r="P3213" s="6">
        <f t="shared" si="201"/>
        <v>85.531055900621112</v>
      </c>
      <c r="Q3213" t="s">
        <v>8316</v>
      </c>
      <c r="R3213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9">
        <v>4000</v>
      </c>
      <c r="E3214" s="9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8">
        <f t="shared" si="200"/>
        <v>126.25</v>
      </c>
      <c r="P3214" s="6">
        <f t="shared" si="201"/>
        <v>53.723404255319146</v>
      </c>
      <c r="Q3214" t="s">
        <v>8316</v>
      </c>
      <c r="R3214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9">
        <v>6000</v>
      </c>
      <c r="E3215" s="9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8">
        <f t="shared" si="200"/>
        <v>100.11666666666667</v>
      </c>
      <c r="P3215" s="6">
        <f t="shared" si="201"/>
        <v>127.80851063829788</v>
      </c>
      <c r="Q3215" t="s">
        <v>8316</v>
      </c>
      <c r="R3215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9">
        <v>12000</v>
      </c>
      <c r="E3216" s="9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8">
        <f t="shared" si="200"/>
        <v>102.13333333333334</v>
      </c>
      <c r="P3216" s="6">
        <f t="shared" si="201"/>
        <v>106.57391304347826</v>
      </c>
      <c r="Q3216" t="s">
        <v>8316</v>
      </c>
      <c r="R3216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9">
        <v>35000</v>
      </c>
      <c r="E3217" s="9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8">
        <f t="shared" si="200"/>
        <v>100.35142857142858</v>
      </c>
      <c r="P3217" s="6">
        <f t="shared" si="201"/>
        <v>262.11194029850748</v>
      </c>
      <c r="Q3217" t="s">
        <v>8316</v>
      </c>
      <c r="R321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9">
        <v>2000</v>
      </c>
      <c r="E3218" s="9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8">
        <f t="shared" si="200"/>
        <v>100.05</v>
      </c>
      <c r="P3218" s="6">
        <f t="shared" si="201"/>
        <v>57.171428571428571</v>
      </c>
      <c r="Q3218" t="s">
        <v>8316</v>
      </c>
      <c r="R3218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9">
        <v>4500</v>
      </c>
      <c r="E3219" s="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8">
        <f t="shared" si="200"/>
        <v>116.02222222222223</v>
      </c>
      <c r="P3219" s="6">
        <f t="shared" si="201"/>
        <v>50.20192307692308</v>
      </c>
      <c r="Q3219" t="s">
        <v>8316</v>
      </c>
      <c r="R3219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9">
        <v>12000</v>
      </c>
      <c r="E3220" s="9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8">
        <f t="shared" si="200"/>
        <v>102.1</v>
      </c>
      <c r="P3220" s="6">
        <f t="shared" si="201"/>
        <v>66.586956521739125</v>
      </c>
      <c r="Q3220" t="s">
        <v>8316</v>
      </c>
      <c r="R3220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9">
        <v>20000</v>
      </c>
      <c r="E3221" s="9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8">
        <f t="shared" si="200"/>
        <v>100.11000000000001</v>
      </c>
      <c r="P3221" s="6">
        <f t="shared" si="201"/>
        <v>168.25210084033614</v>
      </c>
      <c r="Q3221" t="s">
        <v>8316</v>
      </c>
      <c r="R3221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9">
        <v>15000</v>
      </c>
      <c r="E3222" s="9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8">
        <f t="shared" si="200"/>
        <v>100.84</v>
      </c>
      <c r="P3222" s="6">
        <f t="shared" si="201"/>
        <v>256.37288135593218</v>
      </c>
      <c r="Q3222" t="s">
        <v>8316</v>
      </c>
      <c r="R3222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9">
        <v>4000</v>
      </c>
      <c r="E3223" s="9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8">
        <f t="shared" si="200"/>
        <v>103.42499999999998</v>
      </c>
      <c r="P3223" s="6">
        <f t="shared" si="201"/>
        <v>36.610619469026545</v>
      </c>
      <c r="Q3223" t="s">
        <v>8316</v>
      </c>
      <c r="R3223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9">
        <v>2500</v>
      </c>
      <c r="E3224" s="9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8">
        <f t="shared" si="200"/>
        <v>124.8</v>
      </c>
      <c r="P3224" s="6">
        <f t="shared" si="201"/>
        <v>37.142857142857146</v>
      </c>
      <c r="Q3224" t="s">
        <v>8316</v>
      </c>
      <c r="R3224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9">
        <v>3100</v>
      </c>
      <c r="E3225" s="9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8">
        <f t="shared" si="200"/>
        <v>109.51612903225806</v>
      </c>
      <c r="P3225" s="6">
        <f t="shared" si="201"/>
        <v>45.878378378378379</v>
      </c>
      <c r="Q3225" t="s">
        <v>8316</v>
      </c>
      <c r="R3225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9">
        <v>30000</v>
      </c>
      <c r="E3226" s="9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8">
        <f t="shared" si="200"/>
        <v>102.03333333333333</v>
      </c>
      <c r="P3226" s="6">
        <f t="shared" si="201"/>
        <v>141.71296296296296</v>
      </c>
      <c r="Q3226" t="s">
        <v>8316</v>
      </c>
      <c r="R3226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9">
        <v>2000</v>
      </c>
      <c r="E3227" s="9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8">
        <f t="shared" si="200"/>
        <v>102.35000000000001</v>
      </c>
      <c r="P3227" s="6">
        <f t="shared" si="201"/>
        <v>52.487179487179489</v>
      </c>
      <c r="Q3227" t="s">
        <v>8316</v>
      </c>
      <c r="R322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9">
        <v>1200</v>
      </c>
      <c r="E3228" s="9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8">
        <f t="shared" si="200"/>
        <v>104.16666666666667</v>
      </c>
      <c r="P3228" s="6">
        <f t="shared" si="201"/>
        <v>59.523809523809526</v>
      </c>
      <c r="Q3228" t="s">
        <v>8316</v>
      </c>
      <c r="R3228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9">
        <v>1200</v>
      </c>
      <c r="E3229" s="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8">
        <f t="shared" si="200"/>
        <v>125</v>
      </c>
      <c r="P3229" s="6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9">
        <v>7000</v>
      </c>
      <c r="E3230" s="9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8">
        <f t="shared" si="200"/>
        <v>102.34285714285714</v>
      </c>
      <c r="P3230" s="6">
        <f t="shared" si="201"/>
        <v>193.62162162162161</v>
      </c>
      <c r="Q3230" t="s">
        <v>8316</v>
      </c>
      <c r="R3230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9">
        <v>20000</v>
      </c>
      <c r="E3231" s="9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8">
        <f t="shared" si="200"/>
        <v>107.86500000000001</v>
      </c>
      <c r="P3231" s="6">
        <f t="shared" si="201"/>
        <v>106.79702970297029</v>
      </c>
      <c r="Q3231" t="s">
        <v>8316</v>
      </c>
      <c r="R3231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9">
        <v>2600</v>
      </c>
      <c r="E3232" s="9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8">
        <f t="shared" si="200"/>
        <v>109.88461538461539</v>
      </c>
      <c r="P3232" s="6">
        <f t="shared" si="201"/>
        <v>77.21621621621621</v>
      </c>
      <c r="Q3232" t="s">
        <v>8316</v>
      </c>
      <c r="R3232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9">
        <v>1000</v>
      </c>
      <c r="E3233" s="9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8">
        <f t="shared" si="200"/>
        <v>161</v>
      </c>
      <c r="P3233" s="6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9">
        <v>1000</v>
      </c>
      <c r="E3234" s="9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8">
        <f t="shared" si="200"/>
        <v>131.20000000000002</v>
      </c>
      <c r="P3234" s="6">
        <f t="shared" si="201"/>
        <v>50.46153846153846</v>
      </c>
      <c r="Q3234" t="s">
        <v>8316</v>
      </c>
      <c r="R3234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9">
        <v>5000</v>
      </c>
      <c r="E3235" s="9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8">
        <f t="shared" si="200"/>
        <v>118.8</v>
      </c>
      <c r="P3235" s="6">
        <f t="shared" si="201"/>
        <v>97.377049180327873</v>
      </c>
      <c r="Q3235" t="s">
        <v>8316</v>
      </c>
      <c r="R3235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9">
        <v>4000</v>
      </c>
      <c r="E3236" s="9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8">
        <f t="shared" si="200"/>
        <v>100.39275000000001</v>
      </c>
      <c r="P3236" s="6">
        <f t="shared" si="201"/>
        <v>34.91921739130435</v>
      </c>
      <c r="Q3236" t="s">
        <v>8316</v>
      </c>
      <c r="R3236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9">
        <v>15000</v>
      </c>
      <c r="E3237" s="9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8">
        <f t="shared" si="200"/>
        <v>103.20666666666666</v>
      </c>
      <c r="P3237" s="6">
        <f t="shared" si="201"/>
        <v>85.530386740331494</v>
      </c>
      <c r="Q3237" t="s">
        <v>8316</v>
      </c>
      <c r="R323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9">
        <v>20000</v>
      </c>
      <c r="E3238" s="9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8">
        <f t="shared" si="200"/>
        <v>100.6</v>
      </c>
      <c r="P3238" s="6">
        <f t="shared" si="201"/>
        <v>182.90909090909091</v>
      </c>
      <c r="Q3238" t="s">
        <v>8316</v>
      </c>
      <c r="R3238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9">
        <v>35000</v>
      </c>
      <c r="E3239" s="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8">
        <f t="shared" si="200"/>
        <v>100.78754285714287</v>
      </c>
      <c r="P3239" s="6">
        <f t="shared" si="201"/>
        <v>131.13620817843866</v>
      </c>
      <c r="Q3239" t="s">
        <v>8316</v>
      </c>
      <c r="R3239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9">
        <v>2800</v>
      </c>
      <c r="E3240" s="9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8">
        <f t="shared" si="200"/>
        <v>112.32142857142857</v>
      </c>
      <c r="P3240" s="6">
        <f t="shared" si="201"/>
        <v>39.810126582278478</v>
      </c>
      <c r="Q3240" t="s">
        <v>8316</v>
      </c>
      <c r="R3240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9">
        <v>5862</v>
      </c>
      <c r="E3241" s="9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8">
        <f t="shared" si="200"/>
        <v>105.91914022517912</v>
      </c>
      <c r="P3241" s="6">
        <f t="shared" si="201"/>
        <v>59.701730769230764</v>
      </c>
      <c r="Q3241" t="s">
        <v>8316</v>
      </c>
      <c r="R3241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9">
        <v>3000</v>
      </c>
      <c r="E3242" s="9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8">
        <f t="shared" si="200"/>
        <v>100.56666666666668</v>
      </c>
      <c r="P3242" s="6">
        <f t="shared" si="201"/>
        <v>88.735294117647058</v>
      </c>
      <c r="Q3242" t="s">
        <v>8316</v>
      </c>
      <c r="R3242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9">
        <v>8500</v>
      </c>
      <c r="E3243" s="9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8">
        <f t="shared" si="200"/>
        <v>115.30588235294117</v>
      </c>
      <c r="P3243" s="6">
        <f t="shared" si="201"/>
        <v>58.688622754491021</v>
      </c>
      <c r="Q3243" t="s">
        <v>8316</v>
      </c>
      <c r="R3243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9">
        <v>10000</v>
      </c>
      <c r="E3244" s="9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8">
        <f t="shared" si="200"/>
        <v>127.30419999999999</v>
      </c>
      <c r="P3244" s="6">
        <f t="shared" si="201"/>
        <v>69.56513661202186</v>
      </c>
      <c r="Q3244" t="s">
        <v>8316</v>
      </c>
      <c r="R3244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9">
        <v>8000</v>
      </c>
      <c r="E3245" s="9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8">
        <f t="shared" si="200"/>
        <v>102.83750000000001</v>
      </c>
      <c r="P3245" s="6">
        <f t="shared" si="201"/>
        <v>115.87323943661971</v>
      </c>
      <c r="Q3245" t="s">
        <v>8316</v>
      </c>
      <c r="R3245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9">
        <v>1600</v>
      </c>
      <c r="E3246" s="9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8">
        <f t="shared" si="200"/>
        <v>102.9375</v>
      </c>
      <c r="P3246" s="6">
        <f t="shared" si="201"/>
        <v>23.869565217391305</v>
      </c>
      <c r="Q3246" t="s">
        <v>8316</v>
      </c>
      <c r="R3246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9">
        <v>21000</v>
      </c>
      <c r="E3247" s="9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8">
        <f t="shared" si="200"/>
        <v>104.3047619047619</v>
      </c>
      <c r="P3247" s="6">
        <f t="shared" si="201"/>
        <v>81.125925925925927</v>
      </c>
      <c r="Q3247" t="s">
        <v>8316</v>
      </c>
      <c r="R324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9">
        <v>10000</v>
      </c>
      <c r="E3248" s="9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8">
        <f t="shared" si="200"/>
        <v>111.22000000000001</v>
      </c>
      <c r="P3248" s="6">
        <f t="shared" si="201"/>
        <v>57.626943005181346</v>
      </c>
      <c r="Q3248" t="s">
        <v>8316</v>
      </c>
      <c r="R3248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9">
        <v>2500</v>
      </c>
      <c r="E3249" s="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8">
        <f t="shared" si="200"/>
        <v>105.86</v>
      </c>
      <c r="P3249" s="6">
        <f t="shared" si="201"/>
        <v>46.429824561403507</v>
      </c>
      <c r="Q3249" t="s">
        <v>8316</v>
      </c>
      <c r="R3249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9">
        <v>12000</v>
      </c>
      <c r="E3250" s="9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8">
        <f t="shared" si="200"/>
        <v>100.79166666666666</v>
      </c>
      <c r="P3250" s="6">
        <f t="shared" si="201"/>
        <v>60.475000000000001</v>
      </c>
      <c r="Q3250" t="s">
        <v>8316</v>
      </c>
      <c r="R3250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9">
        <v>5500</v>
      </c>
      <c r="E3251" s="9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8">
        <f t="shared" si="200"/>
        <v>104.92727272727274</v>
      </c>
      <c r="P3251" s="6">
        <f t="shared" si="201"/>
        <v>65.579545454545453</v>
      </c>
      <c r="Q3251" t="s">
        <v>8316</v>
      </c>
      <c r="R3251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9">
        <v>25000</v>
      </c>
      <c r="E3252" s="9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8">
        <f t="shared" si="200"/>
        <v>101.55199999999999</v>
      </c>
      <c r="P3252" s="6">
        <f t="shared" si="201"/>
        <v>119.1924882629108</v>
      </c>
      <c r="Q3252" t="s">
        <v>8316</v>
      </c>
      <c r="R3252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9">
        <v>1500</v>
      </c>
      <c r="E3253" s="9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8">
        <f t="shared" si="200"/>
        <v>110.73333333333333</v>
      </c>
      <c r="P3253" s="6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9">
        <v>2250</v>
      </c>
      <c r="E3254" s="9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8">
        <f t="shared" si="200"/>
        <v>127.82222222222221</v>
      </c>
      <c r="P3254" s="6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9">
        <v>20000</v>
      </c>
      <c r="E3255" s="9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8">
        <f t="shared" si="200"/>
        <v>101.82500000000002</v>
      </c>
      <c r="P3255" s="6">
        <f t="shared" si="201"/>
        <v>177.08695652173913</v>
      </c>
      <c r="Q3255" t="s">
        <v>8316</v>
      </c>
      <c r="R3255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9">
        <v>13000</v>
      </c>
      <c r="E3256" s="9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8">
        <f t="shared" si="200"/>
        <v>101.25769230769231</v>
      </c>
      <c r="P3256" s="6">
        <f t="shared" si="201"/>
        <v>70.771505376344081</v>
      </c>
      <c r="Q3256" t="s">
        <v>8316</v>
      </c>
      <c r="R3256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9">
        <v>300</v>
      </c>
      <c r="E3257" s="9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8">
        <f t="shared" si="200"/>
        <v>175</v>
      </c>
      <c r="P3257" s="6">
        <f t="shared" si="201"/>
        <v>29.166666666666668</v>
      </c>
      <c r="Q3257" t="s">
        <v>8316</v>
      </c>
      <c r="R325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9">
        <v>10000</v>
      </c>
      <c r="E3258" s="9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8">
        <f t="shared" si="200"/>
        <v>128.06</v>
      </c>
      <c r="P3258" s="6">
        <f t="shared" si="201"/>
        <v>72.76136363636364</v>
      </c>
      <c r="Q3258" t="s">
        <v>8316</v>
      </c>
      <c r="R3258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9">
        <v>2000</v>
      </c>
      <c r="E3259" s="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8">
        <f t="shared" si="200"/>
        <v>106.29949999999999</v>
      </c>
      <c r="P3259" s="6">
        <f t="shared" si="201"/>
        <v>51.853414634146333</v>
      </c>
      <c r="Q3259" t="s">
        <v>8316</v>
      </c>
      <c r="R3259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9">
        <v>7000</v>
      </c>
      <c r="E3260" s="9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8">
        <f t="shared" si="200"/>
        <v>105.21428571428571</v>
      </c>
      <c r="P3260" s="6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9">
        <v>23000</v>
      </c>
      <c r="E3261" s="9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8">
        <f t="shared" si="200"/>
        <v>106.16782608695652</v>
      </c>
      <c r="P3261" s="6">
        <f t="shared" si="201"/>
        <v>251.7381443298969</v>
      </c>
      <c r="Q3261" t="s">
        <v>8316</v>
      </c>
      <c r="R3261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9">
        <v>5000</v>
      </c>
      <c r="E3262" s="9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8">
        <f t="shared" si="200"/>
        <v>109.24000000000001</v>
      </c>
      <c r="P3262" s="6">
        <f t="shared" si="201"/>
        <v>74.821917808219183</v>
      </c>
      <c r="Q3262" t="s">
        <v>8316</v>
      </c>
      <c r="R3262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9">
        <v>3300</v>
      </c>
      <c r="E3263" s="9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8">
        <f t="shared" si="200"/>
        <v>100.45454545454547</v>
      </c>
      <c r="P3263" s="6">
        <f t="shared" si="201"/>
        <v>67.65306122448979</v>
      </c>
      <c r="Q3263" t="s">
        <v>8316</v>
      </c>
      <c r="R3263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9">
        <v>12200</v>
      </c>
      <c r="E3264" s="9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8">
        <f t="shared" si="200"/>
        <v>103.04098360655738</v>
      </c>
      <c r="P3264" s="6">
        <f t="shared" si="201"/>
        <v>93.81343283582089</v>
      </c>
      <c r="Q3264" t="s">
        <v>8316</v>
      </c>
      <c r="R3264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9">
        <v>2500</v>
      </c>
      <c r="E3265" s="9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8">
        <f t="shared" si="200"/>
        <v>112.1664</v>
      </c>
      <c r="P3265" s="6">
        <f t="shared" si="201"/>
        <v>41.237647058823526</v>
      </c>
      <c r="Q3265" t="s">
        <v>8316</v>
      </c>
      <c r="R3265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9">
        <v>2500</v>
      </c>
      <c r="E3266" s="9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8">
        <f t="shared" si="200"/>
        <v>103</v>
      </c>
      <c r="P3266" s="6">
        <f t="shared" si="201"/>
        <v>52.551020408163268</v>
      </c>
      <c r="Q3266" t="s">
        <v>8316</v>
      </c>
      <c r="R3266" t="s">
        <v>8317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8">
        <f t="shared" ref="O3267:O3330" si="204">E3267/D3267*100</f>
        <v>164</v>
      </c>
      <c r="P3267" s="6">
        <f t="shared" ref="P3267:P3330" si="205">AVERAGE(E3267/L3267)</f>
        <v>70.285714285714292</v>
      </c>
      <c r="Q3267" t="s">
        <v>8316</v>
      </c>
      <c r="R3267" t="s">
        <v>8317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9">
        <v>6000</v>
      </c>
      <c r="E3268" s="9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8">
        <f t="shared" si="204"/>
        <v>131.28333333333333</v>
      </c>
      <c r="P3268" s="6">
        <f t="shared" si="205"/>
        <v>48.325153374233132</v>
      </c>
      <c r="Q3268" t="s">
        <v>8316</v>
      </c>
      <c r="R3268" t="s">
        <v>8317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9">
        <v>15000</v>
      </c>
      <c r="E3269" s="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8">
        <f t="shared" si="204"/>
        <v>102.1</v>
      </c>
      <c r="P3269" s="6">
        <f t="shared" si="205"/>
        <v>53.177083333333336</v>
      </c>
      <c r="Q3269" t="s">
        <v>8316</v>
      </c>
      <c r="R3269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9">
        <v>2000</v>
      </c>
      <c r="E3270" s="9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8">
        <f t="shared" si="204"/>
        <v>128</v>
      </c>
      <c r="P3270" s="6">
        <f t="shared" si="205"/>
        <v>60.952380952380949</v>
      </c>
      <c r="Q3270" t="s">
        <v>8316</v>
      </c>
      <c r="R3270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9">
        <v>8000</v>
      </c>
      <c r="E3271" s="9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8">
        <f t="shared" si="204"/>
        <v>101.49999999999999</v>
      </c>
      <c r="P3271" s="6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9">
        <v>1800</v>
      </c>
      <c r="E3272" s="9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8">
        <f t="shared" si="204"/>
        <v>101.66666666666666</v>
      </c>
      <c r="P3272" s="6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9">
        <v>1500</v>
      </c>
      <c r="E3273" s="9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8">
        <f t="shared" si="204"/>
        <v>130</v>
      </c>
      <c r="P3273" s="6">
        <f t="shared" si="205"/>
        <v>38.235294117647058</v>
      </c>
      <c r="Q3273" t="s">
        <v>8316</v>
      </c>
      <c r="R3273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9">
        <v>10000</v>
      </c>
      <c r="E3274" s="9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8">
        <f t="shared" si="204"/>
        <v>154.43</v>
      </c>
      <c r="P3274" s="6">
        <f t="shared" si="205"/>
        <v>106.50344827586207</v>
      </c>
      <c r="Q3274" t="s">
        <v>8316</v>
      </c>
      <c r="R3274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9">
        <v>4000</v>
      </c>
      <c r="E3275" s="9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8">
        <f t="shared" si="204"/>
        <v>107.4</v>
      </c>
      <c r="P3275" s="6">
        <f t="shared" si="205"/>
        <v>204.57142857142858</v>
      </c>
      <c r="Q3275" t="s">
        <v>8316</v>
      </c>
      <c r="R3275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9">
        <v>15500</v>
      </c>
      <c r="E3276" s="9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8">
        <f t="shared" si="204"/>
        <v>101.32258064516128</v>
      </c>
      <c r="P3276" s="6">
        <f t="shared" si="205"/>
        <v>54.912587412587413</v>
      </c>
      <c r="Q3276" t="s">
        <v>8316</v>
      </c>
      <c r="R3276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9">
        <v>1800</v>
      </c>
      <c r="E3277" s="9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8">
        <f t="shared" si="204"/>
        <v>100.27777777777777</v>
      </c>
      <c r="P3277" s="6">
        <f t="shared" si="205"/>
        <v>150.41666666666666</v>
      </c>
      <c r="Q3277" t="s">
        <v>8316</v>
      </c>
      <c r="R327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8">
        <f t="shared" si="204"/>
        <v>116.84444444444443</v>
      </c>
      <c r="P3278" s="6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9">
        <v>5000</v>
      </c>
      <c r="E3279" s="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8">
        <f t="shared" si="204"/>
        <v>108.60000000000001</v>
      </c>
      <c r="P3279" s="6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9">
        <v>2500</v>
      </c>
      <c r="E3280" s="9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8">
        <f t="shared" si="204"/>
        <v>103.4</v>
      </c>
      <c r="P3280" s="6">
        <f t="shared" si="205"/>
        <v>76.029411764705884</v>
      </c>
      <c r="Q3280" t="s">
        <v>8316</v>
      </c>
      <c r="R3280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9">
        <v>5800</v>
      </c>
      <c r="E3281" s="9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8">
        <f t="shared" si="204"/>
        <v>114.27586206896552</v>
      </c>
      <c r="P3281" s="6">
        <f t="shared" si="205"/>
        <v>105.2063492063492</v>
      </c>
      <c r="Q3281" t="s">
        <v>8316</v>
      </c>
      <c r="R3281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9">
        <v>2000</v>
      </c>
      <c r="E3282" s="9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8">
        <f t="shared" si="204"/>
        <v>103</v>
      </c>
      <c r="P3282" s="6">
        <f t="shared" si="205"/>
        <v>68.666666666666671</v>
      </c>
      <c r="Q3282" t="s">
        <v>8316</v>
      </c>
      <c r="R3282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9">
        <v>5000</v>
      </c>
      <c r="E3283" s="9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8">
        <f t="shared" si="204"/>
        <v>121.6</v>
      </c>
      <c r="P3283" s="6">
        <f t="shared" si="205"/>
        <v>129.36170212765958</v>
      </c>
      <c r="Q3283" t="s">
        <v>8316</v>
      </c>
      <c r="R3283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9">
        <v>31000</v>
      </c>
      <c r="E3284" s="9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8">
        <f t="shared" si="204"/>
        <v>102.6467741935484</v>
      </c>
      <c r="P3284" s="6">
        <f t="shared" si="205"/>
        <v>134.26371308016877</v>
      </c>
      <c r="Q3284" t="s">
        <v>8316</v>
      </c>
      <c r="R3284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9">
        <v>800</v>
      </c>
      <c r="E3285" s="9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8">
        <f t="shared" si="204"/>
        <v>104.75000000000001</v>
      </c>
      <c r="P3285" s="6">
        <f t="shared" si="205"/>
        <v>17.829787234042552</v>
      </c>
      <c r="Q3285" t="s">
        <v>8316</v>
      </c>
      <c r="R3285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9">
        <v>3000</v>
      </c>
      <c r="E3286" s="9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8">
        <f t="shared" si="204"/>
        <v>101.6</v>
      </c>
      <c r="P3286" s="6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9">
        <v>4999</v>
      </c>
      <c r="E3287" s="9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8">
        <f t="shared" si="204"/>
        <v>112.10242048409683</v>
      </c>
      <c r="P3287" s="6">
        <f t="shared" si="205"/>
        <v>69.18518518518519</v>
      </c>
      <c r="Q3287" t="s">
        <v>8316</v>
      </c>
      <c r="R328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9">
        <v>15000</v>
      </c>
      <c r="E3288" s="9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8">
        <f t="shared" si="204"/>
        <v>101.76666666666667</v>
      </c>
      <c r="P3288" s="6">
        <f t="shared" si="205"/>
        <v>125.12295081967213</v>
      </c>
      <c r="Q3288" t="s">
        <v>8316</v>
      </c>
      <c r="R3288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8">
        <f t="shared" si="204"/>
        <v>100</v>
      </c>
      <c r="P3289" s="6">
        <f t="shared" si="205"/>
        <v>73.529411764705884</v>
      </c>
      <c r="Q3289" t="s">
        <v>8316</v>
      </c>
      <c r="R3289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9">
        <v>10000</v>
      </c>
      <c r="E3290" s="9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8">
        <f t="shared" si="204"/>
        <v>100.26489999999998</v>
      </c>
      <c r="P3290" s="6">
        <f t="shared" si="205"/>
        <v>48.437149758454105</v>
      </c>
      <c r="Q3290" t="s">
        <v>8316</v>
      </c>
      <c r="R3290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9">
        <v>500</v>
      </c>
      <c r="E3291" s="9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8">
        <f t="shared" si="204"/>
        <v>133.04200000000003</v>
      </c>
      <c r="P3291" s="6">
        <f t="shared" si="205"/>
        <v>26.608400000000003</v>
      </c>
      <c r="Q3291" t="s">
        <v>8316</v>
      </c>
      <c r="R3291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9">
        <v>2000</v>
      </c>
      <c r="E3292" s="9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8">
        <f t="shared" si="204"/>
        <v>121.2</v>
      </c>
      <c r="P3292" s="6">
        <f t="shared" si="205"/>
        <v>33.666666666666664</v>
      </c>
      <c r="Q3292" t="s">
        <v>8316</v>
      </c>
      <c r="R3292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9">
        <v>500</v>
      </c>
      <c r="E3293" s="9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8">
        <f t="shared" si="204"/>
        <v>113.99999999999999</v>
      </c>
      <c r="P3293" s="6">
        <f t="shared" si="205"/>
        <v>40.714285714285715</v>
      </c>
      <c r="Q3293" t="s">
        <v>8316</v>
      </c>
      <c r="R3293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9">
        <v>101</v>
      </c>
      <c r="E3294" s="9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8">
        <f t="shared" si="204"/>
        <v>286.13861386138615</v>
      </c>
      <c r="P3294" s="6">
        <f t="shared" si="205"/>
        <v>19.266666666666666</v>
      </c>
      <c r="Q3294" t="s">
        <v>8316</v>
      </c>
      <c r="R3294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9">
        <v>4500</v>
      </c>
      <c r="E3295" s="9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8">
        <f t="shared" si="204"/>
        <v>170.44444444444446</v>
      </c>
      <c r="P3295" s="6">
        <f t="shared" si="205"/>
        <v>84.285714285714292</v>
      </c>
      <c r="Q3295" t="s">
        <v>8316</v>
      </c>
      <c r="R3295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9">
        <v>600</v>
      </c>
      <c r="E3296" s="9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8">
        <f t="shared" si="204"/>
        <v>118.33333333333333</v>
      </c>
      <c r="P3296" s="6">
        <f t="shared" si="205"/>
        <v>29.583333333333332</v>
      </c>
      <c r="Q3296" t="s">
        <v>8316</v>
      </c>
      <c r="R3296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9">
        <v>700</v>
      </c>
      <c r="E3297" s="9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8">
        <f t="shared" si="204"/>
        <v>102.85857142857142</v>
      </c>
      <c r="P3297" s="6">
        <f t="shared" si="205"/>
        <v>26.667037037037037</v>
      </c>
      <c r="Q3297" t="s">
        <v>8316</v>
      </c>
      <c r="R329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9">
        <v>1500</v>
      </c>
      <c r="E3298" s="9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8">
        <f t="shared" si="204"/>
        <v>144.06666666666666</v>
      </c>
      <c r="P3298" s="6">
        <f t="shared" si="205"/>
        <v>45.978723404255319</v>
      </c>
      <c r="Q3298" t="s">
        <v>8316</v>
      </c>
      <c r="R3298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9">
        <v>5500</v>
      </c>
      <c r="E3299" s="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8">
        <f t="shared" si="204"/>
        <v>100.07272727272726</v>
      </c>
      <c r="P3299" s="6">
        <f t="shared" si="205"/>
        <v>125.09090909090909</v>
      </c>
      <c r="Q3299" t="s">
        <v>8316</v>
      </c>
      <c r="R3299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9">
        <v>10000</v>
      </c>
      <c r="E3300" s="9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8">
        <f t="shared" si="204"/>
        <v>101.73</v>
      </c>
      <c r="P3300" s="6">
        <f t="shared" si="205"/>
        <v>141.29166666666666</v>
      </c>
      <c r="Q3300" t="s">
        <v>8316</v>
      </c>
      <c r="R3300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9">
        <v>3000</v>
      </c>
      <c r="E3301" s="9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8">
        <f t="shared" si="204"/>
        <v>116.19999999999999</v>
      </c>
      <c r="P3301" s="6">
        <f t="shared" si="205"/>
        <v>55.333333333333336</v>
      </c>
      <c r="Q3301" t="s">
        <v>8316</v>
      </c>
      <c r="R3301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9">
        <v>3000</v>
      </c>
      <c r="E3302" s="9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8">
        <f t="shared" si="204"/>
        <v>136.16666666666666</v>
      </c>
      <c r="P3302" s="6">
        <f t="shared" si="205"/>
        <v>46.420454545454547</v>
      </c>
      <c r="Q3302" t="s">
        <v>8316</v>
      </c>
      <c r="R3302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9">
        <v>3000</v>
      </c>
      <c r="E3303" s="9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8">
        <f t="shared" si="204"/>
        <v>133.46666666666667</v>
      </c>
      <c r="P3303" s="6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8">
        <f t="shared" si="204"/>
        <v>103.39285714285715</v>
      </c>
      <c r="P3304" s="6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9">
        <v>1800</v>
      </c>
      <c r="E3305" s="9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8">
        <f t="shared" si="204"/>
        <v>115.88888888888889</v>
      </c>
      <c r="P3305" s="6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9">
        <v>15000</v>
      </c>
      <c r="E3306" s="9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8">
        <f t="shared" si="204"/>
        <v>104.51666666666665</v>
      </c>
      <c r="P3306" s="6">
        <f t="shared" si="205"/>
        <v>89.585714285714289</v>
      </c>
      <c r="Q3306" t="s">
        <v>8316</v>
      </c>
      <c r="R3306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9">
        <v>4000</v>
      </c>
      <c r="E3307" s="9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8">
        <f t="shared" si="204"/>
        <v>102.02500000000001</v>
      </c>
      <c r="P3307" s="6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9">
        <v>1500</v>
      </c>
      <c r="E3308" s="9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8">
        <f t="shared" si="204"/>
        <v>175.33333333333334</v>
      </c>
      <c r="P3308" s="6">
        <f t="shared" si="205"/>
        <v>48.703703703703702</v>
      </c>
      <c r="Q3308" t="s">
        <v>8316</v>
      </c>
      <c r="R3308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9">
        <v>1000</v>
      </c>
      <c r="E3309" s="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8">
        <f t="shared" si="204"/>
        <v>106.67999999999999</v>
      </c>
      <c r="P3309" s="6">
        <f t="shared" si="205"/>
        <v>53.339999999999996</v>
      </c>
      <c r="Q3309" t="s">
        <v>8316</v>
      </c>
      <c r="R3309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9">
        <v>3500</v>
      </c>
      <c r="E3310" s="9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8">
        <f t="shared" si="204"/>
        <v>122.28571428571429</v>
      </c>
      <c r="P3310" s="6">
        <f t="shared" si="205"/>
        <v>75.087719298245617</v>
      </c>
      <c r="Q3310" t="s">
        <v>8316</v>
      </c>
      <c r="R3310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9">
        <v>350</v>
      </c>
      <c r="E3311" s="9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8">
        <f t="shared" si="204"/>
        <v>159.42857142857144</v>
      </c>
      <c r="P3311" s="6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9">
        <v>6500</v>
      </c>
      <c r="E3312" s="9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8">
        <f t="shared" si="204"/>
        <v>100.07692307692308</v>
      </c>
      <c r="P3312" s="6">
        <f t="shared" si="205"/>
        <v>209.83870967741936</v>
      </c>
      <c r="Q3312" t="s">
        <v>8316</v>
      </c>
      <c r="R3312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9">
        <v>2500</v>
      </c>
      <c r="E3313" s="9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8">
        <f t="shared" si="204"/>
        <v>109.84</v>
      </c>
      <c r="P3313" s="6">
        <f t="shared" si="205"/>
        <v>61.022222222222226</v>
      </c>
      <c r="Q3313" t="s">
        <v>8316</v>
      </c>
      <c r="R3313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9">
        <v>2500</v>
      </c>
      <c r="E3314" s="9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8">
        <f t="shared" si="204"/>
        <v>100.03999999999999</v>
      </c>
      <c r="P3314" s="6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9">
        <v>2000</v>
      </c>
      <c r="E3315" s="9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8">
        <f t="shared" si="204"/>
        <v>116.05000000000001</v>
      </c>
      <c r="P3315" s="6">
        <f t="shared" si="205"/>
        <v>80.034482758620683</v>
      </c>
      <c r="Q3315" t="s">
        <v>8316</v>
      </c>
      <c r="R3315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9">
        <v>800</v>
      </c>
      <c r="E3316" s="9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8">
        <f t="shared" si="204"/>
        <v>210.75</v>
      </c>
      <c r="P3316" s="6">
        <f t="shared" si="205"/>
        <v>29.068965517241381</v>
      </c>
      <c r="Q3316" t="s">
        <v>8316</v>
      </c>
      <c r="R3316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9">
        <v>4000</v>
      </c>
      <c r="E3317" s="9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8">
        <f t="shared" si="204"/>
        <v>110.00000000000001</v>
      </c>
      <c r="P3317" s="6">
        <f t="shared" si="205"/>
        <v>49.438202247191015</v>
      </c>
      <c r="Q3317" t="s">
        <v>8316</v>
      </c>
      <c r="R331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9">
        <v>11737</v>
      </c>
      <c r="E3318" s="9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8">
        <f t="shared" si="204"/>
        <v>100.08673425918037</v>
      </c>
      <c r="P3318" s="6">
        <f t="shared" si="205"/>
        <v>93.977440000000001</v>
      </c>
      <c r="Q3318" t="s">
        <v>8316</v>
      </c>
      <c r="R3318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9">
        <v>1050</v>
      </c>
      <c r="E3319" s="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8">
        <f t="shared" si="204"/>
        <v>106.19047619047619</v>
      </c>
      <c r="P3319" s="6">
        <f t="shared" si="205"/>
        <v>61.944444444444443</v>
      </c>
      <c r="Q3319" t="s">
        <v>8316</v>
      </c>
      <c r="R3319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8">
        <f t="shared" si="204"/>
        <v>125.6</v>
      </c>
      <c r="P3320" s="6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9">
        <v>500</v>
      </c>
      <c r="E3321" s="9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8">
        <f t="shared" si="204"/>
        <v>108</v>
      </c>
      <c r="P3321" s="6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9">
        <v>2500</v>
      </c>
      <c r="E3322" s="9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8">
        <f t="shared" si="204"/>
        <v>101</v>
      </c>
      <c r="P3322" s="6">
        <f t="shared" si="205"/>
        <v>66.44736842105263</v>
      </c>
      <c r="Q3322" t="s">
        <v>8316</v>
      </c>
      <c r="R3322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9">
        <v>500</v>
      </c>
      <c r="E3323" s="9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8">
        <f t="shared" si="204"/>
        <v>107.4</v>
      </c>
      <c r="P3323" s="6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9">
        <v>3300</v>
      </c>
      <c r="E3324" s="9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8">
        <f t="shared" si="204"/>
        <v>101.51515151515152</v>
      </c>
      <c r="P3324" s="6">
        <f t="shared" si="205"/>
        <v>145.65217391304347</v>
      </c>
      <c r="Q3324" t="s">
        <v>8316</v>
      </c>
      <c r="R3324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9">
        <v>1000</v>
      </c>
      <c r="E3325" s="9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8">
        <f t="shared" si="204"/>
        <v>125.89999999999999</v>
      </c>
      <c r="P3325" s="6">
        <f t="shared" si="205"/>
        <v>25.693877551020407</v>
      </c>
      <c r="Q3325" t="s">
        <v>8316</v>
      </c>
      <c r="R3325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8">
        <f t="shared" si="204"/>
        <v>101.66666666666666</v>
      </c>
      <c r="P3326" s="6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9">
        <v>400</v>
      </c>
      <c r="E3327" s="9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8">
        <f t="shared" si="204"/>
        <v>112.5</v>
      </c>
      <c r="P3327" s="6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9">
        <v>8000</v>
      </c>
      <c r="E3328" s="9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8">
        <f t="shared" si="204"/>
        <v>101.375</v>
      </c>
      <c r="P3328" s="6">
        <f t="shared" si="205"/>
        <v>142.28070175438597</v>
      </c>
      <c r="Q3328" t="s">
        <v>8316</v>
      </c>
      <c r="R3328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9">
        <v>800</v>
      </c>
      <c r="E3329" s="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8">
        <f t="shared" si="204"/>
        <v>101.25</v>
      </c>
      <c r="P3329" s="6">
        <f t="shared" si="205"/>
        <v>24.545454545454547</v>
      </c>
      <c r="Q3329" t="s">
        <v>8316</v>
      </c>
      <c r="R3329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9">
        <v>1800</v>
      </c>
      <c r="E3330" s="9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8">
        <f t="shared" si="204"/>
        <v>146.38888888888889</v>
      </c>
      <c r="P3330" s="6">
        <f t="shared" si="205"/>
        <v>292.77777777777777</v>
      </c>
      <c r="Q3330" t="s">
        <v>8316</v>
      </c>
      <c r="R3330" t="s">
        <v>8317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9">
        <v>1000</v>
      </c>
      <c r="E3331" s="9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8">
        <f t="shared" ref="O3331:O3394" si="208">E3331/D3331*100</f>
        <v>116.8</v>
      </c>
      <c r="P3331" s="6">
        <f t="shared" ref="P3331:P3394" si="209">AVERAGE(E3331/L3331)</f>
        <v>44.92307692307692</v>
      </c>
      <c r="Q3331" t="s">
        <v>8316</v>
      </c>
      <c r="R3331" t="s">
        <v>8317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9">
        <v>1500</v>
      </c>
      <c r="E3332" s="9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8">
        <f t="shared" si="208"/>
        <v>106.26666666666667</v>
      </c>
      <c r="P3332" s="6">
        <f t="shared" si="209"/>
        <v>23.10144927536232</v>
      </c>
      <c r="Q3332" t="s">
        <v>8316</v>
      </c>
      <c r="R3332" t="s">
        <v>8317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9">
        <v>5000</v>
      </c>
      <c r="E3333" s="9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8">
        <f t="shared" si="208"/>
        <v>104.52</v>
      </c>
      <c r="P3333" s="6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9">
        <v>6000</v>
      </c>
      <c r="E3334" s="9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8">
        <f t="shared" si="208"/>
        <v>100</v>
      </c>
      <c r="P3334" s="6">
        <f t="shared" si="209"/>
        <v>72.289156626506028</v>
      </c>
      <c r="Q3334" t="s">
        <v>8316</v>
      </c>
      <c r="R3334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9">
        <v>3500</v>
      </c>
      <c r="E3335" s="9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8">
        <f t="shared" si="208"/>
        <v>104.57142857142858</v>
      </c>
      <c r="P3335" s="6">
        <f t="shared" si="209"/>
        <v>32.972972972972975</v>
      </c>
      <c r="Q3335" t="s">
        <v>8316</v>
      </c>
      <c r="R3335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9">
        <v>3871</v>
      </c>
      <c r="E3336" s="9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8">
        <f t="shared" si="208"/>
        <v>138.62051149573753</v>
      </c>
      <c r="P3336" s="6">
        <f t="shared" si="209"/>
        <v>116.65217391304348</v>
      </c>
      <c r="Q3336" t="s">
        <v>8316</v>
      </c>
      <c r="R3336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9">
        <v>5000</v>
      </c>
      <c r="E3337" s="9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8">
        <f t="shared" si="208"/>
        <v>100.32000000000001</v>
      </c>
      <c r="P3337" s="6">
        <f t="shared" si="209"/>
        <v>79.61904761904762</v>
      </c>
      <c r="Q3337" t="s">
        <v>8316</v>
      </c>
      <c r="R333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9">
        <v>250</v>
      </c>
      <c r="E3338" s="9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8">
        <f t="shared" si="208"/>
        <v>100</v>
      </c>
      <c r="P3338" s="6">
        <f t="shared" si="209"/>
        <v>27.777777777777779</v>
      </c>
      <c r="Q3338" t="s">
        <v>8316</v>
      </c>
      <c r="R3338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9">
        <v>2500</v>
      </c>
      <c r="E3339" s="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8">
        <f t="shared" si="208"/>
        <v>110.2</v>
      </c>
      <c r="P3339" s="6">
        <f t="shared" si="209"/>
        <v>81.029411764705884</v>
      </c>
      <c r="Q3339" t="s">
        <v>8316</v>
      </c>
      <c r="R3339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9">
        <v>15000</v>
      </c>
      <c r="E3340" s="9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8">
        <f t="shared" si="208"/>
        <v>102.18</v>
      </c>
      <c r="P3340" s="6">
        <f t="shared" si="209"/>
        <v>136.84821428571428</v>
      </c>
      <c r="Q3340" t="s">
        <v>8316</v>
      </c>
      <c r="R3340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9">
        <v>8000</v>
      </c>
      <c r="E3341" s="9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8">
        <f t="shared" si="208"/>
        <v>104.35000000000001</v>
      </c>
      <c r="P3341" s="6">
        <f t="shared" si="209"/>
        <v>177.61702127659575</v>
      </c>
      <c r="Q3341" t="s">
        <v>8316</v>
      </c>
      <c r="R3341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9">
        <v>3000</v>
      </c>
      <c r="E3342" s="9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8">
        <f t="shared" si="208"/>
        <v>138.16666666666666</v>
      </c>
      <c r="P3342" s="6">
        <f t="shared" si="209"/>
        <v>109.07894736842105</v>
      </c>
      <c r="Q3342" t="s">
        <v>8316</v>
      </c>
      <c r="R3342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9">
        <v>3350</v>
      </c>
      <c r="E3343" s="9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8">
        <f t="shared" si="208"/>
        <v>100</v>
      </c>
      <c r="P3343" s="6">
        <f t="shared" si="209"/>
        <v>119.64285714285714</v>
      </c>
      <c r="Q3343" t="s">
        <v>8316</v>
      </c>
      <c r="R3343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9">
        <v>6000</v>
      </c>
      <c r="E3344" s="9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8">
        <f t="shared" si="208"/>
        <v>101.66666666666666</v>
      </c>
      <c r="P3344" s="6">
        <f t="shared" si="209"/>
        <v>78.205128205128204</v>
      </c>
      <c r="Q3344" t="s">
        <v>8316</v>
      </c>
      <c r="R3344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9">
        <v>700</v>
      </c>
      <c r="E3345" s="9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8">
        <f t="shared" si="208"/>
        <v>171.42857142857142</v>
      </c>
      <c r="P3345" s="6">
        <f t="shared" si="209"/>
        <v>52.173913043478258</v>
      </c>
      <c r="Q3345" t="s">
        <v>8316</v>
      </c>
      <c r="R3345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9">
        <v>4500</v>
      </c>
      <c r="E3346" s="9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8">
        <f t="shared" si="208"/>
        <v>101.44444444444444</v>
      </c>
      <c r="P3346" s="6">
        <f t="shared" si="209"/>
        <v>114.125</v>
      </c>
      <c r="Q3346" t="s">
        <v>8316</v>
      </c>
      <c r="R3346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9">
        <v>500</v>
      </c>
      <c r="E3347" s="9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8">
        <f t="shared" si="208"/>
        <v>130</v>
      </c>
      <c r="P3347" s="6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9">
        <v>1500</v>
      </c>
      <c r="E3348" s="9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8">
        <f t="shared" si="208"/>
        <v>110.00000000000001</v>
      </c>
      <c r="P3348" s="6">
        <f t="shared" si="209"/>
        <v>91.666666666666671</v>
      </c>
      <c r="Q3348" t="s">
        <v>8316</v>
      </c>
      <c r="R3348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9">
        <v>2000</v>
      </c>
      <c r="E3349" s="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8">
        <f t="shared" si="208"/>
        <v>119.44999999999999</v>
      </c>
      <c r="P3349" s="6">
        <f t="shared" si="209"/>
        <v>108.59090909090909</v>
      </c>
      <c r="Q3349" t="s">
        <v>8316</v>
      </c>
      <c r="R3349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9">
        <v>5500</v>
      </c>
      <c r="E3350" s="9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8">
        <f t="shared" si="208"/>
        <v>100.2909090909091</v>
      </c>
      <c r="P3350" s="6">
        <f t="shared" si="209"/>
        <v>69.822784810126578</v>
      </c>
      <c r="Q3350" t="s">
        <v>8316</v>
      </c>
      <c r="R3350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9">
        <v>1000</v>
      </c>
      <c r="E3351" s="9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8">
        <f t="shared" si="208"/>
        <v>153.4</v>
      </c>
      <c r="P3351" s="6">
        <f t="shared" si="209"/>
        <v>109.57142857142857</v>
      </c>
      <c r="Q3351" t="s">
        <v>8316</v>
      </c>
      <c r="R3351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8">
        <f t="shared" si="208"/>
        <v>104.42857142857143</v>
      </c>
      <c r="P3352" s="6">
        <f t="shared" si="209"/>
        <v>71.666666666666671</v>
      </c>
      <c r="Q3352" t="s">
        <v>8316</v>
      </c>
      <c r="R3352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9">
        <v>5000</v>
      </c>
      <c r="E3353" s="9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8">
        <f t="shared" si="208"/>
        <v>101.1</v>
      </c>
      <c r="P3353" s="6">
        <f t="shared" si="209"/>
        <v>93.611111111111114</v>
      </c>
      <c r="Q3353" t="s">
        <v>8316</v>
      </c>
      <c r="R3353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9">
        <v>5000</v>
      </c>
      <c r="E3354" s="9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8">
        <f t="shared" si="208"/>
        <v>107.52</v>
      </c>
      <c r="P3354" s="6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9">
        <v>500</v>
      </c>
      <c r="E3355" s="9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8">
        <f t="shared" si="208"/>
        <v>315</v>
      </c>
      <c r="P3355" s="6">
        <f t="shared" si="209"/>
        <v>35.795454545454547</v>
      </c>
      <c r="Q3355" t="s">
        <v>8316</v>
      </c>
      <c r="R3355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9">
        <v>3000</v>
      </c>
      <c r="E3356" s="9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8">
        <f t="shared" si="208"/>
        <v>101.93333333333334</v>
      </c>
      <c r="P3356" s="6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9">
        <v>1750</v>
      </c>
      <c r="E3357" s="9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8">
        <f t="shared" si="208"/>
        <v>126.28571428571429</v>
      </c>
      <c r="P3357" s="6">
        <f t="shared" si="209"/>
        <v>147.33333333333334</v>
      </c>
      <c r="Q3357" t="s">
        <v>8316</v>
      </c>
      <c r="R335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9">
        <v>1500</v>
      </c>
      <c r="E3358" s="9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8">
        <f t="shared" si="208"/>
        <v>101.4</v>
      </c>
      <c r="P3358" s="6">
        <f t="shared" si="209"/>
        <v>56.333333333333336</v>
      </c>
      <c r="Q3358" t="s">
        <v>8316</v>
      </c>
      <c r="R3358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9">
        <v>2000</v>
      </c>
      <c r="E3359" s="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8">
        <f t="shared" si="208"/>
        <v>101</v>
      </c>
      <c r="P3359" s="6">
        <f t="shared" si="209"/>
        <v>96.19047619047619</v>
      </c>
      <c r="Q3359" t="s">
        <v>8316</v>
      </c>
      <c r="R3359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9">
        <v>10000</v>
      </c>
      <c r="E3360" s="9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8">
        <f t="shared" si="208"/>
        <v>102.99000000000001</v>
      </c>
      <c r="P3360" s="6">
        <f t="shared" si="209"/>
        <v>63.574074074074076</v>
      </c>
      <c r="Q3360" t="s">
        <v>8316</v>
      </c>
      <c r="R3360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9">
        <v>4000</v>
      </c>
      <c r="E3361" s="9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8">
        <f t="shared" si="208"/>
        <v>106.25</v>
      </c>
      <c r="P3361" s="6">
        <f t="shared" si="209"/>
        <v>184.78260869565219</v>
      </c>
      <c r="Q3361" t="s">
        <v>8316</v>
      </c>
      <c r="R3361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9">
        <v>9000</v>
      </c>
      <c r="E3362" s="9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8">
        <f t="shared" si="208"/>
        <v>101.37777777777779</v>
      </c>
      <c r="P3362" s="6">
        <f t="shared" si="209"/>
        <v>126.72222222222223</v>
      </c>
      <c r="Q3362" t="s">
        <v>8316</v>
      </c>
      <c r="R3362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9">
        <v>5000</v>
      </c>
      <c r="E3363" s="9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8">
        <f t="shared" si="208"/>
        <v>113.46000000000001</v>
      </c>
      <c r="P3363" s="6">
        <f t="shared" si="209"/>
        <v>83.42647058823529</v>
      </c>
      <c r="Q3363" t="s">
        <v>8316</v>
      </c>
      <c r="R3363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9">
        <v>500</v>
      </c>
      <c r="E3364" s="9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8">
        <f t="shared" si="208"/>
        <v>218.00000000000003</v>
      </c>
      <c r="P3364" s="6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9">
        <v>7750</v>
      </c>
      <c r="E3365" s="9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8">
        <f t="shared" si="208"/>
        <v>101.41935483870968</v>
      </c>
      <c r="P3365" s="6">
        <f t="shared" si="209"/>
        <v>302.30769230769232</v>
      </c>
      <c r="Q3365" t="s">
        <v>8316</v>
      </c>
      <c r="R3365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9">
        <v>3000</v>
      </c>
      <c r="E3366" s="9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8">
        <f t="shared" si="208"/>
        <v>105.93333333333332</v>
      </c>
      <c r="P3366" s="6">
        <f t="shared" si="209"/>
        <v>44.138888888888886</v>
      </c>
      <c r="Q3366" t="s">
        <v>8316</v>
      </c>
      <c r="R3366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9">
        <v>2500</v>
      </c>
      <c r="E3367" s="9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8">
        <f t="shared" si="208"/>
        <v>104</v>
      </c>
      <c r="P3367" s="6">
        <f t="shared" si="209"/>
        <v>866.66666666666663</v>
      </c>
      <c r="Q3367" t="s">
        <v>8316</v>
      </c>
      <c r="R336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9">
        <v>500</v>
      </c>
      <c r="E3368" s="9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8">
        <f t="shared" si="208"/>
        <v>221</v>
      </c>
      <c r="P3368" s="6">
        <f t="shared" si="209"/>
        <v>61.388888888888886</v>
      </c>
      <c r="Q3368" t="s">
        <v>8316</v>
      </c>
      <c r="R3368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9">
        <v>750</v>
      </c>
      <c r="E3369" s="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8">
        <f t="shared" si="208"/>
        <v>118.66666666666667</v>
      </c>
      <c r="P3369" s="6">
        <f t="shared" si="209"/>
        <v>29.666666666666668</v>
      </c>
      <c r="Q3369" t="s">
        <v>8316</v>
      </c>
      <c r="R3369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9">
        <v>1000</v>
      </c>
      <c r="E3370" s="9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8">
        <f t="shared" si="208"/>
        <v>104.60000000000001</v>
      </c>
      <c r="P3370" s="6">
        <f t="shared" si="209"/>
        <v>45.478260869565219</v>
      </c>
      <c r="Q3370" t="s">
        <v>8316</v>
      </c>
      <c r="R3370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8">
        <f t="shared" si="208"/>
        <v>103.89999999999999</v>
      </c>
      <c r="P3371" s="6">
        <f t="shared" si="209"/>
        <v>96.203703703703709</v>
      </c>
      <c r="Q3371" t="s">
        <v>8316</v>
      </c>
      <c r="R3371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9">
        <v>1500</v>
      </c>
      <c r="E3372" s="9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8">
        <f t="shared" si="208"/>
        <v>117.73333333333333</v>
      </c>
      <c r="P3372" s="6">
        <f t="shared" si="209"/>
        <v>67.92307692307692</v>
      </c>
      <c r="Q3372" t="s">
        <v>8316</v>
      </c>
      <c r="R3372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9">
        <v>200</v>
      </c>
      <c r="E3373" s="9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8">
        <f t="shared" si="208"/>
        <v>138.5</v>
      </c>
      <c r="P3373" s="6">
        <f t="shared" si="209"/>
        <v>30.777777777777779</v>
      </c>
      <c r="Q3373" t="s">
        <v>8316</v>
      </c>
      <c r="R3373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9">
        <v>1000</v>
      </c>
      <c r="E3374" s="9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8">
        <f t="shared" si="208"/>
        <v>103.49999999999999</v>
      </c>
      <c r="P3374" s="6">
        <f t="shared" si="209"/>
        <v>38.333333333333336</v>
      </c>
      <c r="Q3374" t="s">
        <v>8316</v>
      </c>
      <c r="R3374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9">
        <v>2000</v>
      </c>
      <c r="E3375" s="9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8">
        <f t="shared" si="208"/>
        <v>100.25</v>
      </c>
      <c r="P3375" s="6">
        <f t="shared" si="209"/>
        <v>66.833333333333329</v>
      </c>
      <c r="Q3375" t="s">
        <v>8316</v>
      </c>
      <c r="R3375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8">
        <f t="shared" si="208"/>
        <v>106.57142857142856</v>
      </c>
      <c r="P3376" s="6">
        <f t="shared" si="209"/>
        <v>71.730769230769226</v>
      </c>
      <c r="Q3376" t="s">
        <v>8316</v>
      </c>
      <c r="R3376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9">
        <v>3000</v>
      </c>
      <c r="E3377" s="9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8">
        <f t="shared" si="208"/>
        <v>100</v>
      </c>
      <c r="P3377" s="6">
        <f t="shared" si="209"/>
        <v>176.47058823529412</v>
      </c>
      <c r="Q3377" t="s">
        <v>8316</v>
      </c>
      <c r="R337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9">
        <v>8000</v>
      </c>
      <c r="E3378" s="9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8">
        <f t="shared" si="208"/>
        <v>100.01249999999999</v>
      </c>
      <c r="P3378" s="6">
        <f t="shared" si="209"/>
        <v>421.10526315789474</v>
      </c>
      <c r="Q3378" t="s">
        <v>8316</v>
      </c>
      <c r="R3378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9">
        <v>8000</v>
      </c>
      <c r="E3379" s="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8">
        <f t="shared" si="208"/>
        <v>101.05</v>
      </c>
      <c r="P3379" s="6">
        <f t="shared" si="209"/>
        <v>104.98701298701299</v>
      </c>
      <c r="Q3379" t="s">
        <v>8316</v>
      </c>
      <c r="R3379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9">
        <v>550</v>
      </c>
      <c r="E3380" s="9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8">
        <f t="shared" si="208"/>
        <v>107.63636363636364</v>
      </c>
      <c r="P3380" s="6">
        <f t="shared" si="209"/>
        <v>28.19047619047619</v>
      </c>
      <c r="Q3380" t="s">
        <v>8316</v>
      </c>
      <c r="R3380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9">
        <v>2000</v>
      </c>
      <c r="E3381" s="9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8">
        <f t="shared" si="208"/>
        <v>103.64999999999999</v>
      </c>
      <c r="P3381" s="6">
        <f t="shared" si="209"/>
        <v>54.55263157894737</v>
      </c>
      <c r="Q3381" t="s">
        <v>8316</v>
      </c>
      <c r="R3381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9">
        <v>3000</v>
      </c>
      <c r="E3382" s="9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8">
        <f t="shared" si="208"/>
        <v>104.43333333333334</v>
      </c>
      <c r="P3382" s="6">
        <f t="shared" si="209"/>
        <v>111.89285714285714</v>
      </c>
      <c r="Q3382" t="s">
        <v>8316</v>
      </c>
      <c r="R3382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9">
        <v>4000</v>
      </c>
      <c r="E3383" s="9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8">
        <f t="shared" si="208"/>
        <v>102.25</v>
      </c>
      <c r="P3383" s="6">
        <f t="shared" si="209"/>
        <v>85.208333333333329</v>
      </c>
      <c r="Q3383" t="s">
        <v>8316</v>
      </c>
      <c r="R3383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9">
        <v>3500</v>
      </c>
      <c r="E3384" s="9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8">
        <f t="shared" si="208"/>
        <v>100.74285714285713</v>
      </c>
      <c r="P3384" s="6">
        <f t="shared" si="209"/>
        <v>76.652173913043484</v>
      </c>
      <c r="Q3384" t="s">
        <v>8316</v>
      </c>
      <c r="R3384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9">
        <v>1750</v>
      </c>
      <c r="E3385" s="9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8">
        <f t="shared" si="208"/>
        <v>111.71428571428572</v>
      </c>
      <c r="P3385" s="6">
        <f t="shared" si="209"/>
        <v>65.166666666666671</v>
      </c>
      <c r="Q3385" t="s">
        <v>8316</v>
      </c>
      <c r="R3385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9">
        <v>6000</v>
      </c>
      <c r="E3386" s="9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8">
        <f t="shared" si="208"/>
        <v>100.01100000000001</v>
      </c>
      <c r="P3386" s="6">
        <f t="shared" si="209"/>
        <v>93.760312499999998</v>
      </c>
      <c r="Q3386" t="s">
        <v>8316</v>
      </c>
      <c r="R3386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9">
        <v>2000</v>
      </c>
      <c r="E3387" s="9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8">
        <f t="shared" si="208"/>
        <v>100</v>
      </c>
      <c r="P3387" s="6">
        <f t="shared" si="209"/>
        <v>133.33333333333334</v>
      </c>
      <c r="Q3387" t="s">
        <v>8316</v>
      </c>
      <c r="R338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9">
        <v>2000</v>
      </c>
      <c r="E3388" s="9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8">
        <f t="shared" si="208"/>
        <v>105</v>
      </c>
      <c r="P3388" s="6">
        <f t="shared" si="209"/>
        <v>51.219512195121951</v>
      </c>
      <c r="Q3388" t="s">
        <v>8316</v>
      </c>
      <c r="R3388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9">
        <v>3000</v>
      </c>
      <c r="E3389" s="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8">
        <f t="shared" si="208"/>
        <v>116.86666666666667</v>
      </c>
      <c r="P3389" s="6">
        <f t="shared" si="209"/>
        <v>100.17142857142858</v>
      </c>
      <c r="Q3389" t="s">
        <v>8316</v>
      </c>
      <c r="R3389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9">
        <v>1500</v>
      </c>
      <c r="E3390" s="9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8">
        <f t="shared" si="208"/>
        <v>103.8</v>
      </c>
      <c r="P3390" s="6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9">
        <v>10000</v>
      </c>
      <c r="E3391" s="9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8">
        <f t="shared" si="208"/>
        <v>114.5</v>
      </c>
      <c r="P3391" s="6">
        <f t="shared" si="209"/>
        <v>184.67741935483872</v>
      </c>
      <c r="Q3391" t="s">
        <v>8316</v>
      </c>
      <c r="R3391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9">
        <v>1500</v>
      </c>
      <c r="E3392" s="9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8">
        <f t="shared" si="208"/>
        <v>102.4</v>
      </c>
      <c r="P3392" s="6">
        <f t="shared" si="209"/>
        <v>69.818181818181813</v>
      </c>
      <c r="Q3392" t="s">
        <v>8316</v>
      </c>
      <c r="R3392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9">
        <v>500</v>
      </c>
      <c r="E3393" s="9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8">
        <f t="shared" si="208"/>
        <v>223</v>
      </c>
      <c r="P3393" s="6">
        <f t="shared" si="209"/>
        <v>61.944444444444443</v>
      </c>
      <c r="Q3393" t="s">
        <v>8316</v>
      </c>
      <c r="R3393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9">
        <v>500</v>
      </c>
      <c r="E3394" s="9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8">
        <f t="shared" si="208"/>
        <v>100</v>
      </c>
      <c r="P3394" s="6">
        <f t="shared" si="209"/>
        <v>41.666666666666664</v>
      </c>
      <c r="Q3394" t="s">
        <v>8316</v>
      </c>
      <c r="R3394" t="s">
        <v>8317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9">
        <v>1500</v>
      </c>
      <c r="E3395" s="9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8">
        <f t="shared" ref="O3395:O3458" si="212">E3395/D3395*100</f>
        <v>105.80000000000001</v>
      </c>
      <c r="P3395" s="6">
        <f t="shared" ref="P3395:P3458" si="213">AVERAGE(E3395/L3395)</f>
        <v>36.06818181818182</v>
      </c>
      <c r="Q3395" t="s">
        <v>8316</v>
      </c>
      <c r="R3395" t="s">
        <v>8317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9">
        <v>550</v>
      </c>
      <c r="E3396" s="9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8">
        <f t="shared" si="212"/>
        <v>142.36363636363635</v>
      </c>
      <c r="P3396" s="6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9">
        <v>500</v>
      </c>
      <c r="E3397" s="9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8">
        <f t="shared" si="212"/>
        <v>184</v>
      </c>
      <c r="P3397" s="6">
        <f t="shared" si="213"/>
        <v>24.210526315789473</v>
      </c>
      <c r="Q3397" t="s">
        <v>8316</v>
      </c>
      <c r="R339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9">
        <v>1500</v>
      </c>
      <c r="E3398" s="9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8">
        <f t="shared" si="212"/>
        <v>104.33333333333333</v>
      </c>
      <c r="P3398" s="6">
        <f t="shared" si="213"/>
        <v>55.892857142857146</v>
      </c>
      <c r="Q3398" t="s">
        <v>8316</v>
      </c>
      <c r="R3398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9">
        <v>250</v>
      </c>
      <c r="E3399" s="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8">
        <f t="shared" si="212"/>
        <v>112.00000000000001</v>
      </c>
      <c r="P3399" s="6">
        <f t="shared" si="213"/>
        <v>11.666666666666666</v>
      </c>
      <c r="Q3399" t="s">
        <v>8316</v>
      </c>
      <c r="R3399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9">
        <v>4000</v>
      </c>
      <c r="E3400" s="9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8">
        <f t="shared" si="212"/>
        <v>111.07499999999999</v>
      </c>
      <c r="P3400" s="6">
        <f t="shared" si="213"/>
        <v>68.353846153846149</v>
      </c>
      <c r="Q3400" t="s">
        <v>8316</v>
      </c>
      <c r="R3400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9">
        <v>1200</v>
      </c>
      <c r="E3401" s="9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8">
        <f t="shared" si="212"/>
        <v>103.75000000000001</v>
      </c>
      <c r="P3401" s="6">
        <f t="shared" si="213"/>
        <v>27.065217391304348</v>
      </c>
      <c r="Q3401" t="s">
        <v>8316</v>
      </c>
      <c r="R3401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9">
        <v>10000</v>
      </c>
      <c r="E3402" s="9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8">
        <f t="shared" si="212"/>
        <v>100.41</v>
      </c>
      <c r="P3402" s="6">
        <f t="shared" si="213"/>
        <v>118.12941176470588</v>
      </c>
      <c r="Q3402" t="s">
        <v>8316</v>
      </c>
      <c r="R3402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9">
        <v>2900</v>
      </c>
      <c r="E3403" s="9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8">
        <f t="shared" si="212"/>
        <v>101.86206896551724</v>
      </c>
      <c r="P3403" s="6">
        <f t="shared" si="213"/>
        <v>44.757575757575758</v>
      </c>
      <c r="Q3403" t="s">
        <v>8316</v>
      </c>
      <c r="R3403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9">
        <v>15000</v>
      </c>
      <c r="E3404" s="9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8">
        <f t="shared" si="212"/>
        <v>109.76666666666665</v>
      </c>
      <c r="P3404" s="6">
        <f t="shared" si="213"/>
        <v>99.787878787878782</v>
      </c>
      <c r="Q3404" t="s">
        <v>8316</v>
      </c>
      <c r="R3404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9">
        <v>2000</v>
      </c>
      <c r="E3405" s="9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8">
        <f t="shared" si="212"/>
        <v>100</v>
      </c>
      <c r="P3405" s="6">
        <f t="shared" si="213"/>
        <v>117.64705882352941</v>
      </c>
      <c r="Q3405" t="s">
        <v>8316</v>
      </c>
      <c r="R3405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9">
        <v>500</v>
      </c>
      <c r="E3406" s="9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8">
        <f t="shared" si="212"/>
        <v>122</v>
      </c>
      <c r="P3406" s="6">
        <f t="shared" si="213"/>
        <v>203.33333333333334</v>
      </c>
      <c r="Q3406" t="s">
        <v>8316</v>
      </c>
      <c r="R3406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9">
        <v>350</v>
      </c>
      <c r="E3407" s="9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8">
        <f t="shared" si="212"/>
        <v>137.57142857142856</v>
      </c>
      <c r="P3407" s="6">
        <f t="shared" si="213"/>
        <v>28.323529411764707</v>
      </c>
      <c r="Q3407" t="s">
        <v>8316</v>
      </c>
      <c r="R340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9">
        <v>10000</v>
      </c>
      <c r="E3408" s="9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8">
        <f t="shared" si="212"/>
        <v>100.31000000000002</v>
      </c>
      <c r="P3408" s="6">
        <f t="shared" si="213"/>
        <v>110.23076923076923</v>
      </c>
      <c r="Q3408" t="s">
        <v>8316</v>
      </c>
      <c r="R3408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9">
        <v>2000</v>
      </c>
      <c r="E3409" s="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8">
        <f t="shared" si="212"/>
        <v>107.1</v>
      </c>
      <c r="P3409" s="6">
        <f t="shared" si="213"/>
        <v>31.970149253731343</v>
      </c>
      <c r="Q3409" t="s">
        <v>8316</v>
      </c>
      <c r="R3409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9">
        <v>500</v>
      </c>
      <c r="E3410" s="9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8">
        <f t="shared" si="212"/>
        <v>211</v>
      </c>
      <c r="P3410" s="6">
        <f t="shared" si="213"/>
        <v>58.611111111111114</v>
      </c>
      <c r="Q3410" t="s">
        <v>8316</v>
      </c>
      <c r="R3410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9">
        <v>500</v>
      </c>
      <c r="E3411" s="9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8">
        <f t="shared" si="212"/>
        <v>123.6</v>
      </c>
      <c r="P3411" s="6">
        <f t="shared" si="213"/>
        <v>29.428571428571427</v>
      </c>
      <c r="Q3411" t="s">
        <v>8316</v>
      </c>
      <c r="R3411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9">
        <v>3000</v>
      </c>
      <c r="E3412" s="9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8">
        <f t="shared" si="212"/>
        <v>108.5</v>
      </c>
      <c r="P3412" s="6">
        <f t="shared" si="213"/>
        <v>81.375</v>
      </c>
      <c r="Q3412" t="s">
        <v>8316</v>
      </c>
      <c r="R3412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9">
        <v>15000</v>
      </c>
      <c r="E3413" s="9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8">
        <f t="shared" si="212"/>
        <v>103.56666666666668</v>
      </c>
      <c r="P3413" s="6">
        <f t="shared" si="213"/>
        <v>199.16666666666666</v>
      </c>
      <c r="Q3413" t="s">
        <v>8316</v>
      </c>
      <c r="R3413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9">
        <v>3000</v>
      </c>
      <c r="E3414" s="9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8">
        <f t="shared" si="212"/>
        <v>100</v>
      </c>
      <c r="P3414" s="6">
        <f t="shared" si="213"/>
        <v>115.38461538461539</v>
      </c>
      <c r="Q3414" t="s">
        <v>8316</v>
      </c>
      <c r="R3414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9">
        <v>500</v>
      </c>
      <c r="E3415" s="9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8">
        <f t="shared" si="212"/>
        <v>130</v>
      </c>
      <c r="P3415" s="6">
        <f t="shared" si="213"/>
        <v>46.428571428571431</v>
      </c>
      <c r="Q3415" t="s">
        <v>8316</v>
      </c>
      <c r="R3415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9">
        <v>3000</v>
      </c>
      <c r="E3416" s="9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8">
        <f t="shared" si="212"/>
        <v>103.49999999999999</v>
      </c>
      <c r="P3416" s="6">
        <f t="shared" si="213"/>
        <v>70.568181818181813</v>
      </c>
      <c r="Q3416" t="s">
        <v>8316</v>
      </c>
      <c r="R3416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9">
        <v>200</v>
      </c>
      <c r="E3417" s="9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8">
        <f t="shared" si="212"/>
        <v>100</v>
      </c>
      <c r="P3417" s="6">
        <f t="shared" si="213"/>
        <v>22.222222222222221</v>
      </c>
      <c r="Q3417" t="s">
        <v>8316</v>
      </c>
      <c r="R341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9">
        <v>4000</v>
      </c>
      <c r="E3418" s="9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8">
        <f t="shared" si="212"/>
        <v>119.6</v>
      </c>
      <c r="P3418" s="6">
        <f t="shared" si="213"/>
        <v>159.46666666666667</v>
      </c>
      <c r="Q3418" t="s">
        <v>8316</v>
      </c>
      <c r="R3418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9">
        <v>1700</v>
      </c>
      <c r="E3419" s="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8">
        <f t="shared" si="212"/>
        <v>100.00058823529412</v>
      </c>
      <c r="P3419" s="6">
        <f t="shared" si="213"/>
        <v>37.777999999999999</v>
      </c>
      <c r="Q3419" t="s">
        <v>8316</v>
      </c>
      <c r="R3419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9">
        <v>4000</v>
      </c>
      <c r="E3420" s="9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8">
        <f t="shared" si="212"/>
        <v>100.875</v>
      </c>
      <c r="P3420" s="6">
        <f t="shared" si="213"/>
        <v>72.053571428571431</v>
      </c>
      <c r="Q3420" t="s">
        <v>8316</v>
      </c>
      <c r="R3420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8">
        <f t="shared" si="212"/>
        <v>106.54545454545455</v>
      </c>
      <c r="P3421" s="6">
        <f t="shared" si="213"/>
        <v>63.695652173913047</v>
      </c>
      <c r="Q3421" t="s">
        <v>8316</v>
      </c>
      <c r="R3421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9">
        <v>700</v>
      </c>
      <c r="E3422" s="9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8">
        <f t="shared" si="212"/>
        <v>138</v>
      </c>
      <c r="P3422" s="6">
        <f t="shared" si="213"/>
        <v>28.411764705882351</v>
      </c>
      <c r="Q3422" t="s">
        <v>8316</v>
      </c>
      <c r="R3422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9">
        <v>10000</v>
      </c>
      <c r="E3423" s="9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8">
        <f t="shared" si="212"/>
        <v>101.15</v>
      </c>
      <c r="P3423" s="6">
        <f t="shared" si="213"/>
        <v>103.21428571428571</v>
      </c>
      <c r="Q3423" t="s">
        <v>8316</v>
      </c>
      <c r="R3423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9">
        <v>3000</v>
      </c>
      <c r="E3424" s="9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8">
        <f t="shared" si="212"/>
        <v>109.1</v>
      </c>
      <c r="P3424" s="6">
        <f t="shared" si="213"/>
        <v>71.152173913043484</v>
      </c>
      <c r="Q3424" t="s">
        <v>8316</v>
      </c>
      <c r="R3424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9">
        <v>250</v>
      </c>
      <c r="E3425" s="9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8">
        <f t="shared" si="212"/>
        <v>140</v>
      </c>
      <c r="P3425" s="6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9">
        <v>6000</v>
      </c>
      <c r="E3426" s="9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8">
        <f t="shared" si="212"/>
        <v>103.58333333333334</v>
      </c>
      <c r="P3426" s="6">
        <f t="shared" si="213"/>
        <v>81.776315789473685</v>
      </c>
      <c r="Q3426" t="s">
        <v>8316</v>
      </c>
      <c r="R3426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9">
        <v>30000</v>
      </c>
      <c r="E3427" s="9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8">
        <f t="shared" si="212"/>
        <v>102.97033333333331</v>
      </c>
      <c r="P3427" s="6">
        <f t="shared" si="213"/>
        <v>297.02980769230766</v>
      </c>
      <c r="Q3427" t="s">
        <v>8316</v>
      </c>
      <c r="R342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9">
        <v>3750</v>
      </c>
      <c r="E3428" s="9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8">
        <f t="shared" si="212"/>
        <v>108.13333333333333</v>
      </c>
      <c r="P3428" s="6">
        <f t="shared" si="213"/>
        <v>46.609195402298852</v>
      </c>
      <c r="Q3428" t="s">
        <v>8316</v>
      </c>
      <c r="R3428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9">
        <v>1500</v>
      </c>
      <c r="E3429" s="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8">
        <f t="shared" si="212"/>
        <v>100</v>
      </c>
      <c r="P3429" s="6">
        <f t="shared" si="213"/>
        <v>51.724137931034484</v>
      </c>
      <c r="Q3429" t="s">
        <v>8316</v>
      </c>
      <c r="R3429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9">
        <v>2000</v>
      </c>
      <c r="E3430" s="9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8">
        <f t="shared" si="212"/>
        <v>102.75000000000001</v>
      </c>
      <c r="P3430" s="6">
        <f t="shared" si="213"/>
        <v>40.294117647058826</v>
      </c>
      <c r="Q3430" t="s">
        <v>8316</v>
      </c>
      <c r="R3430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9">
        <v>150</v>
      </c>
      <c r="E3431" s="9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8">
        <f t="shared" si="212"/>
        <v>130</v>
      </c>
      <c r="P3431" s="6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9">
        <v>2000</v>
      </c>
      <c r="E3432" s="9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8">
        <f t="shared" si="212"/>
        <v>108.54949999999999</v>
      </c>
      <c r="P3432" s="6">
        <f t="shared" si="213"/>
        <v>30.152638888888887</v>
      </c>
      <c r="Q3432" t="s">
        <v>8316</v>
      </c>
      <c r="R3432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9">
        <v>2000</v>
      </c>
      <c r="E3433" s="9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8">
        <f t="shared" si="212"/>
        <v>100</v>
      </c>
      <c r="P3433" s="6">
        <f t="shared" si="213"/>
        <v>95.238095238095241</v>
      </c>
      <c r="Q3433" t="s">
        <v>8316</v>
      </c>
      <c r="R3433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9">
        <v>2000</v>
      </c>
      <c r="E3434" s="9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8">
        <f t="shared" si="212"/>
        <v>109.65</v>
      </c>
      <c r="P3434" s="6">
        <f t="shared" si="213"/>
        <v>52.214285714285715</v>
      </c>
      <c r="Q3434" t="s">
        <v>8316</v>
      </c>
      <c r="R3434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9">
        <v>9500</v>
      </c>
      <c r="E3435" s="9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8">
        <f t="shared" si="212"/>
        <v>100.26315789473684</v>
      </c>
      <c r="P3435" s="6">
        <f t="shared" si="213"/>
        <v>134.1549295774648</v>
      </c>
      <c r="Q3435" t="s">
        <v>8316</v>
      </c>
      <c r="R3435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9">
        <v>10000</v>
      </c>
      <c r="E3436" s="9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8">
        <f t="shared" si="212"/>
        <v>105.55000000000001</v>
      </c>
      <c r="P3436" s="6">
        <f t="shared" si="213"/>
        <v>62.827380952380949</v>
      </c>
      <c r="Q3436" t="s">
        <v>8316</v>
      </c>
      <c r="R3436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9">
        <v>1000</v>
      </c>
      <c r="E3437" s="9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8">
        <f t="shared" si="212"/>
        <v>112.00000000000001</v>
      </c>
      <c r="P3437" s="6">
        <f t="shared" si="213"/>
        <v>58.94736842105263</v>
      </c>
      <c r="Q3437" t="s">
        <v>8316</v>
      </c>
      <c r="R343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9">
        <v>5000</v>
      </c>
      <c r="E3438" s="9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8">
        <f t="shared" si="212"/>
        <v>105.89999999999999</v>
      </c>
      <c r="P3438" s="6">
        <f t="shared" si="213"/>
        <v>143.1081081081081</v>
      </c>
      <c r="Q3438" t="s">
        <v>8316</v>
      </c>
      <c r="R3438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9">
        <v>3000</v>
      </c>
      <c r="E3439" s="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8">
        <f t="shared" si="212"/>
        <v>101</v>
      </c>
      <c r="P3439" s="6">
        <f t="shared" si="213"/>
        <v>84.166666666666671</v>
      </c>
      <c r="Q3439" t="s">
        <v>8316</v>
      </c>
      <c r="R3439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9">
        <v>2500</v>
      </c>
      <c r="E3440" s="9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8">
        <f t="shared" si="212"/>
        <v>104.2</v>
      </c>
      <c r="P3440" s="6">
        <f t="shared" si="213"/>
        <v>186.07142857142858</v>
      </c>
      <c r="Q3440" t="s">
        <v>8316</v>
      </c>
      <c r="R3440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9">
        <v>1200</v>
      </c>
      <c r="E3441" s="9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8">
        <f t="shared" si="212"/>
        <v>134.67833333333334</v>
      </c>
      <c r="P3441" s="6">
        <f t="shared" si="213"/>
        <v>89.785555555555561</v>
      </c>
      <c r="Q3441" t="s">
        <v>8316</v>
      </c>
      <c r="R3441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9">
        <v>5000</v>
      </c>
      <c r="E3442" s="9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8">
        <f t="shared" si="212"/>
        <v>105.2184</v>
      </c>
      <c r="P3442" s="6">
        <f t="shared" si="213"/>
        <v>64.157560975609755</v>
      </c>
      <c r="Q3442" t="s">
        <v>8316</v>
      </c>
      <c r="R3442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9">
        <v>2500</v>
      </c>
      <c r="E3443" s="9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8">
        <f t="shared" si="212"/>
        <v>102.60000000000001</v>
      </c>
      <c r="P3443" s="6">
        <f t="shared" si="213"/>
        <v>59.651162790697676</v>
      </c>
      <c r="Q3443" t="s">
        <v>8316</v>
      </c>
      <c r="R3443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9">
        <v>250</v>
      </c>
      <c r="E3444" s="9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8">
        <f t="shared" si="212"/>
        <v>100</v>
      </c>
      <c r="P3444" s="6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9">
        <v>1000</v>
      </c>
      <c r="E3445" s="9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8">
        <f t="shared" si="212"/>
        <v>185.5</v>
      </c>
      <c r="P3445" s="6">
        <f t="shared" si="213"/>
        <v>41.222222222222221</v>
      </c>
      <c r="Q3445" t="s">
        <v>8316</v>
      </c>
      <c r="R3445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9">
        <v>300</v>
      </c>
      <c r="E3446" s="9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8">
        <f t="shared" si="212"/>
        <v>289</v>
      </c>
      <c r="P3446" s="6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9">
        <v>2000</v>
      </c>
      <c r="E3447" s="9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8">
        <f t="shared" si="212"/>
        <v>100</v>
      </c>
      <c r="P3447" s="6">
        <f t="shared" si="213"/>
        <v>64.516129032258064</v>
      </c>
      <c r="Q3447" t="s">
        <v>8316</v>
      </c>
      <c r="R344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9">
        <v>1000</v>
      </c>
      <c r="E3448" s="9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8">
        <f t="shared" si="212"/>
        <v>108.2</v>
      </c>
      <c r="P3448" s="6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9">
        <v>1000</v>
      </c>
      <c r="E3449" s="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8">
        <f t="shared" si="212"/>
        <v>107.80000000000001</v>
      </c>
      <c r="P3449" s="6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9">
        <v>2100</v>
      </c>
      <c r="E3450" s="9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8">
        <f t="shared" si="212"/>
        <v>109.76190476190477</v>
      </c>
      <c r="P3450" s="6">
        <f t="shared" si="213"/>
        <v>51.222222222222221</v>
      </c>
      <c r="Q3450" t="s">
        <v>8316</v>
      </c>
      <c r="R3450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9">
        <v>800</v>
      </c>
      <c r="E3451" s="9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8">
        <f t="shared" si="212"/>
        <v>170.625</v>
      </c>
      <c r="P3451" s="6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9">
        <v>500</v>
      </c>
      <c r="E3452" s="9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8">
        <f t="shared" si="212"/>
        <v>152</v>
      </c>
      <c r="P3452" s="6">
        <f t="shared" si="213"/>
        <v>19.487179487179485</v>
      </c>
      <c r="Q3452" t="s">
        <v>8316</v>
      </c>
      <c r="R3452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9">
        <v>650</v>
      </c>
      <c r="E3453" s="9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8">
        <f t="shared" si="212"/>
        <v>101.23076923076924</v>
      </c>
      <c r="P3453" s="6">
        <f t="shared" si="213"/>
        <v>41.125</v>
      </c>
      <c r="Q3453" t="s">
        <v>8316</v>
      </c>
      <c r="R3453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9">
        <v>1000</v>
      </c>
      <c r="E3454" s="9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8">
        <f t="shared" si="212"/>
        <v>153.19999999999999</v>
      </c>
      <c r="P3454" s="6">
        <f t="shared" si="213"/>
        <v>41.405405405405403</v>
      </c>
      <c r="Q3454" t="s">
        <v>8316</v>
      </c>
      <c r="R3454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9">
        <v>300</v>
      </c>
      <c r="E3455" s="9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8">
        <f t="shared" si="212"/>
        <v>128.33333333333334</v>
      </c>
      <c r="P3455" s="6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9">
        <v>700</v>
      </c>
      <c r="E3456" s="9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8">
        <f t="shared" si="212"/>
        <v>100.71428571428571</v>
      </c>
      <c r="P3456" s="6">
        <f t="shared" si="213"/>
        <v>33.571428571428569</v>
      </c>
      <c r="Q3456" t="s">
        <v>8316</v>
      </c>
      <c r="R3456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9">
        <v>10000</v>
      </c>
      <c r="E3457" s="9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8">
        <f t="shared" si="212"/>
        <v>100.64999999999999</v>
      </c>
      <c r="P3457" s="6">
        <f t="shared" si="213"/>
        <v>145.86956521739131</v>
      </c>
      <c r="Q3457" t="s">
        <v>8316</v>
      </c>
      <c r="R345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9">
        <v>3000</v>
      </c>
      <c r="E3458" s="9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8">
        <f t="shared" si="212"/>
        <v>191.3</v>
      </c>
      <c r="P3458" s="6">
        <f t="shared" si="213"/>
        <v>358.6875</v>
      </c>
      <c r="Q3458" t="s">
        <v>8316</v>
      </c>
      <c r="R3458" t="s">
        <v>8317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9">
        <v>2000</v>
      </c>
      <c r="E3459" s="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8">
        <f t="shared" ref="O3459:O3522" si="216">E3459/D3459*100</f>
        <v>140.19999999999999</v>
      </c>
      <c r="P3459" s="6">
        <f t="shared" ref="P3459:P3522" si="217">AVERAGE(E3459/L3459)</f>
        <v>50.981818181818184</v>
      </c>
      <c r="Q3459" t="s">
        <v>8316</v>
      </c>
      <c r="R3459" t="s">
        <v>8317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9">
        <v>978</v>
      </c>
      <c r="E3460" s="9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8">
        <f t="shared" si="216"/>
        <v>124.33537832310839</v>
      </c>
      <c r="P3460" s="6">
        <f t="shared" si="217"/>
        <v>45.037037037037038</v>
      </c>
      <c r="Q3460" t="s">
        <v>8316</v>
      </c>
      <c r="R3460" t="s">
        <v>8317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9">
        <v>500</v>
      </c>
      <c r="E3461" s="9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8">
        <f t="shared" si="216"/>
        <v>126.2</v>
      </c>
      <c r="P3461" s="6">
        <f t="shared" si="217"/>
        <v>17.527777777777779</v>
      </c>
      <c r="Q3461" t="s">
        <v>8316</v>
      </c>
      <c r="R3461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9">
        <v>500</v>
      </c>
      <c r="E3462" s="9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8">
        <f t="shared" si="216"/>
        <v>190</v>
      </c>
      <c r="P3462" s="6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9">
        <v>500</v>
      </c>
      <c r="E3463" s="9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8">
        <f t="shared" si="216"/>
        <v>139</v>
      </c>
      <c r="P3463" s="6">
        <f t="shared" si="217"/>
        <v>57.916666666666664</v>
      </c>
      <c r="Q3463" t="s">
        <v>8316</v>
      </c>
      <c r="R3463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9">
        <v>250</v>
      </c>
      <c r="E3464" s="9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8">
        <f t="shared" si="216"/>
        <v>202</v>
      </c>
      <c r="P3464" s="6">
        <f t="shared" si="217"/>
        <v>29.705882352941178</v>
      </c>
      <c r="Q3464" t="s">
        <v>8316</v>
      </c>
      <c r="R3464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8">
        <f t="shared" si="216"/>
        <v>103.38000000000001</v>
      </c>
      <c r="P3465" s="6">
        <f t="shared" si="217"/>
        <v>90.684210526315795</v>
      </c>
      <c r="Q3465" t="s">
        <v>8316</v>
      </c>
      <c r="R3465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9">
        <v>5000</v>
      </c>
      <c r="E3466" s="9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8">
        <f t="shared" si="216"/>
        <v>102.3236</v>
      </c>
      <c r="P3466" s="6">
        <f t="shared" si="217"/>
        <v>55.012688172043013</v>
      </c>
      <c r="Q3466" t="s">
        <v>8316</v>
      </c>
      <c r="R3466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9">
        <v>2000</v>
      </c>
      <c r="E3467" s="9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8">
        <f t="shared" si="216"/>
        <v>103</v>
      </c>
      <c r="P3467" s="6">
        <f t="shared" si="217"/>
        <v>57.222222222222221</v>
      </c>
      <c r="Q3467" t="s">
        <v>8316</v>
      </c>
      <c r="R346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9">
        <v>3500</v>
      </c>
      <c r="E3468" s="9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8">
        <f t="shared" si="216"/>
        <v>127.14285714285714</v>
      </c>
      <c r="P3468" s="6">
        <f t="shared" si="217"/>
        <v>72.950819672131146</v>
      </c>
      <c r="Q3468" t="s">
        <v>8316</v>
      </c>
      <c r="R3468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9">
        <v>3000</v>
      </c>
      <c r="E3469" s="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8">
        <f t="shared" si="216"/>
        <v>101</v>
      </c>
      <c r="P3469" s="6">
        <f t="shared" si="217"/>
        <v>64.468085106382972</v>
      </c>
      <c r="Q3469" t="s">
        <v>8316</v>
      </c>
      <c r="R3469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9">
        <v>10000</v>
      </c>
      <c r="E3470" s="9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8">
        <f t="shared" si="216"/>
        <v>121.78</v>
      </c>
      <c r="P3470" s="6">
        <f t="shared" si="217"/>
        <v>716.35294117647061</v>
      </c>
      <c r="Q3470" t="s">
        <v>8316</v>
      </c>
      <c r="R3470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9">
        <v>2800</v>
      </c>
      <c r="E3471" s="9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8">
        <f t="shared" si="216"/>
        <v>113.39285714285714</v>
      </c>
      <c r="P3471" s="6">
        <f t="shared" si="217"/>
        <v>50.396825396825399</v>
      </c>
      <c r="Q3471" t="s">
        <v>8316</v>
      </c>
      <c r="R3471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9">
        <v>250</v>
      </c>
      <c r="E3472" s="9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8">
        <f t="shared" si="216"/>
        <v>150</v>
      </c>
      <c r="P3472" s="6">
        <f t="shared" si="217"/>
        <v>41.666666666666664</v>
      </c>
      <c r="Q3472" t="s">
        <v>8316</v>
      </c>
      <c r="R3472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9">
        <v>500</v>
      </c>
      <c r="E3473" s="9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8">
        <f t="shared" si="216"/>
        <v>214.6</v>
      </c>
      <c r="P3473" s="6">
        <f t="shared" si="217"/>
        <v>35.766666666666666</v>
      </c>
      <c r="Q3473" t="s">
        <v>8316</v>
      </c>
      <c r="R3473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9">
        <v>2000</v>
      </c>
      <c r="E3474" s="9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8">
        <f t="shared" si="216"/>
        <v>102.05</v>
      </c>
      <c r="P3474" s="6">
        <f t="shared" si="217"/>
        <v>88.739130434782609</v>
      </c>
      <c r="Q3474" t="s">
        <v>8316</v>
      </c>
      <c r="R3474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9">
        <v>4900</v>
      </c>
      <c r="E3475" s="9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8">
        <f t="shared" si="216"/>
        <v>100</v>
      </c>
      <c r="P3475" s="6">
        <f t="shared" si="217"/>
        <v>148.4848484848485</v>
      </c>
      <c r="Q3475" t="s">
        <v>8316</v>
      </c>
      <c r="R3475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9">
        <v>2000</v>
      </c>
      <c r="E3476" s="9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8">
        <f t="shared" si="216"/>
        <v>101</v>
      </c>
      <c r="P3476" s="6">
        <f t="shared" si="217"/>
        <v>51.794871794871796</v>
      </c>
      <c r="Q3476" t="s">
        <v>8316</v>
      </c>
      <c r="R3476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9">
        <v>300</v>
      </c>
      <c r="E3477" s="9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8">
        <f t="shared" si="216"/>
        <v>113.33333333333333</v>
      </c>
      <c r="P3477" s="6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9">
        <v>300</v>
      </c>
      <c r="E3478" s="9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8">
        <f t="shared" si="216"/>
        <v>104</v>
      </c>
      <c r="P3478" s="6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9">
        <v>1800</v>
      </c>
      <c r="E3479" s="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8">
        <f t="shared" si="216"/>
        <v>115.33333333333333</v>
      </c>
      <c r="P3479" s="6">
        <f t="shared" si="217"/>
        <v>53.230769230769234</v>
      </c>
      <c r="Q3479" t="s">
        <v>8316</v>
      </c>
      <c r="R3479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9">
        <v>2000</v>
      </c>
      <c r="E3480" s="9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8">
        <f t="shared" si="216"/>
        <v>112.85000000000001</v>
      </c>
      <c r="P3480" s="6">
        <f t="shared" si="217"/>
        <v>39.596491228070178</v>
      </c>
      <c r="Q3480" t="s">
        <v>8316</v>
      </c>
      <c r="R3480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9">
        <v>1500</v>
      </c>
      <c r="E3481" s="9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8">
        <f t="shared" si="216"/>
        <v>127.86666666666666</v>
      </c>
      <c r="P3481" s="6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9">
        <v>1500</v>
      </c>
      <c r="E3482" s="9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8">
        <f t="shared" si="216"/>
        <v>142.66666666666669</v>
      </c>
      <c r="P3482" s="6">
        <f t="shared" si="217"/>
        <v>164.61538461538461</v>
      </c>
      <c r="Q3482" t="s">
        <v>8316</v>
      </c>
      <c r="R3482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9">
        <v>10000</v>
      </c>
      <c r="E3483" s="9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8">
        <f t="shared" si="216"/>
        <v>118.8</v>
      </c>
      <c r="P3483" s="6">
        <f t="shared" si="217"/>
        <v>125.05263157894737</v>
      </c>
      <c r="Q3483" t="s">
        <v>8316</v>
      </c>
      <c r="R3483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9">
        <v>3000</v>
      </c>
      <c r="E3484" s="9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8">
        <f t="shared" si="216"/>
        <v>138.33333333333334</v>
      </c>
      <c r="P3484" s="6">
        <f t="shared" si="217"/>
        <v>51.875</v>
      </c>
      <c r="Q3484" t="s">
        <v>8316</v>
      </c>
      <c r="R3484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9">
        <v>3350</v>
      </c>
      <c r="E3485" s="9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8">
        <f t="shared" si="216"/>
        <v>159.9402985074627</v>
      </c>
      <c r="P3485" s="6">
        <f t="shared" si="217"/>
        <v>40.285714285714285</v>
      </c>
      <c r="Q3485" t="s">
        <v>8316</v>
      </c>
      <c r="R3485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9">
        <v>2500</v>
      </c>
      <c r="E3486" s="9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8">
        <f t="shared" si="216"/>
        <v>114.24000000000001</v>
      </c>
      <c r="P3486" s="6">
        <f t="shared" si="217"/>
        <v>64.909090909090907</v>
      </c>
      <c r="Q3486" t="s">
        <v>8316</v>
      </c>
      <c r="R3486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9">
        <v>1650</v>
      </c>
      <c r="E3487" s="9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8">
        <f t="shared" si="216"/>
        <v>100.60606060606061</v>
      </c>
      <c r="P3487" s="6">
        <f t="shared" si="217"/>
        <v>55.333333333333336</v>
      </c>
      <c r="Q3487" t="s">
        <v>8316</v>
      </c>
      <c r="R348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9">
        <v>3000</v>
      </c>
      <c r="E3488" s="9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8">
        <f t="shared" si="216"/>
        <v>155.20000000000002</v>
      </c>
      <c r="P3488" s="6">
        <f t="shared" si="217"/>
        <v>83.142857142857139</v>
      </c>
      <c r="Q3488" t="s">
        <v>8316</v>
      </c>
      <c r="R3488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9">
        <v>2000</v>
      </c>
      <c r="E3489" s="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8">
        <f t="shared" si="216"/>
        <v>127.75000000000001</v>
      </c>
      <c r="P3489" s="6">
        <f t="shared" si="217"/>
        <v>38.712121212121211</v>
      </c>
      <c r="Q3489" t="s">
        <v>8316</v>
      </c>
      <c r="R3489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9">
        <v>3000</v>
      </c>
      <c r="E3490" s="9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8">
        <f t="shared" si="216"/>
        <v>121.2</v>
      </c>
      <c r="P3490" s="6">
        <f t="shared" si="217"/>
        <v>125.37931034482759</v>
      </c>
      <c r="Q3490" t="s">
        <v>8316</v>
      </c>
      <c r="R3490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9">
        <v>5000</v>
      </c>
      <c r="E3491" s="9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8">
        <f t="shared" si="216"/>
        <v>112.7</v>
      </c>
      <c r="P3491" s="6">
        <f t="shared" si="217"/>
        <v>78.263888888888886</v>
      </c>
      <c r="Q3491" t="s">
        <v>8316</v>
      </c>
      <c r="R3491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9">
        <v>1000</v>
      </c>
      <c r="E3492" s="9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8">
        <f t="shared" si="216"/>
        <v>127.49999999999999</v>
      </c>
      <c r="P3492" s="6">
        <f t="shared" si="217"/>
        <v>47.222222222222221</v>
      </c>
      <c r="Q3492" t="s">
        <v>8316</v>
      </c>
      <c r="R3492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9">
        <v>500</v>
      </c>
      <c r="E3493" s="9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8">
        <f t="shared" si="216"/>
        <v>158.20000000000002</v>
      </c>
      <c r="P3493" s="6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9">
        <v>3800</v>
      </c>
      <c r="E3494" s="9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8">
        <f t="shared" si="216"/>
        <v>105.26894736842105</v>
      </c>
      <c r="P3494" s="6">
        <f t="shared" si="217"/>
        <v>114.29199999999999</v>
      </c>
      <c r="Q3494" t="s">
        <v>8316</v>
      </c>
      <c r="R3494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9">
        <v>1500</v>
      </c>
      <c r="E3495" s="9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8">
        <f t="shared" si="216"/>
        <v>100</v>
      </c>
      <c r="P3495" s="6">
        <f t="shared" si="217"/>
        <v>51.724137931034484</v>
      </c>
      <c r="Q3495" t="s">
        <v>8316</v>
      </c>
      <c r="R3495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9">
        <v>400</v>
      </c>
      <c r="E3496" s="9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8">
        <f t="shared" si="216"/>
        <v>100</v>
      </c>
      <c r="P3496" s="6">
        <f t="shared" si="217"/>
        <v>30.76923076923077</v>
      </c>
      <c r="Q3496" t="s">
        <v>8316</v>
      </c>
      <c r="R3496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8">
        <f t="shared" si="216"/>
        <v>106.86</v>
      </c>
      <c r="P3497" s="6">
        <f t="shared" si="217"/>
        <v>74.208333333333329</v>
      </c>
      <c r="Q3497" t="s">
        <v>8316</v>
      </c>
      <c r="R349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9">
        <v>3000</v>
      </c>
      <c r="E3498" s="9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8">
        <f t="shared" si="216"/>
        <v>124.4</v>
      </c>
      <c r="P3498" s="6">
        <f t="shared" si="217"/>
        <v>47.846153846153847</v>
      </c>
      <c r="Q3498" t="s">
        <v>8316</v>
      </c>
      <c r="R3498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9">
        <v>1551</v>
      </c>
      <c r="E3499" s="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8">
        <f t="shared" si="216"/>
        <v>108.70406189555126</v>
      </c>
      <c r="P3499" s="6">
        <f t="shared" si="217"/>
        <v>34.408163265306122</v>
      </c>
      <c r="Q3499" t="s">
        <v>8316</v>
      </c>
      <c r="R3499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8">
        <f t="shared" si="216"/>
        <v>102.42424242424242</v>
      </c>
      <c r="P3500" s="6">
        <f t="shared" si="217"/>
        <v>40.238095238095241</v>
      </c>
      <c r="Q3500" t="s">
        <v>8316</v>
      </c>
      <c r="R3500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9">
        <v>2000</v>
      </c>
      <c r="E3501" s="9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8">
        <f t="shared" si="216"/>
        <v>105.5</v>
      </c>
      <c r="P3501" s="6">
        <f t="shared" si="217"/>
        <v>60.285714285714285</v>
      </c>
      <c r="Q3501" t="s">
        <v>8316</v>
      </c>
      <c r="R3501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9">
        <v>1000</v>
      </c>
      <c r="E3502" s="9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8">
        <f t="shared" si="216"/>
        <v>106.3</v>
      </c>
      <c r="P3502" s="6">
        <f t="shared" si="217"/>
        <v>25.30952380952381</v>
      </c>
      <c r="Q3502" t="s">
        <v>8316</v>
      </c>
      <c r="R3502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9">
        <v>1500</v>
      </c>
      <c r="E3503" s="9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8">
        <f t="shared" si="216"/>
        <v>100.66666666666666</v>
      </c>
      <c r="P3503" s="6">
        <f t="shared" si="217"/>
        <v>35.952380952380949</v>
      </c>
      <c r="Q3503" t="s">
        <v>8316</v>
      </c>
      <c r="R3503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9">
        <v>4000</v>
      </c>
      <c r="E3504" s="9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8">
        <f t="shared" si="216"/>
        <v>105.4</v>
      </c>
      <c r="P3504" s="6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9">
        <v>2500</v>
      </c>
      <c r="E3505" s="9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8">
        <f t="shared" si="216"/>
        <v>107.55999999999999</v>
      </c>
      <c r="P3505" s="6">
        <f t="shared" si="217"/>
        <v>70.763157894736835</v>
      </c>
      <c r="Q3505" t="s">
        <v>8316</v>
      </c>
      <c r="R3505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9">
        <v>1000</v>
      </c>
      <c r="E3506" s="9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8">
        <f t="shared" si="216"/>
        <v>100</v>
      </c>
      <c r="P3506" s="6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9">
        <v>2500</v>
      </c>
      <c r="E3507" s="9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8">
        <f t="shared" si="216"/>
        <v>103.76</v>
      </c>
      <c r="P3507" s="6">
        <f t="shared" si="217"/>
        <v>66.512820512820511</v>
      </c>
      <c r="Q3507" t="s">
        <v>8316</v>
      </c>
      <c r="R350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9">
        <v>3000</v>
      </c>
      <c r="E3508" s="9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8">
        <f t="shared" si="216"/>
        <v>101.49999999999999</v>
      </c>
      <c r="P3508" s="6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9">
        <v>10000</v>
      </c>
      <c r="E3509" s="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8">
        <f t="shared" si="216"/>
        <v>104.4</v>
      </c>
      <c r="P3509" s="6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9">
        <v>100</v>
      </c>
      <c r="E3510" s="9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8">
        <f t="shared" si="216"/>
        <v>180</v>
      </c>
      <c r="P3510" s="6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9">
        <v>3000</v>
      </c>
      <c r="E3511" s="9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8">
        <f t="shared" si="216"/>
        <v>106.33333333333333</v>
      </c>
      <c r="P3511" s="6">
        <f t="shared" si="217"/>
        <v>96.666666666666671</v>
      </c>
      <c r="Q3511" t="s">
        <v>8316</v>
      </c>
      <c r="R3511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9">
        <v>900</v>
      </c>
      <c r="E3512" s="9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8">
        <f t="shared" si="216"/>
        <v>100.55555555555556</v>
      </c>
      <c r="P3512" s="6">
        <f t="shared" si="217"/>
        <v>60.333333333333336</v>
      </c>
      <c r="Q3512" t="s">
        <v>8316</v>
      </c>
      <c r="R3512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9">
        <v>1500</v>
      </c>
      <c r="E3513" s="9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8">
        <f t="shared" si="216"/>
        <v>101.2</v>
      </c>
      <c r="P3513" s="6">
        <f t="shared" si="217"/>
        <v>79.89473684210526</v>
      </c>
      <c r="Q3513" t="s">
        <v>8316</v>
      </c>
      <c r="R3513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9">
        <v>1000</v>
      </c>
      <c r="E3514" s="9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8">
        <f t="shared" si="216"/>
        <v>100</v>
      </c>
      <c r="P3514" s="6">
        <f t="shared" si="217"/>
        <v>58.823529411764703</v>
      </c>
      <c r="Q3514" t="s">
        <v>8316</v>
      </c>
      <c r="R3514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9">
        <v>2800</v>
      </c>
      <c r="E3515" s="9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8">
        <f t="shared" si="216"/>
        <v>118.39285714285714</v>
      </c>
      <c r="P3515" s="6">
        <f t="shared" si="217"/>
        <v>75.340909090909093</v>
      </c>
      <c r="Q3515" t="s">
        <v>8316</v>
      </c>
      <c r="R3515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9">
        <v>500</v>
      </c>
      <c r="E3516" s="9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8">
        <f t="shared" si="216"/>
        <v>110.00000000000001</v>
      </c>
      <c r="P3516" s="6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9">
        <v>3000</v>
      </c>
      <c r="E3517" s="9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8">
        <f t="shared" si="216"/>
        <v>102.66666666666666</v>
      </c>
      <c r="P3517" s="6">
        <f t="shared" si="217"/>
        <v>66.956521739130437</v>
      </c>
      <c r="Q3517" t="s">
        <v>8316</v>
      </c>
      <c r="R351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9">
        <v>2500</v>
      </c>
      <c r="E3518" s="9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8">
        <f t="shared" si="216"/>
        <v>100</v>
      </c>
      <c r="P3518" s="6">
        <f t="shared" si="217"/>
        <v>227.27272727272728</v>
      </c>
      <c r="Q3518" t="s">
        <v>8316</v>
      </c>
      <c r="R3518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9">
        <v>4000</v>
      </c>
      <c r="E3519" s="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8">
        <f t="shared" si="216"/>
        <v>100</v>
      </c>
      <c r="P3519" s="6">
        <f t="shared" si="217"/>
        <v>307.69230769230768</v>
      </c>
      <c r="Q3519" t="s">
        <v>8316</v>
      </c>
      <c r="R3519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9">
        <v>1500</v>
      </c>
      <c r="E3520" s="9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8">
        <f t="shared" si="216"/>
        <v>110.04599999999999</v>
      </c>
      <c r="P3520" s="6">
        <f t="shared" si="217"/>
        <v>50.020909090909093</v>
      </c>
      <c r="Q3520" t="s">
        <v>8316</v>
      </c>
      <c r="R3520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9">
        <v>2000</v>
      </c>
      <c r="E3521" s="9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8">
        <f t="shared" si="216"/>
        <v>101.35000000000001</v>
      </c>
      <c r="P3521" s="6">
        <f t="shared" si="217"/>
        <v>72.392857142857139</v>
      </c>
      <c r="Q3521" t="s">
        <v>8316</v>
      </c>
      <c r="R3521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9">
        <v>2000</v>
      </c>
      <c r="E3522" s="9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8">
        <f t="shared" si="216"/>
        <v>100.75</v>
      </c>
      <c r="P3522" s="6">
        <f t="shared" si="217"/>
        <v>95.952380952380949</v>
      </c>
      <c r="Q3522" t="s">
        <v>8316</v>
      </c>
      <c r="R3522" t="s">
        <v>8317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9">
        <v>350</v>
      </c>
      <c r="E3523" s="9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8">
        <f t="shared" ref="O3523:O3586" si="220">E3523/D3523*100</f>
        <v>169.42857142857144</v>
      </c>
      <c r="P3523" s="6">
        <f t="shared" ref="P3523:P3586" si="221">AVERAGE(E3523/L3523)</f>
        <v>45.615384615384613</v>
      </c>
      <c r="Q3523" t="s">
        <v>8316</v>
      </c>
      <c r="R3523" t="s">
        <v>8317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9">
        <v>1395</v>
      </c>
      <c r="E3524" s="9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8">
        <f t="shared" si="220"/>
        <v>100</v>
      </c>
      <c r="P3524" s="6">
        <f t="shared" si="221"/>
        <v>41.029411764705884</v>
      </c>
      <c r="Q3524" t="s">
        <v>8316</v>
      </c>
      <c r="R3524" t="s">
        <v>8317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9">
        <v>4000</v>
      </c>
      <c r="E3525" s="9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8">
        <f t="shared" si="220"/>
        <v>113.65</v>
      </c>
      <c r="P3525" s="6">
        <f t="shared" si="221"/>
        <v>56.825000000000003</v>
      </c>
      <c r="Q3525" t="s">
        <v>8316</v>
      </c>
      <c r="R3525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9">
        <v>10000</v>
      </c>
      <c r="E3526" s="9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8">
        <f t="shared" si="220"/>
        <v>101.56</v>
      </c>
      <c r="P3526" s="6">
        <f t="shared" si="221"/>
        <v>137.24324324324326</v>
      </c>
      <c r="Q3526" t="s">
        <v>8316</v>
      </c>
      <c r="R3526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9">
        <v>500</v>
      </c>
      <c r="E3527" s="9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8">
        <f t="shared" si="220"/>
        <v>106</v>
      </c>
      <c r="P3527" s="6">
        <f t="shared" si="221"/>
        <v>75.714285714285708</v>
      </c>
      <c r="Q3527" t="s">
        <v>8316</v>
      </c>
      <c r="R352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9">
        <v>3300</v>
      </c>
      <c r="E3528" s="9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8">
        <f t="shared" si="220"/>
        <v>102</v>
      </c>
      <c r="P3528" s="6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9">
        <v>6000</v>
      </c>
      <c r="E3529" s="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8">
        <f t="shared" si="220"/>
        <v>116.91666666666667</v>
      </c>
      <c r="P3529" s="6">
        <f t="shared" si="221"/>
        <v>81.569767441860463</v>
      </c>
      <c r="Q3529" t="s">
        <v>8316</v>
      </c>
      <c r="R3529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9">
        <v>1650</v>
      </c>
      <c r="E3530" s="9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8">
        <f t="shared" si="220"/>
        <v>101.15151515151514</v>
      </c>
      <c r="P3530" s="6">
        <f t="shared" si="221"/>
        <v>45.108108108108105</v>
      </c>
      <c r="Q3530" t="s">
        <v>8316</v>
      </c>
      <c r="R3530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9">
        <v>500</v>
      </c>
      <c r="E3531" s="9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8">
        <f t="shared" si="220"/>
        <v>132</v>
      </c>
      <c r="P3531" s="6">
        <f t="shared" si="221"/>
        <v>36.666666666666664</v>
      </c>
      <c r="Q3531" t="s">
        <v>8316</v>
      </c>
      <c r="R3531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9">
        <v>2750</v>
      </c>
      <c r="E3532" s="9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8">
        <f t="shared" si="220"/>
        <v>100</v>
      </c>
      <c r="P3532" s="6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9">
        <v>1000</v>
      </c>
      <c r="E3533" s="9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8">
        <f t="shared" si="220"/>
        <v>128</v>
      </c>
      <c r="P3533" s="6">
        <f t="shared" si="221"/>
        <v>49.230769230769234</v>
      </c>
      <c r="Q3533" t="s">
        <v>8316</v>
      </c>
      <c r="R3533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9">
        <v>960</v>
      </c>
      <c r="E3534" s="9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8">
        <f t="shared" si="220"/>
        <v>118.95833333333334</v>
      </c>
      <c r="P3534" s="6">
        <f t="shared" si="221"/>
        <v>42.296296296296298</v>
      </c>
      <c r="Q3534" t="s">
        <v>8316</v>
      </c>
      <c r="R3534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9">
        <v>500</v>
      </c>
      <c r="E3535" s="9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8">
        <f t="shared" si="220"/>
        <v>126.2</v>
      </c>
      <c r="P3535" s="6">
        <f t="shared" si="221"/>
        <v>78.875</v>
      </c>
      <c r="Q3535" t="s">
        <v>8316</v>
      </c>
      <c r="R3535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9">
        <v>5000</v>
      </c>
      <c r="E3536" s="9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8">
        <f t="shared" si="220"/>
        <v>156.20000000000002</v>
      </c>
      <c r="P3536" s="6">
        <f t="shared" si="221"/>
        <v>38.284313725490193</v>
      </c>
      <c r="Q3536" t="s">
        <v>8316</v>
      </c>
      <c r="R3536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9">
        <v>2000</v>
      </c>
      <c r="E3537" s="9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8">
        <f t="shared" si="220"/>
        <v>103.15</v>
      </c>
      <c r="P3537" s="6">
        <f t="shared" si="221"/>
        <v>44.847826086956523</v>
      </c>
      <c r="Q3537" t="s">
        <v>8316</v>
      </c>
      <c r="R353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9">
        <v>150</v>
      </c>
      <c r="E3538" s="9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8">
        <f t="shared" si="220"/>
        <v>153.33333333333334</v>
      </c>
      <c r="P3538" s="6">
        <f t="shared" si="221"/>
        <v>13.529411764705882</v>
      </c>
      <c r="Q3538" t="s">
        <v>8316</v>
      </c>
      <c r="R3538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8">
        <f t="shared" si="220"/>
        <v>180.44444444444446</v>
      </c>
      <c r="P3539" s="6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9">
        <v>2000</v>
      </c>
      <c r="E3540" s="9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8">
        <f t="shared" si="220"/>
        <v>128.44999999999999</v>
      </c>
      <c r="P3540" s="6">
        <f t="shared" si="221"/>
        <v>30.951807228915662</v>
      </c>
      <c r="Q3540" t="s">
        <v>8316</v>
      </c>
      <c r="R3540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9">
        <v>600</v>
      </c>
      <c r="E3541" s="9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8">
        <f t="shared" si="220"/>
        <v>119.66666666666667</v>
      </c>
      <c r="P3541" s="6">
        <f t="shared" si="221"/>
        <v>55.230769230769234</v>
      </c>
      <c r="Q3541" t="s">
        <v>8316</v>
      </c>
      <c r="R3541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9">
        <v>300</v>
      </c>
      <c r="E3542" s="9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8">
        <f t="shared" si="220"/>
        <v>123</v>
      </c>
      <c r="P3542" s="6">
        <f t="shared" si="221"/>
        <v>46.125</v>
      </c>
      <c r="Q3542" t="s">
        <v>8316</v>
      </c>
      <c r="R3542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9">
        <v>1200</v>
      </c>
      <c r="E3543" s="9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8">
        <f t="shared" si="220"/>
        <v>105</v>
      </c>
      <c r="P3543" s="6">
        <f t="shared" si="221"/>
        <v>39.375</v>
      </c>
      <c r="Q3543" t="s">
        <v>8316</v>
      </c>
      <c r="R3543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9">
        <v>5500</v>
      </c>
      <c r="E3544" s="9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8">
        <f t="shared" si="220"/>
        <v>102.23636363636363</v>
      </c>
      <c r="P3544" s="6">
        <f t="shared" si="221"/>
        <v>66.152941176470591</v>
      </c>
      <c r="Q3544" t="s">
        <v>8316</v>
      </c>
      <c r="R3544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8">
        <f t="shared" si="220"/>
        <v>104.66666666666666</v>
      </c>
      <c r="P3545" s="6">
        <f t="shared" si="221"/>
        <v>54.137931034482762</v>
      </c>
      <c r="Q3545" t="s">
        <v>8316</v>
      </c>
      <c r="R3545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9">
        <v>2500</v>
      </c>
      <c r="E3546" s="9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8">
        <f t="shared" si="220"/>
        <v>100</v>
      </c>
      <c r="P3546" s="6">
        <f t="shared" si="221"/>
        <v>104.16666666666667</v>
      </c>
      <c r="Q3546" t="s">
        <v>8316</v>
      </c>
      <c r="R3546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9">
        <v>250</v>
      </c>
      <c r="E3547" s="9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8">
        <f t="shared" si="220"/>
        <v>100.4</v>
      </c>
      <c r="P3547" s="6">
        <f t="shared" si="221"/>
        <v>31.375</v>
      </c>
      <c r="Q3547" t="s">
        <v>8316</v>
      </c>
      <c r="R354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9">
        <v>1100</v>
      </c>
      <c r="E3548" s="9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8">
        <f t="shared" si="220"/>
        <v>102.27272727272727</v>
      </c>
      <c r="P3548" s="6">
        <f t="shared" si="221"/>
        <v>59.210526315789473</v>
      </c>
      <c r="Q3548" t="s">
        <v>8316</v>
      </c>
      <c r="R3548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9">
        <v>35000</v>
      </c>
      <c r="E3549" s="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8">
        <f t="shared" si="220"/>
        <v>114.40928571428573</v>
      </c>
      <c r="P3549" s="6">
        <f t="shared" si="221"/>
        <v>119.17633928571429</v>
      </c>
      <c r="Q3549" t="s">
        <v>8316</v>
      </c>
      <c r="R3549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9">
        <v>2100</v>
      </c>
      <c r="E3550" s="9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8">
        <f t="shared" si="220"/>
        <v>101.9047619047619</v>
      </c>
      <c r="P3550" s="6">
        <f t="shared" si="221"/>
        <v>164.61538461538461</v>
      </c>
      <c r="Q3550" t="s">
        <v>8316</v>
      </c>
      <c r="R3550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9">
        <v>1000</v>
      </c>
      <c r="E3551" s="9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8">
        <f t="shared" si="220"/>
        <v>102</v>
      </c>
      <c r="P3551" s="6">
        <f t="shared" si="221"/>
        <v>24.285714285714285</v>
      </c>
      <c r="Q3551" t="s">
        <v>8316</v>
      </c>
      <c r="R3551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9">
        <v>2500</v>
      </c>
      <c r="E3552" s="9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8">
        <f t="shared" si="220"/>
        <v>104.80000000000001</v>
      </c>
      <c r="P3552" s="6">
        <f t="shared" si="221"/>
        <v>40.9375</v>
      </c>
      <c r="Q3552" t="s">
        <v>8316</v>
      </c>
      <c r="R3552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9">
        <v>1500</v>
      </c>
      <c r="E3553" s="9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8">
        <f t="shared" si="220"/>
        <v>101.83333333333333</v>
      </c>
      <c r="P3553" s="6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9">
        <v>773</v>
      </c>
      <c r="E3554" s="9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8">
        <f t="shared" si="220"/>
        <v>100</v>
      </c>
      <c r="P3554" s="6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9">
        <v>5500</v>
      </c>
      <c r="E3555" s="9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8">
        <f t="shared" si="220"/>
        <v>106.27272727272728</v>
      </c>
      <c r="P3555" s="6">
        <f t="shared" si="221"/>
        <v>56.20192307692308</v>
      </c>
      <c r="Q3555" t="s">
        <v>8316</v>
      </c>
      <c r="R3555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9">
        <v>5000</v>
      </c>
      <c r="E3556" s="9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8">
        <f t="shared" si="220"/>
        <v>113.42219999999999</v>
      </c>
      <c r="P3556" s="6">
        <f t="shared" si="221"/>
        <v>107.00207547169811</v>
      </c>
      <c r="Q3556" t="s">
        <v>8316</v>
      </c>
      <c r="R3556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8">
        <f t="shared" si="220"/>
        <v>100</v>
      </c>
      <c r="P3557" s="6">
        <f t="shared" si="221"/>
        <v>171.42857142857142</v>
      </c>
      <c r="Q3557" t="s">
        <v>8316</v>
      </c>
      <c r="R355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9">
        <v>2200</v>
      </c>
      <c r="E3558" s="9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8">
        <f t="shared" si="220"/>
        <v>100.45454545454547</v>
      </c>
      <c r="P3558" s="6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9">
        <v>100000</v>
      </c>
      <c r="E3559" s="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8">
        <f t="shared" si="220"/>
        <v>100.03599999999999</v>
      </c>
      <c r="P3559" s="6">
        <f t="shared" si="221"/>
        <v>179.27598566308242</v>
      </c>
      <c r="Q3559" t="s">
        <v>8316</v>
      </c>
      <c r="R3559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9">
        <v>350</v>
      </c>
      <c r="E3560" s="9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8">
        <f t="shared" si="220"/>
        <v>144</v>
      </c>
      <c r="P3560" s="6">
        <f t="shared" si="221"/>
        <v>22.90909090909091</v>
      </c>
      <c r="Q3560" t="s">
        <v>8316</v>
      </c>
      <c r="R3560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9">
        <v>1000</v>
      </c>
      <c r="E3561" s="9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8">
        <f t="shared" si="220"/>
        <v>103.49999999999999</v>
      </c>
      <c r="P3561" s="6">
        <f t="shared" si="221"/>
        <v>43.125</v>
      </c>
      <c r="Q3561" t="s">
        <v>8316</v>
      </c>
      <c r="R3561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8">
        <f t="shared" si="220"/>
        <v>108.43750000000001</v>
      </c>
      <c r="P3562" s="6">
        <f t="shared" si="221"/>
        <v>46.891891891891895</v>
      </c>
      <c r="Q3562" t="s">
        <v>8316</v>
      </c>
      <c r="R3562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9">
        <v>2500</v>
      </c>
      <c r="E3563" s="9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8">
        <f t="shared" si="220"/>
        <v>102.4</v>
      </c>
      <c r="P3563" s="6">
        <f t="shared" si="221"/>
        <v>47.407407407407405</v>
      </c>
      <c r="Q3563" t="s">
        <v>8316</v>
      </c>
      <c r="R3563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9">
        <v>315</v>
      </c>
      <c r="E3564" s="9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8">
        <f t="shared" si="220"/>
        <v>148.88888888888889</v>
      </c>
      <c r="P3564" s="6">
        <f t="shared" si="221"/>
        <v>15.129032258064516</v>
      </c>
      <c r="Q3564" t="s">
        <v>8316</v>
      </c>
      <c r="R3564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9">
        <v>500</v>
      </c>
      <c r="E3565" s="9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8">
        <f t="shared" si="220"/>
        <v>105.49000000000002</v>
      </c>
      <c r="P3565" s="6">
        <f t="shared" si="221"/>
        <v>21.098000000000003</v>
      </c>
      <c r="Q3565" t="s">
        <v>8316</v>
      </c>
      <c r="R3565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9">
        <v>1000</v>
      </c>
      <c r="E3566" s="9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8">
        <f t="shared" si="220"/>
        <v>100.49999999999999</v>
      </c>
      <c r="P3566" s="6">
        <f t="shared" si="221"/>
        <v>59.117647058823529</v>
      </c>
      <c r="Q3566" t="s">
        <v>8316</v>
      </c>
      <c r="R3566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9">
        <v>900</v>
      </c>
      <c r="E3567" s="9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8">
        <f t="shared" si="220"/>
        <v>130.55555555555557</v>
      </c>
      <c r="P3567" s="6">
        <f t="shared" si="221"/>
        <v>97.916666666666671</v>
      </c>
      <c r="Q3567" t="s">
        <v>8316</v>
      </c>
      <c r="R356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9">
        <v>2000</v>
      </c>
      <c r="E3568" s="9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8">
        <f t="shared" si="220"/>
        <v>104.75000000000001</v>
      </c>
      <c r="P3568" s="6">
        <f t="shared" si="221"/>
        <v>55.131578947368418</v>
      </c>
      <c r="Q3568" t="s">
        <v>8316</v>
      </c>
      <c r="R3568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9">
        <v>1000</v>
      </c>
      <c r="E3569" s="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8">
        <f t="shared" si="220"/>
        <v>108.80000000000001</v>
      </c>
      <c r="P3569" s="6">
        <f t="shared" si="221"/>
        <v>26.536585365853657</v>
      </c>
      <c r="Q3569" t="s">
        <v>8316</v>
      </c>
      <c r="R3569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9">
        <v>1000</v>
      </c>
      <c r="E3570" s="9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8">
        <f t="shared" si="220"/>
        <v>111.00000000000001</v>
      </c>
      <c r="P3570" s="6">
        <f t="shared" si="221"/>
        <v>58.421052631578945</v>
      </c>
      <c r="Q3570" t="s">
        <v>8316</v>
      </c>
      <c r="R3570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9">
        <v>5000</v>
      </c>
      <c r="E3571" s="9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8">
        <f t="shared" si="220"/>
        <v>100.47999999999999</v>
      </c>
      <c r="P3571" s="6">
        <f t="shared" si="221"/>
        <v>122.53658536585365</v>
      </c>
      <c r="Q3571" t="s">
        <v>8316</v>
      </c>
      <c r="R3571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9">
        <v>2000</v>
      </c>
      <c r="E3572" s="9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8">
        <f t="shared" si="220"/>
        <v>114.35</v>
      </c>
      <c r="P3572" s="6">
        <f t="shared" si="221"/>
        <v>87.961538461538467</v>
      </c>
      <c r="Q3572" t="s">
        <v>8316</v>
      </c>
      <c r="R3572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9">
        <v>1500</v>
      </c>
      <c r="E3573" s="9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8">
        <f t="shared" si="220"/>
        <v>122.06666666666666</v>
      </c>
      <c r="P3573" s="6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9">
        <v>500</v>
      </c>
      <c r="E3574" s="9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8">
        <f t="shared" si="220"/>
        <v>100</v>
      </c>
      <c r="P3574" s="6">
        <f t="shared" si="221"/>
        <v>55.555555555555557</v>
      </c>
      <c r="Q3574" t="s">
        <v>8316</v>
      </c>
      <c r="R3574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9">
        <v>3000</v>
      </c>
      <c r="E3575" s="9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8">
        <f t="shared" si="220"/>
        <v>102.8</v>
      </c>
      <c r="P3575" s="6">
        <f t="shared" si="221"/>
        <v>39.53846153846154</v>
      </c>
      <c r="Q3575" t="s">
        <v>8316</v>
      </c>
      <c r="R3575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9">
        <v>5800</v>
      </c>
      <c r="E3576" s="9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8">
        <f t="shared" si="220"/>
        <v>106.12068965517241</v>
      </c>
      <c r="P3576" s="6">
        <f t="shared" si="221"/>
        <v>136.77777777777777</v>
      </c>
      <c r="Q3576" t="s">
        <v>8316</v>
      </c>
      <c r="R3576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9">
        <v>10000</v>
      </c>
      <c r="E3577" s="9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8">
        <f t="shared" si="220"/>
        <v>101.33000000000001</v>
      </c>
      <c r="P3577" s="6">
        <f t="shared" si="221"/>
        <v>99.343137254901961</v>
      </c>
      <c r="Q3577" t="s">
        <v>8316</v>
      </c>
      <c r="R357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9">
        <v>100</v>
      </c>
      <c r="E3578" s="9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8">
        <f t="shared" si="220"/>
        <v>100</v>
      </c>
      <c r="P3578" s="6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9">
        <v>600</v>
      </c>
      <c r="E3579" s="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8">
        <f t="shared" si="220"/>
        <v>130</v>
      </c>
      <c r="P3579" s="6">
        <f t="shared" si="221"/>
        <v>28.888888888888889</v>
      </c>
      <c r="Q3579" t="s">
        <v>8316</v>
      </c>
      <c r="R3579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9">
        <v>1500</v>
      </c>
      <c r="E3580" s="9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8">
        <f t="shared" si="220"/>
        <v>100.01333333333334</v>
      </c>
      <c r="P3580" s="6">
        <f t="shared" si="221"/>
        <v>40.545945945945945</v>
      </c>
      <c r="Q3580" t="s">
        <v>8316</v>
      </c>
      <c r="R3580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9">
        <v>500</v>
      </c>
      <c r="E3581" s="9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8">
        <f t="shared" si="220"/>
        <v>100</v>
      </c>
      <c r="P3581" s="6">
        <f t="shared" si="221"/>
        <v>35.714285714285715</v>
      </c>
      <c r="Q3581" t="s">
        <v>8316</v>
      </c>
      <c r="R3581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9">
        <v>900</v>
      </c>
      <c r="E3582" s="9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8">
        <f t="shared" si="220"/>
        <v>113.88888888888889</v>
      </c>
      <c r="P3582" s="6">
        <f t="shared" si="221"/>
        <v>37.962962962962962</v>
      </c>
      <c r="Q3582" t="s">
        <v>8316</v>
      </c>
      <c r="R3582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9">
        <v>1500</v>
      </c>
      <c r="E3583" s="9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8">
        <f t="shared" si="220"/>
        <v>100</v>
      </c>
      <c r="P3583" s="6">
        <f t="shared" si="221"/>
        <v>33.333333333333336</v>
      </c>
      <c r="Q3583" t="s">
        <v>8316</v>
      </c>
      <c r="R3583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9">
        <v>1000</v>
      </c>
      <c r="E3584" s="9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8">
        <f t="shared" si="220"/>
        <v>287</v>
      </c>
      <c r="P3584" s="6">
        <f t="shared" si="221"/>
        <v>58.571428571428569</v>
      </c>
      <c r="Q3584" t="s">
        <v>8316</v>
      </c>
      <c r="R3584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9">
        <v>3000</v>
      </c>
      <c r="E3585" s="9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8">
        <f t="shared" si="220"/>
        <v>108.5</v>
      </c>
      <c r="P3585" s="6">
        <f t="shared" si="221"/>
        <v>135.625</v>
      </c>
      <c r="Q3585" t="s">
        <v>8316</v>
      </c>
      <c r="R3585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9">
        <v>3000</v>
      </c>
      <c r="E3586" s="9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8">
        <f t="shared" si="220"/>
        <v>115.5</v>
      </c>
      <c r="P3586" s="6">
        <f t="shared" si="221"/>
        <v>30.9375</v>
      </c>
      <c r="Q3586" t="s">
        <v>8316</v>
      </c>
      <c r="R3586" t="s">
        <v>8317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9">
        <v>3400</v>
      </c>
      <c r="E3587" s="9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8">
        <f t="shared" ref="O3587:O3650" si="224">E3587/D3587*100</f>
        <v>119.11764705882352</v>
      </c>
      <c r="P3587" s="6">
        <f t="shared" ref="P3587:P3650" si="225">AVERAGE(E3587/L3587)</f>
        <v>176.08695652173913</v>
      </c>
      <c r="Q3587" t="s">
        <v>8316</v>
      </c>
      <c r="R3587" t="s">
        <v>8317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9">
        <v>7500</v>
      </c>
      <c r="E3588" s="9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8">
        <f t="shared" si="224"/>
        <v>109.42666666666668</v>
      </c>
      <c r="P3588" s="6">
        <f t="shared" si="225"/>
        <v>151.9814814814815</v>
      </c>
      <c r="Q3588" t="s">
        <v>8316</v>
      </c>
      <c r="R3588" t="s">
        <v>8317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9">
        <v>500</v>
      </c>
      <c r="E3589" s="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8">
        <f t="shared" si="224"/>
        <v>126.6</v>
      </c>
      <c r="P3589" s="6">
        <f t="shared" si="225"/>
        <v>22.607142857142858</v>
      </c>
      <c r="Q3589" t="s">
        <v>8316</v>
      </c>
      <c r="R3589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9">
        <v>200</v>
      </c>
      <c r="E3590" s="9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8">
        <f t="shared" si="224"/>
        <v>100.49999999999999</v>
      </c>
      <c r="P3590" s="6">
        <f t="shared" si="225"/>
        <v>18.272727272727273</v>
      </c>
      <c r="Q3590" t="s">
        <v>8316</v>
      </c>
      <c r="R3590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9">
        <v>4000</v>
      </c>
      <c r="E3591" s="9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8">
        <f t="shared" si="224"/>
        <v>127.49999999999999</v>
      </c>
      <c r="P3591" s="6">
        <f t="shared" si="225"/>
        <v>82.258064516129039</v>
      </c>
      <c r="Q3591" t="s">
        <v>8316</v>
      </c>
      <c r="R3591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9">
        <v>5000</v>
      </c>
      <c r="E3592" s="9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8">
        <f t="shared" si="224"/>
        <v>100.05999999999999</v>
      </c>
      <c r="P3592" s="6">
        <f t="shared" si="225"/>
        <v>68.534246575342465</v>
      </c>
      <c r="Q3592" t="s">
        <v>8316</v>
      </c>
      <c r="R3592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9">
        <v>700</v>
      </c>
      <c r="E3593" s="9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8">
        <f t="shared" si="224"/>
        <v>175</v>
      </c>
      <c r="P3593" s="6">
        <f t="shared" si="225"/>
        <v>68.055555555555557</v>
      </c>
      <c r="Q3593" t="s">
        <v>8316</v>
      </c>
      <c r="R3593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9">
        <v>2000</v>
      </c>
      <c r="E3594" s="9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8">
        <f t="shared" si="224"/>
        <v>127.25</v>
      </c>
      <c r="P3594" s="6">
        <f t="shared" si="225"/>
        <v>72.714285714285708</v>
      </c>
      <c r="Q3594" t="s">
        <v>8316</v>
      </c>
      <c r="R3594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9">
        <v>3000</v>
      </c>
      <c r="E3595" s="9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8">
        <f t="shared" si="224"/>
        <v>110.63333333333334</v>
      </c>
      <c r="P3595" s="6">
        <f t="shared" si="225"/>
        <v>77.186046511627907</v>
      </c>
      <c r="Q3595" t="s">
        <v>8316</v>
      </c>
      <c r="R3595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9">
        <v>1600</v>
      </c>
      <c r="E3596" s="9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8">
        <f t="shared" si="224"/>
        <v>125.93749999999999</v>
      </c>
      <c r="P3596" s="6">
        <f t="shared" si="225"/>
        <v>55.972222222222221</v>
      </c>
      <c r="Q3596" t="s">
        <v>8316</v>
      </c>
      <c r="R3596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9">
        <v>2600</v>
      </c>
      <c r="E3597" s="9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8">
        <f t="shared" si="224"/>
        <v>118.5</v>
      </c>
      <c r="P3597" s="6">
        <f t="shared" si="225"/>
        <v>49.693548387096776</v>
      </c>
      <c r="Q3597" t="s">
        <v>8316</v>
      </c>
      <c r="R359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8">
        <f t="shared" si="224"/>
        <v>107.72727272727273</v>
      </c>
      <c r="P3598" s="6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9">
        <v>2500</v>
      </c>
      <c r="E3599" s="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8">
        <f t="shared" si="224"/>
        <v>102.60000000000001</v>
      </c>
      <c r="P3599" s="6">
        <f t="shared" si="225"/>
        <v>77.727272727272734</v>
      </c>
      <c r="Q3599" t="s">
        <v>8316</v>
      </c>
      <c r="R3599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9">
        <v>1000</v>
      </c>
      <c r="E3600" s="9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8">
        <f t="shared" si="224"/>
        <v>110.1</v>
      </c>
      <c r="P3600" s="6">
        <f t="shared" si="225"/>
        <v>40.777777777777779</v>
      </c>
      <c r="Q3600" t="s">
        <v>8316</v>
      </c>
      <c r="R3600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9">
        <v>500</v>
      </c>
      <c r="E3601" s="9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8">
        <f t="shared" si="224"/>
        <v>202</v>
      </c>
      <c r="P3601" s="6">
        <f t="shared" si="225"/>
        <v>59.411764705882355</v>
      </c>
      <c r="Q3601" t="s">
        <v>8316</v>
      </c>
      <c r="R3601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9">
        <v>10</v>
      </c>
      <c r="E3602" s="9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8">
        <f t="shared" si="224"/>
        <v>130</v>
      </c>
      <c r="P3602" s="6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9">
        <v>2000</v>
      </c>
      <c r="E3603" s="9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8">
        <f t="shared" si="224"/>
        <v>104.35000000000001</v>
      </c>
      <c r="P3603" s="6">
        <f t="shared" si="225"/>
        <v>39.377358490566039</v>
      </c>
      <c r="Q3603" t="s">
        <v>8316</v>
      </c>
      <c r="R3603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9">
        <v>4000</v>
      </c>
      <c r="E3604" s="9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8">
        <f t="shared" si="224"/>
        <v>100.05</v>
      </c>
      <c r="P3604" s="6">
        <f t="shared" si="225"/>
        <v>81.673469387755105</v>
      </c>
      <c r="Q3604" t="s">
        <v>8316</v>
      </c>
      <c r="R3604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9">
        <v>1500</v>
      </c>
      <c r="E3605" s="9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8">
        <f t="shared" si="224"/>
        <v>170.66666666666669</v>
      </c>
      <c r="P3605" s="6">
        <f t="shared" si="225"/>
        <v>44.912280701754383</v>
      </c>
      <c r="Q3605" t="s">
        <v>8316</v>
      </c>
      <c r="R3605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9">
        <v>3000</v>
      </c>
      <c r="E3606" s="9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8">
        <f t="shared" si="224"/>
        <v>112.83333333333334</v>
      </c>
      <c r="P3606" s="6">
        <f t="shared" si="225"/>
        <v>49.05797101449275</v>
      </c>
      <c r="Q3606" t="s">
        <v>8316</v>
      </c>
      <c r="R3606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9">
        <v>250</v>
      </c>
      <c r="E3607" s="9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8">
        <f t="shared" si="224"/>
        <v>184</v>
      </c>
      <c r="P3607" s="6">
        <f t="shared" si="225"/>
        <v>30.666666666666668</v>
      </c>
      <c r="Q3607" t="s">
        <v>8316</v>
      </c>
      <c r="R360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9">
        <v>3000</v>
      </c>
      <c r="E3608" s="9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8">
        <f t="shared" si="224"/>
        <v>130.26666666666665</v>
      </c>
      <c r="P3608" s="6">
        <f t="shared" si="225"/>
        <v>61.0625</v>
      </c>
      <c r="Q3608" t="s">
        <v>8316</v>
      </c>
      <c r="R3608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9">
        <v>550</v>
      </c>
      <c r="E3609" s="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8">
        <f t="shared" si="224"/>
        <v>105.45454545454544</v>
      </c>
      <c r="P3609" s="6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9">
        <v>800</v>
      </c>
      <c r="E3610" s="9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8">
        <f t="shared" si="224"/>
        <v>100</v>
      </c>
      <c r="P3610" s="6">
        <f t="shared" si="225"/>
        <v>29.62962962962963</v>
      </c>
      <c r="Q3610" t="s">
        <v>8316</v>
      </c>
      <c r="R3610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9">
        <v>1960</v>
      </c>
      <c r="E3611" s="9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8">
        <f t="shared" si="224"/>
        <v>153.31632653061226</v>
      </c>
      <c r="P3611" s="6">
        <f t="shared" si="225"/>
        <v>143.0952380952381</v>
      </c>
      <c r="Q3611" t="s">
        <v>8316</v>
      </c>
      <c r="R3611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9">
        <v>1000</v>
      </c>
      <c r="E3612" s="9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8">
        <f t="shared" si="224"/>
        <v>162.30000000000001</v>
      </c>
      <c r="P3612" s="6">
        <f t="shared" si="225"/>
        <v>52.354838709677416</v>
      </c>
      <c r="Q3612" t="s">
        <v>8316</v>
      </c>
      <c r="R3612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9">
        <v>2500</v>
      </c>
      <c r="E3613" s="9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8">
        <f t="shared" si="224"/>
        <v>136</v>
      </c>
      <c r="P3613" s="6">
        <f t="shared" si="225"/>
        <v>66.666666666666671</v>
      </c>
      <c r="Q3613" t="s">
        <v>8316</v>
      </c>
      <c r="R3613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8">
        <f t="shared" si="224"/>
        <v>144.4</v>
      </c>
      <c r="P3614" s="6">
        <f t="shared" si="225"/>
        <v>126.66666666666667</v>
      </c>
      <c r="Q3614" t="s">
        <v>8316</v>
      </c>
      <c r="R3614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9">
        <v>1250</v>
      </c>
      <c r="E3615" s="9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8">
        <f t="shared" si="224"/>
        <v>100</v>
      </c>
      <c r="P3615" s="6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9">
        <v>2500</v>
      </c>
      <c r="E3616" s="9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8">
        <f t="shared" si="224"/>
        <v>100.8</v>
      </c>
      <c r="P3616" s="6">
        <f t="shared" si="225"/>
        <v>35.492957746478872</v>
      </c>
      <c r="Q3616" t="s">
        <v>8316</v>
      </c>
      <c r="R3616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9">
        <v>2500</v>
      </c>
      <c r="E3617" s="9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8">
        <f t="shared" si="224"/>
        <v>106.80000000000001</v>
      </c>
      <c r="P3617" s="6">
        <f t="shared" si="225"/>
        <v>37.083333333333336</v>
      </c>
      <c r="Q3617" t="s">
        <v>8316</v>
      </c>
      <c r="R361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9">
        <v>2500</v>
      </c>
      <c r="E3618" s="9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8">
        <f t="shared" si="224"/>
        <v>124.8</v>
      </c>
      <c r="P3618" s="6">
        <f t="shared" si="225"/>
        <v>69.333333333333329</v>
      </c>
      <c r="Q3618" t="s">
        <v>8316</v>
      </c>
      <c r="R3618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9">
        <v>740</v>
      </c>
      <c r="E3619" s="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8">
        <f t="shared" si="224"/>
        <v>118.91891891891892</v>
      </c>
      <c r="P3619" s="6">
        <f t="shared" si="225"/>
        <v>17.254901960784313</v>
      </c>
      <c r="Q3619" t="s">
        <v>8316</v>
      </c>
      <c r="R3619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9">
        <v>2000</v>
      </c>
      <c r="E3620" s="9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8">
        <f t="shared" si="224"/>
        <v>101</v>
      </c>
      <c r="P3620" s="6">
        <f t="shared" si="225"/>
        <v>36.071428571428569</v>
      </c>
      <c r="Q3620" t="s">
        <v>8316</v>
      </c>
      <c r="R3620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9">
        <v>1000</v>
      </c>
      <c r="E3621" s="9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8">
        <f t="shared" si="224"/>
        <v>112.99999999999999</v>
      </c>
      <c r="P3621" s="6">
        <f t="shared" si="225"/>
        <v>66.470588235294116</v>
      </c>
      <c r="Q3621" t="s">
        <v>8316</v>
      </c>
      <c r="R3621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9">
        <v>10500</v>
      </c>
      <c r="E3622" s="9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8">
        <f t="shared" si="224"/>
        <v>105.19047619047619</v>
      </c>
      <c r="P3622" s="6">
        <f t="shared" si="225"/>
        <v>56.065989847715734</v>
      </c>
      <c r="Q3622" t="s">
        <v>8316</v>
      </c>
      <c r="R3622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9">
        <v>3000</v>
      </c>
      <c r="E3623" s="9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8">
        <f t="shared" si="224"/>
        <v>109.73333333333332</v>
      </c>
      <c r="P3623" s="6">
        <f t="shared" si="225"/>
        <v>47.028571428571432</v>
      </c>
      <c r="Q3623" t="s">
        <v>8316</v>
      </c>
      <c r="R3623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9">
        <v>1000</v>
      </c>
      <c r="E3624" s="9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8">
        <f t="shared" si="224"/>
        <v>100.099</v>
      </c>
      <c r="P3624" s="6">
        <f t="shared" si="225"/>
        <v>47.666190476190479</v>
      </c>
      <c r="Q3624" t="s">
        <v>8316</v>
      </c>
      <c r="R3624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9">
        <v>2500</v>
      </c>
      <c r="E3625" s="9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8">
        <f t="shared" si="224"/>
        <v>120</v>
      </c>
      <c r="P3625" s="6">
        <f t="shared" si="225"/>
        <v>88.235294117647058</v>
      </c>
      <c r="Q3625" t="s">
        <v>8316</v>
      </c>
      <c r="R3625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9">
        <v>3000</v>
      </c>
      <c r="E3626" s="9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8">
        <f t="shared" si="224"/>
        <v>104.93333333333332</v>
      </c>
      <c r="P3626" s="6">
        <f t="shared" si="225"/>
        <v>80.717948717948715</v>
      </c>
      <c r="Q3626" t="s">
        <v>8316</v>
      </c>
      <c r="R3626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9">
        <v>3000</v>
      </c>
      <c r="E3627" s="9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8">
        <f t="shared" si="224"/>
        <v>102.66666666666666</v>
      </c>
      <c r="P3627" s="6">
        <f t="shared" si="225"/>
        <v>39.487179487179489</v>
      </c>
      <c r="Q3627" t="s">
        <v>8316</v>
      </c>
      <c r="R362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9">
        <v>4000</v>
      </c>
      <c r="E3628" s="9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8">
        <f t="shared" si="224"/>
        <v>101.82500000000002</v>
      </c>
      <c r="P3628" s="6">
        <f t="shared" si="225"/>
        <v>84.854166666666671</v>
      </c>
      <c r="Q3628" t="s">
        <v>8316</v>
      </c>
      <c r="R3628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9">
        <v>2000</v>
      </c>
      <c r="E3629" s="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8">
        <f t="shared" si="224"/>
        <v>100</v>
      </c>
      <c r="P3629" s="6">
        <f t="shared" si="225"/>
        <v>68.965517241379317</v>
      </c>
      <c r="Q3629" t="s">
        <v>8316</v>
      </c>
      <c r="R3629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9">
        <v>100000</v>
      </c>
      <c r="E3630" s="9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8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9">
        <v>1000000</v>
      </c>
      <c r="E3631" s="9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8">
        <f t="shared" si="224"/>
        <v>1.9999999999999998E-4</v>
      </c>
      <c r="P3631" s="6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9">
        <v>3000</v>
      </c>
      <c r="E3632" s="9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8">
        <f t="shared" si="224"/>
        <v>3.3333333333333333E-2</v>
      </c>
      <c r="P3632" s="6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9">
        <v>17100</v>
      </c>
      <c r="E3633" s="9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8">
        <f t="shared" si="224"/>
        <v>51.023391812865491</v>
      </c>
      <c r="P3633" s="6">
        <f t="shared" si="225"/>
        <v>147.88135593220338</v>
      </c>
      <c r="Q3633" t="s">
        <v>8316</v>
      </c>
      <c r="R3633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9">
        <v>500</v>
      </c>
      <c r="E3634" s="9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8">
        <f t="shared" si="224"/>
        <v>20</v>
      </c>
      <c r="P3634" s="6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9">
        <v>5000</v>
      </c>
      <c r="E3635" s="9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8">
        <f t="shared" si="224"/>
        <v>35.24</v>
      </c>
      <c r="P3635" s="6">
        <f t="shared" si="225"/>
        <v>56.838709677419352</v>
      </c>
      <c r="Q3635" t="s">
        <v>8316</v>
      </c>
      <c r="R3635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8">
        <f t="shared" si="224"/>
        <v>4.246666666666667</v>
      </c>
      <c r="P3636" s="6">
        <f t="shared" si="225"/>
        <v>176.94444444444446</v>
      </c>
      <c r="Q3636" t="s">
        <v>8316</v>
      </c>
      <c r="R3636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9">
        <v>3500</v>
      </c>
      <c r="E3637" s="9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8">
        <f t="shared" si="224"/>
        <v>36.457142857142856</v>
      </c>
      <c r="P3637" s="6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9">
        <v>150000</v>
      </c>
      <c r="E3638" s="9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8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9">
        <v>3000</v>
      </c>
      <c r="E3639" s="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8">
        <f t="shared" si="224"/>
        <v>30.866666666666664</v>
      </c>
      <c r="P3639" s="6">
        <f t="shared" si="225"/>
        <v>66.142857142857139</v>
      </c>
      <c r="Q3639" t="s">
        <v>8316</v>
      </c>
      <c r="R3639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8">
        <f t="shared" si="224"/>
        <v>6.5454545454545459</v>
      </c>
      <c r="P3640" s="6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9">
        <v>25000</v>
      </c>
      <c r="E3641" s="9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8">
        <f t="shared" si="224"/>
        <v>4.0000000000000001E-3</v>
      </c>
      <c r="P3641" s="6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9">
        <v>1000</v>
      </c>
      <c r="E3642" s="9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8">
        <f t="shared" si="224"/>
        <v>5.5</v>
      </c>
      <c r="P3642" s="6">
        <f t="shared" si="225"/>
        <v>18.333333333333332</v>
      </c>
      <c r="Q3642" t="s">
        <v>8316</v>
      </c>
      <c r="R3642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9">
        <v>3000</v>
      </c>
      <c r="E3643" s="9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8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8">
        <f t="shared" si="224"/>
        <v>2.1428571428571428</v>
      </c>
      <c r="P3644" s="6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9">
        <v>25000</v>
      </c>
      <c r="E3645" s="9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8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9">
        <v>5000</v>
      </c>
      <c r="E3646" s="9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8">
        <f t="shared" si="224"/>
        <v>16.420000000000002</v>
      </c>
      <c r="P3646" s="6">
        <f t="shared" si="225"/>
        <v>68.416666666666671</v>
      </c>
      <c r="Q3646" t="s">
        <v>8316</v>
      </c>
      <c r="R3646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8">
        <f t="shared" si="224"/>
        <v>0.1</v>
      </c>
      <c r="P3647" s="6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9">
        <v>10000</v>
      </c>
      <c r="E3648" s="9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8">
        <f t="shared" si="224"/>
        <v>4.8099999999999996</v>
      </c>
      <c r="P3648" s="6">
        <f t="shared" si="225"/>
        <v>60.125</v>
      </c>
      <c r="Q3648" t="s">
        <v>8316</v>
      </c>
      <c r="R3648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9">
        <v>500</v>
      </c>
      <c r="E3649" s="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8">
        <f t="shared" si="224"/>
        <v>6</v>
      </c>
      <c r="P3649" s="6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9">
        <v>40000</v>
      </c>
      <c r="E3650" s="9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8">
        <f t="shared" si="224"/>
        <v>100.38249999999999</v>
      </c>
      <c r="P3650" s="6">
        <f t="shared" si="225"/>
        <v>550.04109589041093</v>
      </c>
      <c r="Q3650" t="s">
        <v>8316</v>
      </c>
      <c r="R3650" t="s">
        <v>8317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8">
        <f t="shared" ref="O3651:O3714" si="228">E3651/D3651*100</f>
        <v>104</v>
      </c>
      <c r="P3651" s="6">
        <f t="shared" ref="P3651:P3714" si="229">AVERAGE(E3651/L3651)</f>
        <v>97.5</v>
      </c>
      <c r="Q3651" t="s">
        <v>8316</v>
      </c>
      <c r="R3651" t="s">
        <v>8317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9">
        <v>500</v>
      </c>
      <c r="E3652" s="9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8">
        <f t="shared" si="228"/>
        <v>100</v>
      </c>
      <c r="P3652" s="6">
        <f t="shared" si="229"/>
        <v>29.411764705882351</v>
      </c>
      <c r="Q3652" t="s">
        <v>8316</v>
      </c>
      <c r="R3652" t="s">
        <v>8317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9">
        <v>500</v>
      </c>
      <c r="E3653" s="9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8">
        <f t="shared" si="228"/>
        <v>104</v>
      </c>
      <c r="P3653" s="6">
        <f t="shared" si="229"/>
        <v>57.777777777777779</v>
      </c>
      <c r="Q3653" t="s">
        <v>8316</v>
      </c>
      <c r="R3653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8">
        <f t="shared" si="228"/>
        <v>250.66666666666669</v>
      </c>
      <c r="P3654" s="6">
        <f t="shared" si="229"/>
        <v>44.235294117647058</v>
      </c>
      <c r="Q3654" t="s">
        <v>8316</v>
      </c>
      <c r="R3654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9">
        <v>2000</v>
      </c>
      <c r="E3655" s="9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8">
        <f t="shared" si="228"/>
        <v>100.49999999999999</v>
      </c>
      <c r="P3655" s="6">
        <f t="shared" si="229"/>
        <v>60.909090909090907</v>
      </c>
      <c r="Q3655" t="s">
        <v>8316</v>
      </c>
      <c r="R3655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9">
        <v>1500</v>
      </c>
      <c r="E3656" s="9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8">
        <f t="shared" si="228"/>
        <v>174.4</v>
      </c>
      <c r="P3656" s="6">
        <f t="shared" si="229"/>
        <v>68.84210526315789</v>
      </c>
      <c r="Q3656" t="s">
        <v>8316</v>
      </c>
      <c r="R3656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9">
        <v>5000</v>
      </c>
      <c r="E3657" s="9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8">
        <f t="shared" si="228"/>
        <v>116.26</v>
      </c>
      <c r="P3657" s="6">
        <f t="shared" si="229"/>
        <v>73.582278481012665</v>
      </c>
      <c r="Q3657" t="s">
        <v>8316</v>
      </c>
      <c r="R365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9">
        <v>5000</v>
      </c>
      <c r="E3658" s="9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8">
        <f t="shared" si="228"/>
        <v>105.82000000000001</v>
      </c>
      <c r="P3658" s="6">
        <f t="shared" si="229"/>
        <v>115.02173913043478</v>
      </c>
      <c r="Q3658" t="s">
        <v>8316</v>
      </c>
      <c r="R3658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9">
        <v>2000</v>
      </c>
      <c r="E3659" s="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8">
        <f t="shared" si="228"/>
        <v>110.75</v>
      </c>
      <c r="P3659" s="6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9">
        <v>1500</v>
      </c>
      <c r="E3660" s="9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8">
        <f t="shared" si="228"/>
        <v>100.66666666666666</v>
      </c>
      <c r="P3660" s="6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9">
        <v>3000</v>
      </c>
      <c r="E3661" s="9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8">
        <f t="shared" si="228"/>
        <v>102.03333333333333</v>
      </c>
      <c r="P3661" s="6">
        <f t="shared" si="229"/>
        <v>235.46153846153845</v>
      </c>
      <c r="Q3661" t="s">
        <v>8316</v>
      </c>
      <c r="R3661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9">
        <v>250</v>
      </c>
      <c r="E3662" s="9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8">
        <f t="shared" si="228"/>
        <v>100</v>
      </c>
      <c r="P3662" s="6">
        <f t="shared" si="229"/>
        <v>11.363636363636363</v>
      </c>
      <c r="Q3662" t="s">
        <v>8316</v>
      </c>
      <c r="R3662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9">
        <v>3000</v>
      </c>
      <c r="E3663" s="9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8">
        <f t="shared" si="228"/>
        <v>111.00000000000001</v>
      </c>
      <c r="P3663" s="6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8">
        <f t="shared" si="228"/>
        <v>101.42500000000001</v>
      </c>
      <c r="P3664" s="6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9">
        <v>225</v>
      </c>
      <c r="E3665" s="9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8">
        <f t="shared" si="228"/>
        <v>104</v>
      </c>
      <c r="P3665" s="6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9">
        <v>800</v>
      </c>
      <c r="E3666" s="9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8">
        <f t="shared" si="228"/>
        <v>109.375</v>
      </c>
      <c r="P3666" s="6">
        <f t="shared" si="229"/>
        <v>46.05263157894737</v>
      </c>
      <c r="Q3666" t="s">
        <v>8316</v>
      </c>
      <c r="R3666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8">
        <f t="shared" si="228"/>
        <v>115.16129032258064</v>
      </c>
      <c r="P3667" s="6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9">
        <v>1200</v>
      </c>
      <c r="E3668" s="9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8">
        <f t="shared" si="228"/>
        <v>100</v>
      </c>
      <c r="P3668" s="6">
        <f t="shared" si="229"/>
        <v>31.578947368421051</v>
      </c>
      <c r="Q3668" t="s">
        <v>8316</v>
      </c>
      <c r="R3668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9">
        <v>3000</v>
      </c>
      <c r="E3669" s="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8">
        <f t="shared" si="228"/>
        <v>103.17033333333335</v>
      </c>
      <c r="P3669" s="6">
        <f t="shared" si="229"/>
        <v>53.363965517241382</v>
      </c>
      <c r="Q3669" t="s">
        <v>8316</v>
      </c>
      <c r="R3669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9">
        <v>1000</v>
      </c>
      <c r="E3670" s="9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8">
        <f t="shared" si="228"/>
        <v>103.49999999999999</v>
      </c>
      <c r="P3670" s="6">
        <f t="shared" si="229"/>
        <v>36.964285714285715</v>
      </c>
      <c r="Q3670" t="s">
        <v>8316</v>
      </c>
      <c r="R3670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9">
        <v>1000</v>
      </c>
      <c r="E3671" s="9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8">
        <f t="shared" si="228"/>
        <v>138.19999999999999</v>
      </c>
      <c r="P3671" s="6">
        <f t="shared" si="229"/>
        <v>81.294117647058826</v>
      </c>
      <c r="Q3671" t="s">
        <v>8316</v>
      </c>
      <c r="R3671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9">
        <v>220</v>
      </c>
      <c r="E3672" s="9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8">
        <f t="shared" si="228"/>
        <v>109.54545454545455</v>
      </c>
      <c r="P3672" s="6">
        <f t="shared" si="229"/>
        <v>20.083333333333332</v>
      </c>
      <c r="Q3672" t="s">
        <v>8316</v>
      </c>
      <c r="R3672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9">
        <v>3500</v>
      </c>
      <c r="E3673" s="9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8">
        <f t="shared" si="228"/>
        <v>100.85714285714286</v>
      </c>
      <c r="P3673" s="6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9">
        <v>3000</v>
      </c>
      <c r="E3674" s="9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8">
        <f t="shared" si="228"/>
        <v>101.53333333333335</v>
      </c>
      <c r="P3674" s="6">
        <f t="shared" si="229"/>
        <v>53.438596491228068</v>
      </c>
      <c r="Q3674" t="s">
        <v>8316</v>
      </c>
      <c r="R3674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9">
        <v>4000</v>
      </c>
      <c r="E3675" s="9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8">
        <f t="shared" si="228"/>
        <v>113.625</v>
      </c>
      <c r="P3675" s="6">
        <f t="shared" si="229"/>
        <v>39.868421052631582</v>
      </c>
      <c r="Q3675" t="s">
        <v>8316</v>
      </c>
      <c r="R3675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8">
        <f t="shared" si="228"/>
        <v>100</v>
      </c>
      <c r="P3676" s="6">
        <f t="shared" si="229"/>
        <v>145.16129032258064</v>
      </c>
      <c r="Q3676" t="s">
        <v>8316</v>
      </c>
      <c r="R3676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9">
        <v>50</v>
      </c>
      <c r="E3677" s="9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8">
        <f t="shared" si="228"/>
        <v>140</v>
      </c>
      <c r="P3677" s="6">
        <f t="shared" si="229"/>
        <v>23.333333333333332</v>
      </c>
      <c r="Q3677" t="s">
        <v>8316</v>
      </c>
      <c r="R367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9">
        <v>800</v>
      </c>
      <c r="E3678" s="9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8">
        <f t="shared" si="228"/>
        <v>128.75</v>
      </c>
      <c r="P3678" s="6">
        <f t="shared" si="229"/>
        <v>64.375</v>
      </c>
      <c r="Q3678" t="s">
        <v>8316</v>
      </c>
      <c r="R3678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9">
        <v>12000</v>
      </c>
      <c r="E3679" s="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8">
        <f t="shared" si="228"/>
        <v>102.90416666666667</v>
      </c>
      <c r="P3679" s="6">
        <f t="shared" si="229"/>
        <v>62.052763819095475</v>
      </c>
      <c r="Q3679" t="s">
        <v>8316</v>
      </c>
      <c r="R3679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9">
        <v>2000</v>
      </c>
      <c r="E3680" s="9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8">
        <f t="shared" si="228"/>
        <v>102.49999999999999</v>
      </c>
      <c r="P3680" s="6">
        <f t="shared" si="229"/>
        <v>66.129032258064512</v>
      </c>
      <c r="Q3680" t="s">
        <v>8316</v>
      </c>
      <c r="R3680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9">
        <v>2000</v>
      </c>
      <c r="E3681" s="9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8">
        <f t="shared" si="228"/>
        <v>110.1</v>
      </c>
      <c r="P3681" s="6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9">
        <v>3000</v>
      </c>
      <c r="E3682" s="9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8">
        <f t="shared" si="228"/>
        <v>112.76666666666667</v>
      </c>
      <c r="P3682" s="6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9">
        <v>1000</v>
      </c>
      <c r="E3683" s="9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8">
        <f t="shared" si="228"/>
        <v>111.9</v>
      </c>
      <c r="P3683" s="6">
        <f t="shared" si="229"/>
        <v>62.166666666666664</v>
      </c>
      <c r="Q3683" t="s">
        <v>8316</v>
      </c>
      <c r="R3683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9">
        <v>3000</v>
      </c>
      <c r="E3684" s="9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8">
        <f t="shared" si="228"/>
        <v>139.19999999999999</v>
      </c>
      <c r="P3684" s="6">
        <f t="shared" si="229"/>
        <v>62.328358208955223</v>
      </c>
      <c r="Q3684" t="s">
        <v>8316</v>
      </c>
      <c r="R3684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9">
        <v>3500</v>
      </c>
      <c r="E3685" s="9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8">
        <f t="shared" si="228"/>
        <v>110.85714285714286</v>
      </c>
      <c r="P3685" s="6">
        <f t="shared" si="229"/>
        <v>58.787878787878789</v>
      </c>
      <c r="Q3685" t="s">
        <v>8316</v>
      </c>
      <c r="R3685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9">
        <v>750</v>
      </c>
      <c r="E3686" s="9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8">
        <f t="shared" si="228"/>
        <v>139.06666666666666</v>
      </c>
      <c r="P3686" s="6">
        <f t="shared" si="229"/>
        <v>45.347826086956523</v>
      </c>
      <c r="Q3686" t="s">
        <v>8316</v>
      </c>
      <c r="R3686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9">
        <v>5000</v>
      </c>
      <c r="E3687" s="9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8">
        <f t="shared" si="228"/>
        <v>105.69999999999999</v>
      </c>
      <c r="P3687" s="6">
        <f t="shared" si="229"/>
        <v>41.944444444444443</v>
      </c>
      <c r="Q3687" t="s">
        <v>8316</v>
      </c>
      <c r="R368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9">
        <v>350</v>
      </c>
      <c r="E3688" s="9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8">
        <f t="shared" si="228"/>
        <v>101.42857142857142</v>
      </c>
      <c r="P3688" s="6">
        <f t="shared" si="229"/>
        <v>59.166666666666664</v>
      </c>
      <c r="Q3688" t="s">
        <v>8316</v>
      </c>
      <c r="R3688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9">
        <v>5000</v>
      </c>
      <c r="E3689" s="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8">
        <f t="shared" si="228"/>
        <v>100.245</v>
      </c>
      <c r="P3689" s="6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9">
        <v>3000</v>
      </c>
      <c r="E3690" s="9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8">
        <f t="shared" si="228"/>
        <v>109.16666666666666</v>
      </c>
      <c r="P3690" s="6">
        <f t="shared" si="229"/>
        <v>83.974358974358978</v>
      </c>
      <c r="Q3690" t="s">
        <v>8316</v>
      </c>
      <c r="R3690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9">
        <v>3000</v>
      </c>
      <c r="E3691" s="9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8">
        <f t="shared" si="228"/>
        <v>118.33333333333333</v>
      </c>
      <c r="P3691" s="6">
        <f t="shared" si="229"/>
        <v>57.258064516129032</v>
      </c>
      <c r="Q3691" t="s">
        <v>8316</v>
      </c>
      <c r="R3691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9">
        <v>1500</v>
      </c>
      <c r="E3692" s="9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8">
        <f t="shared" si="228"/>
        <v>120</v>
      </c>
      <c r="P3692" s="6">
        <f t="shared" si="229"/>
        <v>58.064516129032256</v>
      </c>
      <c r="Q3692" t="s">
        <v>8316</v>
      </c>
      <c r="R3692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9">
        <v>40000</v>
      </c>
      <c r="E3693" s="9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8">
        <f t="shared" si="228"/>
        <v>127.96000000000001</v>
      </c>
      <c r="P3693" s="6">
        <f t="shared" si="229"/>
        <v>186.80291970802921</v>
      </c>
      <c r="Q3693" t="s">
        <v>8316</v>
      </c>
      <c r="R3693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9">
        <v>1000</v>
      </c>
      <c r="E3694" s="9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8">
        <f t="shared" si="228"/>
        <v>126</v>
      </c>
      <c r="P3694" s="6">
        <f t="shared" si="229"/>
        <v>74.117647058823536</v>
      </c>
      <c r="Q3694" t="s">
        <v>8316</v>
      </c>
      <c r="R3694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9">
        <v>333</v>
      </c>
      <c r="E3695" s="9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8">
        <f t="shared" si="228"/>
        <v>129.12912912912913</v>
      </c>
      <c r="P3695" s="6">
        <f t="shared" si="229"/>
        <v>30.714285714285715</v>
      </c>
      <c r="Q3695" t="s">
        <v>8316</v>
      </c>
      <c r="R3695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9">
        <v>3500</v>
      </c>
      <c r="E3696" s="9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8">
        <f t="shared" si="228"/>
        <v>107.42857142857143</v>
      </c>
      <c r="P3696" s="6">
        <f t="shared" si="229"/>
        <v>62.666666666666664</v>
      </c>
      <c r="Q3696" t="s">
        <v>8316</v>
      </c>
      <c r="R3696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9">
        <v>4000</v>
      </c>
      <c r="E3697" s="9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8">
        <f t="shared" si="228"/>
        <v>100.125</v>
      </c>
      <c r="P3697" s="6">
        <f t="shared" si="229"/>
        <v>121.36363636363636</v>
      </c>
      <c r="Q3697" t="s">
        <v>8316</v>
      </c>
      <c r="R369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9">
        <v>2000</v>
      </c>
      <c r="E3698" s="9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8">
        <f t="shared" si="228"/>
        <v>155</v>
      </c>
      <c r="P3698" s="6">
        <f t="shared" si="229"/>
        <v>39.743589743589745</v>
      </c>
      <c r="Q3698" t="s">
        <v>8316</v>
      </c>
      <c r="R3698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9">
        <v>2000</v>
      </c>
      <c r="E3699" s="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8">
        <f t="shared" si="228"/>
        <v>108</v>
      </c>
      <c r="P3699" s="6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9">
        <v>5000</v>
      </c>
      <c r="E3700" s="9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8">
        <f t="shared" si="228"/>
        <v>110.52</v>
      </c>
      <c r="P3700" s="6">
        <f t="shared" si="229"/>
        <v>40.632352941176471</v>
      </c>
      <c r="Q3700" t="s">
        <v>8316</v>
      </c>
      <c r="R3700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9">
        <v>2500</v>
      </c>
      <c r="E3701" s="9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8">
        <f t="shared" si="228"/>
        <v>100.8</v>
      </c>
      <c r="P3701" s="6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9">
        <v>500</v>
      </c>
      <c r="E3702" s="9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8">
        <f t="shared" si="228"/>
        <v>121.2</v>
      </c>
      <c r="P3702" s="6">
        <f t="shared" si="229"/>
        <v>33.666666666666664</v>
      </c>
      <c r="Q3702" t="s">
        <v>8316</v>
      </c>
      <c r="R3702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9">
        <v>1500</v>
      </c>
      <c r="E3703" s="9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8">
        <f t="shared" si="228"/>
        <v>100.33333333333334</v>
      </c>
      <c r="P3703" s="6">
        <f t="shared" si="229"/>
        <v>38.589743589743591</v>
      </c>
      <c r="Q3703" t="s">
        <v>8316</v>
      </c>
      <c r="R3703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9">
        <v>3000</v>
      </c>
      <c r="E3704" s="9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8">
        <f t="shared" si="228"/>
        <v>109.16666666666666</v>
      </c>
      <c r="P3704" s="6">
        <f t="shared" si="229"/>
        <v>155.95238095238096</v>
      </c>
      <c r="Q3704" t="s">
        <v>8316</v>
      </c>
      <c r="R3704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9">
        <v>1050</v>
      </c>
      <c r="E3705" s="9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8">
        <f t="shared" si="228"/>
        <v>123.42857142857142</v>
      </c>
      <c r="P3705" s="6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9">
        <v>300</v>
      </c>
      <c r="E3706" s="9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8">
        <f t="shared" si="228"/>
        <v>136.33666666666667</v>
      </c>
      <c r="P3706" s="6">
        <f t="shared" si="229"/>
        <v>15.148518518518518</v>
      </c>
      <c r="Q3706" t="s">
        <v>8316</v>
      </c>
      <c r="R3706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9">
        <v>2827</v>
      </c>
      <c r="E3707" s="9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8">
        <f t="shared" si="228"/>
        <v>103.46657233816768</v>
      </c>
      <c r="P3707" s="6">
        <f t="shared" si="229"/>
        <v>83.571428571428569</v>
      </c>
      <c r="Q3707" t="s">
        <v>8316</v>
      </c>
      <c r="R370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9">
        <v>1500</v>
      </c>
      <c r="E3708" s="9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8">
        <f t="shared" si="228"/>
        <v>121.33333333333334</v>
      </c>
      <c r="P3708" s="6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9">
        <v>1000</v>
      </c>
      <c r="E3709" s="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8">
        <f t="shared" si="228"/>
        <v>186</v>
      </c>
      <c r="P3709" s="6">
        <f t="shared" si="229"/>
        <v>80.869565217391298</v>
      </c>
      <c r="Q3709" t="s">
        <v>8316</v>
      </c>
      <c r="R3709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9">
        <v>700</v>
      </c>
      <c r="E3710" s="9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8">
        <f t="shared" si="228"/>
        <v>300</v>
      </c>
      <c r="P3710" s="6">
        <f t="shared" si="229"/>
        <v>53.846153846153847</v>
      </c>
      <c r="Q3710" t="s">
        <v>8316</v>
      </c>
      <c r="R3710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9">
        <v>1000</v>
      </c>
      <c r="E3711" s="9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8">
        <f t="shared" si="228"/>
        <v>108.25</v>
      </c>
      <c r="P3711" s="6">
        <f t="shared" si="229"/>
        <v>30.928571428571427</v>
      </c>
      <c r="Q3711" t="s">
        <v>8316</v>
      </c>
      <c r="R3711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9">
        <v>1300</v>
      </c>
      <c r="E3712" s="9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8">
        <f t="shared" si="228"/>
        <v>141.15384615384616</v>
      </c>
      <c r="P3712" s="6">
        <f t="shared" si="229"/>
        <v>67.962962962962962</v>
      </c>
      <c r="Q3712" t="s">
        <v>8316</v>
      </c>
      <c r="R3712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9">
        <v>500</v>
      </c>
      <c r="E3713" s="9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8">
        <f t="shared" si="228"/>
        <v>113.99999999999999</v>
      </c>
      <c r="P3713" s="6">
        <f t="shared" si="229"/>
        <v>27.142857142857142</v>
      </c>
      <c r="Q3713" t="s">
        <v>8316</v>
      </c>
      <c r="R3713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9">
        <v>7500</v>
      </c>
      <c r="E3714" s="9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8">
        <f t="shared" si="228"/>
        <v>153.73333333333335</v>
      </c>
      <c r="P3714" s="6">
        <f t="shared" si="229"/>
        <v>110.86538461538461</v>
      </c>
      <c r="Q3714" t="s">
        <v>8316</v>
      </c>
      <c r="R3714" t="s">
        <v>8317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9">
        <v>2000</v>
      </c>
      <c r="E3715" s="9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8">
        <f t="shared" ref="O3715:O3778" si="232">E3715/D3715*100</f>
        <v>101.49999999999999</v>
      </c>
      <c r="P3715" s="6">
        <f t="shared" ref="P3715:P3778" si="233">AVERAGE(E3715/L3715)</f>
        <v>106.84210526315789</v>
      </c>
      <c r="Q3715" t="s">
        <v>8316</v>
      </c>
      <c r="R3715" t="s">
        <v>8317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9">
        <v>10000</v>
      </c>
      <c r="E3716" s="9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8">
        <f t="shared" si="232"/>
        <v>102.35000000000001</v>
      </c>
      <c r="P3716" s="6">
        <f t="shared" si="233"/>
        <v>105.51546391752578</v>
      </c>
      <c r="Q3716" t="s">
        <v>8316</v>
      </c>
      <c r="R3716" t="s">
        <v>8317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9">
        <v>3500</v>
      </c>
      <c r="E3717" s="9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8">
        <f t="shared" si="232"/>
        <v>102.57142857142858</v>
      </c>
      <c r="P3717" s="6">
        <f t="shared" si="233"/>
        <v>132.96296296296296</v>
      </c>
      <c r="Q3717" t="s">
        <v>8316</v>
      </c>
      <c r="R371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9">
        <v>800</v>
      </c>
      <c r="E3718" s="9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8">
        <f t="shared" si="232"/>
        <v>155.75</v>
      </c>
      <c r="P3718" s="6">
        <f t="shared" si="233"/>
        <v>51.916666666666664</v>
      </c>
      <c r="Q3718" t="s">
        <v>8316</v>
      </c>
      <c r="R3718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9">
        <v>4000</v>
      </c>
      <c r="E3719" s="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8">
        <f t="shared" si="232"/>
        <v>100.75</v>
      </c>
      <c r="P3719" s="6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9">
        <v>500</v>
      </c>
      <c r="E3720" s="9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8">
        <f t="shared" si="232"/>
        <v>239.4</v>
      </c>
      <c r="P3720" s="6">
        <f t="shared" si="233"/>
        <v>26.021739130434781</v>
      </c>
      <c r="Q3720" t="s">
        <v>8316</v>
      </c>
      <c r="R3720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9">
        <v>200</v>
      </c>
      <c r="E3721" s="9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8">
        <f t="shared" si="232"/>
        <v>210</v>
      </c>
      <c r="P3721" s="6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9">
        <v>3300</v>
      </c>
      <c r="E3722" s="9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8">
        <f t="shared" si="232"/>
        <v>104.51515151515152</v>
      </c>
      <c r="P3722" s="6">
        <f t="shared" si="233"/>
        <v>86.224999999999994</v>
      </c>
      <c r="Q3722" t="s">
        <v>8316</v>
      </c>
      <c r="R3722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9">
        <v>5000</v>
      </c>
      <c r="E3723" s="9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8">
        <f t="shared" si="232"/>
        <v>100.8</v>
      </c>
      <c r="P3723" s="6">
        <f t="shared" si="233"/>
        <v>114.54545454545455</v>
      </c>
      <c r="Q3723" t="s">
        <v>8316</v>
      </c>
      <c r="R3723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8">
        <f t="shared" si="232"/>
        <v>111.20000000000002</v>
      </c>
      <c r="P3724" s="6">
        <f t="shared" si="233"/>
        <v>47.657142857142858</v>
      </c>
      <c r="Q3724" t="s">
        <v>8316</v>
      </c>
      <c r="R3724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9">
        <v>4500</v>
      </c>
      <c r="E3725" s="9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8">
        <f t="shared" si="232"/>
        <v>102.04444444444445</v>
      </c>
      <c r="P3725" s="6">
        <f t="shared" si="233"/>
        <v>72.888888888888886</v>
      </c>
      <c r="Q3725" t="s">
        <v>8316</v>
      </c>
      <c r="R3725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9">
        <v>4300</v>
      </c>
      <c r="E3726" s="9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8">
        <f t="shared" si="232"/>
        <v>102.54767441860466</v>
      </c>
      <c r="P3726" s="6">
        <f t="shared" si="233"/>
        <v>49.545505617977533</v>
      </c>
      <c r="Q3726" t="s">
        <v>8316</v>
      </c>
      <c r="R3726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9">
        <v>300</v>
      </c>
      <c r="E3727" s="9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8">
        <f t="shared" si="232"/>
        <v>127</v>
      </c>
      <c r="P3727" s="6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9">
        <v>850</v>
      </c>
      <c r="E3728" s="9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8">
        <f t="shared" si="232"/>
        <v>338.70588235294122</v>
      </c>
      <c r="P3728" s="6">
        <f t="shared" si="233"/>
        <v>62.586956521739133</v>
      </c>
      <c r="Q3728" t="s">
        <v>8316</v>
      </c>
      <c r="R3728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9">
        <v>2000</v>
      </c>
      <c r="E3729" s="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8">
        <f t="shared" si="232"/>
        <v>100.75</v>
      </c>
      <c r="P3729" s="6">
        <f t="shared" si="233"/>
        <v>61.060606060606062</v>
      </c>
      <c r="Q3729" t="s">
        <v>8316</v>
      </c>
      <c r="R3729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9">
        <v>20000</v>
      </c>
      <c r="E3730" s="9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8">
        <f t="shared" si="232"/>
        <v>9.31</v>
      </c>
      <c r="P3730" s="6">
        <f t="shared" si="233"/>
        <v>60.064516129032256</v>
      </c>
      <c r="Q3730" t="s">
        <v>8316</v>
      </c>
      <c r="R3730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9">
        <v>5000</v>
      </c>
      <c r="E3731" s="9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8">
        <f t="shared" si="232"/>
        <v>7.24</v>
      </c>
      <c r="P3731" s="6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9">
        <v>1000</v>
      </c>
      <c r="E3732" s="9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8">
        <f t="shared" si="232"/>
        <v>10</v>
      </c>
      <c r="P3732" s="6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9">
        <v>5500</v>
      </c>
      <c r="E3733" s="9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8">
        <f t="shared" si="232"/>
        <v>11.272727272727273</v>
      </c>
      <c r="P3733" s="6">
        <f t="shared" si="233"/>
        <v>51.666666666666664</v>
      </c>
      <c r="Q3733" t="s">
        <v>8316</v>
      </c>
      <c r="R3733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8">
        <f t="shared" si="232"/>
        <v>15.411764705882353</v>
      </c>
      <c r="P3734" s="6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9">
        <v>1500</v>
      </c>
      <c r="E3735" s="9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8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9">
        <v>1500</v>
      </c>
      <c r="E3736" s="9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8">
        <f t="shared" si="232"/>
        <v>28.466666666666669</v>
      </c>
      <c r="P3736" s="6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9">
        <v>150</v>
      </c>
      <c r="E3737" s="9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8">
        <f t="shared" si="232"/>
        <v>13.333333333333334</v>
      </c>
      <c r="P3737" s="6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9">
        <v>1500</v>
      </c>
      <c r="E3738" s="9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8">
        <f t="shared" si="232"/>
        <v>0.66666666666666674</v>
      </c>
      <c r="P3738" s="6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9">
        <v>700</v>
      </c>
      <c r="E3739" s="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8">
        <f t="shared" si="232"/>
        <v>21.428571428571427</v>
      </c>
      <c r="P3739" s="6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9">
        <v>1500</v>
      </c>
      <c r="E3740" s="9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8">
        <f t="shared" si="232"/>
        <v>18</v>
      </c>
      <c r="P3740" s="6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9">
        <v>4000</v>
      </c>
      <c r="E3741" s="9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8">
        <f t="shared" si="232"/>
        <v>20.125</v>
      </c>
      <c r="P3741" s="6">
        <f t="shared" si="233"/>
        <v>100.625</v>
      </c>
      <c r="Q3741" t="s">
        <v>8316</v>
      </c>
      <c r="R3741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9">
        <v>2000</v>
      </c>
      <c r="E3742" s="9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8">
        <f t="shared" si="232"/>
        <v>17.899999999999999</v>
      </c>
      <c r="P3742" s="6">
        <f t="shared" si="233"/>
        <v>25.571428571428573</v>
      </c>
      <c r="Q3742" t="s">
        <v>8316</v>
      </c>
      <c r="R3742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9">
        <v>20000</v>
      </c>
      <c r="E3743" s="9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8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9">
        <v>5000</v>
      </c>
      <c r="E3744" s="9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8">
        <f t="shared" si="232"/>
        <v>2</v>
      </c>
      <c r="P3744" s="6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9">
        <v>2200</v>
      </c>
      <c r="E3745" s="9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8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9">
        <v>1200</v>
      </c>
      <c r="E3746" s="9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8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9">
        <v>100</v>
      </c>
      <c r="E3747" s="9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8">
        <f t="shared" si="232"/>
        <v>10</v>
      </c>
      <c r="P3747" s="6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9">
        <v>8500</v>
      </c>
      <c r="E3748" s="9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8">
        <f t="shared" si="232"/>
        <v>2.3764705882352941</v>
      </c>
      <c r="P3748" s="6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9">
        <v>2500</v>
      </c>
      <c r="E3749" s="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8">
        <f t="shared" si="232"/>
        <v>1</v>
      </c>
      <c r="P3749" s="6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9">
        <v>5000</v>
      </c>
      <c r="E3750" s="9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8">
        <f t="shared" si="232"/>
        <v>103.52</v>
      </c>
      <c r="P3750" s="6">
        <f t="shared" si="233"/>
        <v>99.538461538461533</v>
      </c>
      <c r="Q3750" t="s">
        <v>8316</v>
      </c>
      <c r="R3750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9">
        <v>500</v>
      </c>
      <c r="E3751" s="9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8">
        <f t="shared" si="232"/>
        <v>105</v>
      </c>
      <c r="P3751" s="6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9">
        <v>6000</v>
      </c>
      <c r="E3752" s="9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8">
        <f t="shared" si="232"/>
        <v>100.44999999999999</v>
      </c>
      <c r="P3752" s="6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9">
        <v>1000</v>
      </c>
      <c r="E3753" s="9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8">
        <f t="shared" si="232"/>
        <v>132.6</v>
      </c>
      <c r="P3753" s="6">
        <f t="shared" si="233"/>
        <v>120.54545454545455</v>
      </c>
      <c r="Q3753" t="s">
        <v>8316</v>
      </c>
      <c r="R3753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9">
        <v>500</v>
      </c>
      <c r="E3754" s="9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8">
        <f t="shared" si="232"/>
        <v>112.99999999999999</v>
      </c>
      <c r="P3754" s="6">
        <f t="shared" si="233"/>
        <v>37.666666666666664</v>
      </c>
      <c r="Q3754" t="s">
        <v>8316</v>
      </c>
      <c r="R3754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9">
        <v>5000</v>
      </c>
      <c r="E3755" s="9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8">
        <f t="shared" si="232"/>
        <v>103.34</v>
      </c>
      <c r="P3755" s="6">
        <f t="shared" si="233"/>
        <v>172.23333333333332</v>
      </c>
      <c r="Q3755" t="s">
        <v>8316</v>
      </c>
      <c r="R3755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9">
        <v>2500</v>
      </c>
      <c r="E3756" s="9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8">
        <f t="shared" si="232"/>
        <v>120</v>
      </c>
      <c r="P3756" s="6">
        <f t="shared" si="233"/>
        <v>111.11111111111111</v>
      </c>
      <c r="Q3756" t="s">
        <v>8316</v>
      </c>
      <c r="R3756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9">
        <v>550</v>
      </c>
      <c r="E3757" s="9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8">
        <f t="shared" si="232"/>
        <v>129.63636363636363</v>
      </c>
      <c r="P3757" s="6">
        <f t="shared" si="233"/>
        <v>25.464285714285715</v>
      </c>
      <c r="Q3757" t="s">
        <v>8316</v>
      </c>
      <c r="R375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9">
        <v>4500</v>
      </c>
      <c r="E3758" s="9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8">
        <f t="shared" si="232"/>
        <v>101.11111111111111</v>
      </c>
      <c r="P3758" s="6">
        <f t="shared" si="233"/>
        <v>267.64705882352939</v>
      </c>
      <c r="Q3758" t="s">
        <v>8316</v>
      </c>
      <c r="R3758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9">
        <v>3500</v>
      </c>
      <c r="E3759" s="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8">
        <f t="shared" si="232"/>
        <v>108.51428571428572</v>
      </c>
      <c r="P3759" s="6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9">
        <v>1500</v>
      </c>
      <c r="E3760" s="9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8">
        <f t="shared" si="232"/>
        <v>102.33333333333334</v>
      </c>
      <c r="P3760" s="6">
        <f t="shared" si="233"/>
        <v>59.03846153846154</v>
      </c>
      <c r="Q3760" t="s">
        <v>8316</v>
      </c>
      <c r="R3760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9">
        <v>4000</v>
      </c>
      <c r="E3761" s="9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8">
        <f t="shared" si="232"/>
        <v>110.24425000000002</v>
      </c>
      <c r="P3761" s="6">
        <f t="shared" si="233"/>
        <v>50.111022727272733</v>
      </c>
      <c r="Q3761" t="s">
        <v>8316</v>
      </c>
      <c r="R3761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9">
        <v>5000</v>
      </c>
      <c r="E3762" s="9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8">
        <f t="shared" si="232"/>
        <v>101.0154</v>
      </c>
      <c r="P3762" s="6">
        <f t="shared" si="233"/>
        <v>55.502967032967035</v>
      </c>
      <c r="Q3762" t="s">
        <v>8316</v>
      </c>
      <c r="R3762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9">
        <v>500</v>
      </c>
      <c r="E3763" s="9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8">
        <f t="shared" si="232"/>
        <v>100</v>
      </c>
      <c r="P3763" s="6">
        <f t="shared" si="233"/>
        <v>166.66666666666666</v>
      </c>
      <c r="Q3763" t="s">
        <v>8316</v>
      </c>
      <c r="R3763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9">
        <v>1250</v>
      </c>
      <c r="E3764" s="9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8">
        <f t="shared" si="232"/>
        <v>106.24</v>
      </c>
      <c r="P3764" s="6">
        <f t="shared" si="233"/>
        <v>47.428571428571431</v>
      </c>
      <c r="Q3764" t="s">
        <v>8316</v>
      </c>
      <c r="R3764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9">
        <v>5000</v>
      </c>
      <c r="E3765" s="9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8">
        <f t="shared" si="232"/>
        <v>100</v>
      </c>
      <c r="P3765" s="6">
        <f t="shared" si="233"/>
        <v>64.935064935064929</v>
      </c>
      <c r="Q3765" t="s">
        <v>8316</v>
      </c>
      <c r="R3765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9">
        <v>1500</v>
      </c>
      <c r="E3766" s="9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8">
        <f t="shared" si="232"/>
        <v>100</v>
      </c>
      <c r="P3766" s="6">
        <f t="shared" si="233"/>
        <v>55.555555555555557</v>
      </c>
      <c r="Q3766" t="s">
        <v>8316</v>
      </c>
      <c r="R3766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9">
        <v>7000</v>
      </c>
      <c r="E3767" s="9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8">
        <f t="shared" si="232"/>
        <v>113.45714285714286</v>
      </c>
      <c r="P3767" s="6">
        <f t="shared" si="233"/>
        <v>74.224299065420567</v>
      </c>
      <c r="Q3767" t="s">
        <v>8316</v>
      </c>
      <c r="R376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9">
        <v>10000</v>
      </c>
      <c r="E3768" s="9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8">
        <f t="shared" si="232"/>
        <v>102.65010000000001</v>
      </c>
      <c r="P3768" s="6">
        <f t="shared" si="233"/>
        <v>106.9271875</v>
      </c>
      <c r="Q3768" t="s">
        <v>8316</v>
      </c>
      <c r="R3768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9">
        <v>2000</v>
      </c>
      <c r="E3769" s="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8">
        <f t="shared" si="232"/>
        <v>116.75</v>
      </c>
      <c r="P3769" s="6">
        <f t="shared" si="233"/>
        <v>41.696428571428569</v>
      </c>
      <c r="Q3769" t="s">
        <v>8316</v>
      </c>
      <c r="R3769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9">
        <v>4000</v>
      </c>
      <c r="E3770" s="9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8">
        <f t="shared" si="232"/>
        <v>107.65274999999998</v>
      </c>
      <c r="P3770" s="6">
        <f t="shared" si="233"/>
        <v>74.243275862068955</v>
      </c>
      <c r="Q3770" t="s">
        <v>8316</v>
      </c>
      <c r="R3770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9">
        <v>1100</v>
      </c>
      <c r="E3771" s="9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8">
        <f t="shared" si="232"/>
        <v>100</v>
      </c>
      <c r="P3771" s="6">
        <f t="shared" si="233"/>
        <v>73.333333333333329</v>
      </c>
      <c r="Q3771" t="s">
        <v>8316</v>
      </c>
      <c r="R3771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9">
        <v>2000</v>
      </c>
      <c r="E3772" s="9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8">
        <f t="shared" si="232"/>
        <v>100</v>
      </c>
      <c r="P3772" s="6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9">
        <v>1000</v>
      </c>
      <c r="E3773" s="9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8">
        <f t="shared" si="232"/>
        <v>146</v>
      </c>
      <c r="P3773" s="6">
        <f t="shared" si="233"/>
        <v>38.421052631578945</v>
      </c>
      <c r="Q3773" t="s">
        <v>8316</v>
      </c>
      <c r="R3773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9">
        <v>5000</v>
      </c>
      <c r="E3774" s="9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8">
        <f t="shared" si="232"/>
        <v>110.2</v>
      </c>
      <c r="P3774" s="6">
        <f t="shared" si="233"/>
        <v>166.96969696969697</v>
      </c>
      <c r="Q3774" t="s">
        <v>8316</v>
      </c>
      <c r="R3774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9">
        <v>5000</v>
      </c>
      <c r="E3775" s="9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8">
        <f t="shared" si="232"/>
        <v>108.2</v>
      </c>
      <c r="P3775" s="6">
        <f t="shared" si="233"/>
        <v>94.912280701754383</v>
      </c>
      <c r="Q3775" t="s">
        <v>8316</v>
      </c>
      <c r="R3775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8">
        <f t="shared" si="232"/>
        <v>100</v>
      </c>
      <c r="P3776" s="6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9">
        <v>2000</v>
      </c>
      <c r="E3777" s="9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8">
        <f t="shared" si="232"/>
        <v>100.25</v>
      </c>
      <c r="P3777" s="6">
        <f t="shared" si="233"/>
        <v>143.21428571428572</v>
      </c>
      <c r="Q3777" t="s">
        <v>8316</v>
      </c>
      <c r="R377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9">
        <v>8000</v>
      </c>
      <c r="E3778" s="9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8">
        <f t="shared" si="232"/>
        <v>106.71250000000001</v>
      </c>
      <c r="P3778" s="6">
        <f t="shared" si="233"/>
        <v>90.819148936170208</v>
      </c>
      <c r="Q3778" t="s">
        <v>8316</v>
      </c>
      <c r="R3778" t="s">
        <v>8358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9">
        <v>2000</v>
      </c>
      <c r="E3779" s="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8">
        <f t="shared" ref="O3779:O3842" si="236">E3779/D3779*100</f>
        <v>143.19999999999999</v>
      </c>
      <c r="P3779" s="6">
        <f t="shared" ref="P3779:P3842" si="237">AVERAGE(E3779/L3779)</f>
        <v>48.542372881355931</v>
      </c>
      <c r="Q3779" t="s">
        <v>8316</v>
      </c>
      <c r="R3779" t="s">
        <v>8358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9">
        <v>2400</v>
      </c>
      <c r="E3780" s="9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8">
        <f t="shared" si="236"/>
        <v>105.04166666666667</v>
      </c>
      <c r="P3780" s="6">
        <f t="shared" si="237"/>
        <v>70.027777777777771</v>
      </c>
      <c r="Q3780" t="s">
        <v>8316</v>
      </c>
      <c r="R3780" t="s">
        <v>8358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9">
        <v>15000</v>
      </c>
      <c r="E3781" s="9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8">
        <f t="shared" si="236"/>
        <v>103.98</v>
      </c>
      <c r="P3781" s="6">
        <f t="shared" si="237"/>
        <v>135.62608695652173</v>
      </c>
      <c r="Q3781" t="s">
        <v>8316</v>
      </c>
      <c r="R3781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9">
        <v>2500</v>
      </c>
      <c r="E3782" s="9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8">
        <f t="shared" si="236"/>
        <v>120</v>
      </c>
      <c r="P3782" s="6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9">
        <v>4500</v>
      </c>
      <c r="E3783" s="9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8">
        <f t="shared" si="236"/>
        <v>109.66666666666667</v>
      </c>
      <c r="P3783" s="6">
        <f t="shared" si="237"/>
        <v>94.90384615384616</v>
      </c>
      <c r="Q3783" t="s">
        <v>8316</v>
      </c>
      <c r="R3783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9">
        <v>2000</v>
      </c>
      <c r="E3784" s="9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8">
        <f t="shared" si="236"/>
        <v>101.75</v>
      </c>
      <c r="P3784" s="6">
        <f t="shared" si="237"/>
        <v>75.370370370370367</v>
      </c>
      <c r="Q3784" t="s">
        <v>8316</v>
      </c>
      <c r="R3784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9">
        <v>1200</v>
      </c>
      <c r="E3785" s="9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8">
        <f t="shared" si="236"/>
        <v>128.91666666666666</v>
      </c>
      <c r="P3785" s="6">
        <f t="shared" si="237"/>
        <v>64.458333333333329</v>
      </c>
      <c r="Q3785" t="s">
        <v>8316</v>
      </c>
      <c r="R3785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8">
        <f t="shared" si="236"/>
        <v>114.99999999999999</v>
      </c>
      <c r="P3786" s="6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9">
        <v>2000</v>
      </c>
      <c r="E3787" s="9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8">
        <f t="shared" si="236"/>
        <v>150.75</v>
      </c>
      <c r="P3787" s="6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9">
        <v>6000</v>
      </c>
      <c r="E3788" s="9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8">
        <f t="shared" si="236"/>
        <v>110.96666666666665</v>
      </c>
      <c r="P3788" s="6">
        <f t="shared" si="237"/>
        <v>93.774647887323937</v>
      </c>
      <c r="Q3788" t="s">
        <v>8316</v>
      </c>
      <c r="R3788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9">
        <v>350</v>
      </c>
      <c r="E3789" s="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8">
        <f t="shared" si="236"/>
        <v>100.28571428571429</v>
      </c>
      <c r="P3789" s="6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9">
        <v>75000</v>
      </c>
      <c r="E3790" s="9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8">
        <f t="shared" si="236"/>
        <v>0.66666666666666674</v>
      </c>
      <c r="P3790" s="6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9">
        <v>3550</v>
      </c>
      <c r="E3791" s="9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8">
        <f t="shared" si="236"/>
        <v>3.267605633802817</v>
      </c>
      <c r="P3791" s="6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9">
        <v>15000</v>
      </c>
      <c r="E3792" s="9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8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9">
        <v>1500</v>
      </c>
      <c r="E3793" s="9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8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9">
        <v>12500</v>
      </c>
      <c r="E3794" s="9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8">
        <f t="shared" si="236"/>
        <v>0.27999999999999997</v>
      </c>
      <c r="P3794" s="6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9">
        <v>7000</v>
      </c>
      <c r="E3795" s="9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8">
        <f t="shared" si="236"/>
        <v>59.657142857142851</v>
      </c>
      <c r="P3795" s="6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9">
        <v>5000</v>
      </c>
      <c r="E3796" s="9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8">
        <f t="shared" si="236"/>
        <v>1</v>
      </c>
      <c r="P3796" s="6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9">
        <v>600</v>
      </c>
      <c r="E3797" s="9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8">
        <f t="shared" si="236"/>
        <v>1.6666666666666667</v>
      </c>
      <c r="P3797" s="6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9">
        <v>22500</v>
      </c>
      <c r="E3798" s="9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8">
        <f t="shared" si="236"/>
        <v>4.4444444444444444E-3</v>
      </c>
      <c r="P3798" s="6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9">
        <v>6000</v>
      </c>
      <c r="E3799" s="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8">
        <f t="shared" si="236"/>
        <v>89.666666666666657</v>
      </c>
      <c r="P3799" s="6">
        <f t="shared" si="237"/>
        <v>145.40540540540542</v>
      </c>
      <c r="Q3799" t="s">
        <v>8316</v>
      </c>
      <c r="R3799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9">
        <v>70000</v>
      </c>
      <c r="E3800" s="9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8">
        <f t="shared" si="236"/>
        <v>1.4642857142857144</v>
      </c>
      <c r="P3800" s="6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9">
        <v>10000</v>
      </c>
      <c r="E3801" s="9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8">
        <f t="shared" si="236"/>
        <v>4.0199999999999996</v>
      </c>
      <c r="P3801" s="6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9">
        <v>22000</v>
      </c>
      <c r="E3802" s="9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8">
        <f t="shared" si="236"/>
        <v>4.004545454545454</v>
      </c>
      <c r="P3802" s="6">
        <f t="shared" si="237"/>
        <v>55.0625</v>
      </c>
      <c r="Q3802" t="s">
        <v>8316</v>
      </c>
      <c r="R3802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9">
        <v>5000</v>
      </c>
      <c r="E3803" s="9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8">
        <f t="shared" si="236"/>
        <v>8.52</v>
      </c>
      <c r="P3803" s="6">
        <f t="shared" si="237"/>
        <v>47.333333333333336</v>
      </c>
      <c r="Q3803" t="s">
        <v>8316</v>
      </c>
      <c r="R3803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9">
        <v>3000</v>
      </c>
      <c r="E3804" s="9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8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9">
        <v>12000</v>
      </c>
      <c r="E3805" s="9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8">
        <f t="shared" si="236"/>
        <v>19.650000000000002</v>
      </c>
      <c r="P3805" s="6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9">
        <v>8000</v>
      </c>
      <c r="E3806" s="9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8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9">
        <v>150000</v>
      </c>
      <c r="E3807" s="9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8">
        <f t="shared" si="236"/>
        <v>2E-3</v>
      </c>
      <c r="P3807" s="6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9">
        <v>7500</v>
      </c>
      <c r="E3808" s="9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8">
        <f t="shared" si="236"/>
        <v>6.6666666666666666E-2</v>
      </c>
      <c r="P3808" s="6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9">
        <v>1500</v>
      </c>
      <c r="E3809" s="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8">
        <f t="shared" si="236"/>
        <v>30.333333333333336</v>
      </c>
      <c r="P3809" s="6">
        <f t="shared" si="237"/>
        <v>50.555555555555557</v>
      </c>
      <c r="Q3809" t="s">
        <v>8316</v>
      </c>
      <c r="R3809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9">
        <v>1000</v>
      </c>
      <c r="E3810" s="9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8">
        <f t="shared" si="236"/>
        <v>100</v>
      </c>
      <c r="P3810" s="6">
        <f t="shared" si="237"/>
        <v>41.666666666666664</v>
      </c>
      <c r="Q3810" t="s">
        <v>8316</v>
      </c>
      <c r="R3810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9">
        <v>2000</v>
      </c>
      <c r="E3811" s="9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8">
        <f t="shared" si="236"/>
        <v>101.25</v>
      </c>
      <c r="P3811" s="6">
        <f t="shared" si="237"/>
        <v>53.289473684210527</v>
      </c>
      <c r="Q3811" t="s">
        <v>8316</v>
      </c>
      <c r="R3811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9">
        <v>1500</v>
      </c>
      <c r="E3812" s="9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8">
        <f t="shared" si="236"/>
        <v>121.73333333333333</v>
      </c>
      <c r="P3812" s="6">
        <f t="shared" si="237"/>
        <v>70.230769230769226</v>
      </c>
      <c r="Q3812" t="s">
        <v>8316</v>
      </c>
      <c r="R3812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9">
        <v>250</v>
      </c>
      <c r="E3813" s="9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8">
        <f t="shared" si="236"/>
        <v>330</v>
      </c>
      <c r="P3813" s="6">
        <f t="shared" si="237"/>
        <v>43.421052631578945</v>
      </c>
      <c r="Q3813" t="s">
        <v>8316</v>
      </c>
      <c r="R3813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8">
        <f t="shared" si="236"/>
        <v>109.55</v>
      </c>
      <c r="P3814" s="6">
        <f t="shared" si="237"/>
        <v>199.18181818181819</v>
      </c>
      <c r="Q3814" t="s">
        <v>8316</v>
      </c>
      <c r="R3814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9">
        <v>2100</v>
      </c>
      <c r="E3815" s="9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8">
        <f t="shared" si="236"/>
        <v>100.95190476190474</v>
      </c>
      <c r="P3815" s="6">
        <f t="shared" si="237"/>
        <v>78.518148148148143</v>
      </c>
      <c r="Q3815" t="s">
        <v>8316</v>
      </c>
      <c r="R3815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9">
        <v>1500</v>
      </c>
      <c r="E3816" s="9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8">
        <f t="shared" si="236"/>
        <v>140.13333333333333</v>
      </c>
      <c r="P3816" s="6">
        <f t="shared" si="237"/>
        <v>61.823529411764703</v>
      </c>
      <c r="Q3816" t="s">
        <v>8316</v>
      </c>
      <c r="R3816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9">
        <v>1000</v>
      </c>
      <c r="E3817" s="9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8">
        <f t="shared" si="236"/>
        <v>100.001</v>
      </c>
      <c r="P3817" s="6">
        <f t="shared" si="237"/>
        <v>50.000500000000002</v>
      </c>
      <c r="Q3817" t="s">
        <v>8316</v>
      </c>
      <c r="R381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9">
        <v>1500</v>
      </c>
      <c r="E3818" s="9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8">
        <f t="shared" si="236"/>
        <v>119.238</v>
      </c>
      <c r="P3818" s="6">
        <f t="shared" si="237"/>
        <v>48.339729729729726</v>
      </c>
      <c r="Q3818" t="s">
        <v>8316</v>
      </c>
      <c r="R3818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9">
        <v>2000</v>
      </c>
      <c r="E3819" s="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8">
        <f t="shared" si="236"/>
        <v>107.25</v>
      </c>
      <c r="P3819" s="6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9">
        <v>250</v>
      </c>
      <c r="E3820" s="9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8">
        <f t="shared" si="236"/>
        <v>227.99999999999997</v>
      </c>
      <c r="P3820" s="6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9">
        <v>1000</v>
      </c>
      <c r="E3821" s="9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8">
        <f t="shared" si="236"/>
        <v>106.4</v>
      </c>
      <c r="P3821" s="6">
        <f t="shared" si="237"/>
        <v>40.92307692307692</v>
      </c>
      <c r="Q3821" t="s">
        <v>8316</v>
      </c>
      <c r="R3821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9">
        <v>300</v>
      </c>
      <c r="E3822" s="9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8">
        <f t="shared" si="236"/>
        <v>143.33333333333334</v>
      </c>
      <c r="P3822" s="6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9">
        <v>3500</v>
      </c>
      <c r="E3823" s="9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8">
        <f t="shared" si="236"/>
        <v>104.54285714285714</v>
      </c>
      <c r="P3823" s="6">
        <f t="shared" si="237"/>
        <v>79.543478260869563</v>
      </c>
      <c r="Q3823" t="s">
        <v>8316</v>
      </c>
      <c r="R3823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8">
        <f t="shared" si="236"/>
        <v>110.02000000000001</v>
      </c>
      <c r="P3824" s="6">
        <f t="shared" si="237"/>
        <v>72.381578947368425</v>
      </c>
      <c r="Q3824" t="s">
        <v>8316</v>
      </c>
      <c r="R3824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9">
        <v>2500</v>
      </c>
      <c r="E3825" s="9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8">
        <f t="shared" si="236"/>
        <v>106</v>
      </c>
      <c r="P3825" s="6">
        <f t="shared" si="237"/>
        <v>64.634146341463421</v>
      </c>
      <c r="Q3825" t="s">
        <v>8316</v>
      </c>
      <c r="R3825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9">
        <v>250</v>
      </c>
      <c r="E3826" s="9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8">
        <f t="shared" si="236"/>
        <v>108</v>
      </c>
      <c r="P3826" s="6">
        <f t="shared" si="237"/>
        <v>38.571428571428569</v>
      </c>
      <c r="Q3826" t="s">
        <v>8316</v>
      </c>
      <c r="R3826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9">
        <v>5000</v>
      </c>
      <c r="E3827" s="9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8">
        <f t="shared" si="236"/>
        <v>105.42</v>
      </c>
      <c r="P3827" s="6">
        <f t="shared" si="237"/>
        <v>107.57142857142857</v>
      </c>
      <c r="Q3827" t="s">
        <v>8316</v>
      </c>
      <c r="R382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9">
        <v>600</v>
      </c>
      <c r="E3828" s="9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8">
        <f t="shared" si="236"/>
        <v>119.16666666666667</v>
      </c>
      <c r="P3828" s="6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9">
        <v>3000</v>
      </c>
      <c r="E3829" s="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8">
        <f t="shared" si="236"/>
        <v>152.66666666666666</v>
      </c>
      <c r="P3829" s="6">
        <f t="shared" si="237"/>
        <v>70.461538461538467</v>
      </c>
      <c r="Q3829" t="s">
        <v>8316</v>
      </c>
      <c r="R3829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9">
        <v>5000</v>
      </c>
      <c r="E3830" s="9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8">
        <f t="shared" si="236"/>
        <v>100</v>
      </c>
      <c r="P3830" s="6">
        <f t="shared" si="237"/>
        <v>178.57142857142858</v>
      </c>
      <c r="Q3830" t="s">
        <v>8316</v>
      </c>
      <c r="R3830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9">
        <v>500</v>
      </c>
      <c r="E3831" s="9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8">
        <f t="shared" si="236"/>
        <v>100.2</v>
      </c>
      <c r="P3831" s="6">
        <f t="shared" si="237"/>
        <v>62.625</v>
      </c>
      <c r="Q3831" t="s">
        <v>8316</v>
      </c>
      <c r="R3831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9">
        <v>100</v>
      </c>
      <c r="E3832" s="9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8">
        <f t="shared" si="236"/>
        <v>225</v>
      </c>
      <c r="P3832" s="6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9">
        <v>500</v>
      </c>
      <c r="E3833" s="9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8">
        <f t="shared" si="236"/>
        <v>106.02199999999999</v>
      </c>
      <c r="P3833" s="6">
        <f t="shared" si="237"/>
        <v>58.901111111111113</v>
      </c>
      <c r="Q3833" t="s">
        <v>8316</v>
      </c>
      <c r="R3833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9">
        <v>1200</v>
      </c>
      <c r="E3834" s="9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8">
        <f t="shared" si="236"/>
        <v>104.66666666666666</v>
      </c>
      <c r="P3834" s="6">
        <f t="shared" si="237"/>
        <v>139.55555555555554</v>
      </c>
      <c r="Q3834" t="s">
        <v>8316</v>
      </c>
      <c r="R3834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8">
        <f t="shared" si="236"/>
        <v>116.66666666666667</v>
      </c>
      <c r="P3835" s="6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9">
        <v>3000</v>
      </c>
      <c r="E3836" s="9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8">
        <f t="shared" si="236"/>
        <v>109.03333333333333</v>
      </c>
      <c r="P3836" s="6">
        <f t="shared" si="237"/>
        <v>57.385964912280699</v>
      </c>
      <c r="Q3836" t="s">
        <v>8316</v>
      </c>
      <c r="R3836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9">
        <v>200</v>
      </c>
      <c r="E3837" s="9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8">
        <f t="shared" si="236"/>
        <v>160</v>
      </c>
      <c r="P3837" s="6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9">
        <v>800</v>
      </c>
      <c r="E3838" s="9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8">
        <f t="shared" si="236"/>
        <v>112.5</v>
      </c>
      <c r="P3838" s="6">
        <f t="shared" si="237"/>
        <v>64.285714285714292</v>
      </c>
      <c r="Q3838" t="s">
        <v>8316</v>
      </c>
      <c r="R3838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9">
        <v>2000</v>
      </c>
      <c r="E3839" s="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8">
        <f t="shared" si="236"/>
        <v>102.1</v>
      </c>
      <c r="P3839" s="6">
        <f t="shared" si="237"/>
        <v>120.11764705882354</v>
      </c>
      <c r="Q3839" t="s">
        <v>8316</v>
      </c>
      <c r="R3839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9">
        <v>100000</v>
      </c>
      <c r="E3840" s="9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8">
        <f t="shared" si="236"/>
        <v>100.824</v>
      </c>
      <c r="P3840" s="6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9">
        <v>2000</v>
      </c>
      <c r="E3841" s="9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8">
        <f t="shared" si="236"/>
        <v>101.25</v>
      </c>
      <c r="P3841" s="6">
        <f t="shared" si="237"/>
        <v>63.28125</v>
      </c>
      <c r="Q3841" t="s">
        <v>8316</v>
      </c>
      <c r="R3841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9">
        <v>1</v>
      </c>
      <c r="E3842" s="9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8">
        <f t="shared" si="236"/>
        <v>6500</v>
      </c>
      <c r="P3842" s="6">
        <f t="shared" si="237"/>
        <v>21.666666666666668</v>
      </c>
      <c r="Q3842" t="s">
        <v>8316</v>
      </c>
      <c r="R3842" t="s">
        <v>8317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9">
        <v>10000</v>
      </c>
      <c r="E3843" s="9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8">
        <f t="shared" ref="O3843:O3906" si="240">E3843/D3843*100</f>
        <v>8.7200000000000006</v>
      </c>
      <c r="P3843" s="6">
        <f t="shared" ref="P3843:P3906" si="241">AVERAGE(E3843/L3843)</f>
        <v>25.647058823529413</v>
      </c>
      <c r="Q3843" t="s">
        <v>8316</v>
      </c>
      <c r="R3843" t="s">
        <v>8317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9">
        <v>5000</v>
      </c>
      <c r="E3844" s="9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8">
        <f t="shared" si="240"/>
        <v>21.94</v>
      </c>
      <c r="P3844" s="6">
        <f t="shared" si="241"/>
        <v>47.695652173913047</v>
      </c>
      <c r="Q3844" t="s">
        <v>8316</v>
      </c>
      <c r="R3844" t="s">
        <v>8317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9">
        <v>5000</v>
      </c>
      <c r="E3845" s="9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8">
        <f t="shared" si="240"/>
        <v>21.3</v>
      </c>
      <c r="P3845" s="6">
        <f t="shared" si="241"/>
        <v>56.05263157894737</v>
      </c>
      <c r="Q3845" t="s">
        <v>8316</v>
      </c>
      <c r="R3845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9">
        <v>9800</v>
      </c>
      <c r="E3846" s="9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8">
        <f t="shared" si="240"/>
        <v>41.489795918367342</v>
      </c>
      <c r="P3846" s="6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9">
        <v>40000</v>
      </c>
      <c r="E3847" s="9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8">
        <f t="shared" si="240"/>
        <v>2.105</v>
      </c>
      <c r="P3847" s="6">
        <f t="shared" si="241"/>
        <v>70.166666666666671</v>
      </c>
      <c r="Q3847" t="s">
        <v>8316</v>
      </c>
      <c r="R384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9">
        <v>7000</v>
      </c>
      <c r="E3848" s="9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8">
        <f t="shared" si="240"/>
        <v>2.7</v>
      </c>
      <c r="P3848" s="6">
        <f t="shared" si="241"/>
        <v>23.625</v>
      </c>
      <c r="Q3848" t="s">
        <v>8316</v>
      </c>
      <c r="R3848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9">
        <v>10500</v>
      </c>
      <c r="E3849" s="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8">
        <f t="shared" si="240"/>
        <v>16.161904761904761</v>
      </c>
      <c r="P3849" s="6">
        <f t="shared" si="241"/>
        <v>188.55555555555554</v>
      </c>
      <c r="Q3849" t="s">
        <v>8316</v>
      </c>
      <c r="R3849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9">
        <v>13000</v>
      </c>
      <c r="E3850" s="9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8">
        <f t="shared" si="240"/>
        <v>16.376923076923077</v>
      </c>
      <c r="P3850" s="6">
        <f t="shared" si="241"/>
        <v>49.511627906976742</v>
      </c>
      <c r="Q3850" t="s">
        <v>8316</v>
      </c>
      <c r="R3850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8">
        <f t="shared" si="240"/>
        <v>7.043333333333333</v>
      </c>
      <c r="P3851" s="6">
        <f t="shared" si="241"/>
        <v>75.464285714285708</v>
      </c>
      <c r="Q3851" t="s">
        <v>8316</v>
      </c>
      <c r="R3851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9">
        <v>1000</v>
      </c>
      <c r="E3852" s="9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8">
        <f t="shared" si="240"/>
        <v>3.8</v>
      </c>
      <c r="P3852" s="6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9">
        <v>2500</v>
      </c>
      <c r="E3853" s="9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8">
        <f t="shared" si="240"/>
        <v>34.08</v>
      </c>
      <c r="P3853" s="6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9">
        <v>10000</v>
      </c>
      <c r="E3854" s="9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8">
        <f t="shared" si="240"/>
        <v>0.2</v>
      </c>
      <c r="P3854" s="6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9">
        <v>100000</v>
      </c>
      <c r="E3855" s="9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8">
        <f t="shared" si="240"/>
        <v>2.5999999999999999E-2</v>
      </c>
      <c r="P3855" s="6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9">
        <v>11000</v>
      </c>
      <c r="E3856" s="9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8">
        <f t="shared" si="240"/>
        <v>16.254545454545454</v>
      </c>
      <c r="P3856" s="6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9">
        <v>1000</v>
      </c>
      <c r="E3857" s="9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8">
        <f t="shared" si="240"/>
        <v>2.5</v>
      </c>
      <c r="P3857" s="6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9">
        <v>5000</v>
      </c>
      <c r="E3858" s="9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8">
        <f t="shared" si="240"/>
        <v>0.02</v>
      </c>
      <c r="P3858" s="6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9">
        <v>5000</v>
      </c>
      <c r="E3859" s="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8">
        <f t="shared" si="240"/>
        <v>5.2</v>
      </c>
      <c r="P3859" s="6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9">
        <v>500</v>
      </c>
      <c r="E3860" s="9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8">
        <f t="shared" si="240"/>
        <v>2</v>
      </c>
      <c r="P3860" s="6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9">
        <v>2500</v>
      </c>
      <c r="E3861" s="9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8">
        <f t="shared" si="240"/>
        <v>0.04</v>
      </c>
      <c r="P3861" s="6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9">
        <v>6000</v>
      </c>
      <c r="E3862" s="9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8">
        <f t="shared" si="240"/>
        <v>17.666666666666668</v>
      </c>
      <c r="P3862" s="6">
        <f t="shared" si="241"/>
        <v>81.538461538461533</v>
      </c>
      <c r="Q3862" t="s">
        <v>8316</v>
      </c>
      <c r="R3862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9">
        <v>2000</v>
      </c>
      <c r="E3863" s="9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8">
        <f t="shared" si="240"/>
        <v>5</v>
      </c>
      <c r="P3863" s="6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9">
        <v>7500</v>
      </c>
      <c r="E3864" s="9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8">
        <f t="shared" si="240"/>
        <v>1.3333333333333334E-2</v>
      </c>
      <c r="P3864" s="6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9">
        <v>6000</v>
      </c>
      <c r="E3865" s="9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8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9">
        <v>5000</v>
      </c>
      <c r="E3866" s="9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8">
        <f t="shared" si="240"/>
        <v>1.2</v>
      </c>
      <c r="P3866" s="6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8">
        <f t="shared" si="240"/>
        <v>26.937422295897225</v>
      </c>
      <c r="P3867" s="6">
        <f t="shared" si="241"/>
        <v>46.428571428571431</v>
      </c>
      <c r="Q3867" t="s">
        <v>8316</v>
      </c>
      <c r="R386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9">
        <v>2000</v>
      </c>
      <c r="E3868" s="9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8">
        <f t="shared" si="240"/>
        <v>0.54999999999999993</v>
      </c>
      <c r="P3868" s="6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9">
        <v>2000</v>
      </c>
      <c r="E3869" s="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8">
        <f t="shared" si="240"/>
        <v>12.55</v>
      </c>
      <c r="P3869" s="6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9">
        <v>5000</v>
      </c>
      <c r="E3870" s="9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8">
        <f t="shared" si="240"/>
        <v>0.2</v>
      </c>
      <c r="P3870" s="6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9">
        <v>13111</v>
      </c>
      <c r="E3871" s="9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8">
        <f t="shared" si="240"/>
        <v>3.4474868431088401</v>
      </c>
      <c r="P3871" s="6">
        <f t="shared" si="241"/>
        <v>30.133333333333333</v>
      </c>
      <c r="Q3871" t="s">
        <v>8316</v>
      </c>
      <c r="R3871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9">
        <v>10000</v>
      </c>
      <c r="E3872" s="9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8">
        <f t="shared" si="240"/>
        <v>15</v>
      </c>
      <c r="P3872" s="6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9">
        <v>1500</v>
      </c>
      <c r="E3873" s="9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8">
        <f t="shared" si="240"/>
        <v>2.666666666666667</v>
      </c>
      <c r="P3873" s="6">
        <f t="shared" si="241"/>
        <v>13.333333333333334</v>
      </c>
      <c r="Q3873" t="s">
        <v>8316</v>
      </c>
      <c r="R3873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9">
        <v>15000</v>
      </c>
      <c r="E3874" s="9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8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9">
        <v>5500</v>
      </c>
      <c r="E3875" s="9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8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9">
        <v>620</v>
      </c>
      <c r="E3876" s="9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8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9">
        <v>30000</v>
      </c>
      <c r="E3877" s="9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8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9">
        <v>3900</v>
      </c>
      <c r="E3878" s="9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8">
        <f t="shared" si="240"/>
        <v>52.794871794871788</v>
      </c>
      <c r="P3878" s="6">
        <f t="shared" si="241"/>
        <v>44.760869565217391</v>
      </c>
      <c r="Q3878" t="s">
        <v>8316</v>
      </c>
      <c r="R3878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9">
        <v>25000</v>
      </c>
      <c r="E3879" s="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8">
        <f t="shared" si="240"/>
        <v>4.9639999999999995</v>
      </c>
      <c r="P3879" s="6">
        <f t="shared" si="241"/>
        <v>88.642857142857139</v>
      </c>
      <c r="Q3879" t="s">
        <v>8316</v>
      </c>
      <c r="R3879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9">
        <v>18000</v>
      </c>
      <c r="E3880" s="9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8">
        <f t="shared" si="240"/>
        <v>5.5555555555555552E-2</v>
      </c>
      <c r="P3880" s="6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9">
        <v>15000</v>
      </c>
      <c r="E3881" s="9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8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9">
        <v>7500</v>
      </c>
      <c r="E3882" s="9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8">
        <f t="shared" si="240"/>
        <v>13.066666666666665</v>
      </c>
      <c r="P3882" s="6">
        <f t="shared" si="241"/>
        <v>57.647058823529413</v>
      </c>
      <c r="Q3882" t="s">
        <v>8316</v>
      </c>
      <c r="R3882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9">
        <v>500</v>
      </c>
      <c r="E3883" s="9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8">
        <f t="shared" si="240"/>
        <v>5</v>
      </c>
      <c r="P3883" s="6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9">
        <v>30000</v>
      </c>
      <c r="E3884" s="9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8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9">
        <v>15000</v>
      </c>
      <c r="E3885" s="9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8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9">
        <v>10000</v>
      </c>
      <c r="E3886" s="9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8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9">
        <v>375000</v>
      </c>
      <c r="E3887" s="9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8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9">
        <v>10000</v>
      </c>
      <c r="E3888" s="9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8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9">
        <v>2000</v>
      </c>
      <c r="E3889" s="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8">
        <f t="shared" si="240"/>
        <v>1.7500000000000002</v>
      </c>
      <c r="P3889" s="6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9">
        <v>2000</v>
      </c>
      <c r="E3890" s="9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8">
        <f t="shared" si="240"/>
        <v>27.1</v>
      </c>
      <c r="P3890" s="6">
        <f t="shared" si="241"/>
        <v>38.714285714285715</v>
      </c>
      <c r="Q3890" t="s">
        <v>8316</v>
      </c>
      <c r="R3890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9">
        <v>8000</v>
      </c>
      <c r="E3891" s="9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8">
        <f t="shared" si="240"/>
        <v>1.4749999999999999</v>
      </c>
      <c r="P3891" s="6">
        <f t="shared" si="241"/>
        <v>13.111111111111111</v>
      </c>
      <c r="Q3891" t="s">
        <v>8316</v>
      </c>
      <c r="R3891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9">
        <v>15000</v>
      </c>
      <c r="E3892" s="9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8">
        <f t="shared" si="240"/>
        <v>16.826666666666668</v>
      </c>
      <c r="P3892" s="6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9">
        <v>800</v>
      </c>
      <c r="E3893" s="9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8">
        <f t="shared" si="240"/>
        <v>32.5</v>
      </c>
      <c r="P3893" s="6">
        <f t="shared" si="241"/>
        <v>37.142857142857146</v>
      </c>
      <c r="Q3893" t="s">
        <v>8316</v>
      </c>
      <c r="R3893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9">
        <v>1000</v>
      </c>
      <c r="E3894" s="9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8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9">
        <v>50000</v>
      </c>
      <c r="E3895" s="9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8">
        <f t="shared" si="240"/>
        <v>21.55</v>
      </c>
      <c r="P3895" s="6">
        <f t="shared" si="241"/>
        <v>128.27380952380952</v>
      </c>
      <c r="Q3895" t="s">
        <v>8316</v>
      </c>
      <c r="R3895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9">
        <v>15000</v>
      </c>
      <c r="E3896" s="9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8">
        <f t="shared" si="240"/>
        <v>3.4666666666666663</v>
      </c>
      <c r="P3896" s="6">
        <f t="shared" si="241"/>
        <v>47.272727272727273</v>
      </c>
      <c r="Q3896" t="s">
        <v>8316</v>
      </c>
      <c r="R3896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9">
        <v>1000</v>
      </c>
      <c r="E3897" s="9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8">
        <f t="shared" si="240"/>
        <v>5</v>
      </c>
      <c r="P3897" s="6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9">
        <v>1600</v>
      </c>
      <c r="E3898" s="9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8">
        <f t="shared" si="240"/>
        <v>10.625</v>
      </c>
      <c r="P3898" s="6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9">
        <v>2500</v>
      </c>
      <c r="E3899" s="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8">
        <f t="shared" si="240"/>
        <v>17.599999999999998</v>
      </c>
      <c r="P3899" s="6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9">
        <v>2500</v>
      </c>
      <c r="E3900" s="9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8">
        <f t="shared" si="240"/>
        <v>32.56</v>
      </c>
      <c r="P3900" s="6">
        <f t="shared" si="241"/>
        <v>50.875</v>
      </c>
      <c r="Q3900" t="s">
        <v>8316</v>
      </c>
      <c r="R3900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9">
        <v>10000</v>
      </c>
      <c r="E3901" s="9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8">
        <f t="shared" si="240"/>
        <v>1.25</v>
      </c>
      <c r="P3901" s="6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9">
        <v>2500</v>
      </c>
      <c r="E3902" s="9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8">
        <f t="shared" si="240"/>
        <v>5.4</v>
      </c>
      <c r="P3902" s="6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9">
        <v>3000</v>
      </c>
      <c r="E3903" s="9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8">
        <f t="shared" si="240"/>
        <v>0.83333333333333337</v>
      </c>
      <c r="P3903" s="6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9">
        <v>3000</v>
      </c>
      <c r="E3904" s="9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8">
        <f t="shared" si="240"/>
        <v>48.833333333333336</v>
      </c>
      <c r="P3904" s="6">
        <f t="shared" si="241"/>
        <v>47.258064516129032</v>
      </c>
      <c r="Q3904" t="s">
        <v>8316</v>
      </c>
      <c r="R3904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9">
        <v>1500</v>
      </c>
      <c r="E3905" s="9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8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9">
        <v>10000</v>
      </c>
      <c r="E3906" s="9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8">
        <f t="shared" si="240"/>
        <v>0.03</v>
      </c>
      <c r="P3906" s="6">
        <f t="shared" si="241"/>
        <v>1.5</v>
      </c>
      <c r="Q3906" t="s">
        <v>8316</v>
      </c>
      <c r="R3906" t="s">
        <v>8317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9">
        <v>1500</v>
      </c>
      <c r="E3907" s="9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8">
        <f t="shared" ref="O3907:O3970" si="244">E3907/D3907*100</f>
        <v>11.533333333333333</v>
      </c>
      <c r="P3907" s="6">
        <f t="shared" ref="P3907:P3970" si="245">AVERAGE(E3907/L3907)</f>
        <v>24.714285714285715</v>
      </c>
      <c r="Q3907" t="s">
        <v>8316</v>
      </c>
      <c r="R3907" t="s">
        <v>8317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9">
        <v>1500</v>
      </c>
      <c r="E3908" s="9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8">
        <f t="shared" si="244"/>
        <v>67.333333333333329</v>
      </c>
      <c r="P3908" s="6">
        <f t="shared" si="245"/>
        <v>63.125</v>
      </c>
      <c r="Q3908" t="s">
        <v>8316</v>
      </c>
      <c r="R3908" t="s">
        <v>8317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9">
        <v>1000</v>
      </c>
      <c r="E3909" s="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8">
        <f t="shared" si="244"/>
        <v>15.299999999999999</v>
      </c>
      <c r="P3909" s="6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9">
        <v>750</v>
      </c>
      <c r="E3910" s="9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8">
        <f t="shared" si="244"/>
        <v>8.6666666666666679</v>
      </c>
      <c r="P3910" s="6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9">
        <v>60000</v>
      </c>
      <c r="E3911" s="9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8">
        <f t="shared" si="244"/>
        <v>0.22499999999999998</v>
      </c>
      <c r="P3911" s="6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9">
        <v>6000</v>
      </c>
      <c r="E3912" s="9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8">
        <f t="shared" si="244"/>
        <v>3.0833333333333335</v>
      </c>
      <c r="P3912" s="6">
        <f t="shared" si="245"/>
        <v>61.666666666666664</v>
      </c>
      <c r="Q3912" t="s">
        <v>8316</v>
      </c>
      <c r="R3912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9">
        <v>8000</v>
      </c>
      <c r="E3913" s="9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8">
        <f t="shared" si="244"/>
        <v>37.412500000000001</v>
      </c>
      <c r="P3913" s="6">
        <f t="shared" si="245"/>
        <v>83.138888888888886</v>
      </c>
      <c r="Q3913" t="s">
        <v>8316</v>
      </c>
      <c r="R3913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9">
        <v>15000</v>
      </c>
      <c r="E3914" s="9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8">
        <f t="shared" si="244"/>
        <v>6.6666666666666671E-3</v>
      </c>
      <c r="P3914" s="6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9">
        <v>10000</v>
      </c>
      <c r="E3915" s="9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8">
        <f t="shared" si="244"/>
        <v>10</v>
      </c>
      <c r="P3915" s="6">
        <f t="shared" si="245"/>
        <v>142.85714285714286</v>
      </c>
      <c r="Q3915" t="s">
        <v>8316</v>
      </c>
      <c r="R3915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9">
        <v>2500</v>
      </c>
      <c r="E3916" s="9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8">
        <f t="shared" si="244"/>
        <v>36.36</v>
      </c>
      <c r="P3916" s="6">
        <f t="shared" si="245"/>
        <v>33.666666666666664</v>
      </c>
      <c r="Q3916" t="s">
        <v>8316</v>
      </c>
      <c r="R3916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9">
        <v>1500</v>
      </c>
      <c r="E3917" s="9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8">
        <f t="shared" si="244"/>
        <v>0.33333333333333337</v>
      </c>
      <c r="P3917" s="6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9">
        <v>2000</v>
      </c>
      <c r="E3918" s="9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8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9">
        <v>3500</v>
      </c>
      <c r="E3919" s="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8">
        <f t="shared" si="244"/>
        <v>0.2857142857142857</v>
      </c>
      <c r="P3919" s="6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9">
        <v>60000</v>
      </c>
      <c r="E3920" s="9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8">
        <f t="shared" si="244"/>
        <v>0.2</v>
      </c>
      <c r="P3920" s="6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9">
        <v>5000</v>
      </c>
      <c r="E3921" s="9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8">
        <f t="shared" si="244"/>
        <v>1.7999999999999998</v>
      </c>
      <c r="P3921" s="6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9">
        <v>2500</v>
      </c>
      <c r="E3922" s="9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8">
        <f t="shared" si="244"/>
        <v>5.4</v>
      </c>
      <c r="P3922" s="6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9">
        <v>3000</v>
      </c>
      <c r="E3923" s="9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8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9">
        <v>750</v>
      </c>
      <c r="E3924" s="9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8">
        <f t="shared" si="244"/>
        <v>8.1333333333333329</v>
      </c>
      <c r="P3924" s="6">
        <f t="shared" si="245"/>
        <v>10.166666666666666</v>
      </c>
      <c r="Q3924" t="s">
        <v>8316</v>
      </c>
      <c r="R3924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9">
        <v>11500</v>
      </c>
      <c r="E3925" s="9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8">
        <f t="shared" si="244"/>
        <v>12.034782608695652</v>
      </c>
      <c r="P3925" s="6">
        <f t="shared" si="245"/>
        <v>81.411764705882348</v>
      </c>
      <c r="Q3925" t="s">
        <v>8316</v>
      </c>
      <c r="R3925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9">
        <v>15000</v>
      </c>
      <c r="E3926" s="9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8">
        <f t="shared" si="244"/>
        <v>15.266666666666667</v>
      </c>
      <c r="P3926" s="6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9">
        <v>150</v>
      </c>
      <c r="E3927" s="9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8">
        <f t="shared" si="244"/>
        <v>10</v>
      </c>
      <c r="P3927" s="6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9">
        <v>5000</v>
      </c>
      <c r="E3928" s="9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8">
        <f t="shared" si="244"/>
        <v>0.3</v>
      </c>
      <c r="P3928" s="6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9">
        <v>2500</v>
      </c>
      <c r="E3929" s="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8">
        <f t="shared" si="244"/>
        <v>1</v>
      </c>
      <c r="P3929" s="6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9">
        <v>5000</v>
      </c>
      <c r="E3930" s="9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8">
        <f t="shared" si="244"/>
        <v>13.020000000000001</v>
      </c>
      <c r="P3930" s="6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9">
        <v>20000</v>
      </c>
      <c r="E3931" s="9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8">
        <f t="shared" si="244"/>
        <v>2.2650000000000001</v>
      </c>
      <c r="P3931" s="6">
        <f t="shared" si="245"/>
        <v>32.357142857142854</v>
      </c>
      <c r="Q3931" t="s">
        <v>8316</v>
      </c>
      <c r="R3931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9">
        <v>10000</v>
      </c>
      <c r="E3932" s="9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8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9">
        <v>8000</v>
      </c>
      <c r="E3933" s="9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8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9">
        <v>12000</v>
      </c>
      <c r="E3934" s="9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8">
        <f t="shared" si="244"/>
        <v>8.3333333333333332E-3</v>
      </c>
      <c r="P3934" s="6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9">
        <v>7000</v>
      </c>
      <c r="E3935" s="9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8">
        <f t="shared" si="244"/>
        <v>15.742857142857142</v>
      </c>
      <c r="P3935" s="6">
        <f t="shared" si="245"/>
        <v>91.833333333333329</v>
      </c>
      <c r="Q3935" t="s">
        <v>8316</v>
      </c>
      <c r="R3935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9">
        <v>5000</v>
      </c>
      <c r="E3936" s="9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8">
        <f t="shared" si="244"/>
        <v>11</v>
      </c>
      <c r="P3936" s="6">
        <f t="shared" si="245"/>
        <v>45.833333333333336</v>
      </c>
      <c r="Q3936" t="s">
        <v>8316</v>
      </c>
      <c r="R3936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9">
        <v>3000</v>
      </c>
      <c r="E3937" s="9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8">
        <f t="shared" si="244"/>
        <v>43.833333333333336</v>
      </c>
      <c r="P3937" s="6">
        <f t="shared" si="245"/>
        <v>57.173913043478258</v>
      </c>
      <c r="Q3937" t="s">
        <v>8316</v>
      </c>
      <c r="R393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9">
        <v>20000</v>
      </c>
      <c r="E3938" s="9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8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9">
        <v>2885</v>
      </c>
      <c r="E3939" s="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8">
        <f t="shared" si="244"/>
        <v>86.135181975736558</v>
      </c>
      <c r="P3939" s="6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9">
        <v>3255</v>
      </c>
      <c r="E3940" s="9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8">
        <f t="shared" si="244"/>
        <v>12.196620583717358</v>
      </c>
      <c r="P3940" s="6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9">
        <v>5000</v>
      </c>
      <c r="E3941" s="9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8">
        <f t="shared" si="244"/>
        <v>0.1</v>
      </c>
      <c r="P3941" s="6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9">
        <v>5000</v>
      </c>
      <c r="E3942" s="9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8">
        <f t="shared" si="244"/>
        <v>0.22</v>
      </c>
      <c r="P3942" s="6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9">
        <v>5500</v>
      </c>
      <c r="E3943" s="9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8">
        <f t="shared" si="244"/>
        <v>0.90909090909090906</v>
      </c>
      <c r="P3943" s="6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9">
        <v>1200</v>
      </c>
      <c r="E3944" s="9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8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9">
        <v>5000</v>
      </c>
      <c r="E3945" s="9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8">
        <f t="shared" si="244"/>
        <v>35.64</v>
      </c>
      <c r="P3945" s="6">
        <f t="shared" si="245"/>
        <v>137.07692307692307</v>
      </c>
      <c r="Q3945" t="s">
        <v>8316</v>
      </c>
      <c r="R3945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9">
        <v>5000</v>
      </c>
      <c r="E3946" s="9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8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9">
        <v>2000</v>
      </c>
      <c r="E3947" s="9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8">
        <f t="shared" si="244"/>
        <v>0.25</v>
      </c>
      <c r="P3947" s="6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9">
        <v>6000</v>
      </c>
      <c r="E3948" s="9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8">
        <f t="shared" si="244"/>
        <v>3.25</v>
      </c>
      <c r="P3948" s="6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9">
        <v>3000</v>
      </c>
      <c r="E3949" s="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8">
        <f t="shared" si="244"/>
        <v>3.3666666666666663</v>
      </c>
      <c r="P3949" s="6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9">
        <v>30000</v>
      </c>
      <c r="E3950" s="9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8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9">
        <v>10000</v>
      </c>
      <c r="E3951" s="9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8">
        <f t="shared" si="244"/>
        <v>15.770000000000001</v>
      </c>
      <c r="P3951" s="6">
        <f t="shared" si="245"/>
        <v>49.28125</v>
      </c>
      <c r="Q3951" t="s">
        <v>8316</v>
      </c>
      <c r="R3951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9">
        <v>4000</v>
      </c>
      <c r="E3952" s="9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8">
        <f t="shared" si="244"/>
        <v>0.625</v>
      </c>
      <c r="P3952" s="6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8">
        <f t="shared" si="244"/>
        <v>5.0000000000000001E-4</v>
      </c>
      <c r="P3953" s="6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9">
        <v>26000</v>
      </c>
      <c r="E3954" s="9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8">
        <f t="shared" si="244"/>
        <v>9.6153846153846159E-2</v>
      </c>
      <c r="P3954" s="6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9">
        <v>17600</v>
      </c>
      <c r="E3955" s="9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8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9">
        <v>25000</v>
      </c>
      <c r="E3956" s="9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8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9">
        <v>1750</v>
      </c>
      <c r="E3957" s="9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8">
        <f t="shared" si="244"/>
        <v>24.285714285714285</v>
      </c>
      <c r="P3957" s="6">
        <f t="shared" si="245"/>
        <v>53.125</v>
      </c>
      <c r="Q3957" t="s">
        <v>8316</v>
      </c>
      <c r="R395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9">
        <v>5500</v>
      </c>
      <c r="E3958" s="9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8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9">
        <v>28000</v>
      </c>
      <c r="E3959" s="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8">
        <f t="shared" si="244"/>
        <v>2.5000000000000001E-2</v>
      </c>
      <c r="P3959" s="6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9">
        <v>2000</v>
      </c>
      <c r="E3960" s="9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8">
        <f t="shared" si="244"/>
        <v>32.049999999999997</v>
      </c>
      <c r="P3960" s="6">
        <f t="shared" si="245"/>
        <v>40.0625</v>
      </c>
      <c r="Q3960" t="s">
        <v>8316</v>
      </c>
      <c r="R3960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9">
        <v>1200</v>
      </c>
      <c r="E3961" s="9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8">
        <f t="shared" si="244"/>
        <v>24.333333333333336</v>
      </c>
      <c r="P3961" s="6">
        <f t="shared" si="245"/>
        <v>24.333333333333332</v>
      </c>
      <c r="Q3961" t="s">
        <v>8316</v>
      </c>
      <c r="R3961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9">
        <v>3000</v>
      </c>
      <c r="E3962" s="9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8">
        <f t="shared" si="244"/>
        <v>1.5</v>
      </c>
      <c r="P3962" s="6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9">
        <v>5000</v>
      </c>
      <c r="E3963" s="9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8">
        <f t="shared" si="244"/>
        <v>0.42</v>
      </c>
      <c r="P3963" s="6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9">
        <v>1400</v>
      </c>
      <c r="E3964" s="9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8">
        <f t="shared" si="244"/>
        <v>3.214285714285714</v>
      </c>
      <c r="P3964" s="6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9">
        <v>10000</v>
      </c>
      <c r="E3965" s="9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8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9">
        <v>2000</v>
      </c>
      <c r="E3966" s="9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8">
        <f t="shared" si="244"/>
        <v>6.3</v>
      </c>
      <c r="P3966" s="6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9">
        <v>2000</v>
      </c>
      <c r="E3967" s="9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8">
        <f t="shared" si="244"/>
        <v>14.249999999999998</v>
      </c>
      <c r="P3967" s="6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9">
        <v>7500</v>
      </c>
      <c r="E3968" s="9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8">
        <f t="shared" si="244"/>
        <v>0.6</v>
      </c>
      <c r="P3968" s="6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9">
        <v>1700</v>
      </c>
      <c r="E3969" s="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8">
        <f t="shared" si="244"/>
        <v>24.117647058823529</v>
      </c>
      <c r="P3969" s="6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9">
        <v>5000</v>
      </c>
      <c r="E3970" s="9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8">
        <f t="shared" si="244"/>
        <v>10.54</v>
      </c>
      <c r="P3970" s="6">
        <f t="shared" si="245"/>
        <v>47.909090909090907</v>
      </c>
      <c r="Q3970" t="s">
        <v>8316</v>
      </c>
      <c r="R3970" t="s">
        <v>8317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9">
        <v>2825</v>
      </c>
      <c r="E3971" s="9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8">
        <f t="shared" ref="O3971:O4034" si="248">E3971/D3971*100</f>
        <v>7.4690265486725664</v>
      </c>
      <c r="P3971" s="6">
        <f t="shared" ref="P3971:P4034" si="249">AVERAGE(E3971/L3971)</f>
        <v>35.166666666666664</v>
      </c>
      <c r="Q3971" t="s">
        <v>8316</v>
      </c>
      <c r="R3971" t="s">
        <v>8317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9">
        <v>15000</v>
      </c>
      <c r="E3972" s="9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8">
        <f t="shared" si="248"/>
        <v>7.3333333333333334E-2</v>
      </c>
      <c r="P3972" s="6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9">
        <v>14000</v>
      </c>
      <c r="E3973" s="9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8">
        <f t="shared" si="248"/>
        <v>0.97142857142857131</v>
      </c>
      <c r="P3973" s="6">
        <f t="shared" si="249"/>
        <v>22.666666666666668</v>
      </c>
      <c r="Q3973" t="s">
        <v>8316</v>
      </c>
      <c r="R3973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9">
        <v>1000</v>
      </c>
      <c r="E3974" s="9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8">
        <f t="shared" si="248"/>
        <v>21.099999999999998</v>
      </c>
      <c r="P3974" s="6">
        <f t="shared" si="249"/>
        <v>26.375</v>
      </c>
      <c r="Q3974" t="s">
        <v>8316</v>
      </c>
      <c r="R3974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9">
        <v>5000</v>
      </c>
      <c r="E3975" s="9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8">
        <f t="shared" si="248"/>
        <v>78.100000000000009</v>
      </c>
      <c r="P3975" s="6">
        <f t="shared" si="249"/>
        <v>105.54054054054055</v>
      </c>
      <c r="Q3975" t="s">
        <v>8316</v>
      </c>
      <c r="R3975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9">
        <v>1000</v>
      </c>
      <c r="E3976" s="9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8">
        <f t="shared" si="248"/>
        <v>32</v>
      </c>
      <c r="P3976" s="6">
        <f t="shared" si="249"/>
        <v>29.09090909090909</v>
      </c>
      <c r="Q3976" t="s">
        <v>8316</v>
      </c>
      <c r="R3976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9">
        <v>678</v>
      </c>
      <c r="E3977" s="9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8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9">
        <v>1300</v>
      </c>
      <c r="E3978" s="9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8">
        <f t="shared" si="248"/>
        <v>47.692307692307693</v>
      </c>
      <c r="P3978" s="6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9">
        <v>90000</v>
      </c>
      <c r="E3979" s="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8">
        <f t="shared" si="248"/>
        <v>1.4500000000000002</v>
      </c>
      <c r="P3979" s="6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9">
        <v>2000</v>
      </c>
      <c r="E3980" s="9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8">
        <f t="shared" si="248"/>
        <v>10.7</v>
      </c>
      <c r="P3980" s="6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9">
        <v>6000</v>
      </c>
      <c r="E3981" s="9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8">
        <f t="shared" si="248"/>
        <v>1.8333333333333333</v>
      </c>
      <c r="P3981" s="6">
        <f t="shared" si="249"/>
        <v>18.333333333333332</v>
      </c>
      <c r="Q3981" t="s">
        <v>8316</v>
      </c>
      <c r="R3981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9">
        <v>2500</v>
      </c>
      <c r="E3982" s="9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8">
        <f t="shared" si="248"/>
        <v>18</v>
      </c>
      <c r="P3982" s="6">
        <f t="shared" si="249"/>
        <v>64.285714285714292</v>
      </c>
      <c r="Q3982" t="s">
        <v>8316</v>
      </c>
      <c r="R3982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9">
        <v>30000</v>
      </c>
      <c r="E3983" s="9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8">
        <f t="shared" si="248"/>
        <v>4.083333333333333</v>
      </c>
      <c r="P3983" s="6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9">
        <v>850</v>
      </c>
      <c r="E3984" s="9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8">
        <f t="shared" si="248"/>
        <v>20</v>
      </c>
      <c r="P3984" s="6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9">
        <v>11140</v>
      </c>
      <c r="E3985" s="9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8">
        <f t="shared" si="248"/>
        <v>34.802513464991023</v>
      </c>
      <c r="P3985" s="6">
        <f t="shared" si="249"/>
        <v>84.282608695652172</v>
      </c>
      <c r="Q3985" t="s">
        <v>8316</v>
      </c>
      <c r="R3985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9">
        <v>1500</v>
      </c>
      <c r="E3986" s="9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8">
        <f t="shared" si="248"/>
        <v>6.3333333333333339</v>
      </c>
      <c r="P3986" s="6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9">
        <v>2000</v>
      </c>
      <c r="E3987" s="9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8">
        <f t="shared" si="248"/>
        <v>32.049999999999997</v>
      </c>
      <c r="P3987" s="6">
        <f t="shared" si="249"/>
        <v>33.736842105263158</v>
      </c>
      <c r="Q3987" t="s">
        <v>8316</v>
      </c>
      <c r="R398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9">
        <v>5000</v>
      </c>
      <c r="E3988" s="9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8">
        <f t="shared" si="248"/>
        <v>9.76</v>
      </c>
      <c r="P3988" s="6">
        <f t="shared" si="249"/>
        <v>37.53846153846154</v>
      </c>
      <c r="Q3988" t="s">
        <v>8316</v>
      </c>
      <c r="R3988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9">
        <v>400</v>
      </c>
      <c r="E3989" s="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8">
        <f t="shared" si="248"/>
        <v>37.75</v>
      </c>
      <c r="P3989" s="6">
        <f t="shared" si="249"/>
        <v>11.615384615384615</v>
      </c>
      <c r="Q3989" t="s">
        <v>8316</v>
      </c>
      <c r="R3989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9">
        <v>1500</v>
      </c>
      <c r="E3990" s="9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8">
        <f t="shared" si="248"/>
        <v>2.1333333333333333</v>
      </c>
      <c r="P3990" s="6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9">
        <v>3000</v>
      </c>
      <c r="E3991" s="9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8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9">
        <v>1650</v>
      </c>
      <c r="E3992" s="9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8">
        <f t="shared" si="248"/>
        <v>4.1818181818181817</v>
      </c>
      <c r="P3992" s="6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9">
        <v>500</v>
      </c>
      <c r="E3993" s="9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8">
        <f t="shared" si="248"/>
        <v>20</v>
      </c>
      <c r="P3993" s="6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9">
        <v>10000</v>
      </c>
      <c r="E3994" s="9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8">
        <f t="shared" si="248"/>
        <v>5.41</v>
      </c>
      <c r="P3994" s="6">
        <f t="shared" si="249"/>
        <v>60.111111111111114</v>
      </c>
      <c r="Q3994" t="s">
        <v>8316</v>
      </c>
      <c r="R3994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9">
        <v>50000</v>
      </c>
      <c r="E3995" s="9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8">
        <f t="shared" si="248"/>
        <v>6.0000000000000001E-3</v>
      </c>
      <c r="P3995" s="6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9">
        <v>2000</v>
      </c>
      <c r="E3996" s="9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8">
        <f t="shared" si="248"/>
        <v>0.25</v>
      </c>
      <c r="P3996" s="6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9">
        <v>200</v>
      </c>
      <c r="E3997" s="9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8">
        <f t="shared" si="248"/>
        <v>35</v>
      </c>
      <c r="P3997" s="6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9">
        <v>3000</v>
      </c>
      <c r="E3998" s="9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8">
        <f t="shared" si="248"/>
        <v>16.566666666666666</v>
      </c>
      <c r="P3998" s="6">
        <f t="shared" si="249"/>
        <v>29.235294117647058</v>
      </c>
      <c r="Q3998" t="s">
        <v>8316</v>
      </c>
      <c r="R3998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9">
        <v>3000</v>
      </c>
      <c r="E3999" s="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8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9">
        <v>1250</v>
      </c>
      <c r="E4000" s="9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8">
        <f t="shared" si="248"/>
        <v>57.199999999999996</v>
      </c>
      <c r="P4000" s="6">
        <f t="shared" si="249"/>
        <v>59.583333333333336</v>
      </c>
      <c r="Q4000" t="s">
        <v>8316</v>
      </c>
      <c r="R4000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9">
        <v>7000</v>
      </c>
      <c r="E4001" s="9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8">
        <f t="shared" si="248"/>
        <v>16.514285714285716</v>
      </c>
      <c r="P4001" s="6">
        <f t="shared" si="249"/>
        <v>82.571428571428569</v>
      </c>
      <c r="Q4001" t="s">
        <v>8316</v>
      </c>
      <c r="R4001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9">
        <v>8000</v>
      </c>
      <c r="E4002" s="9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8">
        <f t="shared" si="248"/>
        <v>0.125</v>
      </c>
      <c r="P4002" s="6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9">
        <v>1200</v>
      </c>
      <c r="E4003" s="9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8">
        <f t="shared" si="248"/>
        <v>37.75</v>
      </c>
      <c r="P4003" s="6">
        <f t="shared" si="249"/>
        <v>32.357142857142854</v>
      </c>
      <c r="Q4003" t="s">
        <v>8316</v>
      </c>
      <c r="R4003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9">
        <v>1250</v>
      </c>
      <c r="E4004" s="9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8">
        <f t="shared" si="248"/>
        <v>1.8399999999999999</v>
      </c>
      <c r="P4004" s="6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9">
        <v>2000</v>
      </c>
      <c r="E4005" s="9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8">
        <f t="shared" si="248"/>
        <v>10.050000000000001</v>
      </c>
      <c r="P4005" s="6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9">
        <v>500</v>
      </c>
      <c r="E4006" s="9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8">
        <f t="shared" si="248"/>
        <v>0.2</v>
      </c>
      <c r="P4006" s="6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9">
        <v>3000</v>
      </c>
      <c r="E4007" s="9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8">
        <f t="shared" si="248"/>
        <v>1.3333333333333335</v>
      </c>
      <c r="P4007" s="6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9">
        <v>30000</v>
      </c>
      <c r="E4008" s="9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8">
        <f t="shared" si="248"/>
        <v>6.6666666666666671E-3</v>
      </c>
      <c r="P4008" s="6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9">
        <v>2000</v>
      </c>
      <c r="E4009" s="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8">
        <f t="shared" si="248"/>
        <v>0.25</v>
      </c>
      <c r="P4009" s="6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9">
        <v>1000</v>
      </c>
      <c r="E4010" s="9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8">
        <f t="shared" si="248"/>
        <v>6</v>
      </c>
      <c r="P4010" s="6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9">
        <v>1930</v>
      </c>
      <c r="E4011" s="9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8">
        <f t="shared" si="248"/>
        <v>3.8860103626943006</v>
      </c>
      <c r="P4011" s="6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9">
        <v>7200</v>
      </c>
      <c r="E4012" s="9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8">
        <f t="shared" si="248"/>
        <v>24.194444444444443</v>
      </c>
      <c r="P4012" s="6">
        <f t="shared" si="249"/>
        <v>45.842105263157897</v>
      </c>
      <c r="Q4012" t="s">
        <v>8316</v>
      </c>
      <c r="R4012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9">
        <v>250</v>
      </c>
      <c r="E4013" s="9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8">
        <f t="shared" si="248"/>
        <v>7.6</v>
      </c>
      <c r="P4013" s="6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9">
        <v>575</v>
      </c>
      <c r="E4014" s="9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8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9">
        <v>2000</v>
      </c>
      <c r="E4015" s="9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8">
        <f t="shared" si="248"/>
        <v>1.3</v>
      </c>
      <c r="P4015" s="6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9">
        <v>9000</v>
      </c>
      <c r="E4016" s="9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8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9">
        <v>7000</v>
      </c>
      <c r="E4017" s="9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8">
        <f t="shared" si="248"/>
        <v>1.4285714285714287E-2</v>
      </c>
      <c r="P4017" s="6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9">
        <v>500</v>
      </c>
      <c r="E4018" s="9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8">
        <f t="shared" si="248"/>
        <v>14.000000000000002</v>
      </c>
      <c r="P4018" s="6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9">
        <v>10000</v>
      </c>
      <c r="E4019" s="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8">
        <f t="shared" si="248"/>
        <v>1.05</v>
      </c>
      <c r="P4019" s="6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9">
        <v>1500</v>
      </c>
      <c r="E4020" s="9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8">
        <f t="shared" si="248"/>
        <v>8.6666666666666679</v>
      </c>
      <c r="P4020" s="6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9">
        <v>3500</v>
      </c>
      <c r="E4021" s="9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8">
        <f t="shared" si="248"/>
        <v>0.82857142857142851</v>
      </c>
      <c r="P4021" s="6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9">
        <v>600</v>
      </c>
      <c r="E4022" s="9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8">
        <f t="shared" si="248"/>
        <v>16.666666666666664</v>
      </c>
      <c r="P4022" s="6">
        <f t="shared" si="249"/>
        <v>33.333333333333336</v>
      </c>
      <c r="Q4022" t="s">
        <v>8316</v>
      </c>
      <c r="R4022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9">
        <v>15000</v>
      </c>
      <c r="E4023" s="9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8">
        <f t="shared" si="248"/>
        <v>0.83333333333333337</v>
      </c>
      <c r="P4023" s="6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9">
        <v>18000</v>
      </c>
      <c r="E4024" s="9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8">
        <f t="shared" si="248"/>
        <v>69.561111111111103</v>
      </c>
      <c r="P4024" s="6">
        <f t="shared" si="249"/>
        <v>63.558375634517766</v>
      </c>
      <c r="Q4024" t="s">
        <v>8316</v>
      </c>
      <c r="R4024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9">
        <v>7000</v>
      </c>
      <c r="E4025" s="9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8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9">
        <v>800</v>
      </c>
      <c r="E4026" s="9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8">
        <f t="shared" si="248"/>
        <v>1.25</v>
      </c>
      <c r="P4026" s="6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8">
        <f t="shared" si="248"/>
        <v>5</v>
      </c>
      <c r="P4027" s="6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9">
        <v>4000</v>
      </c>
      <c r="E4028" s="9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8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9">
        <v>3000</v>
      </c>
      <c r="E4029" s="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8">
        <f t="shared" si="248"/>
        <v>7.166666666666667</v>
      </c>
      <c r="P4029" s="6">
        <f t="shared" si="249"/>
        <v>30.714285714285715</v>
      </c>
      <c r="Q4029" t="s">
        <v>8316</v>
      </c>
      <c r="R4029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9">
        <v>2000</v>
      </c>
      <c r="E4030" s="9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8">
        <f t="shared" si="248"/>
        <v>28.050000000000004</v>
      </c>
      <c r="P4030" s="6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9">
        <v>20000</v>
      </c>
      <c r="E4031" s="9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8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9">
        <v>2500</v>
      </c>
      <c r="E4032" s="9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8">
        <f t="shared" si="248"/>
        <v>16</v>
      </c>
      <c r="P4032" s="6">
        <f t="shared" si="249"/>
        <v>66.666666666666671</v>
      </c>
      <c r="Q4032" t="s">
        <v>8316</v>
      </c>
      <c r="R4032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9">
        <v>5000</v>
      </c>
      <c r="E4033" s="9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8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9">
        <v>6048</v>
      </c>
      <c r="E4034" s="9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8">
        <f t="shared" si="248"/>
        <v>6.8287037037037033</v>
      </c>
      <c r="P4034" s="6">
        <f t="shared" si="249"/>
        <v>59</v>
      </c>
      <c r="Q4034" t="s">
        <v>8316</v>
      </c>
      <c r="R4034" t="s">
        <v>8317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9">
        <v>23900</v>
      </c>
      <c r="E4035" s="9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8">
        <f t="shared" ref="O4035:O4098" si="252">E4035/D4035*100</f>
        <v>25.698702928870294</v>
      </c>
      <c r="P4035" s="6">
        <f t="shared" ref="P4035:P4098" si="253">AVERAGE(E4035/L4035)</f>
        <v>65.340319148936175</v>
      </c>
      <c r="Q4035" t="s">
        <v>8316</v>
      </c>
      <c r="R4035" t="s">
        <v>8317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9">
        <v>13500</v>
      </c>
      <c r="E4036" s="9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8">
        <f t="shared" si="252"/>
        <v>1.4814814814814816</v>
      </c>
      <c r="P4036" s="6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9">
        <v>10000</v>
      </c>
      <c r="E4037" s="9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8">
        <f t="shared" si="252"/>
        <v>36.85</v>
      </c>
      <c r="P4037" s="6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9">
        <v>6000</v>
      </c>
      <c r="E4038" s="9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8">
        <f t="shared" si="252"/>
        <v>47.05</v>
      </c>
      <c r="P4038" s="6">
        <f t="shared" si="253"/>
        <v>166.05882352941177</v>
      </c>
      <c r="Q4038" t="s">
        <v>8316</v>
      </c>
      <c r="R4038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9">
        <v>700</v>
      </c>
      <c r="E4039" s="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8">
        <f t="shared" si="252"/>
        <v>11.428571428571429</v>
      </c>
      <c r="P4039" s="6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9">
        <v>2500</v>
      </c>
      <c r="E4040" s="9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8">
        <f t="shared" si="252"/>
        <v>12.04</v>
      </c>
      <c r="P4040" s="6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9">
        <v>500</v>
      </c>
      <c r="E4041" s="9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8">
        <f t="shared" si="252"/>
        <v>60</v>
      </c>
      <c r="P4041" s="6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9">
        <v>8000</v>
      </c>
      <c r="E4042" s="9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8">
        <f t="shared" si="252"/>
        <v>31.25</v>
      </c>
      <c r="P4042" s="6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9">
        <v>5000</v>
      </c>
      <c r="E4043" s="9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8">
        <f t="shared" si="252"/>
        <v>0.42</v>
      </c>
      <c r="P4043" s="6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9">
        <v>10000</v>
      </c>
      <c r="E4044" s="9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8">
        <f t="shared" si="252"/>
        <v>0.21</v>
      </c>
      <c r="P4044" s="6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9">
        <v>300</v>
      </c>
      <c r="E4045" s="9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8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9">
        <v>600</v>
      </c>
      <c r="E4046" s="9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8">
        <f t="shared" si="252"/>
        <v>37.5</v>
      </c>
      <c r="P4046" s="6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9">
        <v>5000</v>
      </c>
      <c r="E4047" s="9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8">
        <f t="shared" si="252"/>
        <v>0.02</v>
      </c>
      <c r="P4047" s="6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9">
        <v>5600</v>
      </c>
      <c r="E4048" s="9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8">
        <f t="shared" si="252"/>
        <v>8.2142857142857135</v>
      </c>
      <c r="P4048" s="6">
        <f t="shared" si="253"/>
        <v>38.333333333333336</v>
      </c>
      <c r="Q4048" t="s">
        <v>8316</v>
      </c>
      <c r="R4048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9">
        <v>5000</v>
      </c>
      <c r="E4049" s="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8">
        <f t="shared" si="252"/>
        <v>2.1999999999999997</v>
      </c>
      <c r="P4049" s="6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9">
        <v>17000</v>
      </c>
      <c r="E4050" s="9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8">
        <f t="shared" si="252"/>
        <v>17.652941176470588</v>
      </c>
      <c r="P4050" s="6">
        <f t="shared" si="253"/>
        <v>32.978021978021978</v>
      </c>
      <c r="Q4050" t="s">
        <v>8316</v>
      </c>
      <c r="R4050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9">
        <v>20000</v>
      </c>
      <c r="E4051" s="9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8">
        <f t="shared" si="252"/>
        <v>0.08</v>
      </c>
      <c r="P4051" s="6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9">
        <v>1500</v>
      </c>
      <c r="E4052" s="9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8">
        <f t="shared" si="252"/>
        <v>6.6666666666666666E-2</v>
      </c>
      <c r="P4052" s="6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9">
        <v>500</v>
      </c>
      <c r="E4053" s="9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8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9">
        <v>3000</v>
      </c>
      <c r="E4054" s="9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8">
        <f t="shared" si="252"/>
        <v>37.533333333333339</v>
      </c>
      <c r="P4054" s="6">
        <f t="shared" si="253"/>
        <v>86.615384615384613</v>
      </c>
      <c r="Q4054" t="s">
        <v>8316</v>
      </c>
      <c r="R4054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9">
        <v>500</v>
      </c>
      <c r="E4055" s="9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8">
        <f t="shared" si="252"/>
        <v>22</v>
      </c>
      <c r="P4055" s="6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9">
        <v>8880</v>
      </c>
      <c r="E4056" s="9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8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9">
        <v>5000</v>
      </c>
      <c r="E4057" s="9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8">
        <f t="shared" si="252"/>
        <v>17.62</v>
      </c>
      <c r="P4057" s="6">
        <f t="shared" si="253"/>
        <v>41.952380952380949</v>
      </c>
      <c r="Q4057" t="s">
        <v>8316</v>
      </c>
      <c r="R405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9">
        <v>1500</v>
      </c>
      <c r="E4058" s="9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8">
        <f t="shared" si="252"/>
        <v>53</v>
      </c>
      <c r="P4058" s="6">
        <f t="shared" si="253"/>
        <v>88.333333333333329</v>
      </c>
      <c r="Q4058" t="s">
        <v>8316</v>
      </c>
      <c r="R4058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9">
        <v>3500</v>
      </c>
      <c r="E4059" s="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8">
        <f t="shared" si="252"/>
        <v>22.142857142857142</v>
      </c>
      <c r="P4059" s="6">
        <f t="shared" si="253"/>
        <v>129.16666666666666</v>
      </c>
      <c r="Q4059" t="s">
        <v>8316</v>
      </c>
      <c r="R4059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9">
        <v>3750</v>
      </c>
      <c r="E4060" s="9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8">
        <f t="shared" si="252"/>
        <v>2.5333333333333332</v>
      </c>
      <c r="P4060" s="6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8">
        <f t="shared" si="252"/>
        <v>2.5</v>
      </c>
      <c r="P4061" s="6">
        <f t="shared" si="253"/>
        <v>35.714285714285715</v>
      </c>
      <c r="Q4061" t="s">
        <v>8316</v>
      </c>
      <c r="R4061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8">
        <f t="shared" si="252"/>
        <v>2.85</v>
      </c>
      <c r="P4062" s="6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9">
        <v>525</v>
      </c>
      <c r="E4063" s="9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8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9">
        <v>20000</v>
      </c>
      <c r="E4064" s="9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8">
        <f t="shared" si="252"/>
        <v>2.4500000000000002</v>
      </c>
      <c r="P4064" s="6">
        <f t="shared" si="253"/>
        <v>163.33333333333334</v>
      </c>
      <c r="Q4064" t="s">
        <v>8316</v>
      </c>
      <c r="R4064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9">
        <v>9500</v>
      </c>
      <c r="E4065" s="9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8">
        <f t="shared" si="252"/>
        <v>1.4210526315789473</v>
      </c>
      <c r="P4065" s="6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9">
        <v>2000</v>
      </c>
      <c r="E4066" s="9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8">
        <f t="shared" si="252"/>
        <v>19.25</v>
      </c>
      <c r="P4066" s="6">
        <f t="shared" si="253"/>
        <v>64.166666666666671</v>
      </c>
      <c r="Q4066" t="s">
        <v>8316</v>
      </c>
      <c r="R4066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9">
        <v>4000</v>
      </c>
      <c r="E4067" s="9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8">
        <f t="shared" si="252"/>
        <v>0.67500000000000004</v>
      </c>
      <c r="P4067" s="6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9">
        <v>15000</v>
      </c>
      <c r="E4068" s="9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8">
        <f t="shared" si="252"/>
        <v>0.16666666666666669</v>
      </c>
      <c r="P4068" s="6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9">
        <v>5000</v>
      </c>
      <c r="E4069" s="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8">
        <f t="shared" si="252"/>
        <v>60.9</v>
      </c>
      <c r="P4069" s="6">
        <f t="shared" si="253"/>
        <v>179.11764705882354</v>
      </c>
      <c r="Q4069" t="s">
        <v>8316</v>
      </c>
      <c r="R4069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9">
        <v>3495</v>
      </c>
      <c r="E4070" s="9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8">
        <f t="shared" si="252"/>
        <v>1</v>
      </c>
      <c r="P4070" s="6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9">
        <v>1250</v>
      </c>
      <c r="E4071" s="9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8">
        <f t="shared" si="252"/>
        <v>34.4</v>
      </c>
      <c r="P4071" s="6">
        <f t="shared" si="253"/>
        <v>33.07692307692308</v>
      </c>
      <c r="Q4071" t="s">
        <v>8316</v>
      </c>
      <c r="R4071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9">
        <v>1000</v>
      </c>
      <c r="E4072" s="9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8">
        <f t="shared" si="252"/>
        <v>16.5</v>
      </c>
      <c r="P4072" s="6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9">
        <v>20000</v>
      </c>
      <c r="E4073" s="9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8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9">
        <v>1000</v>
      </c>
      <c r="E4074" s="9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8">
        <f t="shared" si="252"/>
        <v>0.4</v>
      </c>
      <c r="P4074" s="6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9">
        <v>3500</v>
      </c>
      <c r="E4075" s="9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8">
        <f t="shared" si="252"/>
        <v>1.0571428571428572</v>
      </c>
      <c r="P4075" s="6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9">
        <v>2750</v>
      </c>
      <c r="E4076" s="9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8">
        <f t="shared" si="252"/>
        <v>26.727272727272727</v>
      </c>
      <c r="P4076" s="6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9">
        <v>2000</v>
      </c>
      <c r="E4077" s="9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8">
        <f t="shared" si="252"/>
        <v>28.799999999999997</v>
      </c>
      <c r="P4077" s="6">
        <f t="shared" si="253"/>
        <v>44.307692307692307</v>
      </c>
      <c r="Q4077" t="s">
        <v>8316</v>
      </c>
      <c r="R407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9">
        <v>700</v>
      </c>
      <c r="E4078" s="9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8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9">
        <v>15000</v>
      </c>
      <c r="E4079" s="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8">
        <f t="shared" si="252"/>
        <v>8.9</v>
      </c>
      <c r="P4079" s="6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9">
        <v>250</v>
      </c>
      <c r="E4080" s="9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8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9">
        <v>3000</v>
      </c>
      <c r="E4081" s="9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8">
        <f t="shared" si="252"/>
        <v>0.16666666666666669</v>
      </c>
      <c r="P4081" s="6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9">
        <v>3000</v>
      </c>
      <c r="E4082" s="9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8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9">
        <v>2224</v>
      </c>
      <c r="E4083" s="9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8">
        <f t="shared" si="252"/>
        <v>15.737410071942445</v>
      </c>
      <c r="P4083" s="6">
        <f t="shared" si="253"/>
        <v>29.166666666666668</v>
      </c>
      <c r="Q4083" t="s">
        <v>8316</v>
      </c>
      <c r="R4083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9">
        <v>150</v>
      </c>
      <c r="E4084" s="9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8">
        <f t="shared" si="252"/>
        <v>2</v>
      </c>
      <c r="P4084" s="6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9">
        <v>3500</v>
      </c>
      <c r="E4085" s="9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8">
        <f t="shared" si="252"/>
        <v>21.685714285714287</v>
      </c>
      <c r="P4085" s="6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8">
        <f t="shared" si="252"/>
        <v>0.33333333333333337</v>
      </c>
      <c r="P4086" s="6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9">
        <v>3500</v>
      </c>
      <c r="E4087" s="9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8">
        <f t="shared" si="252"/>
        <v>0.2857142857142857</v>
      </c>
      <c r="P4087" s="6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9">
        <v>1000</v>
      </c>
      <c r="E4088" s="9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8">
        <f t="shared" si="252"/>
        <v>4.7</v>
      </c>
      <c r="P4088" s="6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9">
        <v>9600</v>
      </c>
      <c r="E4089" s="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8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9">
        <v>2000</v>
      </c>
      <c r="E4090" s="9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8">
        <f t="shared" si="252"/>
        <v>10.8</v>
      </c>
      <c r="P4090" s="6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9">
        <v>5000</v>
      </c>
      <c r="E4091" s="9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8">
        <f t="shared" si="252"/>
        <v>4.8</v>
      </c>
      <c r="P4091" s="6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9">
        <v>1000</v>
      </c>
      <c r="E4092" s="9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8">
        <f t="shared" si="252"/>
        <v>3.2</v>
      </c>
      <c r="P4092" s="6">
        <f t="shared" si="253"/>
        <v>10.666666666666666</v>
      </c>
      <c r="Q4092" t="s">
        <v>8316</v>
      </c>
      <c r="R4092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9">
        <v>1600</v>
      </c>
      <c r="E4093" s="9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8">
        <f t="shared" si="252"/>
        <v>12.75</v>
      </c>
      <c r="P4093" s="6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9">
        <v>110000</v>
      </c>
      <c r="E4094" s="9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8">
        <f t="shared" si="252"/>
        <v>1.8181818181818181E-2</v>
      </c>
      <c r="P4094" s="6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9">
        <v>2500</v>
      </c>
      <c r="E4095" s="9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8">
        <f t="shared" si="252"/>
        <v>2.4</v>
      </c>
      <c r="P4095" s="6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9">
        <v>2000</v>
      </c>
      <c r="E4096" s="9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8">
        <f t="shared" si="252"/>
        <v>36.5</v>
      </c>
      <c r="P4096" s="6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9">
        <v>30000</v>
      </c>
      <c r="E4097" s="9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8">
        <f t="shared" si="252"/>
        <v>2.666666666666667</v>
      </c>
      <c r="P4097" s="6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9">
        <v>3500</v>
      </c>
      <c r="E4098" s="9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8">
        <f t="shared" si="252"/>
        <v>11.428571428571429</v>
      </c>
      <c r="P4098" s="6">
        <f t="shared" si="253"/>
        <v>80</v>
      </c>
      <c r="Q4098" t="s">
        <v>8316</v>
      </c>
      <c r="R4098" t="s">
        <v>8317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9">
        <v>10000</v>
      </c>
      <c r="E4099" s="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8">
        <f t="shared" ref="O4099:O4115" si="256">E4099/D4099*100</f>
        <v>0</v>
      </c>
      <c r="P4099" s="6" t="e">
        <f t="shared" ref="P4099:P4115" si="257">AVERAGE(E4099/L4099)</f>
        <v>#DIV/0!</v>
      </c>
      <c r="Q4099" t="s">
        <v>8316</v>
      </c>
      <c r="R4099" t="s">
        <v>8317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9">
        <v>75000</v>
      </c>
      <c r="E4100" s="9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8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9">
        <v>4500</v>
      </c>
      <c r="E4101" s="9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8">
        <f t="shared" si="256"/>
        <v>1.1111111111111112</v>
      </c>
      <c r="P4101" s="6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9">
        <v>270</v>
      </c>
      <c r="E4102" s="9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8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9">
        <v>600</v>
      </c>
      <c r="E4103" s="9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8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9">
        <v>500</v>
      </c>
      <c r="E4104" s="9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8">
        <f t="shared" si="256"/>
        <v>27.400000000000002</v>
      </c>
      <c r="P4104" s="6">
        <f t="shared" si="257"/>
        <v>22.833333333333332</v>
      </c>
      <c r="Q4104" t="s">
        <v>8316</v>
      </c>
      <c r="R4104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9">
        <v>1000</v>
      </c>
      <c r="E4105" s="9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8">
        <f t="shared" si="256"/>
        <v>10</v>
      </c>
      <c r="P4105" s="6">
        <f t="shared" si="257"/>
        <v>16.666666666666668</v>
      </c>
      <c r="Q4105" t="s">
        <v>8316</v>
      </c>
      <c r="R4105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9">
        <v>3000</v>
      </c>
      <c r="E4106" s="9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8">
        <f t="shared" si="256"/>
        <v>21.366666666666667</v>
      </c>
      <c r="P4106" s="6">
        <f t="shared" si="257"/>
        <v>45.785714285714285</v>
      </c>
      <c r="Q4106" t="s">
        <v>8316</v>
      </c>
      <c r="R4106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9">
        <v>33000</v>
      </c>
      <c r="E4107" s="9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8">
        <f t="shared" si="256"/>
        <v>6.9696969696969706</v>
      </c>
      <c r="P4107" s="6">
        <f t="shared" si="257"/>
        <v>383.33333333333331</v>
      </c>
      <c r="Q4107" t="s">
        <v>8316</v>
      </c>
      <c r="R410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9">
        <v>5000</v>
      </c>
      <c r="E4108" s="9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8">
        <f t="shared" si="256"/>
        <v>70.599999999999994</v>
      </c>
      <c r="P4108" s="6">
        <f t="shared" si="257"/>
        <v>106.96969696969697</v>
      </c>
      <c r="Q4108" t="s">
        <v>8316</v>
      </c>
      <c r="R4108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9">
        <v>2000</v>
      </c>
      <c r="E4109" s="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8">
        <f t="shared" si="256"/>
        <v>2.0500000000000003</v>
      </c>
      <c r="P4109" s="6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9">
        <v>3000</v>
      </c>
      <c r="E4110" s="9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8">
        <f t="shared" si="256"/>
        <v>1.9666666666666666</v>
      </c>
      <c r="P4110" s="6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9">
        <v>500</v>
      </c>
      <c r="E4111" s="9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8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9">
        <v>300</v>
      </c>
      <c r="E4112" s="9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8">
        <f t="shared" si="256"/>
        <v>28.666666666666668</v>
      </c>
      <c r="P4112" s="6">
        <f t="shared" si="257"/>
        <v>14.333333333333334</v>
      </c>
      <c r="Q4112" t="s">
        <v>8316</v>
      </c>
      <c r="R4112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9">
        <v>3000</v>
      </c>
      <c r="E4113" s="9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8">
        <f t="shared" si="256"/>
        <v>3.1333333333333333</v>
      </c>
      <c r="P4113" s="6">
        <f t="shared" si="257"/>
        <v>15.666666666666666</v>
      </c>
      <c r="Q4113" t="s">
        <v>8316</v>
      </c>
      <c r="R4113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8">
        <f t="shared" si="256"/>
        <v>0.04</v>
      </c>
      <c r="P4114" s="6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9">
        <v>1500</v>
      </c>
      <c r="E4115" s="9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8">
        <f t="shared" si="256"/>
        <v>0.2</v>
      </c>
      <c r="P4115" s="6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3" priority="10" operator="containsText" text="canceled">
      <formula>NOT(ISERROR(SEARCH("canceled",F1)))</formula>
    </cfRule>
    <cfRule type="containsText" dxfId="2" priority="11" operator="containsText" text="live">
      <formula>NOT(ISERROR(SEARCH("live",F1)))</formula>
    </cfRule>
    <cfRule type="containsText" dxfId="1" priority="12" operator="containsText" text="successful">
      <formula>NOT(ISERROR(SEARCH("successful",F1)))</formula>
    </cfRule>
    <cfRule type="containsText" dxfId="0" priority="13" operator="containsText" text="failed">
      <formula>NOT(ISERROR(SEARCH("failed",F1)))</formula>
    </cfRule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70C0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694A9-4854-4004-A8BA-79F6D3665B96}">
  <dimension ref="A3:F14"/>
  <sheetViews>
    <sheetView workbookViewId="0">
      <selection activeCell="M20" sqref="M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7" bestFit="1" customWidth="1"/>
    <col min="12" max="12" width="10.77734375" bestFit="1" customWidth="1"/>
  </cols>
  <sheetData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A4B89-EF68-4541-87C8-18FA7AD1BEA5}">
  <dimension ref="A2:F48"/>
  <sheetViews>
    <sheetView workbookViewId="0">
      <selection activeCell="F14" sqref="F1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2" spans="1:6" x14ac:dyDescent="0.3">
      <c r="A2" s="7" t="s">
        <v>8223</v>
      </c>
      <c r="B2" t="s">
        <v>8364</v>
      </c>
    </row>
    <row r="3" spans="1:6" x14ac:dyDescent="0.3">
      <c r="A3" s="7" t="s">
        <v>8365</v>
      </c>
      <c r="B3" t="s">
        <v>8364</v>
      </c>
    </row>
    <row r="5" spans="1:6" x14ac:dyDescent="0.3">
      <c r="A5" s="7" t="s">
        <v>8363</v>
      </c>
      <c r="B5" s="7" t="s">
        <v>8362</v>
      </c>
    </row>
    <row r="6" spans="1:6" x14ac:dyDescent="0.3">
      <c r="A6" s="7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3">
      <c r="A7" s="8" t="s">
        <v>8315</v>
      </c>
      <c r="B7" s="9"/>
      <c r="C7" s="9">
        <v>100</v>
      </c>
      <c r="D7" s="9"/>
      <c r="E7" s="9"/>
      <c r="F7" s="9">
        <v>100</v>
      </c>
    </row>
    <row r="8" spans="1:6" x14ac:dyDescent="0.3">
      <c r="A8" s="8" t="s">
        <v>8343</v>
      </c>
      <c r="B8" s="9">
        <v>20</v>
      </c>
      <c r="C8" s="9"/>
      <c r="D8" s="9"/>
      <c r="E8" s="9"/>
      <c r="F8" s="9">
        <v>20</v>
      </c>
    </row>
    <row r="9" spans="1:6" x14ac:dyDescent="0.3">
      <c r="A9" s="8" t="s">
        <v>8331</v>
      </c>
      <c r="B9" s="9">
        <v>24</v>
      </c>
      <c r="C9" s="9"/>
      <c r="D9" s="9"/>
      <c r="E9" s="9"/>
      <c r="F9" s="9">
        <v>24</v>
      </c>
    </row>
    <row r="10" spans="1:6" x14ac:dyDescent="0.3">
      <c r="A10" s="8" t="s">
        <v>8357</v>
      </c>
      <c r="B10" s="9"/>
      <c r="C10" s="9">
        <v>40</v>
      </c>
      <c r="D10" s="9"/>
      <c r="E10" s="9"/>
      <c r="F10" s="9">
        <v>40</v>
      </c>
    </row>
    <row r="11" spans="1:6" x14ac:dyDescent="0.3">
      <c r="A11" s="8" t="s">
        <v>8353</v>
      </c>
      <c r="B11" s="9"/>
      <c r="C11" s="9"/>
      <c r="D11" s="9"/>
      <c r="E11" s="9">
        <v>40</v>
      </c>
      <c r="F11" s="9">
        <v>40</v>
      </c>
    </row>
    <row r="12" spans="1:6" x14ac:dyDescent="0.3">
      <c r="A12" s="8" t="s">
        <v>8314</v>
      </c>
      <c r="B12" s="9"/>
      <c r="C12" s="9"/>
      <c r="D12" s="9"/>
      <c r="E12" s="9">
        <v>180</v>
      </c>
      <c r="F12" s="9">
        <v>180</v>
      </c>
    </row>
    <row r="13" spans="1:6" x14ac:dyDescent="0.3">
      <c r="A13" s="8" t="s">
        <v>8313</v>
      </c>
      <c r="B13" s="9"/>
      <c r="C13" s="9">
        <v>80</v>
      </c>
      <c r="D13" s="9"/>
      <c r="E13" s="9"/>
      <c r="F13" s="9">
        <v>80</v>
      </c>
    </row>
    <row r="14" spans="1:6" x14ac:dyDescent="0.3">
      <c r="A14" s="8" t="s">
        <v>8329</v>
      </c>
      <c r="B14" s="9"/>
      <c r="C14" s="9"/>
      <c r="D14" s="9"/>
      <c r="E14" s="9">
        <v>40</v>
      </c>
      <c r="F14" s="9">
        <v>40</v>
      </c>
    </row>
    <row r="15" spans="1:6" x14ac:dyDescent="0.3">
      <c r="A15" s="8" t="s">
        <v>8346</v>
      </c>
      <c r="B15" s="9"/>
      <c r="C15" s="9">
        <v>40</v>
      </c>
      <c r="D15" s="9">
        <v>20</v>
      </c>
      <c r="E15" s="9"/>
      <c r="F15" s="9">
        <v>60</v>
      </c>
    </row>
    <row r="16" spans="1:6" x14ac:dyDescent="0.3">
      <c r="A16" s="8" t="s">
        <v>8323</v>
      </c>
      <c r="B16" s="9"/>
      <c r="C16" s="9">
        <v>40</v>
      </c>
      <c r="D16" s="9"/>
      <c r="E16" s="9"/>
      <c r="F16" s="9">
        <v>40</v>
      </c>
    </row>
    <row r="17" spans="1:6" x14ac:dyDescent="0.3">
      <c r="A17" s="8" t="s">
        <v>8336</v>
      </c>
      <c r="B17" s="9">
        <v>20</v>
      </c>
      <c r="C17" s="9">
        <v>120</v>
      </c>
      <c r="D17" s="9"/>
      <c r="E17" s="9"/>
      <c r="F17" s="9">
        <v>140</v>
      </c>
    </row>
    <row r="18" spans="1:6" x14ac:dyDescent="0.3">
      <c r="A18" s="8" t="s">
        <v>8347</v>
      </c>
      <c r="B18" s="9"/>
      <c r="C18" s="9">
        <v>20</v>
      </c>
      <c r="D18" s="9"/>
      <c r="E18" s="9"/>
      <c r="F18" s="9">
        <v>20</v>
      </c>
    </row>
    <row r="19" spans="1:6" x14ac:dyDescent="0.3">
      <c r="A19" s="8" t="s">
        <v>8348</v>
      </c>
      <c r="B19" s="9"/>
      <c r="C19" s="9"/>
      <c r="D19" s="9"/>
      <c r="E19" s="9">
        <v>140</v>
      </c>
      <c r="F19" s="9">
        <v>140</v>
      </c>
    </row>
    <row r="20" spans="1:6" x14ac:dyDescent="0.3">
      <c r="A20" s="8" t="s">
        <v>8328</v>
      </c>
      <c r="B20" s="9"/>
      <c r="C20" s="9">
        <v>20</v>
      </c>
      <c r="D20" s="9"/>
      <c r="E20" s="9">
        <v>140</v>
      </c>
      <c r="F20" s="9">
        <v>160</v>
      </c>
    </row>
    <row r="21" spans="1:6" x14ac:dyDescent="0.3">
      <c r="A21" s="8" t="s">
        <v>8327</v>
      </c>
      <c r="B21" s="9"/>
      <c r="C21" s="9">
        <v>60</v>
      </c>
      <c r="D21" s="9"/>
      <c r="E21" s="9"/>
      <c r="F21" s="9">
        <v>60</v>
      </c>
    </row>
    <row r="22" spans="1:6" x14ac:dyDescent="0.3">
      <c r="A22" s="8" t="s">
        <v>8355</v>
      </c>
      <c r="B22" s="9"/>
      <c r="C22" s="9">
        <v>11</v>
      </c>
      <c r="D22" s="9"/>
      <c r="E22" s="9">
        <v>9</v>
      </c>
      <c r="F22" s="9">
        <v>20</v>
      </c>
    </row>
    <row r="23" spans="1:6" x14ac:dyDescent="0.3">
      <c r="A23" s="8" t="s">
        <v>8326</v>
      </c>
      <c r="B23" s="9"/>
      <c r="C23" s="9"/>
      <c r="D23" s="9"/>
      <c r="E23" s="9">
        <v>20</v>
      </c>
      <c r="F23" s="9">
        <v>20</v>
      </c>
    </row>
    <row r="24" spans="1:6" x14ac:dyDescent="0.3">
      <c r="A24" s="8" t="s">
        <v>8334</v>
      </c>
      <c r="B24" s="9"/>
      <c r="C24" s="9">
        <v>40</v>
      </c>
      <c r="D24" s="9"/>
      <c r="E24" s="9"/>
      <c r="F24" s="9">
        <v>40</v>
      </c>
    </row>
    <row r="25" spans="1:6" x14ac:dyDescent="0.3">
      <c r="A25" s="8" t="s">
        <v>8358</v>
      </c>
      <c r="B25" s="9">
        <v>20</v>
      </c>
      <c r="C25" s="9">
        <v>60</v>
      </c>
      <c r="D25" s="9"/>
      <c r="E25" s="9">
        <v>60</v>
      </c>
      <c r="F25" s="9">
        <v>140</v>
      </c>
    </row>
    <row r="26" spans="1:6" x14ac:dyDescent="0.3">
      <c r="A26" s="8" t="s">
        <v>8342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8322</v>
      </c>
      <c r="B27" s="9"/>
      <c r="C27" s="9"/>
      <c r="D27" s="9"/>
      <c r="E27" s="9">
        <v>60</v>
      </c>
      <c r="F27" s="9">
        <v>60</v>
      </c>
    </row>
    <row r="28" spans="1:6" x14ac:dyDescent="0.3">
      <c r="A28" s="8" t="s">
        <v>8349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8338</v>
      </c>
      <c r="B29" s="9"/>
      <c r="C29" s="9">
        <v>57</v>
      </c>
      <c r="D29" s="9"/>
      <c r="E29" s="9">
        <v>103</v>
      </c>
      <c r="F29" s="9">
        <v>160</v>
      </c>
    </row>
    <row r="30" spans="1:6" x14ac:dyDescent="0.3">
      <c r="A30" s="8" t="s">
        <v>8344</v>
      </c>
      <c r="B30" s="9"/>
      <c r="C30" s="9">
        <v>20</v>
      </c>
      <c r="D30" s="9"/>
      <c r="E30" s="9"/>
      <c r="F30" s="9">
        <v>20</v>
      </c>
    </row>
    <row r="31" spans="1:6" x14ac:dyDescent="0.3">
      <c r="A31" s="8" t="s">
        <v>8317</v>
      </c>
      <c r="B31" s="9"/>
      <c r="C31" s="9">
        <v>353</v>
      </c>
      <c r="D31" s="9">
        <v>19</v>
      </c>
      <c r="E31" s="9">
        <v>694</v>
      </c>
      <c r="F31" s="9">
        <v>1066</v>
      </c>
    </row>
    <row r="32" spans="1:6" x14ac:dyDescent="0.3">
      <c r="A32" s="8" t="s">
        <v>8345</v>
      </c>
      <c r="B32" s="9"/>
      <c r="C32" s="9"/>
      <c r="D32" s="9"/>
      <c r="E32" s="9">
        <v>40</v>
      </c>
      <c r="F32" s="9">
        <v>40</v>
      </c>
    </row>
    <row r="33" spans="1:6" x14ac:dyDescent="0.3">
      <c r="A33" s="8" t="s">
        <v>8341</v>
      </c>
      <c r="B33" s="9"/>
      <c r="C33" s="9"/>
      <c r="D33" s="9"/>
      <c r="E33" s="9">
        <v>20</v>
      </c>
      <c r="F33" s="9">
        <v>20</v>
      </c>
    </row>
    <row r="34" spans="1:6" x14ac:dyDescent="0.3">
      <c r="A34" s="8" t="s">
        <v>8352</v>
      </c>
      <c r="B34" s="9"/>
      <c r="C34" s="9">
        <v>20</v>
      </c>
      <c r="D34" s="9"/>
      <c r="E34" s="9"/>
      <c r="F34" s="9">
        <v>20</v>
      </c>
    </row>
    <row r="35" spans="1:6" x14ac:dyDescent="0.3">
      <c r="A35" s="8" t="s">
        <v>8325</v>
      </c>
      <c r="B35" s="9"/>
      <c r="C35" s="9"/>
      <c r="D35" s="9"/>
      <c r="E35" s="9">
        <v>260</v>
      </c>
      <c r="F35" s="9">
        <v>260</v>
      </c>
    </row>
    <row r="36" spans="1:6" x14ac:dyDescent="0.3">
      <c r="A36" s="8" t="s">
        <v>8312</v>
      </c>
      <c r="B36" s="9">
        <v>40</v>
      </c>
      <c r="C36" s="9"/>
      <c r="D36" s="9"/>
      <c r="E36" s="9"/>
      <c r="F36" s="9">
        <v>40</v>
      </c>
    </row>
    <row r="37" spans="1:6" x14ac:dyDescent="0.3">
      <c r="A37" s="8" t="s">
        <v>8311</v>
      </c>
      <c r="B37" s="9"/>
      <c r="C37" s="9"/>
      <c r="D37" s="9"/>
      <c r="E37" s="9">
        <v>60</v>
      </c>
      <c r="F37" s="9">
        <v>60</v>
      </c>
    </row>
    <row r="38" spans="1:6" x14ac:dyDescent="0.3">
      <c r="A38" s="8" t="s">
        <v>8351</v>
      </c>
      <c r="B38" s="9"/>
      <c r="C38" s="9"/>
      <c r="D38" s="9">
        <v>6</v>
      </c>
      <c r="E38" s="9">
        <v>34</v>
      </c>
      <c r="F38" s="9">
        <v>40</v>
      </c>
    </row>
    <row r="39" spans="1:6" x14ac:dyDescent="0.3">
      <c r="A39" s="8" t="s">
        <v>8354</v>
      </c>
      <c r="B39" s="9">
        <v>18</v>
      </c>
      <c r="C39" s="9">
        <v>2</v>
      </c>
      <c r="D39" s="9"/>
      <c r="E39" s="9">
        <v>40</v>
      </c>
      <c r="F39" s="9">
        <v>60</v>
      </c>
    </row>
    <row r="40" spans="1:6" x14ac:dyDescent="0.3">
      <c r="A40" s="8" t="s">
        <v>8356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3">
      <c r="A41" s="8" t="s">
        <v>8350</v>
      </c>
      <c r="B41" s="9"/>
      <c r="C41" s="9"/>
      <c r="D41" s="9"/>
      <c r="E41" s="9">
        <v>80</v>
      </c>
      <c r="F41" s="9">
        <v>80</v>
      </c>
    </row>
    <row r="42" spans="1:6" x14ac:dyDescent="0.3">
      <c r="A42" s="8" t="s">
        <v>8310</v>
      </c>
      <c r="B42" s="9"/>
      <c r="C42" s="9"/>
      <c r="D42" s="9"/>
      <c r="E42" s="9">
        <v>60</v>
      </c>
      <c r="F42" s="9">
        <v>60</v>
      </c>
    </row>
    <row r="43" spans="1:6" x14ac:dyDescent="0.3">
      <c r="A43" s="8" t="s">
        <v>8340</v>
      </c>
      <c r="B43" s="9">
        <v>10</v>
      </c>
      <c r="C43" s="9">
        <v>47</v>
      </c>
      <c r="D43" s="9"/>
      <c r="E43" s="9"/>
      <c r="F43" s="9">
        <v>57</v>
      </c>
    </row>
    <row r="44" spans="1:6" x14ac:dyDescent="0.3">
      <c r="A44" s="8" t="s">
        <v>8333</v>
      </c>
      <c r="B44" s="9"/>
      <c r="C44" s="9">
        <v>100</v>
      </c>
      <c r="D44" s="9"/>
      <c r="E44" s="9"/>
      <c r="F44" s="9">
        <v>100</v>
      </c>
    </row>
    <row r="45" spans="1:6" x14ac:dyDescent="0.3">
      <c r="A45" s="8" t="s">
        <v>8320</v>
      </c>
      <c r="B45" s="9">
        <v>60</v>
      </c>
      <c r="C45" s="9">
        <v>120</v>
      </c>
      <c r="D45" s="9"/>
      <c r="E45" s="9">
        <v>20</v>
      </c>
      <c r="F45" s="9">
        <v>200</v>
      </c>
    </row>
    <row r="46" spans="1:6" x14ac:dyDescent="0.3">
      <c r="A46" s="8" t="s">
        <v>8319</v>
      </c>
      <c r="B46" s="9">
        <v>100</v>
      </c>
      <c r="C46" s="9">
        <v>60</v>
      </c>
      <c r="D46" s="9"/>
      <c r="E46" s="9"/>
      <c r="F46" s="9">
        <v>160</v>
      </c>
    </row>
    <row r="47" spans="1:6" x14ac:dyDescent="0.3">
      <c r="A47" s="8" t="s">
        <v>8339</v>
      </c>
      <c r="B47" s="9">
        <v>20</v>
      </c>
      <c r="C47" s="9"/>
      <c r="D47" s="9"/>
      <c r="E47" s="9"/>
      <c r="F47" s="9">
        <v>20</v>
      </c>
    </row>
    <row r="48" spans="1:6" x14ac:dyDescent="0.3">
      <c r="A48" s="8" t="s">
        <v>8361</v>
      </c>
      <c r="B48" s="9">
        <v>349</v>
      </c>
      <c r="C48" s="9">
        <v>1530</v>
      </c>
      <c r="D48" s="9">
        <v>50</v>
      </c>
      <c r="E48" s="9">
        <v>2185</v>
      </c>
      <c r="F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9D134-BD29-446D-9CEA-5F4A102AD6E5}">
  <dimension ref="A1:E18"/>
  <sheetViews>
    <sheetView tabSelected="1" workbookViewId="0">
      <selection activeCell="F11" sqref="F1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7" t="s">
        <v>8380</v>
      </c>
      <c r="B1" t="s">
        <v>8364</v>
      </c>
    </row>
    <row r="2" spans="1:5" x14ac:dyDescent="0.3">
      <c r="A2" s="7" t="s">
        <v>8308</v>
      </c>
      <c r="B2" t="s">
        <v>8364</v>
      </c>
    </row>
    <row r="4" spans="1:5" x14ac:dyDescent="0.3">
      <c r="A4" s="7" t="s">
        <v>8363</v>
      </c>
      <c r="B4" s="7" t="s">
        <v>8362</v>
      </c>
    </row>
    <row r="5" spans="1:5" x14ac:dyDescent="0.3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8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8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8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8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8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8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8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8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8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8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8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8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8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55AE5-88C6-4D54-AD6A-AE4F37B9D415}">
  <dimension ref="A1:H13"/>
  <sheetViews>
    <sheetView topLeftCell="A4" workbookViewId="0">
      <selection activeCell="C17" sqref="C17"/>
    </sheetView>
  </sheetViews>
  <sheetFormatPr defaultRowHeight="14.4" x14ac:dyDescent="0.3"/>
  <cols>
    <col min="1" max="1" width="28.109375" customWidth="1"/>
    <col min="2" max="2" width="40" customWidth="1"/>
    <col min="3" max="3" width="25.21875" customWidth="1"/>
    <col min="4" max="4" width="17.77734375" customWidth="1"/>
    <col min="5" max="5" width="17.21875" customWidth="1"/>
    <col min="6" max="6" width="24.6640625" customWidth="1"/>
    <col min="7" max="7" width="17.6640625" customWidth="1"/>
    <col min="8" max="8" width="20.6640625" customWidth="1"/>
  </cols>
  <sheetData>
    <row r="1" spans="1:8" ht="25.2" customHeight="1" x14ac:dyDescent="0.3">
      <c r="A1" s="2" t="s">
        <v>8381</v>
      </c>
      <c r="B1" s="2" t="s">
        <v>8382</v>
      </c>
      <c r="C1" s="2" t="s">
        <v>8383</v>
      </c>
      <c r="D1" s="2" t="s">
        <v>8384</v>
      </c>
      <c r="E1" s="2" t="s">
        <v>8385</v>
      </c>
      <c r="F1" s="2" t="s">
        <v>8386</v>
      </c>
      <c r="G1" s="2" t="s">
        <v>8387</v>
      </c>
      <c r="H1" s="2" t="s">
        <v>8388</v>
      </c>
    </row>
    <row r="2" spans="1:8" x14ac:dyDescent="0.3">
      <c r="A2" t="s">
        <v>8389</v>
      </c>
      <c r="B2">
        <f>COUNTIFS('Kickstater Data'!F:F,"successful",'Kickstater Data'!D:D,"&lt;1000")</f>
        <v>322</v>
      </c>
      <c r="C2">
        <f>COUNTIFS('Kickstater Data'!F:F,"failed",'Kickstater Data'!D:D,"&lt;1000")</f>
        <v>113</v>
      </c>
      <c r="D2">
        <f>COUNTIFS('Kickstater Data'!F:F,"canceled",'Kickstater Data'!D:D,"&lt;1000")</f>
        <v>18</v>
      </c>
      <c r="E2">
        <f>SUM(B2,C2,D2)</f>
        <v>453</v>
      </c>
      <c r="F2" s="12">
        <f>B2/E2*1</f>
        <v>0.71081677704194257</v>
      </c>
      <c r="G2" s="12">
        <f>C2/E2*1</f>
        <v>0.24944812362030905</v>
      </c>
      <c r="H2" s="12">
        <f>D2/E2*1</f>
        <v>3.9735099337748346E-2</v>
      </c>
    </row>
    <row r="3" spans="1:8" x14ac:dyDescent="0.3">
      <c r="A3" t="s">
        <v>8400</v>
      </c>
      <c r="B3">
        <f>COUNTIFS('Kickstater Data'!F:F,"successful",'Kickstater Data'!D:D,(("&lt;5000")))-B2</f>
        <v>932</v>
      </c>
      <c r="C3">
        <f>COUNTIFS('Kickstater Data'!F:F,"failed",'Kickstater Data'!D:D,(("&lt;5000")))-C2</f>
        <v>420</v>
      </c>
      <c r="D3">
        <f>COUNTIFS('Kickstater Data'!F:F,"canceled",'Kickstater Data'!D:D,"&lt;5000")-D2</f>
        <v>60</v>
      </c>
      <c r="E3">
        <f t="shared" ref="E3:E13" si="0">SUM(B3,C3,D3)</f>
        <v>1412</v>
      </c>
      <c r="F3" s="12">
        <f t="shared" ref="F3:F13" si="1">B3/E3*1</f>
        <v>0.66005665722379603</v>
      </c>
      <c r="G3" s="12">
        <f t="shared" ref="G3:G13" si="2">C3/E3*1</f>
        <v>0.29745042492917845</v>
      </c>
      <c r="H3" s="12">
        <f t="shared" ref="H3:H13" si="3">D3/E3*1</f>
        <v>4.2492917847025496E-2</v>
      </c>
    </row>
    <row r="4" spans="1:8" x14ac:dyDescent="0.3">
      <c r="A4" t="s">
        <v>8390</v>
      </c>
      <c r="B4">
        <f>COUNTIFS('Kickstater Data'!F:F,"successful",'Kickstater Data'!D:D,(("&lt;10000")))-(B2+B3)</f>
        <v>381</v>
      </c>
      <c r="C4">
        <f>COUNTIFS('Kickstater Data'!F:F,"failed",'Kickstater Data'!D:D,(("&lt;10000")))-(SUM(C2,C3))</f>
        <v>283</v>
      </c>
      <c r="D4">
        <f>COUNTIFS('Kickstater Data'!F:F,"canceled",'Kickstater Data'!D:D,"&lt;10000")-(SUM(D2:D3))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">
      <c r="A5" t="s">
        <v>8391</v>
      </c>
      <c r="B5">
        <f>COUNTIFS('Kickstater Data'!F:F,"successful",'Kickstater Data'!D:D,(("&lt;15000")))-(B2+B3+B4)</f>
        <v>168</v>
      </c>
      <c r="C5">
        <f>COUNTIFS('Kickstater Data'!F:F,"failed",'Kickstater Data'!D:D,(("&lt;15000")))-(SUM(C2:C4))</f>
        <v>144</v>
      </c>
      <c r="D5">
        <f>COUNTIFS('Kickstater Data'!F:F,"canceled",'Kickstater Data'!D:D,"&lt;15000")-(SUM(D2:D4))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t="s">
        <v>8392</v>
      </c>
      <c r="B6">
        <f>COUNTIFS('Kickstater Data'!F:F,"successful",'Kickstater Data'!D:D,(("&lt;20000")))-(B2+B3+B4+B5)</f>
        <v>94</v>
      </c>
      <c r="C6">
        <f>COUNTIFS('Kickstater Data'!F:F,"failed",'Kickstater Data'!D:D,(("&lt;20000")))-(SUM(C2:C5))</f>
        <v>90</v>
      </c>
      <c r="D6">
        <f>COUNTIFS('Kickstater Data'!F:F,"canceled",'Kickstater Data'!D:D,"&lt;20000")-(SUM(D2:D5))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t="s">
        <v>8394</v>
      </c>
      <c r="B7">
        <f>COUNTIFS('Kickstater Data'!F:F,"successful",'Kickstater Data'!D:D,(("&lt;25000")))-(B2+B3+B4+B5+B6)</f>
        <v>62</v>
      </c>
      <c r="C7">
        <f>COUNTIFS('Kickstater Data'!F:F,"failed",'Kickstater Data'!D:D,(("&lt;25000")))-(SUM(C2:C6))</f>
        <v>72</v>
      </c>
      <c r="D7">
        <f>COUNTIFS('Kickstater Data'!F:F,"canceled",'Kickstater Data'!D:D,"&lt;25000")-(SUM(D2:D6))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t="s">
        <v>8393</v>
      </c>
      <c r="B8">
        <f>COUNTIFS('Kickstater Data'!F:F,"successful",'Kickstater Data'!D:D,(("&lt;30000")))-(SUM(B2:B7))</f>
        <v>55</v>
      </c>
      <c r="C8">
        <f>COUNTIFS('Kickstater Data'!F:F,"failed",'Kickstater Data'!D:D,(("&lt;30000")))-(SUM(C2:C7))</f>
        <v>64</v>
      </c>
      <c r="D8">
        <f>COUNTIFS('Kickstater Data'!F:F,"canceled",'Kickstater Data'!D:D,"&lt;30000")-(SUM(D2:D7))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t="s">
        <v>8395</v>
      </c>
      <c r="B9">
        <f>COUNTIFS('Kickstater Data'!F:F,"successful",'Kickstater Data'!D:D,(("&lt;35000")))-(SUM(B2:B8))</f>
        <v>32</v>
      </c>
      <c r="C9">
        <f>COUNTIFS('Kickstater Data'!F:F,"failed",'Kickstater Data'!D:D,(("&lt;35000")))-(SUM(C2:C8))</f>
        <v>37</v>
      </c>
      <c r="D9">
        <f>COUNTIFS('Kickstater Data'!F:F,"canceled",'Kickstater Data'!D:D,"&lt;35000")-(SUM(D2:D8))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t="s">
        <v>8396</v>
      </c>
      <c r="B10">
        <f>COUNTIFS('Kickstater Data'!F:F,"successful",'Kickstater Data'!D:D,(("&lt;40000")))-(SUM(B2:B9))</f>
        <v>26</v>
      </c>
      <c r="C10">
        <f>COUNTIFS('Kickstater Data'!F:F,"failed",'Kickstater Data'!D:D,(("&lt;40000")))-(SUM(C2:C9))</f>
        <v>22</v>
      </c>
      <c r="D10">
        <f>COUNTIFS('Kickstater Data'!F:F,"canceled",'Kickstater Data'!D:D,"&lt;40000")-(SUM(D2:D9))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t="s">
        <v>8397</v>
      </c>
      <c r="B11">
        <f>COUNTIFS('Kickstater Data'!F:F,"successful",'Kickstater Data'!D:D,(("&lt;45000")))-(SUM(B2:B10))</f>
        <v>21</v>
      </c>
      <c r="C11">
        <f>COUNTIFS('Kickstater Data'!F:F,"failed",'Kickstater Data'!D:D,(("&lt;45000")))-(SUM(C2:C10))</f>
        <v>16</v>
      </c>
      <c r="D11">
        <f>COUNTIFS('Kickstater Data'!F:F,"canceled",'Kickstater Data'!D:D,"&lt;45000")-(SUM(D2:D10))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t="s">
        <v>8398</v>
      </c>
      <c r="B12">
        <f>COUNTIFS('Kickstater Data'!F:F,"successful",'Kickstater Data'!D:D,(("&lt;50000")))-(SUM(B2:B11))</f>
        <v>6</v>
      </c>
      <c r="C12">
        <f>COUNTIFS('Kickstater Data'!F:F,"failed",'Kickstater Data'!D:D,(("&lt;50000")))-(SUM(C2:C11))</f>
        <v>11</v>
      </c>
      <c r="D12">
        <f>COUNTIFS('Kickstater Data'!F:F,"canceled",'Kickstater Data'!D:D,"&lt;50000")-(SUM(D2:D11))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">
      <c r="A13" t="s">
        <v>8399</v>
      </c>
      <c r="B13">
        <f>COUNTIFS('Kickstater Data'!F:F,"successful",'Kickstater Data'!D:D,"&gt;=50000")</f>
        <v>86</v>
      </c>
      <c r="C13">
        <f>COUNTIFS('Kickstater Data'!F:F,"failed",'Kickstater Data'!D:D,(("&gt;=50000")))</f>
        <v>258</v>
      </c>
      <c r="D13">
        <f>COUNTIFS('Kickstater Data'!F:F,"canceled",'Kickstater Data'!D:D,"&gt;=50000")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81073-5CF8-4351-9D71-AD2F0B1BB560}">
  <sheetPr filterMode="1"/>
  <dimension ref="A1:I1048576"/>
  <sheetViews>
    <sheetView workbookViewId="0">
      <selection activeCell="I8" sqref="I8"/>
    </sheetView>
  </sheetViews>
  <sheetFormatPr defaultRowHeight="14.4" x14ac:dyDescent="0.3"/>
  <cols>
    <col min="1" max="1" width="21.33203125" customWidth="1"/>
    <col min="2" max="2" width="24.5546875" customWidth="1"/>
    <col min="4" max="4" width="20.5546875" customWidth="1"/>
    <col min="5" max="5" width="22.77734375" customWidth="1"/>
    <col min="7" max="7" width="35.5546875" customWidth="1"/>
    <col min="8" max="8" width="12.33203125" style="13" customWidth="1"/>
    <col min="9" max="9" width="21.44140625" style="13" customWidth="1"/>
  </cols>
  <sheetData>
    <row r="1" spans="1:9" x14ac:dyDescent="0.3">
      <c r="A1" s="1" t="s">
        <v>8218</v>
      </c>
      <c r="B1" s="1" t="s">
        <v>8262</v>
      </c>
      <c r="D1" s="1" t="s">
        <v>8218</v>
      </c>
      <c r="E1" s="1" t="s">
        <v>8262</v>
      </c>
      <c r="G1" s="14" t="s">
        <v>8407</v>
      </c>
      <c r="H1" s="15" t="s">
        <v>8408</v>
      </c>
      <c r="I1" s="15" t="s">
        <v>8409</v>
      </c>
    </row>
    <row r="2" spans="1:9" x14ac:dyDescent="0.3">
      <c r="A2" t="s">
        <v>8221</v>
      </c>
      <c r="B2">
        <v>0</v>
      </c>
      <c r="D2" t="s">
        <v>8219</v>
      </c>
      <c r="E2">
        <v>182</v>
      </c>
      <c r="G2" t="s">
        <v>8401</v>
      </c>
      <c r="H2" s="13">
        <f>AVERAGE(E:E)</f>
        <v>190.8814317673378</v>
      </c>
      <c r="I2" s="13">
        <f>AVERAGE(B:B)</f>
        <v>19.492283129324107</v>
      </c>
    </row>
    <row r="3" spans="1:9" x14ac:dyDescent="0.3">
      <c r="A3" t="s">
        <v>8221</v>
      </c>
      <c r="B3">
        <v>1</v>
      </c>
      <c r="D3" t="s">
        <v>8219</v>
      </c>
      <c r="E3">
        <v>79</v>
      </c>
      <c r="G3" t="s">
        <v>8402</v>
      </c>
      <c r="H3" s="13">
        <f>MEDIAN(E:E)</f>
        <v>60</v>
      </c>
      <c r="I3" s="13">
        <f>MEDIAN(B:B)</f>
        <v>3</v>
      </c>
    </row>
    <row r="4" spans="1:9" x14ac:dyDescent="0.3">
      <c r="A4" t="s">
        <v>8221</v>
      </c>
      <c r="B4">
        <v>10</v>
      </c>
      <c r="D4" t="s">
        <v>8219</v>
      </c>
      <c r="E4">
        <v>35</v>
      </c>
      <c r="G4" t="s">
        <v>8403</v>
      </c>
      <c r="H4" s="13">
        <f>MIN(E:E)</f>
        <v>0</v>
      </c>
      <c r="I4" s="13">
        <f>MIN(B:B)</f>
        <v>0</v>
      </c>
    </row>
    <row r="5" spans="1:9" x14ac:dyDescent="0.3">
      <c r="A5" t="s">
        <v>8221</v>
      </c>
      <c r="B5">
        <v>0</v>
      </c>
      <c r="D5" t="s">
        <v>8219</v>
      </c>
      <c r="E5">
        <v>150</v>
      </c>
      <c r="G5" t="s">
        <v>8404</v>
      </c>
      <c r="H5" s="13">
        <f>MAX(E:E)</f>
        <v>26457</v>
      </c>
      <c r="I5" s="13">
        <f>MAX(B:B)</f>
        <v>1501</v>
      </c>
    </row>
    <row r="6" spans="1:9" x14ac:dyDescent="0.3">
      <c r="A6" t="s">
        <v>8221</v>
      </c>
      <c r="B6">
        <v>7</v>
      </c>
      <c r="D6" t="s">
        <v>8219</v>
      </c>
      <c r="E6">
        <v>284</v>
      </c>
      <c r="G6" t="s">
        <v>8405</v>
      </c>
      <c r="H6" s="13">
        <f>VAR(E:E)</f>
        <v>697785.6302368762</v>
      </c>
      <c r="I6" s="13">
        <f>VAR(B:B)</f>
        <v>5246.466260971979</v>
      </c>
    </row>
    <row r="7" spans="1:9" x14ac:dyDescent="0.3">
      <c r="A7" t="s">
        <v>8221</v>
      </c>
      <c r="B7">
        <v>0</v>
      </c>
      <c r="D7" t="s">
        <v>8219</v>
      </c>
      <c r="E7">
        <v>47</v>
      </c>
      <c r="G7" t="s">
        <v>8406</v>
      </c>
      <c r="H7" s="13">
        <f>STDEV(E:E)</f>
        <v>835.33563927135071</v>
      </c>
      <c r="I7" s="13">
        <f>STDEV(B:B)</f>
        <v>72.432494510212607</v>
      </c>
    </row>
    <row r="8" spans="1:9" x14ac:dyDescent="0.3">
      <c r="A8" t="s">
        <v>8221</v>
      </c>
      <c r="B8">
        <v>1</v>
      </c>
      <c r="D8" t="s">
        <v>8219</v>
      </c>
      <c r="E8">
        <v>58</v>
      </c>
    </row>
    <row r="9" spans="1:9" x14ac:dyDescent="0.3">
      <c r="A9" t="s">
        <v>8221</v>
      </c>
      <c r="B9">
        <v>2</v>
      </c>
      <c r="D9" t="s">
        <v>8219</v>
      </c>
      <c r="E9">
        <v>57</v>
      </c>
    </row>
    <row r="10" spans="1:9" x14ac:dyDescent="0.3">
      <c r="A10" t="s">
        <v>8221</v>
      </c>
      <c r="B10">
        <v>3</v>
      </c>
      <c r="D10" t="s">
        <v>8219</v>
      </c>
      <c r="E10">
        <v>12</v>
      </c>
    </row>
    <row r="11" spans="1:9" x14ac:dyDescent="0.3">
      <c r="A11" t="s">
        <v>8221</v>
      </c>
      <c r="B11">
        <v>10</v>
      </c>
      <c r="D11" t="s">
        <v>8219</v>
      </c>
      <c r="E11">
        <v>20</v>
      </c>
    </row>
    <row r="12" spans="1:9" x14ac:dyDescent="0.3">
      <c r="A12" t="s">
        <v>8221</v>
      </c>
      <c r="B12">
        <v>10</v>
      </c>
      <c r="D12" t="s">
        <v>8219</v>
      </c>
      <c r="E12">
        <v>19</v>
      </c>
    </row>
    <row r="13" spans="1:9" x14ac:dyDescent="0.3">
      <c r="A13" t="s">
        <v>8221</v>
      </c>
      <c r="B13">
        <v>1</v>
      </c>
      <c r="D13" t="s">
        <v>8219</v>
      </c>
      <c r="E13">
        <v>75</v>
      </c>
    </row>
    <row r="14" spans="1:9" x14ac:dyDescent="0.3">
      <c r="A14" t="s">
        <v>8221</v>
      </c>
      <c r="B14">
        <v>0</v>
      </c>
      <c r="D14" t="s">
        <v>8219</v>
      </c>
      <c r="E14">
        <v>827</v>
      </c>
    </row>
    <row r="15" spans="1:9" x14ac:dyDescent="0.3">
      <c r="A15" t="s">
        <v>8221</v>
      </c>
      <c r="B15">
        <v>0</v>
      </c>
      <c r="D15" t="s">
        <v>8219</v>
      </c>
      <c r="E15">
        <v>51</v>
      </c>
    </row>
    <row r="16" spans="1:9" x14ac:dyDescent="0.3">
      <c r="A16" t="s">
        <v>8221</v>
      </c>
      <c r="B16">
        <v>0</v>
      </c>
      <c r="D16" t="s">
        <v>8219</v>
      </c>
      <c r="E16">
        <v>41</v>
      </c>
    </row>
    <row r="17" spans="1:5" x14ac:dyDescent="0.3">
      <c r="A17" t="s">
        <v>8221</v>
      </c>
      <c r="B17">
        <v>26</v>
      </c>
      <c r="D17" t="s">
        <v>8219</v>
      </c>
      <c r="E17">
        <v>98</v>
      </c>
    </row>
    <row r="18" spans="1:5" x14ac:dyDescent="0.3">
      <c r="A18" t="s">
        <v>8221</v>
      </c>
      <c r="B18">
        <v>0</v>
      </c>
      <c r="D18" t="s">
        <v>8219</v>
      </c>
      <c r="E18">
        <v>70</v>
      </c>
    </row>
    <row r="19" spans="1:5" x14ac:dyDescent="0.3">
      <c r="A19" t="s">
        <v>8221</v>
      </c>
      <c r="B19">
        <v>7</v>
      </c>
      <c r="D19" t="s">
        <v>8219</v>
      </c>
      <c r="E19">
        <v>36</v>
      </c>
    </row>
    <row r="20" spans="1:5" x14ac:dyDescent="0.3">
      <c r="A20" t="s">
        <v>8221</v>
      </c>
      <c r="B20">
        <v>0</v>
      </c>
      <c r="D20" t="s">
        <v>8219</v>
      </c>
      <c r="E20">
        <v>342</v>
      </c>
    </row>
    <row r="21" spans="1:5" x14ac:dyDescent="0.3">
      <c r="A21" t="s">
        <v>8221</v>
      </c>
      <c r="B21">
        <v>2</v>
      </c>
      <c r="D21" t="s">
        <v>8219</v>
      </c>
      <c r="E21">
        <v>22</v>
      </c>
    </row>
    <row r="22" spans="1:5" x14ac:dyDescent="0.3">
      <c r="A22" t="s">
        <v>8221</v>
      </c>
      <c r="B22">
        <v>13</v>
      </c>
      <c r="D22" t="s">
        <v>8219</v>
      </c>
      <c r="E22">
        <v>25</v>
      </c>
    </row>
    <row r="23" spans="1:5" x14ac:dyDescent="0.3">
      <c r="A23" t="s">
        <v>8221</v>
      </c>
      <c r="B23">
        <v>4</v>
      </c>
      <c r="D23" t="s">
        <v>8219</v>
      </c>
      <c r="E23">
        <v>101</v>
      </c>
    </row>
    <row r="24" spans="1:5" x14ac:dyDescent="0.3">
      <c r="A24" t="s">
        <v>8221</v>
      </c>
      <c r="B24">
        <v>0</v>
      </c>
      <c r="D24" t="s">
        <v>8219</v>
      </c>
      <c r="E24">
        <v>8</v>
      </c>
    </row>
    <row r="25" spans="1:5" x14ac:dyDescent="0.3">
      <c r="A25" t="s">
        <v>8221</v>
      </c>
      <c r="B25">
        <v>12</v>
      </c>
      <c r="D25" t="s">
        <v>8219</v>
      </c>
      <c r="E25">
        <v>23</v>
      </c>
    </row>
    <row r="26" spans="1:5" x14ac:dyDescent="0.3">
      <c r="A26" t="s">
        <v>8221</v>
      </c>
      <c r="B26">
        <v>2</v>
      </c>
      <c r="D26" t="s">
        <v>8219</v>
      </c>
      <c r="E26">
        <v>574</v>
      </c>
    </row>
    <row r="27" spans="1:5" x14ac:dyDescent="0.3">
      <c r="A27" t="s">
        <v>8221</v>
      </c>
      <c r="B27">
        <v>10</v>
      </c>
      <c r="D27" t="s">
        <v>8219</v>
      </c>
      <c r="E27">
        <v>14</v>
      </c>
    </row>
    <row r="28" spans="1:5" x14ac:dyDescent="0.3">
      <c r="A28" t="s">
        <v>8221</v>
      </c>
      <c r="B28">
        <v>0</v>
      </c>
      <c r="D28" t="s">
        <v>8219</v>
      </c>
      <c r="E28">
        <v>19</v>
      </c>
    </row>
    <row r="29" spans="1:5" x14ac:dyDescent="0.3">
      <c r="A29" t="s">
        <v>8221</v>
      </c>
      <c r="B29">
        <v>5</v>
      </c>
      <c r="D29" t="s">
        <v>8219</v>
      </c>
      <c r="E29">
        <v>150</v>
      </c>
    </row>
    <row r="30" spans="1:5" x14ac:dyDescent="0.3">
      <c r="A30" t="s">
        <v>8221</v>
      </c>
      <c r="B30">
        <v>0</v>
      </c>
      <c r="D30" t="s">
        <v>8219</v>
      </c>
      <c r="E30">
        <v>71</v>
      </c>
    </row>
    <row r="31" spans="1:5" x14ac:dyDescent="0.3">
      <c r="A31" t="s">
        <v>8221</v>
      </c>
      <c r="B31">
        <v>5</v>
      </c>
      <c r="D31" t="s">
        <v>8219</v>
      </c>
      <c r="E31">
        <v>117</v>
      </c>
    </row>
    <row r="32" spans="1:5" x14ac:dyDescent="0.3">
      <c r="A32" t="s">
        <v>8221</v>
      </c>
      <c r="B32">
        <v>1</v>
      </c>
      <c r="D32" t="s">
        <v>8219</v>
      </c>
      <c r="E32">
        <v>53</v>
      </c>
    </row>
    <row r="33" spans="1:5" x14ac:dyDescent="0.3">
      <c r="A33" t="s">
        <v>8221</v>
      </c>
      <c r="B33">
        <v>3</v>
      </c>
      <c r="D33" t="s">
        <v>8219</v>
      </c>
      <c r="E33">
        <v>1</v>
      </c>
    </row>
    <row r="34" spans="1:5" x14ac:dyDescent="0.3">
      <c r="A34" t="s">
        <v>8221</v>
      </c>
      <c r="B34">
        <v>3</v>
      </c>
      <c r="D34" t="s">
        <v>8219</v>
      </c>
      <c r="E34">
        <v>89</v>
      </c>
    </row>
    <row r="35" spans="1:5" x14ac:dyDescent="0.3">
      <c r="A35" t="s">
        <v>8221</v>
      </c>
      <c r="B35">
        <v>0</v>
      </c>
      <c r="D35" t="s">
        <v>8219</v>
      </c>
      <c r="E35">
        <v>64</v>
      </c>
    </row>
    <row r="36" spans="1:5" x14ac:dyDescent="0.3">
      <c r="A36" t="s">
        <v>8221</v>
      </c>
      <c r="B36">
        <v>3</v>
      </c>
      <c r="D36" t="s">
        <v>8219</v>
      </c>
      <c r="E36">
        <v>68</v>
      </c>
    </row>
    <row r="37" spans="1:5" x14ac:dyDescent="0.3">
      <c r="A37" t="s">
        <v>8221</v>
      </c>
      <c r="B37">
        <v>0</v>
      </c>
      <c r="D37" t="s">
        <v>8219</v>
      </c>
      <c r="E37">
        <v>28</v>
      </c>
    </row>
    <row r="38" spans="1:5" x14ac:dyDescent="0.3">
      <c r="A38" t="s">
        <v>8221</v>
      </c>
      <c r="B38">
        <v>19</v>
      </c>
      <c r="D38" t="s">
        <v>8219</v>
      </c>
      <c r="E38">
        <v>44</v>
      </c>
    </row>
    <row r="39" spans="1:5" x14ac:dyDescent="0.3">
      <c r="A39" t="s">
        <v>8221</v>
      </c>
      <c r="B39">
        <v>8</v>
      </c>
      <c r="D39" t="s">
        <v>8219</v>
      </c>
      <c r="E39">
        <v>253</v>
      </c>
    </row>
    <row r="40" spans="1:5" x14ac:dyDescent="0.3">
      <c r="A40" t="s">
        <v>8221</v>
      </c>
      <c r="B40">
        <v>6</v>
      </c>
      <c r="D40" t="s">
        <v>8219</v>
      </c>
      <c r="E40">
        <v>66</v>
      </c>
    </row>
    <row r="41" spans="1:5" x14ac:dyDescent="0.3">
      <c r="A41" t="s">
        <v>8221</v>
      </c>
      <c r="B41">
        <v>0</v>
      </c>
      <c r="D41" t="s">
        <v>8219</v>
      </c>
      <c r="E41">
        <v>217</v>
      </c>
    </row>
    <row r="42" spans="1:5" x14ac:dyDescent="0.3">
      <c r="A42" t="s">
        <v>8221</v>
      </c>
      <c r="B42">
        <v>18</v>
      </c>
      <c r="D42" t="s">
        <v>8219</v>
      </c>
      <c r="E42">
        <v>16</v>
      </c>
    </row>
    <row r="43" spans="1:5" x14ac:dyDescent="0.3">
      <c r="A43" t="s">
        <v>8221</v>
      </c>
      <c r="B43">
        <v>7</v>
      </c>
      <c r="D43" t="s">
        <v>8219</v>
      </c>
      <c r="E43">
        <v>19</v>
      </c>
    </row>
    <row r="44" spans="1:5" x14ac:dyDescent="0.3">
      <c r="A44" t="s">
        <v>8221</v>
      </c>
      <c r="B44">
        <v>0</v>
      </c>
      <c r="D44" t="s">
        <v>8219</v>
      </c>
      <c r="E44">
        <v>169</v>
      </c>
    </row>
    <row r="45" spans="1:5" x14ac:dyDescent="0.3">
      <c r="A45" t="s">
        <v>8221</v>
      </c>
      <c r="B45">
        <v>8</v>
      </c>
      <c r="D45" t="s">
        <v>8219</v>
      </c>
      <c r="E45">
        <v>263</v>
      </c>
    </row>
    <row r="46" spans="1:5" x14ac:dyDescent="0.3">
      <c r="A46" t="s">
        <v>8221</v>
      </c>
      <c r="B46">
        <v>1293</v>
      </c>
      <c r="D46" t="s">
        <v>8219</v>
      </c>
      <c r="E46">
        <v>15</v>
      </c>
    </row>
    <row r="47" spans="1:5" x14ac:dyDescent="0.3">
      <c r="A47" t="s">
        <v>8221</v>
      </c>
      <c r="B47">
        <v>17</v>
      </c>
      <c r="D47" t="s">
        <v>8219</v>
      </c>
      <c r="E47">
        <v>61</v>
      </c>
    </row>
    <row r="48" spans="1:5" x14ac:dyDescent="0.3">
      <c r="A48" t="s">
        <v>8221</v>
      </c>
      <c r="B48">
        <v>0</v>
      </c>
      <c r="D48" t="s">
        <v>8219</v>
      </c>
      <c r="E48">
        <v>45</v>
      </c>
    </row>
    <row r="49" spans="1:5" x14ac:dyDescent="0.3">
      <c r="A49" t="s">
        <v>8221</v>
      </c>
      <c r="B49">
        <v>13</v>
      </c>
      <c r="D49" t="s">
        <v>8219</v>
      </c>
      <c r="E49">
        <v>70</v>
      </c>
    </row>
    <row r="50" spans="1:5" x14ac:dyDescent="0.3">
      <c r="A50" t="s">
        <v>8221</v>
      </c>
      <c r="B50">
        <v>0</v>
      </c>
      <c r="D50" t="s">
        <v>8219</v>
      </c>
      <c r="E50">
        <v>38</v>
      </c>
    </row>
    <row r="51" spans="1:5" x14ac:dyDescent="0.3">
      <c r="A51" t="s">
        <v>8221</v>
      </c>
      <c r="B51">
        <v>0</v>
      </c>
      <c r="D51" t="s">
        <v>8219</v>
      </c>
      <c r="E51">
        <v>87</v>
      </c>
    </row>
    <row r="52" spans="1:5" x14ac:dyDescent="0.3">
      <c r="A52" t="s">
        <v>8221</v>
      </c>
      <c r="B52">
        <v>33</v>
      </c>
      <c r="D52" t="s">
        <v>8219</v>
      </c>
      <c r="E52">
        <v>22</v>
      </c>
    </row>
    <row r="53" spans="1:5" x14ac:dyDescent="0.3">
      <c r="A53" t="s">
        <v>8221</v>
      </c>
      <c r="B53">
        <v>12</v>
      </c>
      <c r="D53" t="s">
        <v>8219</v>
      </c>
      <c r="E53">
        <v>119</v>
      </c>
    </row>
    <row r="54" spans="1:5" x14ac:dyDescent="0.3">
      <c r="A54" t="s">
        <v>8221</v>
      </c>
      <c r="B54">
        <v>1</v>
      </c>
      <c r="D54" t="s">
        <v>8219</v>
      </c>
      <c r="E54">
        <v>52</v>
      </c>
    </row>
    <row r="55" spans="1:5" x14ac:dyDescent="0.3">
      <c r="A55" t="s">
        <v>8221</v>
      </c>
      <c r="B55">
        <v>1</v>
      </c>
      <c r="D55" t="s">
        <v>8219</v>
      </c>
      <c r="E55">
        <v>117</v>
      </c>
    </row>
    <row r="56" spans="1:5" x14ac:dyDescent="0.3">
      <c r="A56" t="s">
        <v>8221</v>
      </c>
      <c r="B56">
        <v>1</v>
      </c>
      <c r="D56" t="s">
        <v>8219</v>
      </c>
      <c r="E56">
        <v>52</v>
      </c>
    </row>
    <row r="57" spans="1:5" x14ac:dyDescent="0.3">
      <c r="A57" t="s">
        <v>8221</v>
      </c>
      <c r="B57">
        <v>1</v>
      </c>
      <c r="D57" t="s">
        <v>8219</v>
      </c>
      <c r="E57">
        <v>86</v>
      </c>
    </row>
    <row r="58" spans="1:5" x14ac:dyDescent="0.3">
      <c r="A58" t="s">
        <v>8221</v>
      </c>
      <c r="B58">
        <v>84</v>
      </c>
      <c r="D58" t="s">
        <v>8219</v>
      </c>
      <c r="E58">
        <v>174</v>
      </c>
    </row>
    <row r="59" spans="1:5" x14ac:dyDescent="0.3">
      <c r="A59" t="s">
        <v>8221</v>
      </c>
      <c r="B59">
        <v>38</v>
      </c>
      <c r="D59" t="s">
        <v>8219</v>
      </c>
      <c r="E59">
        <v>69</v>
      </c>
    </row>
    <row r="60" spans="1:5" x14ac:dyDescent="0.3">
      <c r="A60" t="s">
        <v>8221</v>
      </c>
      <c r="B60">
        <v>1</v>
      </c>
      <c r="D60" t="s">
        <v>8219</v>
      </c>
      <c r="E60">
        <v>75</v>
      </c>
    </row>
    <row r="61" spans="1:5" x14ac:dyDescent="0.3">
      <c r="A61" t="s">
        <v>8221</v>
      </c>
      <c r="B61">
        <v>76</v>
      </c>
      <c r="D61" t="s">
        <v>8219</v>
      </c>
      <c r="E61">
        <v>33</v>
      </c>
    </row>
    <row r="62" spans="1:5" x14ac:dyDescent="0.3">
      <c r="A62" t="s">
        <v>8221</v>
      </c>
      <c r="B62">
        <v>3</v>
      </c>
      <c r="D62" t="s">
        <v>8219</v>
      </c>
      <c r="E62">
        <v>108</v>
      </c>
    </row>
    <row r="63" spans="1:5" x14ac:dyDescent="0.3">
      <c r="A63" t="s">
        <v>8221</v>
      </c>
      <c r="B63">
        <v>0</v>
      </c>
      <c r="D63" t="s">
        <v>8219</v>
      </c>
      <c r="E63">
        <v>23</v>
      </c>
    </row>
    <row r="64" spans="1:5" x14ac:dyDescent="0.3">
      <c r="A64" t="s">
        <v>8221</v>
      </c>
      <c r="B64">
        <v>2</v>
      </c>
      <c r="D64" t="s">
        <v>8219</v>
      </c>
      <c r="E64">
        <v>48</v>
      </c>
    </row>
    <row r="65" spans="1:5" x14ac:dyDescent="0.3">
      <c r="A65" t="s">
        <v>8221</v>
      </c>
      <c r="B65">
        <v>0</v>
      </c>
      <c r="D65" t="s">
        <v>8219</v>
      </c>
      <c r="E65">
        <v>64</v>
      </c>
    </row>
    <row r="66" spans="1:5" x14ac:dyDescent="0.3">
      <c r="A66" t="s">
        <v>8221</v>
      </c>
      <c r="B66">
        <v>0</v>
      </c>
      <c r="D66" t="s">
        <v>8219</v>
      </c>
      <c r="E66">
        <v>24</v>
      </c>
    </row>
    <row r="67" spans="1:5" x14ac:dyDescent="0.3">
      <c r="A67" t="s">
        <v>8221</v>
      </c>
      <c r="B67">
        <v>0</v>
      </c>
      <c r="D67" t="s">
        <v>8219</v>
      </c>
      <c r="E67">
        <v>57</v>
      </c>
    </row>
    <row r="68" spans="1:5" x14ac:dyDescent="0.3">
      <c r="A68" t="s">
        <v>8221</v>
      </c>
      <c r="B68">
        <v>2</v>
      </c>
      <c r="D68" t="s">
        <v>8219</v>
      </c>
      <c r="E68">
        <v>26</v>
      </c>
    </row>
    <row r="69" spans="1:5" x14ac:dyDescent="0.3">
      <c r="A69" t="s">
        <v>8221</v>
      </c>
      <c r="B69">
        <v>0</v>
      </c>
      <c r="D69" t="s">
        <v>8219</v>
      </c>
      <c r="E69">
        <v>20</v>
      </c>
    </row>
    <row r="70" spans="1:5" x14ac:dyDescent="0.3">
      <c r="A70" t="s">
        <v>8221</v>
      </c>
      <c r="B70">
        <v>0</v>
      </c>
      <c r="D70" t="s">
        <v>8219</v>
      </c>
      <c r="E70">
        <v>36</v>
      </c>
    </row>
    <row r="71" spans="1:5" x14ac:dyDescent="0.3">
      <c r="A71" t="s">
        <v>8221</v>
      </c>
      <c r="B71">
        <v>0</v>
      </c>
      <c r="D71" t="s">
        <v>8219</v>
      </c>
      <c r="E71">
        <v>178</v>
      </c>
    </row>
    <row r="72" spans="1:5" x14ac:dyDescent="0.3">
      <c r="A72" t="s">
        <v>8221</v>
      </c>
      <c r="B72">
        <v>2</v>
      </c>
      <c r="D72" t="s">
        <v>8219</v>
      </c>
      <c r="E72">
        <v>17</v>
      </c>
    </row>
    <row r="73" spans="1:5" x14ac:dyDescent="0.3">
      <c r="A73" t="s">
        <v>8221</v>
      </c>
      <c r="B73">
        <v>0</v>
      </c>
      <c r="D73" t="s">
        <v>8219</v>
      </c>
      <c r="E73">
        <v>32</v>
      </c>
    </row>
    <row r="74" spans="1:5" x14ac:dyDescent="0.3">
      <c r="A74" t="s">
        <v>8221</v>
      </c>
      <c r="B74">
        <v>7</v>
      </c>
      <c r="D74" t="s">
        <v>8219</v>
      </c>
      <c r="E74">
        <v>41</v>
      </c>
    </row>
    <row r="75" spans="1:5" x14ac:dyDescent="0.3">
      <c r="A75" t="s">
        <v>8221</v>
      </c>
      <c r="B75">
        <v>0</v>
      </c>
      <c r="D75" t="s">
        <v>8219</v>
      </c>
      <c r="E75">
        <v>18</v>
      </c>
    </row>
    <row r="76" spans="1:5" x14ac:dyDescent="0.3">
      <c r="A76" t="s">
        <v>8221</v>
      </c>
      <c r="B76">
        <v>5</v>
      </c>
      <c r="D76" t="s">
        <v>8219</v>
      </c>
      <c r="E76">
        <v>29</v>
      </c>
    </row>
    <row r="77" spans="1:5" x14ac:dyDescent="0.3">
      <c r="A77" t="s">
        <v>8221</v>
      </c>
      <c r="B77">
        <v>0</v>
      </c>
      <c r="D77" t="s">
        <v>8219</v>
      </c>
      <c r="E77">
        <v>47</v>
      </c>
    </row>
    <row r="78" spans="1:5" x14ac:dyDescent="0.3">
      <c r="A78" t="s">
        <v>8221</v>
      </c>
      <c r="B78">
        <v>0</v>
      </c>
      <c r="D78" t="s">
        <v>8219</v>
      </c>
      <c r="E78">
        <v>15</v>
      </c>
    </row>
    <row r="79" spans="1:5" x14ac:dyDescent="0.3">
      <c r="A79" t="s">
        <v>8221</v>
      </c>
      <c r="B79">
        <v>1</v>
      </c>
      <c r="D79" t="s">
        <v>8219</v>
      </c>
      <c r="E79">
        <v>26</v>
      </c>
    </row>
    <row r="80" spans="1:5" x14ac:dyDescent="0.3">
      <c r="A80" t="s">
        <v>8221</v>
      </c>
      <c r="B80">
        <v>0</v>
      </c>
      <c r="D80" t="s">
        <v>8219</v>
      </c>
      <c r="E80">
        <v>35</v>
      </c>
    </row>
    <row r="81" spans="1:5" x14ac:dyDescent="0.3">
      <c r="A81" t="s">
        <v>8221</v>
      </c>
      <c r="B81">
        <v>5</v>
      </c>
      <c r="D81" t="s">
        <v>8219</v>
      </c>
      <c r="E81">
        <v>41</v>
      </c>
    </row>
    <row r="82" spans="1:5" x14ac:dyDescent="0.3">
      <c r="A82" t="s">
        <v>8221</v>
      </c>
      <c r="B82">
        <v>3</v>
      </c>
      <c r="D82" t="s">
        <v>8219</v>
      </c>
      <c r="E82">
        <v>47</v>
      </c>
    </row>
    <row r="83" spans="1:5" x14ac:dyDescent="0.3">
      <c r="A83" t="s">
        <v>8221</v>
      </c>
      <c r="B83">
        <v>6</v>
      </c>
      <c r="D83" t="s">
        <v>8219</v>
      </c>
      <c r="E83">
        <v>28</v>
      </c>
    </row>
    <row r="84" spans="1:5" x14ac:dyDescent="0.3">
      <c r="A84" t="s">
        <v>8221</v>
      </c>
      <c r="B84">
        <v>12</v>
      </c>
      <c r="D84" t="s">
        <v>8219</v>
      </c>
      <c r="E84">
        <v>100</v>
      </c>
    </row>
    <row r="85" spans="1:5" x14ac:dyDescent="0.3">
      <c r="A85" t="s">
        <v>8221</v>
      </c>
      <c r="B85">
        <v>13</v>
      </c>
      <c r="D85" t="s">
        <v>8219</v>
      </c>
      <c r="E85">
        <v>13</v>
      </c>
    </row>
    <row r="86" spans="1:5" x14ac:dyDescent="0.3">
      <c r="A86" t="s">
        <v>8221</v>
      </c>
      <c r="B86">
        <v>5</v>
      </c>
      <c r="D86" t="s">
        <v>8219</v>
      </c>
      <c r="E86">
        <v>7</v>
      </c>
    </row>
    <row r="87" spans="1:5" x14ac:dyDescent="0.3">
      <c r="A87" t="s">
        <v>8221</v>
      </c>
      <c r="B87">
        <v>2</v>
      </c>
      <c r="D87" t="s">
        <v>8219</v>
      </c>
      <c r="E87">
        <v>21</v>
      </c>
    </row>
    <row r="88" spans="1:5" x14ac:dyDescent="0.3">
      <c r="A88" t="s">
        <v>8221</v>
      </c>
      <c r="B88">
        <v>8</v>
      </c>
      <c r="D88" t="s">
        <v>8219</v>
      </c>
      <c r="E88">
        <v>17</v>
      </c>
    </row>
    <row r="89" spans="1:5" x14ac:dyDescent="0.3">
      <c r="A89" t="s">
        <v>8221</v>
      </c>
      <c r="B89">
        <v>0</v>
      </c>
      <c r="D89" t="s">
        <v>8219</v>
      </c>
      <c r="E89">
        <v>25</v>
      </c>
    </row>
    <row r="90" spans="1:5" x14ac:dyDescent="0.3">
      <c r="A90" t="s">
        <v>8221</v>
      </c>
      <c r="B90">
        <v>13</v>
      </c>
      <c r="D90" t="s">
        <v>8219</v>
      </c>
      <c r="E90">
        <v>60</v>
      </c>
    </row>
    <row r="91" spans="1:5" x14ac:dyDescent="0.3">
      <c r="A91" t="s">
        <v>8221</v>
      </c>
      <c r="B91">
        <v>0</v>
      </c>
      <c r="D91" t="s">
        <v>8219</v>
      </c>
      <c r="E91">
        <v>56</v>
      </c>
    </row>
    <row r="92" spans="1:5" x14ac:dyDescent="0.3">
      <c r="A92" t="s">
        <v>8221</v>
      </c>
      <c r="B92">
        <v>5</v>
      </c>
      <c r="D92" t="s">
        <v>8219</v>
      </c>
      <c r="E92">
        <v>16</v>
      </c>
    </row>
    <row r="93" spans="1:5" x14ac:dyDescent="0.3">
      <c r="A93" t="s">
        <v>8221</v>
      </c>
      <c r="B93">
        <v>8</v>
      </c>
      <c r="D93" t="s">
        <v>8219</v>
      </c>
      <c r="E93">
        <v>46</v>
      </c>
    </row>
    <row r="94" spans="1:5" x14ac:dyDescent="0.3">
      <c r="A94" t="s">
        <v>8221</v>
      </c>
      <c r="B94">
        <v>8</v>
      </c>
      <c r="D94" t="s">
        <v>8219</v>
      </c>
      <c r="E94">
        <v>43</v>
      </c>
    </row>
    <row r="95" spans="1:5" x14ac:dyDescent="0.3">
      <c r="A95" t="s">
        <v>8221</v>
      </c>
      <c r="B95">
        <v>0</v>
      </c>
      <c r="D95" t="s">
        <v>8219</v>
      </c>
      <c r="E95">
        <v>15</v>
      </c>
    </row>
    <row r="96" spans="1:5" x14ac:dyDescent="0.3">
      <c r="A96" t="s">
        <v>8221</v>
      </c>
      <c r="B96">
        <v>2</v>
      </c>
      <c r="D96" t="s">
        <v>8219</v>
      </c>
      <c r="E96">
        <v>12</v>
      </c>
    </row>
    <row r="97" spans="1:5" x14ac:dyDescent="0.3">
      <c r="A97" t="s">
        <v>8221</v>
      </c>
      <c r="B97">
        <v>3</v>
      </c>
      <c r="D97" t="s">
        <v>8219</v>
      </c>
      <c r="E97">
        <v>21</v>
      </c>
    </row>
    <row r="98" spans="1:5" x14ac:dyDescent="0.3">
      <c r="A98" t="s">
        <v>8221</v>
      </c>
      <c r="B98">
        <v>0</v>
      </c>
      <c r="D98" t="s">
        <v>8219</v>
      </c>
      <c r="E98">
        <v>34</v>
      </c>
    </row>
    <row r="99" spans="1:5" x14ac:dyDescent="0.3">
      <c r="A99" t="s">
        <v>8221</v>
      </c>
      <c r="B99">
        <v>0</v>
      </c>
      <c r="D99" t="s">
        <v>8219</v>
      </c>
      <c r="E99">
        <v>8</v>
      </c>
    </row>
    <row r="100" spans="1:5" x14ac:dyDescent="0.3">
      <c r="A100" t="s">
        <v>8221</v>
      </c>
      <c r="B100">
        <v>11</v>
      </c>
      <c r="D100" t="s">
        <v>8219</v>
      </c>
      <c r="E100">
        <v>60</v>
      </c>
    </row>
    <row r="101" spans="1:5" x14ac:dyDescent="0.3">
      <c r="A101" t="s">
        <v>8221</v>
      </c>
      <c r="B101">
        <v>0</v>
      </c>
      <c r="D101" t="s">
        <v>8219</v>
      </c>
      <c r="E101">
        <v>39</v>
      </c>
    </row>
    <row r="102" spans="1:5" x14ac:dyDescent="0.3">
      <c r="A102" t="s">
        <v>8221</v>
      </c>
      <c r="B102">
        <v>1</v>
      </c>
      <c r="D102" t="s">
        <v>8219</v>
      </c>
      <c r="E102">
        <v>26</v>
      </c>
    </row>
    <row r="103" spans="1:5" x14ac:dyDescent="0.3">
      <c r="A103" t="s">
        <v>8221</v>
      </c>
      <c r="B103">
        <v>0</v>
      </c>
      <c r="D103" t="s">
        <v>8219</v>
      </c>
      <c r="E103">
        <v>35</v>
      </c>
    </row>
    <row r="104" spans="1:5" x14ac:dyDescent="0.3">
      <c r="A104" t="s">
        <v>8221</v>
      </c>
      <c r="B104">
        <v>17</v>
      </c>
      <c r="D104" t="s">
        <v>8219</v>
      </c>
      <c r="E104">
        <v>65</v>
      </c>
    </row>
    <row r="105" spans="1:5" x14ac:dyDescent="0.3">
      <c r="A105" t="s">
        <v>8221</v>
      </c>
      <c r="B105">
        <v>2</v>
      </c>
      <c r="D105" t="s">
        <v>8219</v>
      </c>
      <c r="E105">
        <v>49</v>
      </c>
    </row>
    <row r="106" spans="1:5" x14ac:dyDescent="0.3">
      <c r="A106" t="s">
        <v>8221</v>
      </c>
      <c r="B106">
        <v>1</v>
      </c>
      <c r="D106" t="s">
        <v>8219</v>
      </c>
      <c r="E106">
        <v>10</v>
      </c>
    </row>
    <row r="107" spans="1:5" x14ac:dyDescent="0.3">
      <c r="A107" t="s">
        <v>8221</v>
      </c>
      <c r="B107">
        <v>2</v>
      </c>
      <c r="D107" t="s">
        <v>8219</v>
      </c>
      <c r="E107">
        <v>60</v>
      </c>
    </row>
    <row r="108" spans="1:5" x14ac:dyDescent="0.3">
      <c r="A108" t="s">
        <v>8221</v>
      </c>
      <c r="B108">
        <v>16</v>
      </c>
      <c r="D108" t="s">
        <v>8219</v>
      </c>
      <c r="E108">
        <v>27</v>
      </c>
    </row>
    <row r="109" spans="1:5" x14ac:dyDescent="0.3">
      <c r="A109" t="s">
        <v>8221</v>
      </c>
      <c r="B109">
        <v>1</v>
      </c>
      <c r="D109" t="s">
        <v>8219</v>
      </c>
      <c r="E109">
        <v>69</v>
      </c>
    </row>
    <row r="110" spans="1:5" x14ac:dyDescent="0.3">
      <c r="A110" t="s">
        <v>8221</v>
      </c>
      <c r="B110">
        <v>4</v>
      </c>
      <c r="D110" t="s">
        <v>8219</v>
      </c>
      <c r="E110">
        <v>47</v>
      </c>
    </row>
    <row r="111" spans="1:5" x14ac:dyDescent="0.3">
      <c r="A111" t="s">
        <v>8221</v>
      </c>
      <c r="B111">
        <v>5</v>
      </c>
      <c r="D111" t="s">
        <v>8219</v>
      </c>
      <c r="E111">
        <v>47</v>
      </c>
    </row>
    <row r="112" spans="1:5" x14ac:dyDescent="0.3">
      <c r="A112" t="s">
        <v>8221</v>
      </c>
      <c r="B112">
        <v>7</v>
      </c>
      <c r="D112" t="s">
        <v>8219</v>
      </c>
      <c r="E112">
        <v>26</v>
      </c>
    </row>
    <row r="113" spans="1:5" x14ac:dyDescent="0.3">
      <c r="A113" t="s">
        <v>8221</v>
      </c>
      <c r="B113">
        <v>0</v>
      </c>
      <c r="D113" t="s">
        <v>8219</v>
      </c>
      <c r="E113">
        <v>53</v>
      </c>
    </row>
    <row r="114" spans="1:5" x14ac:dyDescent="0.3">
      <c r="A114" t="s">
        <v>8221</v>
      </c>
      <c r="B114">
        <v>12</v>
      </c>
      <c r="D114" t="s">
        <v>8219</v>
      </c>
      <c r="E114">
        <v>81</v>
      </c>
    </row>
    <row r="115" spans="1:5" x14ac:dyDescent="0.3">
      <c r="A115" t="s">
        <v>8221</v>
      </c>
      <c r="B115">
        <v>2</v>
      </c>
      <c r="D115" t="s">
        <v>8219</v>
      </c>
      <c r="E115">
        <v>78</v>
      </c>
    </row>
    <row r="116" spans="1:5" x14ac:dyDescent="0.3">
      <c r="A116" t="s">
        <v>8221</v>
      </c>
      <c r="B116">
        <v>5</v>
      </c>
      <c r="D116" t="s">
        <v>8219</v>
      </c>
      <c r="E116">
        <v>35</v>
      </c>
    </row>
    <row r="117" spans="1:5" x14ac:dyDescent="0.3">
      <c r="A117" t="s">
        <v>8221</v>
      </c>
      <c r="B117">
        <v>2</v>
      </c>
      <c r="D117" t="s">
        <v>8219</v>
      </c>
      <c r="E117">
        <v>22</v>
      </c>
    </row>
    <row r="118" spans="1:5" x14ac:dyDescent="0.3">
      <c r="A118" t="s">
        <v>8221</v>
      </c>
      <c r="B118">
        <v>3</v>
      </c>
      <c r="D118" t="s">
        <v>8219</v>
      </c>
      <c r="E118">
        <v>57</v>
      </c>
    </row>
    <row r="119" spans="1:5" x14ac:dyDescent="0.3">
      <c r="A119" t="s">
        <v>8221</v>
      </c>
      <c r="B119">
        <v>0</v>
      </c>
      <c r="D119" t="s">
        <v>8219</v>
      </c>
      <c r="E119">
        <v>27</v>
      </c>
    </row>
    <row r="120" spans="1:5" x14ac:dyDescent="0.3">
      <c r="A120" t="s">
        <v>8221</v>
      </c>
      <c r="B120">
        <v>49</v>
      </c>
      <c r="D120" t="s">
        <v>8219</v>
      </c>
      <c r="E120">
        <v>39</v>
      </c>
    </row>
    <row r="121" spans="1:5" x14ac:dyDescent="0.3">
      <c r="A121" t="s">
        <v>8221</v>
      </c>
      <c r="B121">
        <v>1</v>
      </c>
      <c r="D121" t="s">
        <v>8219</v>
      </c>
      <c r="E121">
        <v>37</v>
      </c>
    </row>
    <row r="122" spans="1:5" x14ac:dyDescent="0.3">
      <c r="A122" t="s">
        <v>8221</v>
      </c>
      <c r="B122">
        <v>2</v>
      </c>
      <c r="D122" t="s">
        <v>8219</v>
      </c>
      <c r="E122">
        <v>137</v>
      </c>
    </row>
    <row r="123" spans="1:5" x14ac:dyDescent="0.3">
      <c r="A123" t="s">
        <v>8221</v>
      </c>
      <c r="B123">
        <v>0</v>
      </c>
      <c r="D123" t="s">
        <v>8219</v>
      </c>
      <c r="E123">
        <v>376</v>
      </c>
    </row>
    <row r="124" spans="1:5" x14ac:dyDescent="0.3">
      <c r="A124" t="s">
        <v>8221</v>
      </c>
      <c r="B124">
        <v>0</v>
      </c>
      <c r="D124" t="s">
        <v>8219</v>
      </c>
      <c r="E124">
        <v>202</v>
      </c>
    </row>
    <row r="125" spans="1:5" x14ac:dyDescent="0.3">
      <c r="A125" t="s">
        <v>8221</v>
      </c>
      <c r="B125">
        <v>11</v>
      </c>
      <c r="D125" t="s">
        <v>8219</v>
      </c>
      <c r="E125">
        <v>328</v>
      </c>
    </row>
    <row r="126" spans="1:5" x14ac:dyDescent="0.3">
      <c r="A126" t="s">
        <v>8221</v>
      </c>
      <c r="B126">
        <v>1</v>
      </c>
      <c r="D126" t="s">
        <v>8219</v>
      </c>
      <c r="E126">
        <v>84</v>
      </c>
    </row>
    <row r="127" spans="1:5" x14ac:dyDescent="0.3">
      <c r="A127" t="s">
        <v>8221</v>
      </c>
      <c r="B127">
        <v>8</v>
      </c>
      <c r="D127" t="s">
        <v>8219</v>
      </c>
      <c r="E127">
        <v>96</v>
      </c>
    </row>
    <row r="128" spans="1:5" x14ac:dyDescent="0.3">
      <c r="A128" t="s">
        <v>8221</v>
      </c>
      <c r="B128">
        <v>5</v>
      </c>
      <c r="D128" t="s">
        <v>8219</v>
      </c>
      <c r="E128">
        <v>223</v>
      </c>
    </row>
    <row r="129" spans="1:5" x14ac:dyDescent="0.3">
      <c r="A129" t="s">
        <v>8221</v>
      </c>
      <c r="B129">
        <v>39</v>
      </c>
      <c r="D129" t="s">
        <v>8219</v>
      </c>
      <c r="E129">
        <v>62</v>
      </c>
    </row>
    <row r="130" spans="1:5" x14ac:dyDescent="0.3">
      <c r="A130" t="s">
        <v>8221</v>
      </c>
      <c r="B130">
        <v>0</v>
      </c>
      <c r="D130" t="s">
        <v>8219</v>
      </c>
      <c r="E130">
        <v>146</v>
      </c>
    </row>
    <row r="131" spans="1:5" x14ac:dyDescent="0.3">
      <c r="A131" t="s">
        <v>8221</v>
      </c>
      <c r="B131">
        <v>0</v>
      </c>
      <c r="D131" t="s">
        <v>8219</v>
      </c>
      <c r="E131">
        <v>235</v>
      </c>
    </row>
    <row r="132" spans="1:5" x14ac:dyDescent="0.3">
      <c r="A132" t="s">
        <v>8221</v>
      </c>
      <c r="B132">
        <v>2</v>
      </c>
      <c r="D132" t="s">
        <v>8219</v>
      </c>
      <c r="E132">
        <v>437</v>
      </c>
    </row>
    <row r="133" spans="1:5" x14ac:dyDescent="0.3">
      <c r="A133" t="s">
        <v>8221</v>
      </c>
      <c r="B133">
        <v>170</v>
      </c>
      <c r="D133" t="s">
        <v>8219</v>
      </c>
      <c r="E133">
        <v>77</v>
      </c>
    </row>
    <row r="134" spans="1:5" x14ac:dyDescent="0.3">
      <c r="A134" t="s">
        <v>8221</v>
      </c>
      <c r="B134">
        <v>5</v>
      </c>
      <c r="D134" t="s">
        <v>8219</v>
      </c>
      <c r="E134">
        <v>108</v>
      </c>
    </row>
    <row r="135" spans="1:5" x14ac:dyDescent="0.3">
      <c r="A135" t="s">
        <v>8221</v>
      </c>
      <c r="B135">
        <v>14</v>
      </c>
      <c r="D135" t="s">
        <v>8219</v>
      </c>
      <c r="E135">
        <v>7</v>
      </c>
    </row>
    <row r="136" spans="1:5" x14ac:dyDescent="0.3">
      <c r="A136" t="s">
        <v>8221</v>
      </c>
      <c r="B136">
        <v>1</v>
      </c>
      <c r="D136" t="s">
        <v>8219</v>
      </c>
      <c r="E136">
        <v>314</v>
      </c>
    </row>
    <row r="137" spans="1:5" x14ac:dyDescent="0.3">
      <c r="A137" t="s">
        <v>8221</v>
      </c>
      <c r="B137">
        <v>0</v>
      </c>
      <c r="D137" t="s">
        <v>8219</v>
      </c>
      <c r="E137">
        <v>188</v>
      </c>
    </row>
    <row r="138" spans="1:5" x14ac:dyDescent="0.3">
      <c r="A138" t="s">
        <v>8221</v>
      </c>
      <c r="B138">
        <v>124</v>
      </c>
      <c r="D138" t="s">
        <v>8219</v>
      </c>
      <c r="E138">
        <v>275</v>
      </c>
    </row>
    <row r="139" spans="1:5" x14ac:dyDescent="0.3">
      <c r="A139" t="s">
        <v>8221</v>
      </c>
      <c r="B139">
        <v>0</v>
      </c>
      <c r="D139" t="s">
        <v>8219</v>
      </c>
      <c r="E139">
        <v>560</v>
      </c>
    </row>
    <row r="140" spans="1:5" x14ac:dyDescent="0.3">
      <c r="A140" t="s">
        <v>8221</v>
      </c>
      <c r="B140">
        <v>0</v>
      </c>
      <c r="D140" t="s">
        <v>8219</v>
      </c>
      <c r="E140">
        <v>688</v>
      </c>
    </row>
    <row r="141" spans="1:5" x14ac:dyDescent="0.3">
      <c r="A141" t="s">
        <v>8221</v>
      </c>
      <c r="B141">
        <v>55</v>
      </c>
      <c r="D141" t="s">
        <v>8219</v>
      </c>
      <c r="E141">
        <v>942</v>
      </c>
    </row>
    <row r="142" spans="1:5" x14ac:dyDescent="0.3">
      <c r="A142" t="s">
        <v>8221</v>
      </c>
      <c r="B142">
        <v>140</v>
      </c>
      <c r="D142" t="s">
        <v>8219</v>
      </c>
      <c r="E142">
        <v>88</v>
      </c>
    </row>
    <row r="143" spans="1:5" x14ac:dyDescent="0.3">
      <c r="A143" t="s">
        <v>8221</v>
      </c>
      <c r="B143">
        <v>21</v>
      </c>
      <c r="D143" t="s">
        <v>8219</v>
      </c>
      <c r="E143">
        <v>220</v>
      </c>
    </row>
    <row r="144" spans="1:5" x14ac:dyDescent="0.3">
      <c r="A144" t="s">
        <v>8221</v>
      </c>
      <c r="B144">
        <v>1</v>
      </c>
      <c r="D144" t="s">
        <v>8219</v>
      </c>
      <c r="E144">
        <v>145</v>
      </c>
    </row>
    <row r="145" spans="1:5" x14ac:dyDescent="0.3">
      <c r="A145" t="s">
        <v>8221</v>
      </c>
      <c r="B145">
        <v>147</v>
      </c>
      <c r="D145" t="s">
        <v>8219</v>
      </c>
      <c r="E145">
        <v>963</v>
      </c>
    </row>
    <row r="146" spans="1:5" x14ac:dyDescent="0.3">
      <c r="A146" t="s">
        <v>8221</v>
      </c>
      <c r="B146">
        <v>11</v>
      </c>
      <c r="D146" t="s">
        <v>8219</v>
      </c>
      <c r="E146">
        <v>91</v>
      </c>
    </row>
    <row r="147" spans="1:5" x14ac:dyDescent="0.3">
      <c r="A147" t="s">
        <v>8221</v>
      </c>
      <c r="B147">
        <v>125</v>
      </c>
      <c r="D147" t="s">
        <v>8219</v>
      </c>
      <c r="E147">
        <v>58</v>
      </c>
    </row>
    <row r="148" spans="1:5" x14ac:dyDescent="0.3">
      <c r="A148" t="s">
        <v>8221</v>
      </c>
      <c r="B148">
        <v>1</v>
      </c>
      <c r="D148" t="s">
        <v>8219</v>
      </c>
      <c r="E148">
        <v>36</v>
      </c>
    </row>
    <row r="149" spans="1:5" x14ac:dyDescent="0.3">
      <c r="A149" t="s">
        <v>8221</v>
      </c>
      <c r="B149">
        <v>0</v>
      </c>
      <c r="D149" t="s">
        <v>8219</v>
      </c>
      <c r="E149">
        <v>165</v>
      </c>
    </row>
    <row r="150" spans="1:5" x14ac:dyDescent="0.3">
      <c r="A150" t="s">
        <v>8221</v>
      </c>
      <c r="B150">
        <v>0</v>
      </c>
      <c r="D150" t="s">
        <v>8219</v>
      </c>
      <c r="E150">
        <v>111</v>
      </c>
    </row>
    <row r="151" spans="1:5" x14ac:dyDescent="0.3">
      <c r="A151" t="s">
        <v>8221</v>
      </c>
      <c r="B151">
        <v>3</v>
      </c>
      <c r="D151" t="s">
        <v>8219</v>
      </c>
      <c r="E151">
        <v>1596</v>
      </c>
    </row>
    <row r="152" spans="1:5" x14ac:dyDescent="0.3">
      <c r="A152" t="s">
        <v>8221</v>
      </c>
      <c r="B152">
        <v>0</v>
      </c>
      <c r="D152" t="s">
        <v>8219</v>
      </c>
      <c r="E152">
        <v>61</v>
      </c>
    </row>
    <row r="153" spans="1:5" x14ac:dyDescent="0.3">
      <c r="A153" t="s">
        <v>8221</v>
      </c>
      <c r="B153">
        <v>0</v>
      </c>
      <c r="D153" t="s">
        <v>8219</v>
      </c>
      <c r="E153">
        <v>287</v>
      </c>
    </row>
    <row r="154" spans="1:5" x14ac:dyDescent="0.3">
      <c r="A154" t="s">
        <v>8221</v>
      </c>
      <c r="B154">
        <v>0</v>
      </c>
      <c r="D154" t="s">
        <v>8219</v>
      </c>
      <c r="E154">
        <v>65</v>
      </c>
    </row>
    <row r="155" spans="1:5" x14ac:dyDescent="0.3">
      <c r="A155" t="s">
        <v>8221</v>
      </c>
      <c r="B155">
        <v>0</v>
      </c>
      <c r="D155" t="s">
        <v>8219</v>
      </c>
      <c r="E155">
        <v>118</v>
      </c>
    </row>
    <row r="156" spans="1:5" x14ac:dyDescent="0.3">
      <c r="A156" t="s">
        <v>8221</v>
      </c>
      <c r="B156">
        <v>3</v>
      </c>
      <c r="D156" t="s">
        <v>8219</v>
      </c>
      <c r="E156">
        <v>113</v>
      </c>
    </row>
    <row r="157" spans="1:5" x14ac:dyDescent="0.3">
      <c r="A157" t="s">
        <v>8221</v>
      </c>
      <c r="B157">
        <v>0</v>
      </c>
      <c r="D157" t="s">
        <v>8219</v>
      </c>
      <c r="E157">
        <v>332</v>
      </c>
    </row>
    <row r="158" spans="1:5" x14ac:dyDescent="0.3">
      <c r="A158" t="s">
        <v>8221</v>
      </c>
      <c r="B158">
        <v>1</v>
      </c>
      <c r="D158" t="s">
        <v>8219</v>
      </c>
      <c r="E158">
        <v>62</v>
      </c>
    </row>
    <row r="159" spans="1:5" x14ac:dyDescent="0.3">
      <c r="A159" t="s">
        <v>8221</v>
      </c>
      <c r="B159">
        <v>3</v>
      </c>
      <c r="D159" t="s">
        <v>8219</v>
      </c>
      <c r="E159">
        <v>951</v>
      </c>
    </row>
    <row r="160" spans="1:5" x14ac:dyDescent="0.3">
      <c r="A160" t="s">
        <v>8221</v>
      </c>
      <c r="B160">
        <v>22</v>
      </c>
      <c r="D160" t="s">
        <v>8219</v>
      </c>
      <c r="E160">
        <v>415</v>
      </c>
    </row>
    <row r="161" spans="1:5" x14ac:dyDescent="0.3">
      <c r="A161" t="s">
        <v>8221</v>
      </c>
      <c r="B161">
        <v>26</v>
      </c>
      <c r="D161" t="s">
        <v>8219</v>
      </c>
      <c r="E161">
        <v>305</v>
      </c>
    </row>
    <row r="162" spans="1:5" x14ac:dyDescent="0.3">
      <c r="A162" t="s">
        <v>8221</v>
      </c>
      <c r="B162">
        <v>4</v>
      </c>
      <c r="D162" t="s">
        <v>8219</v>
      </c>
      <c r="E162">
        <v>2139</v>
      </c>
    </row>
    <row r="163" spans="1:5" x14ac:dyDescent="0.3">
      <c r="A163" t="s">
        <v>8221</v>
      </c>
      <c r="B163">
        <v>0</v>
      </c>
      <c r="D163" t="s">
        <v>8219</v>
      </c>
      <c r="E163">
        <v>79</v>
      </c>
    </row>
    <row r="164" spans="1:5" x14ac:dyDescent="0.3">
      <c r="A164" t="s">
        <v>8221</v>
      </c>
      <c r="B164">
        <v>4</v>
      </c>
      <c r="D164" t="s">
        <v>8219</v>
      </c>
      <c r="E164">
        <v>179</v>
      </c>
    </row>
    <row r="165" spans="1:5" x14ac:dyDescent="0.3">
      <c r="A165" t="s">
        <v>8221</v>
      </c>
      <c r="B165">
        <v>9</v>
      </c>
      <c r="D165" t="s">
        <v>8219</v>
      </c>
      <c r="E165">
        <v>202</v>
      </c>
    </row>
    <row r="166" spans="1:5" x14ac:dyDescent="0.3">
      <c r="A166" t="s">
        <v>8221</v>
      </c>
      <c r="B166">
        <v>5</v>
      </c>
      <c r="D166" t="s">
        <v>8219</v>
      </c>
      <c r="E166">
        <v>760</v>
      </c>
    </row>
    <row r="167" spans="1:5" x14ac:dyDescent="0.3">
      <c r="A167" t="s">
        <v>8221</v>
      </c>
      <c r="B167">
        <v>14</v>
      </c>
      <c r="D167" t="s">
        <v>8219</v>
      </c>
      <c r="E167">
        <v>563</v>
      </c>
    </row>
    <row r="168" spans="1:5" x14ac:dyDescent="0.3">
      <c r="A168" t="s">
        <v>8221</v>
      </c>
      <c r="B168">
        <v>1</v>
      </c>
      <c r="D168" t="s">
        <v>8219</v>
      </c>
      <c r="E168">
        <v>135</v>
      </c>
    </row>
    <row r="169" spans="1:5" x14ac:dyDescent="0.3">
      <c r="A169" t="s">
        <v>8221</v>
      </c>
      <c r="B169">
        <v>10</v>
      </c>
      <c r="D169" t="s">
        <v>8219</v>
      </c>
      <c r="E169">
        <v>290</v>
      </c>
    </row>
    <row r="170" spans="1:5" x14ac:dyDescent="0.3">
      <c r="A170" t="s">
        <v>8221</v>
      </c>
      <c r="B170">
        <v>3</v>
      </c>
      <c r="D170" t="s">
        <v>8219</v>
      </c>
      <c r="E170">
        <v>447</v>
      </c>
    </row>
    <row r="171" spans="1:5" x14ac:dyDescent="0.3">
      <c r="A171" t="s">
        <v>8221</v>
      </c>
      <c r="B171">
        <v>1</v>
      </c>
      <c r="D171" t="s">
        <v>8219</v>
      </c>
      <c r="E171">
        <v>232</v>
      </c>
    </row>
    <row r="172" spans="1:5" x14ac:dyDescent="0.3">
      <c r="A172" t="s">
        <v>8221</v>
      </c>
      <c r="B172">
        <v>0</v>
      </c>
      <c r="D172" t="s">
        <v>8219</v>
      </c>
      <c r="E172">
        <v>168</v>
      </c>
    </row>
    <row r="173" spans="1:5" x14ac:dyDescent="0.3">
      <c r="A173" t="s">
        <v>8221</v>
      </c>
      <c r="B173">
        <v>5</v>
      </c>
      <c r="D173" t="s">
        <v>8219</v>
      </c>
      <c r="E173">
        <v>128</v>
      </c>
    </row>
    <row r="174" spans="1:5" x14ac:dyDescent="0.3">
      <c r="A174" t="s">
        <v>8221</v>
      </c>
      <c r="B174">
        <v>2</v>
      </c>
      <c r="D174" t="s">
        <v>8219</v>
      </c>
      <c r="E174">
        <v>493</v>
      </c>
    </row>
    <row r="175" spans="1:5" x14ac:dyDescent="0.3">
      <c r="A175" t="s">
        <v>8221</v>
      </c>
      <c r="B175">
        <v>68</v>
      </c>
      <c r="D175" t="s">
        <v>8219</v>
      </c>
      <c r="E175">
        <v>131</v>
      </c>
    </row>
    <row r="176" spans="1:5" x14ac:dyDescent="0.3">
      <c r="A176" t="s">
        <v>8221</v>
      </c>
      <c r="B176">
        <v>3</v>
      </c>
      <c r="D176" t="s">
        <v>8219</v>
      </c>
      <c r="E176">
        <v>50</v>
      </c>
    </row>
    <row r="177" spans="1:5" x14ac:dyDescent="0.3">
      <c r="A177" t="s">
        <v>8221</v>
      </c>
      <c r="B177">
        <v>34</v>
      </c>
      <c r="D177" t="s">
        <v>8219</v>
      </c>
      <c r="E177">
        <v>665</v>
      </c>
    </row>
    <row r="178" spans="1:5" x14ac:dyDescent="0.3">
      <c r="A178" t="s">
        <v>8221</v>
      </c>
      <c r="B178">
        <v>0</v>
      </c>
      <c r="D178" t="s">
        <v>8219</v>
      </c>
      <c r="E178">
        <v>129</v>
      </c>
    </row>
    <row r="179" spans="1:5" x14ac:dyDescent="0.3">
      <c r="A179" t="s">
        <v>8221</v>
      </c>
      <c r="B179">
        <v>3</v>
      </c>
      <c r="D179" t="s">
        <v>8219</v>
      </c>
      <c r="E179">
        <v>142</v>
      </c>
    </row>
    <row r="180" spans="1:5" x14ac:dyDescent="0.3">
      <c r="A180" t="s">
        <v>8221</v>
      </c>
      <c r="B180">
        <v>0</v>
      </c>
      <c r="D180" t="s">
        <v>8219</v>
      </c>
      <c r="E180">
        <v>2436</v>
      </c>
    </row>
    <row r="181" spans="1:5" x14ac:dyDescent="0.3">
      <c r="A181" t="s">
        <v>8221</v>
      </c>
      <c r="B181">
        <v>70</v>
      </c>
      <c r="D181" t="s">
        <v>8219</v>
      </c>
      <c r="E181">
        <v>244</v>
      </c>
    </row>
    <row r="182" spans="1:5" x14ac:dyDescent="0.3">
      <c r="A182" t="s">
        <v>8221</v>
      </c>
      <c r="B182">
        <v>1</v>
      </c>
      <c r="D182" t="s">
        <v>8219</v>
      </c>
      <c r="E182">
        <v>298</v>
      </c>
    </row>
    <row r="183" spans="1:5" x14ac:dyDescent="0.3">
      <c r="A183" t="s">
        <v>8221</v>
      </c>
      <c r="B183">
        <v>1</v>
      </c>
      <c r="D183" t="s">
        <v>8219</v>
      </c>
      <c r="E183">
        <v>251</v>
      </c>
    </row>
    <row r="184" spans="1:5" x14ac:dyDescent="0.3">
      <c r="A184" t="s">
        <v>8221</v>
      </c>
      <c r="B184">
        <v>1</v>
      </c>
      <c r="D184" t="s">
        <v>8219</v>
      </c>
      <c r="E184">
        <v>108</v>
      </c>
    </row>
    <row r="185" spans="1:5" x14ac:dyDescent="0.3">
      <c r="A185" t="s">
        <v>8221</v>
      </c>
      <c r="B185">
        <v>2</v>
      </c>
      <c r="D185" t="s">
        <v>8219</v>
      </c>
      <c r="E185">
        <v>82</v>
      </c>
    </row>
    <row r="186" spans="1:5" x14ac:dyDescent="0.3">
      <c r="A186" t="s">
        <v>8221</v>
      </c>
      <c r="B186">
        <v>2</v>
      </c>
      <c r="D186" t="s">
        <v>8219</v>
      </c>
      <c r="E186">
        <v>74</v>
      </c>
    </row>
    <row r="187" spans="1:5" x14ac:dyDescent="0.3">
      <c r="A187" t="s">
        <v>8221</v>
      </c>
      <c r="B187">
        <v>34</v>
      </c>
      <c r="D187" t="s">
        <v>8219</v>
      </c>
      <c r="E187">
        <v>189</v>
      </c>
    </row>
    <row r="188" spans="1:5" x14ac:dyDescent="0.3">
      <c r="A188" t="s">
        <v>8221</v>
      </c>
      <c r="B188">
        <v>2</v>
      </c>
      <c r="D188" t="s">
        <v>8219</v>
      </c>
      <c r="E188">
        <v>80</v>
      </c>
    </row>
    <row r="189" spans="1:5" x14ac:dyDescent="0.3">
      <c r="A189" t="s">
        <v>8221</v>
      </c>
      <c r="B189">
        <v>0</v>
      </c>
      <c r="D189" t="s">
        <v>8219</v>
      </c>
      <c r="E189">
        <v>576</v>
      </c>
    </row>
    <row r="190" spans="1:5" x14ac:dyDescent="0.3">
      <c r="A190" t="s">
        <v>8221</v>
      </c>
      <c r="B190">
        <v>1</v>
      </c>
      <c r="D190" t="s">
        <v>8219</v>
      </c>
      <c r="E190">
        <v>202</v>
      </c>
    </row>
    <row r="191" spans="1:5" x14ac:dyDescent="0.3">
      <c r="A191" t="s">
        <v>8221</v>
      </c>
      <c r="B191">
        <v>8</v>
      </c>
      <c r="D191" t="s">
        <v>8219</v>
      </c>
      <c r="E191">
        <v>238</v>
      </c>
    </row>
    <row r="192" spans="1:5" x14ac:dyDescent="0.3">
      <c r="A192" t="s">
        <v>8221</v>
      </c>
      <c r="B192">
        <v>4</v>
      </c>
      <c r="D192" t="s">
        <v>8219</v>
      </c>
      <c r="E192">
        <v>36</v>
      </c>
    </row>
    <row r="193" spans="1:5" x14ac:dyDescent="0.3">
      <c r="A193" t="s">
        <v>8221</v>
      </c>
      <c r="B193">
        <v>28</v>
      </c>
      <c r="D193" t="s">
        <v>8219</v>
      </c>
      <c r="E193">
        <v>150</v>
      </c>
    </row>
    <row r="194" spans="1:5" x14ac:dyDescent="0.3">
      <c r="A194" t="s">
        <v>8221</v>
      </c>
      <c r="B194">
        <v>0</v>
      </c>
      <c r="D194" t="s">
        <v>8219</v>
      </c>
      <c r="E194">
        <v>146</v>
      </c>
    </row>
    <row r="195" spans="1:5" x14ac:dyDescent="0.3">
      <c r="A195" t="s">
        <v>8221</v>
      </c>
      <c r="B195">
        <v>6</v>
      </c>
      <c r="D195" t="s">
        <v>8219</v>
      </c>
      <c r="E195">
        <v>222</v>
      </c>
    </row>
    <row r="196" spans="1:5" x14ac:dyDescent="0.3">
      <c r="A196" t="s">
        <v>8221</v>
      </c>
      <c r="B196">
        <v>22</v>
      </c>
      <c r="D196" t="s">
        <v>8219</v>
      </c>
      <c r="E196">
        <v>120</v>
      </c>
    </row>
    <row r="197" spans="1:5" x14ac:dyDescent="0.3">
      <c r="A197" t="s">
        <v>8221</v>
      </c>
      <c r="B197">
        <v>0</v>
      </c>
      <c r="D197" t="s">
        <v>8219</v>
      </c>
      <c r="E197">
        <v>126</v>
      </c>
    </row>
    <row r="198" spans="1:5" x14ac:dyDescent="0.3">
      <c r="A198" t="s">
        <v>8221</v>
      </c>
      <c r="B198">
        <v>1</v>
      </c>
      <c r="D198" t="s">
        <v>8219</v>
      </c>
      <c r="E198">
        <v>158</v>
      </c>
    </row>
    <row r="199" spans="1:5" x14ac:dyDescent="0.3">
      <c r="A199" t="s">
        <v>8221</v>
      </c>
      <c r="B199">
        <v>20</v>
      </c>
      <c r="D199" t="s">
        <v>8219</v>
      </c>
      <c r="E199">
        <v>316</v>
      </c>
    </row>
    <row r="200" spans="1:5" x14ac:dyDescent="0.3">
      <c r="A200" t="s">
        <v>8221</v>
      </c>
      <c r="B200">
        <v>0</v>
      </c>
      <c r="D200" t="s">
        <v>8219</v>
      </c>
      <c r="E200">
        <v>284</v>
      </c>
    </row>
    <row r="201" spans="1:5" x14ac:dyDescent="0.3">
      <c r="A201" t="s">
        <v>8221</v>
      </c>
      <c r="B201">
        <v>1</v>
      </c>
      <c r="D201" t="s">
        <v>8219</v>
      </c>
      <c r="E201">
        <v>51</v>
      </c>
    </row>
    <row r="202" spans="1:5" x14ac:dyDescent="0.3">
      <c r="A202" t="s">
        <v>8221</v>
      </c>
      <c r="B202">
        <v>3</v>
      </c>
      <c r="D202" t="s">
        <v>8219</v>
      </c>
      <c r="E202">
        <v>158</v>
      </c>
    </row>
    <row r="203" spans="1:5" x14ac:dyDescent="0.3">
      <c r="A203" t="s">
        <v>8221</v>
      </c>
      <c r="B203">
        <v>2</v>
      </c>
      <c r="D203" t="s">
        <v>8219</v>
      </c>
      <c r="E203">
        <v>337</v>
      </c>
    </row>
    <row r="204" spans="1:5" x14ac:dyDescent="0.3">
      <c r="A204" t="s">
        <v>8221</v>
      </c>
      <c r="B204">
        <v>0</v>
      </c>
      <c r="D204" t="s">
        <v>8219</v>
      </c>
      <c r="E204">
        <v>186</v>
      </c>
    </row>
    <row r="205" spans="1:5" x14ac:dyDescent="0.3">
      <c r="A205" t="s">
        <v>8221</v>
      </c>
      <c r="B205">
        <v>2</v>
      </c>
      <c r="D205" t="s">
        <v>8219</v>
      </c>
      <c r="E205">
        <v>58</v>
      </c>
    </row>
    <row r="206" spans="1:5" x14ac:dyDescent="0.3">
      <c r="A206" t="s">
        <v>8221</v>
      </c>
      <c r="B206">
        <v>1</v>
      </c>
      <c r="D206" t="s">
        <v>8219</v>
      </c>
      <c r="E206">
        <v>82</v>
      </c>
    </row>
    <row r="207" spans="1:5" x14ac:dyDescent="0.3">
      <c r="A207" t="s">
        <v>8221</v>
      </c>
      <c r="B207">
        <v>0</v>
      </c>
      <c r="D207" t="s">
        <v>8219</v>
      </c>
      <c r="E207">
        <v>736</v>
      </c>
    </row>
    <row r="208" spans="1:5" x14ac:dyDescent="0.3">
      <c r="A208" t="s">
        <v>8221</v>
      </c>
      <c r="B208">
        <v>1</v>
      </c>
      <c r="D208" t="s">
        <v>8219</v>
      </c>
      <c r="E208">
        <v>1151</v>
      </c>
    </row>
    <row r="209" spans="1:5" x14ac:dyDescent="0.3">
      <c r="A209" t="s">
        <v>8221</v>
      </c>
      <c r="B209">
        <v>0</v>
      </c>
      <c r="D209" t="s">
        <v>8219</v>
      </c>
      <c r="E209">
        <v>34</v>
      </c>
    </row>
    <row r="210" spans="1:5" x14ac:dyDescent="0.3">
      <c r="A210" t="s">
        <v>8221</v>
      </c>
      <c r="B210">
        <v>5</v>
      </c>
      <c r="D210" t="s">
        <v>8219</v>
      </c>
      <c r="E210">
        <v>498</v>
      </c>
    </row>
    <row r="211" spans="1:5" x14ac:dyDescent="0.3">
      <c r="A211" t="s">
        <v>8221</v>
      </c>
      <c r="B211">
        <v>1</v>
      </c>
      <c r="D211" t="s">
        <v>8219</v>
      </c>
      <c r="E211">
        <v>167</v>
      </c>
    </row>
    <row r="212" spans="1:5" x14ac:dyDescent="0.3">
      <c r="A212" t="s">
        <v>8221</v>
      </c>
      <c r="B212">
        <v>1</v>
      </c>
      <c r="D212" t="s">
        <v>8219</v>
      </c>
      <c r="E212">
        <v>340</v>
      </c>
    </row>
    <row r="213" spans="1:5" x14ac:dyDescent="0.3">
      <c r="A213" t="s">
        <v>8221</v>
      </c>
      <c r="B213">
        <v>2</v>
      </c>
      <c r="D213" t="s">
        <v>8219</v>
      </c>
      <c r="E213">
        <v>438</v>
      </c>
    </row>
    <row r="214" spans="1:5" x14ac:dyDescent="0.3">
      <c r="A214" t="s">
        <v>8221</v>
      </c>
      <c r="B214">
        <v>0</v>
      </c>
      <c r="D214" t="s">
        <v>8219</v>
      </c>
      <c r="E214">
        <v>555</v>
      </c>
    </row>
    <row r="215" spans="1:5" x14ac:dyDescent="0.3">
      <c r="A215" t="s">
        <v>8221</v>
      </c>
      <c r="B215">
        <v>9</v>
      </c>
      <c r="D215" t="s">
        <v>8219</v>
      </c>
      <c r="E215">
        <v>266</v>
      </c>
    </row>
    <row r="216" spans="1:5" x14ac:dyDescent="0.3">
      <c r="A216" t="s">
        <v>8221</v>
      </c>
      <c r="B216">
        <v>4</v>
      </c>
      <c r="D216" t="s">
        <v>8219</v>
      </c>
      <c r="E216">
        <v>69</v>
      </c>
    </row>
    <row r="217" spans="1:5" x14ac:dyDescent="0.3">
      <c r="A217" t="s">
        <v>8221</v>
      </c>
      <c r="B217">
        <v>4</v>
      </c>
      <c r="D217" t="s">
        <v>8219</v>
      </c>
      <c r="E217">
        <v>80</v>
      </c>
    </row>
    <row r="218" spans="1:5" x14ac:dyDescent="0.3">
      <c r="A218" t="s">
        <v>8221</v>
      </c>
      <c r="B218">
        <v>1</v>
      </c>
      <c r="D218" t="s">
        <v>8219</v>
      </c>
      <c r="E218">
        <v>493</v>
      </c>
    </row>
    <row r="219" spans="1:5" x14ac:dyDescent="0.3">
      <c r="A219" t="s">
        <v>8221</v>
      </c>
      <c r="B219">
        <v>1</v>
      </c>
      <c r="D219" t="s">
        <v>8219</v>
      </c>
      <c r="E219">
        <v>31</v>
      </c>
    </row>
    <row r="220" spans="1:5" x14ac:dyDescent="0.3">
      <c r="A220" t="s">
        <v>8221</v>
      </c>
      <c r="B220">
        <v>7</v>
      </c>
      <c r="D220" t="s">
        <v>8219</v>
      </c>
      <c r="E220">
        <v>236</v>
      </c>
    </row>
    <row r="221" spans="1:5" x14ac:dyDescent="0.3">
      <c r="A221" t="s">
        <v>8221</v>
      </c>
      <c r="B221">
        <v>5</v>
      </c>
      <c r="D221" t="s">
        <v>8219</v>
      </c>
      <c r="E221">
        <v>89</v>
      </c>
    </row>
    <row r="222" spans="1:5" x14ac:dyDescent="0.3">
      <c r="A222" t="s">
        <v>8221</v>
      </c>
      <c r="B222">
        <v>1</v>
      </c>
      <c r="D222" t="s">
        <v>8219</v>
      </c>
      <c r="E222">
        <v>299</v>
      </c>
    </row>
    <row r="223" spans="1:5" x14ac:dyDescent="0.3">
      <c r="A223" t="s">
        <v>8221</v>
      </c>
      <c r="B223">
        <v>0</v>
      </c>
      <c r="D223" t="s">
        <v>8219</v>
      </c>
      <c r="E223">
        <v>55</v>
      </c>
    </row>
    <row r="224" spans="1:5" x14ac:dyDescent="0.3">
      <c r="A224" t="s">
        <v>8221</v>
      </c>
      <c r="B224">
        <v>0</v>
      </c>
      <c r="D224" t="s">
        <v>8219</v>
      </c>
      <c r="E224">
        <v>325</v>
      </c>
    </row>
    <row r="225" spans="1:5" x14ac:dyDescent="0.3">
      <c r="A225" t="s">
        <v>8221</v>
      </c>
      <c r="B225">
        <v>1</v>
      </c>
      <c r="D225" t="s">
        <v>8219</v>
      </c>
      <c r="E225">
        <v>524</v>
      </c>
    </row>
    <row r="226" spans="1:5" x14ac:dyDescent="0.3">
      <c r="A226" t="s">
        <v>8221</v>
      </c>
      <c r="B226">
        <v>2</v>
      </c>
      <c r="D226" t="s">
        <v>8219</v>
      </c>
      <c r="E226">
        <v>285</v>
      </c>
    </row>
    <row r="227" spans="1:5" x14ac:dyDescent="0.3">
      <c r="A227" t="s">
        <v>8221</v>
      </c>
      <c r="B227">
        <v>0</v>
      </c>
      <c r="D227" t="s">
        <v>8219</v>
      </c>
      <c r="E227">
        <v>179</v>
      </c>
    </row>
    <row r="228" spans="1:5" x14ac:dyDescent="0.3">
      <c r="A228" t="s">
        <v>8221</v>
      </c>
      <c r="B228">
        <v>4</v>
      </c>
      <c r="D228" t="s">
        <v>8219</v>
      </c>
      <c r="E228">
        <v>188</v>
      </c>
    </row>
    <row r="229" spans="1:5" x14ac:dyDescent="0.3">
      <c r="A229" t="s">
        <v>8221</v>
      </c>
      <c r="B229">
        <v>7</v>
      </c>
      <c r="D229" t="s">
        <v>8219</v>
      </c>
      <c r="E229">
        <v>379</v>
      </c>
    </row>
    <row r="230" spans="1:5" x14ac:dyDescent="0.3">
      <c r="A230" t="s">
        <v>8221</v>
      </c>
      <c r="B230">
        <v>2</v>
      </c>
      <c r="D230" t="s">
        <v>8219</v>
      </c>
      <c r="E230">
        <v>119</v>
      </c>
    </row>
    <row r="231" spans="1:5" x14ac:dyDescent="0.3">
      <c r="A231" t="s">
        <v>8221</v>
      </c>
      <c r="B231">
        <v>1</v>
      </c>
      <c r="D231" t="s">
        <v>8219</v>
      </c>
      <c r="E231">
        <v>167</v>
      </c>
    </row>
    <row r="232" spans="1:5" x14ac:dyDescent="0.3">
      <c r="A232" t="s">
        <v>8221</v>
      </c>
      <c r="B232">
        <v>9</v>
      </c>
      <c r="D232" t="s">
        <v>8219</v>
      </c>
      <c r="E232">
        <v>221</v>
      </c>
    </row>
    <row r="233" spans="1:5" x14ac:dyDescent="0.3">
      <c r="A233" t="s">
        <v>8221</v>
      </c>
      <c r="B233">
        <v>2</v>
      </c>
      <c r="D233" t="s">
        <v>8219</v>
      </c>
      <c r="E233">
        <v>964</v>
      </c>
    </row>
    <row r="234" spans="1:5" x14ac:dyDescent="0.3">
      <c r="A234" t="s">
        <v>8221</v>
      </c>
      <c r="B234">
        <v>1</v>
      </c>
      <c r="D234" t="s">
        <v>8219</v>
      </c>
      <c r="E234">
        <v>286</v>
      </c>
    </row>
    <row r="235" spans="1:5" x14ac:dyDescent="0.3">
      <c r="A235" t="s">
        <v>8221</v>
      </c>
      <c r="B235">
        <v>7</v>
      </c>
      <c r="D235" t="s">
        <v>8219</v>
      </c>
      <c r="E235">
        <v>613</v>
      </c>
    </row>
    <row r="236" spans="1:5" x14ac:dyDescent="0.3">
      <c r="A236" t="s">
        <v>8221</v>
      </c>
      <c r="B236">
        <v>2</v>
      </c>
      <c r="D236" t="s">
        <v>8219</v>
      </c>
      <c r="E236">
        <v>29</v>
      </c>
    </row>
    <row r="237" spans="1:5" x14ac:dyDescent="0.3">
      <c r="A237" t="s">
        <v>8221</v>
      </c>
      <c r="B237">
        <v>8</v>
      </c>
      <c r="D237" t="s">
        <v>8219</v>
      </c>
      <c r="E237">
        <v>165</v>
      </c>
    </row>
    <row r="238" spans="1:5" x14ac:dyDescent="0.3">
      <c r="A238" t="s">
        <v>8221</v>
      </c>
      <c r="B238">
        <v>2</v>
      </c>
      <c r="D238" t="s">
        <v>8219</v>
      </c>
      <c r="E238">
        <v>97</v>
      </c>
    </row>
    <row r="239" spans="1:5" x14ac:dyDescent="0.3">
      <c r="A239" t="s">
        <v>8221</v>
      </c>
      <c r="B239">
        <v>2</v>
      </c>
      <c r="D239" t="s">
        <v>8219</v>
      </c>
      <c r="E239">
        <v>303</v>
      </c>
    </row>
    <row r="240" spans="1:5" x14ac:dyDescent="0.3">
      <c r="A240" t="s">
        <v>8221</v>
      </c>
      <c r="B240">
        <v>7</v>
      </c>
      <c r="D240" t="s">
        <v>8219</v>
      </c>
      <c r="E240">
        <v>267</v>
      </c>
    </row>
    <row r="241" spans="1:5" x14ac:dyDescent="0.3">
      <c r="A241" t="s">
        <v>8221</v>
      </c>
      <c r="B241">
        <v>2</v>
      </c>
      <c r="D241" t="s">
        <v>8219</v>
      </c>
      <c r="E241">
        <v>302</v>
      </c>
    </row>
    <row r="242" spans="1:5" x14ac:dyDescent="0.3">
      <c r="A242" t="s">
        <v>8221</v>
      </c>
      <c r="B242">
        <v>18</v>
      </c>
      <c r="D242" t="s">
        <v>8219</v>
      </c>
      <c r="E242">
        <v>87</v>
      </c>
    </row>
    <row r="243" spans="1:5" x14ac:dyDescent="0.3">
      <c r="A243" t="s">
        <v>8221</v>
      </c>
      <c r="B243">
        <v>9</v>
      </c>
      <c r="D243" t="s">
        <v>8219</v>
      </c>
      <c r="E243">
        <v>354</v>
      </c>
    </row>
    <row r="244" spans="1:5" x14ac:dyDescent="0.3">
      <c r="A244" t="s">
        <v>8221</v>
      </c>
      <c r="B244">
        <v>4</v>
      </c>
      <c r="D244" t="s">
        <v>8219</v>
      </c>
      <c r="E244">
        <v>86</v>
      </c>
    </row>
    <row r="245" spans="1:5" x14ac:dyDescent="0.3">
      <c r="A245" t="s">
        <v>8221</v>
      </c>
      <c r="B245">
        <v>7</v>
      </c>
      <c r="D245" t="s">
        <v>8219</v>
      </c>
      <c r="E245">
        <v>26</v>
      </c>
    </row>
    <row r="246" spans="1:5" x14ac:dyDescent="0.3">
      <c r="A246" t="s">
        <v>8221</v>
      </c>
      <c r="B246">
        <v>29</v>
      </c>
      <c r="D246" t="s">
        <v>8219</v>
      </c>
      <c r="E246">
        <v>113</v>
      </c>
    </row>
    <row r="247" spans="1:5" x14ac:dyDescent="0.3">
      <c r="A247" t="s">
        <v>8221</v>
      </c>
      <c r="B247">
        <v>12</v>
      </c>
      <c r="D247" t="s">
        <v>8219</v>
      </c>
      <c r="E247">
        <v>65</v>
      </c>
    </row>
    <row r="248" spans="1:5" x14ac:dyDescent="0.3">
      <c r="A248" t="s">
        <v>8221</v>
      </c>
      <c r="B248">
        <v>4</v>
      </c>
      <c r="D248" t="s">
        <v>8219</v>
      </c>
      <c r="E248">
        <v>134</v>
      </c>
    </row>
    <row r="249" spans="1:5" x14ac:dyDescent="0.3">
      <c r="A249" t="s">
        <v>8221</v>
      </c>
      <c r="B249">
        <v>28</v>
      </c>
      <c r="D249" t="s">
        <v>8219</v>
      </c>
      <c r="E249">
        <v>119</v>
      </c>
    </row>
    <row r="250" spans="1:5" x14ac:dyDescent="0.3">
      <c r="A250" t="s">
        <v>8221</v>
      </c>
      <c r="B250">
        <v>25</v>
      </c>
      <c r="D250" t="s">
        <v>8219</v>
      </c>
      <c r="E250">
        <v>159</v>
      </c>
    </row>
    <row r="251" spans="1:5" x14ac:dyDescent="0.3">
      <c r="A251" t="s">
        <v>8221</v>
      </c>
      <c r="B251">
        <v>28</v>
      </c>
      <c r="D251" t="s">
        <v>8219</v>
      </c>
      <c r="E251">
        <v>167</v>
      </c>
    </row>
    <row r="252" spans="1:5" x14ac:dyDescent="0.3">
      <c r="A252" t="s">
        <v>8221</v>
      </c>
      <c r="B252">
        <v>310</v>
      </c>
      <c r="D252" t="s">
        <v>8219</v>
      </c>
      <c r="E252">
        <v>43</v>
      </c>
    </row>
    <row r="253" spans="1:5" x14ac:dyDescent="0.3">
      <c r="A253" t="s">
        <v>8221</v>
      </c>
      <c r="B253">
        <v>15</v>
      </c>
      <c r="D253" t="s">
        <v>8219</v>
      </c>
      <c r="E253">
        <v>1062</v>
      </c>
    </row>
    <row r="254" spans="1:5" x14ac:dyDescent="0.3">
      <c r="A254" t="s">
        <v>8221</v>
      </c>
      <c r="B254">
        <v>215</v>
      </c>
      <c r="D254" t="s">
        <v>8219</v>
      </c>
      <c r="E254">
        <v>9</v>
      </c>
    </row>
    <row r="255" spans="1:5" x14ac:dyDescent="0.3">
      <c r="A255" t="s">
        <v>8221</v>
      </c>
      <c r="B255">
        <v>3</v>
      </c>
      <c r="D255" t="s">
        <v>8219</v>
      </c>
      <c r="E255">
        <v>89</v>
      </c>
    </row>
    <row r="256" spans="1:5" x14ac:dyDescent="0.3">
      <c r="A256" t="s">
        <v>8221</v>
      </c>
      <c r="B256">
        <v>2</v>
      </c>
      <c r="D256" t="s">
        <v>8219</v>
      </c>
      <c r="E256">
        <v>174</v>
      </c>
    </row>
    <row r="257" spans="1:5" x14ac:dyDescent="0.3">
      <c r="A257" t="s">
        <v>8221</v>
      </c>
      <c r="B257">
        <v>26</v>
      </c>
      <c r="D257" t="s">
        <v>8219</v>
      </c>
      <c r="E257">
        <v>14</v>
      </c>
    </row>
    <row r="258" spans="1:5" x14ac:dyDescent="0.3">
      <c r="A258" t="s">
        <v>8221</v>
      </c>
      <c r="B258">
        <v>24</v>
      </c>
      <c r="D258" t="s">
        <v>8219</v>
      </c>
      <c r="E258">
        <v>48</v>
      </c>
    </row>
    <row r="259" spans="1:5" x14ac:dyDescent="0.3">
      <c r="A259" t="s">
        <v>8221</v>
      </c>
      <c r="B259">
        <v>96</v>
      </c>
      <c r="D259" t="s">
        <v>8219</v>
      </c>
      <c r="E259">
        <v>133</v>
      </c>
    </row>
    <row r="260" spans="1:5" x14ac:dyDescent="0.3">
      <c r="A260" t="s">
        <v>8221</v>
      </c>
      <c r="B260">
        <v>17</v>
      </c>
      <c r="D260" t="s">
        <v>8219</v>
      </c>
      <c r="E260">
        <v>83</v>
      </c>
    </row>
    <row r="261" spans="1:5" x14ac:dyDescent="0.3">
      <c r="A261" t="s">
        <v>8221</v>
      </c>
      <c r="B261">
        <v>94</v>
      </c>
      <c r="D261" t="s">
        <v>8219</v>
      </c>
      <c r="E261">
        <v>149</v>
      </c>
    </row>
    <row r="262" spans="1:5" x14ac:dyDescent="0.3">
      <c r="A262" t="s">
        <v>8221</v>
      </c>
      <c r="B262">
        <v>129</v>
      </c>
      <c r="D262" t="s">
        <v>8219</v>
      </c>
      <c r="E262">
        <v>49</v>
      </c>
    </row>
    <row r="263" spans="1:5" x14ac:dyDescent="0.3">
      <c r="A263" t="s">
        <v>8221</v>
      </c>
      <c r="B263">
        <v>1</v>
      </c>
      <c r="D263" t="s">
        <v>8219</v>
      </c>
      <c r="E263">
        <v>251</v>
      </c>
    </row>
    <row r="264" spans="1:5" x14ac:dyDescent="0.3">
      <c r="A264" t="s">
        <v>8221</v>
      </c>
      <c r="B264">
        <v>4</v>
      </c>
      <c r="D264" t="s">
        <v>8219</v>
      </c>
      <c r="E264">
        <v>22</v>
      </c>
    </row>
    <row r="265" spans="1:5" x14ac:dyDescent="0.3">
      <c r="A265" t="s">
        <v>8221</v>
      </c>
      <c r="B265">
        <v>3</v>
      </c>
      <c r="D265" t="s">
        <v>8219</v>
      </c>
      <c r="E265">
        <v>48</v>
      </c>
    </row>
    <row r="266" spans="1:5" x14ac:dyDescent="0.3">
      <c r="A266" t="s">
        <v>8221</v>
      </c>
      <c r="B266">
        <v>135</v>
      </c>
      <c r="D266" t="s">
        <v>8219</v>
      </c>
      <c r="E266">
        <v>383</v>
      </c>
    </row>
    <row r="267" spans="1:5" x14ac:dyDescent="0.3">
      <c r="A267" t="s">
        <v>8221</v>
      </c>
      <c r="B267">
        <v>10</v>
      </c>
      <c r="D267" t="s">
        <v>8219</v>
      </c>
      <c r="E267">
        <v>237</v>
      </c>
    </row>
    <row r="268" spans="1:5" x14ac:dyDescent="0.3">
      <c r="A268" t="s">
        <v>8221</v>
      </c>
      <c r="B268">
        <v>0</v>
      </c>
      <c r="D268" t="s">
        <v>8219</v>
      </c>
      <c r="E268">
        <v>13</v>
      </c>
    </row>
    <row r="269" spans="1:5" x14ac:dyDescent="0.3">
      <c r="A269" t="s">
        <v>8221</v>
      </c>
      <c r="B269">
        <v>6</v>
      </c>
      <c r="D269" t="s">
        <v>8219</v>
      </c>
      <c r="E269">
        <v>562</v>
      </c>
    </row>
    <row r="270" spans="1:5" x14ac:dyDescent="0.3">
      <c r="A270" t="s">
        <v>8221</v>
      </c>
      <c r="B270">
        <v>36</v>
      </c>
      <c r="D270" t="s">
        <v>8219</v>
      </c>
      <c r="E270">
        <v>71</v>
      </c>
    </row>
    <row r="271" spans="1:5" x14ac:dyDescent="0.3">
      <c r="A271" t="s">
        <v>8221</v>
      </c>
      <c r="B271">
        <v>336</v>
      </c>
      <c r="D271" t="s">
        <v>8219</v>
      </c>
      <c r="E271">
        <v>1510</v>
      </c>
    </row>
    <row r="272" spans="1:5" x14ac:dyDescent="0.3">
      <c r="A272" t="s">
        <v>8221</v>
      </c>
      <c r="B272">
        <v>34</v>
      </c>
      <c r="D272" t="s">
        <v>8219</v>
      </c>
      <c r="E272">
        <v>14</v>
      </c>
    </row>
    <row r="273" spans="1:5" x14ac:dyDescent="0.3">
      <c r="A273" t="s">
        <v>8221</v>
      </c>
      <c r="B273">
        <v>10</v>
      </c>
      <c r="D273" t="s">
        <v>8219</v>
      </c>
      <c r="E273">
        <v>193</v>
      </c>
    </row>
    <row r="274" spans="1:5" x14ac:dyDescent="0.3">
      <c r="A274" t="s">
        <v>8221</v>
      </c>
      <c r="B274">
        <v>201</v>
      </c>
      <c r="D274" t="s">
        <v>8219</v>
      </c>
      <c r="E274">
        <v>206</v>
      </c>
    </row>
    <row r="275" spans="1:5" x14ac:dyDescent="0.3">
      <c r="A275" t="s">
        <v>8221</v>
      </c>
      <c r="B275">
        <v>296</v>
      </c>
      <c r="D275" t="s">
        <v>8219</v>
      </c>
      <c r="E275">
        <v>351</v>
      </c>
    </row>
    <row r="276" spans="1:5" x14ac:dyDescent="0.3">
      <c r="A276" t="s">
        <v>8221</v>
      </c>
      <c r="B276">
        <v>7</v>
      </c>
      <c r="D276" t="s">
        <v>8219</v>
      </c>
      <c r="E276">
        <v>50</v>
      </c>
    </row>
    <row r="277" spans="1:5" x14ac:dyDescent="0.3">
      <c r="A277" t="s">
        <v>8221</v>
      </c>
      <c r="B277">
        <v>7</v>
      </c>
      <c r="D277" t="s">
        <v>8219</v>
      </c>
      <c r="E277">
        <v>184</v>
      </c>
    </row>
    <row r="278" spans="1:5" x14ac:dyDescent="0.3">
      <c r="A278" t="s">
        <v>8221</v>
      </c>
      <c r="B278">
        <v>1</v>
      </c>
      <c r="D278" t="s">
        <v>8219</v>
      </c>
      <c r="E278">
        <v>196</v>
      </c>
    </row>
    <row r="279" spans="1:5" x14ac:dyDescent="0.3">
      <c r="A279" t="s">
        <v>8221</v>
      </c>
      <c r="B279">
        <v>114</v>
      </c>
      <c r="D279" t="s">
        <v>8219</v>
      </c>
      <c r="E279">
        <v>229</v>
      </c>
    </row>
    <row r="280" spans="1:5" x14ac:dyDescent="0.3">
      <c r="A280" t="s">
        <v>8221</v>
      </c>
      <c r="B280">
        <v>29</v>
      </c>
      <c r="D280" t="s">
        <v>8219</v>
      </c>
      <c r="E280">
        <v>67</v>
      </c>
    </row>
    <row r="281" spans="1:5" x14ac:dyDescent="0.3">
      <c r="A281" t="s">
        <v>8221</v>
      </c>
      <c r="B281">
        <v>890</v>
      </c>
      <c r="D281" t="s">
        <v>8219</v>
      </c>
      <c r="E281">
        <v>95</v>
      </c>
    </row>
    <row r="282" spans="1:5" x14ac:dyDescent="0.3">
      <c r="A282" t="s">
        <v>8221</v>
      </c>
      <c r="B282">
        <v>31</v>
      </c>
      <c r="D282" t="s">
        <v>8219</v>
      </c>
      <c r="E282">
        <v>62</v>
      </c>
    </row>
    <row r="283" spans="1:5" x14ac:dyDescent="0.3">
      <c r="A283" t="s">
        <v>8221</v>
      </c>
      <c r="B283">
        <v>21</v>
      </c>
      <c r="D283" t="s">
        <v>8219</v>
      </c>
      <c r="E283">
        <v>73</v>
      </c>
    </row>
    <row r="284" spans="1:5" x14ac:dyDescent="0.3">
      <c r="A284" t="s">
        <v>8221</v>
      </c>
      <c r="B284">
        <v>37</v>
      </c>
      <c r="D284" t="s">
        <v>8219</v>
      </c>
      <c r="E284">
        <v>43</v>
      </c>
    </row>
    <row r="285" spans="1:5" x14ac:dyDescent="0.3">
      <c r="A285" t="s">
        <v>8221</v>
      </c>
      <c r="B285">
        <v>7</v>
      </c>
      <c r="D285" t="s">
        <v>8219</v>
      </c>
      <c r="E285">
        <v>70</v>
      </c>
    </row>
    <row r="286" spans="1:5" x14ac:dyDescent="0.3">
      <c r="A286" t="s">
        <v>8221</v>
      </c>
      <c r="B286">
        <v>4</v>
      </c>
      <c r="D286" t="s">
        <v>8219</v>
      </c>
      <c r="E286">
        <v>271</v>
      </c>
    </row>
    <row r="287" spans="1:5" x14ac:dyDescent="0.3">
      <c r="A287" t="s">
        <v>8221</v>
      </c>
      <c r="B287">
        <v>5</v>
      </c>
      <c r="D287" t="s">
        <v>8219</v>
      </c>
      <c r="E287">
        <v>55</v>
      </c>
    </row>
    <row r="288" spans="1:5" x14ac:dyDescent="0.3">
      <c r="A288" t="s">
        <v>8221</v>
      </c>
      <c r="B288">
        <v>0</v>
      </c>
      <c r="D288" t="s">
        <v>8219</v>
      </c>
      <c r="E288">
        <v>35</v>
      </c>
    </row>
    <row r="289" spans="1:5" x14ac:dyDescent="0.3">
      <c r="A289" t="s">
        <v>8221</v>
      </c>
      <c r="B289">
        <v>456</v>
      </c>
      <c r="D289" t="s">
        <v>8219</v>
      </c>
      <c r="E289">
        <v>22</v>
      </c>
    </row>
    <row r="290" spans="1:5" x14ac:dyDescent="0.3">
      <c r="A290" t="s">
        <v>8221</v>
      </c>
      <c r="B290">
        <v>369</v>
      </c>
      <c r="D290" t="s">
        <v>8219</v>
      </c>
      <c r="E290">
        <v>38</v>
      </c>
    </row>
    <row r="291" spans="1:5" x14ac:dyDescent="0.3">
      <c r="A291" t="s">
        <v>8221</v>
      </c>
      <c r="B291">
        <v>2</v>
      </c>
      <c r="D291" t="s">
        <v>8219</v>
      </c>
      <c r="E291">
        <v>15</v>
      </c>
    </row>
    <row r="292" spans="1:5" x14ac:dyDescent="0.3">
      <c r="A292" t="s">
        <v>8221</v>
      </c>
      <c r="B292">
        <v>0</v>
      </c>
      <c r="D292" t="s">
        <v>8219</v>
      </c>
      <c r="E292">
        <v>7</v>
      </c>
    </row>
    <row r="293" spans="1:5" x14ac:dyDescent="0.3">
      <c r="A293" t="s">
        <v>8221</v>
      </c>
      <c r="B293">
        <v>338</v>
      </c>
      <c r="D293" t="s">
        <v>8219</v>
      </c>
      <c r="E293">
        <v>241</v>
      </c>
    </row>
    <row r="294" spans="1:5" x14ac:dyDescent="0.3">
      <c r="A294" t="s">
        <v>8221</v>
      </c>
      <c r="B294">
        <v>4</v>
      </c>
      <c r="D294" t="s">
        <v>8219</v>
      </c>
      <c r="E294">
        <v>55</v>
      </c>
    </row>
    <row r="295" spans="1:5" x14ac:dyDescent="0.3">
      <c r="A295" t="s">
        <v>8221</v>
      </c>
      <c r="B295">
        <v>1</v>
      </c>
      <c r="D295" t="s">
        <v>8219</v>
      </c>
      <c r="E295">
        <v>171</v>
      </c>
    </row>
    <row r="296" spans="1:5" x14ac:dyDescent="0.3">
      <c r="A296" t="s">
        <v>8221</v>
      </c>
      <c r="B296">
        <v>28</v>
      </c>
      <c r="D296" t="s">
        <v>8219</v>
      </c>
      <c r="E296">
        <v>208</v>
      </c>
    </row>
    <row r="297" spans="1:5" x14ac:dyDescent="0.3">
      <c r="A297" t="s">
        <v>8221</v>
      </c>
      <c r="B297">
        <v>12</v>
      </c>
      <c r="D297" t="s">
        <v>8219</v>
      </c>
      <c r="E297">
        <v>21</v>
      </c>
    </row>
    <row r="298" spans="1:5" x14ac:dyDescent="0.3">
      <c r="A298" t="s">
        <v>8221</v>
      </c>
      <c r="B298">
        <v>16</v>
      </c>
      <c r="D298" t="s">
        <v>8219</v>
      </c>
      <c r="E298">
        <v>25</v>
      </c>
    </row>
    <row r="299" spans="1:5" x14ac:dyDescent="0.3">
      <c r="A299" t="s">
        <v>8221</v>
      </c>
      <c r="B299">
        <v>4</v>
      </c>
      <c r="D299" t="s">
        <v>8219</v>
      </c>
      <c r="E299">
        <v>52</v>
      </c>
    </row>
    <row r="300" spans="1:5" x14ac:dyDescent="0.3">
      <c r="A300" t="s">
        <v>8221</v>
      </c>
      <c r="B300">
        <v>4</v>
      </c>
      <c r="D300" t="s">
        <v>8219</v>
      </c>
      <c r="E300">
        <v>104</v>
      </c>
    </row>
    <row r="301" spans="1:5" x14ac:dyDescent="0.3">
      <c r="A301" t="s">
        <v>8221</v>
      </c>
      <c r="B301">
        <v>10</v>
      </c>
      <c r="D301" t="s">
        <v>8219</v>
      </c>
      <c r="E301">
        <v>73</v>
      </c>
    </row>
    <row r="302" spans="1:5" x14ac:dyDescent="0.3">
      <c r="A302" t="s">
        <v>8221</v>
      </c>
      <c r="B302">
        <v>0</v>
      </c>
      <c r="D302" t="s">
        <v>8219</v>
      </c>
      <c r="E302">
        <v>34</v>
      </c>
    </row>
    <row r="303" spans="1:5" x14ac:dyDescent="0.3">
      <c r="A303" t="s">
        <v>8221</v>
      </c>
      <c r="B303">
        <v>6</v>
      </c>
      <c r="D303" t="s">
        <v>8219</v>
      </c>
      <c r="E303">
        <v>56</v>
      </c>
    </row>
    <row r="304" spans="1:5" x14ac:dyDescent="0.3">
      <c r="A304" t="s">
        <v>8221</v>
      </c>
      <c r="B304">
        <v>0</v>
      </c>
      <c r="D304" t="s">
        <v>8219</v>
      </c>
      <c r="E304">
        <v>31</v>
      </c>
    </row>
    <row r="305" spans="1:5" x14ac:dyDescent="0.3">
      <c r="A305" t="s">
        <v>8221</v>
      </c>
      <c r="B305">
        <v>1</v>
      </c>
      <c r="D305" t="s">
        <v>8219</v>
      </c>
      <c r="E305">
        <v>84</v>
      </c>
    </row>
    <row r="306" spans="1:5" x14ac:dyDescent="0.3">
      <c r="A306" t="s">
        <v>8221</v>
      </c>
      <c r="B306">
        <v>0</v>
      </c>
      <c r="D306" t="s">
        <v>8219</v>
      </c>
      <c r="E306">
        <v>130</v>
      </c>
    </row>
    <row r="307" spans="1:5" x14ac:dyDescent="0.3">
      <c r="A307" t="s">
        <v>8221</v>
      </c>
      <c r="B307">
        <v>44</v>
      </c>
      <c r="D307" t="s">
        <v>8219</v>
      </c>
      <c r="E307">
        <v>12</v>
      </c>
    </row>
    <row r="308" spans="1:5" x14ac:dyDescent="0.3">
      <c r="A308" t="s">
        <v>8221</v>
      </c>
      <c r="B308">
        <v>0</v>
      </c>
      <c r="D308" t="s">
        <v>8219</v>
      </c>
      <c r="E308">
        <v>23</v>
      </c>
    </row>
    <row r="309" spans="1:5" x14ac:dyDescent="0.3">
      <c r="A309" t="s">
        <v>8221</v>
      </c>
      <c r="B309">
        <v>3</v>
      </c>
      <c r="D309" t="s">
        <v>8219</v>
      </c>
      <c r="E309">
        <v>158</v>
      </c>
    </row>
    <row r="310" spans="1:5" x14ac:dyDescent="0.3">
      <c r="A310" t="s">
        <v>8221</v>
      </c>
      <c r="B310">
        <v>0</v>
      </c>
      <c r="D310" t="s">
        <v>8219</v>
      </c>
      <c r="E310">
        <v>30</v>
      </c>
    </row>
    <row r="311" spans="1:5" x14ac:dyDescent="0.3">
      <c r="A311" t="s">
        <v>8221</v>
      </c>
      <c r="B311">
        <v>52</v>
      </c>
      <c r="D311" t="s">
        <v>8219</v>
      </c>
      <c r="E311">
        <v>18</v>
      </c>
    </row>
    <row r="312" spans="1:5" x14ac:dyDescent="0.3">
      <c r="A312" t="s">
        <v>8221</v>
      </c>
      <c r="B312">
        <v>0</v>
      </c>
      <c r="D312" t="s">
        <v>8219</v>
      </c>
      <c r="E312">
        <v>29</v>
      </c>
    </row>
    <row r="313" spans="1:5" x14ac:dyDescent="0.3">
      <c r="A313" t="s">
        <v>8221</v>
      </c>
      <c r="B313">
        <v>1</v>
      </c>
      <c r="D313" t="s">
        <v>8219</v>
      </c>
      <c r="E313">
        <v>31</v>
      </c>
    </row>
    <row r="314" spans="1:5" x14ac:dyDescent="0.3">
      <c r="A314" t="s">
        <v>8221</v>
      </c>
      <c r="B314">
        <v>1</v>
      </c>
      <c r="D314" t="s">
        <v>8219</v>
      </c>
      <c r="E314">
        <v>173</v>
      </c>
    </row>
    <row r="315" spans="1:5" x14ac:dyDescent="0.3">
      <c r="A315" t="s">
        <v>8221</v>
      </c>
      <c r="B315">
        <v>2</v>
      </c>
      <c r="D315" t="s">
        <v>8219</v>
      </c>
      <c r="E315">
        <v>17</v>
      </c>
    </row>
    <row r="316" spans="1:5" x14ac:dyDescent="0.3">
      <c r="A316" t="s">
        <v>8221</v>
      </c>
      <c r="B316">
        <v>9</v>
      </c>
      <c r="D316" t="s">
        <v>8219</v>
      </c>
      <c r="E316">
        <v>48</v>
      </c>
    </row>
    <row r="317" spans="1:5" x14ac:dyDescent="0.3">
      <c r="A317" t="s">
        <v>8221</v>
      </c>
      <c r="B317">
        <v>5</v>
      </c>
      <c r="D317" t="s">
        <v>8219</v>
      </c>
      <c r="E317">
        <v>59</v>
      </c>
    </row>
    <row r="318" spans="1:5" x14ac:dyDescent="0.3">
      <c r="A318" t="s">
        <v>8221</v>
      </c>
      <c r="B318">
        <v>57</v>
      </c>
      <c r="D318" t="s">
        <v>8219</v>
      </c>
      <c r="E318">
        <v>39</v>
      </c>
    </row>
    <row r="319" spans="1:5" x14ac:dyDescent="0.3">
      <c r="A319" t="s">
        <v>8221</v>
      </c>
      <c r="B319">
        <v>3</v>
      </c>
      <c r="D319" t="s">
        <v>8219</v>
      </c>
      <c r="E319">
        <v>59</v>
      </c>
    </row>
    <row r="320" spans="1:5" x14ac:dyDescent="0.3">
      <c r="A320" t="s">
        <v>8221</v>
      </c>
      <c r="B320">
        <v>1</v>
      </c>
      <c r="D320" t="s">
        <v>8219</v>
      </c>
      <c r="E320">
        <v>60</v>
      </c>
    </row>
    <row r="321" spans="1:5" x14ac:dyDescent="0.3">
      <c r="A321" t="s">
        <v>8221</v>
      </c>
      <c r="B321">
        <v>6</v>
      </c>
      <c r="D321" t="s">
        <v>8219</v>
      </c>
      <c r="E321">
        <v>20</v>
      </c>
    </row>
    <row r="322" spans="1:5" x14ac:dyDescent="0.3">
      <c r="A322" t="s">
        <v>8221</v>
      </c>
      <c r="B322">
        <v>48</v>
      </c>
      <c r="D322" t="s">
        <v>8219</v>
      </c>
      <c r="E322">
        <v>2</v>
      </c>
    </row>
    <row r="323" spans="1:5" x14ac:dyDescent="0.3">
      <c r="A323" t="s">
        <v>8221</v>
      </c>
      <c r="B323">
        <v>2</v>
      </c>
      <c r="D323" t="s">
        <v>8219</v>
      </c>
      <c r="E323">
        <v>315</v>
      </c>
    </row>
    <row r="324" spans="1:5" x14ac:dyDescent="0.3">
      <c r="A324" t="s">
        <v>8221</v>
      </c>
      <c r="B324">
        <v>4</v>
      </c>
      <c r="D324" t="s">
        <v>8219</v>
      </c>
      <c r="E324">
        <v>2174</v>
      </c>
    </row>
    <row r="325" spans="1:5" x14ac:dyDescent="0.3">
      <c r="A325" t="s">
        <v>8221</v>
      </c>
      <c r="B325">
        <v>5</v>
      </c>
      <c r="D325" t="s">
        <v>8219</v>
      </c>
      <c r="E325">
        <v>152</v>
      </c>
    </row>
    <row r="326" spans="1:5" x14ac:dyDescent="0.3">
      <c r="A326" t="s">
        <v>8221</v>
      </c>
      <c r="B326">
        <v>79</v>
      </c>
      <c r="D326" t="s">
        <v>8219</v>
      </c>
      <c r="E326">
        <v>1021</v>
      </c>
    </row>
    <row r="327" spans="1:5" x14ac:dyDescent="0.3">
      <c r="A327" t="s">
        <v>8221</v>
      </c>
      <c r="B327">
        <v>2</v>
      </c>
      <c r="D327" t="s">
        <v>8219</v>
      </c>
      <c r="E327">
        <v>237</v>
      </c>
    </row>
    <row r="328" spans="1:5" x14ac:dyDescent="0.3">
      <c r="A328" t="s">
        <v>8221</v>
      </c>
      <c r="B328">
        <v>11</v>
      </c>
      <c r="D328" t="s">
        <v>8219</v>
      </c>
      <c r="E328">
        <v>27</v>
      </c>
    </row>
    <row r="329" spans="1:5" x14ac:dyDescent="0.3">
      <c r="A329" t="s">
        <v>8221</v>
      </c>
      <c r="B329">
        <v>11</v>
      </c>
      <c r="D329" t="s">
        <v>8219</v>
      </c>
      <c r="E329">
        <v>17</v>
      </c>
    </row>
    <row r="330" spans="1:5" x14ac:dyDescent="0.3">
      <c r="A330" t="s">
        <v>8221</v>
      </c>
      <c r="B330">
        <v>1</v>
      </c>
      <c r="D330" t="s">
        <v>8219</v>
      </c>
      <c r="E330">
        <v>27</v>
      </c>
    </row>
    <row r="331" spans="1:5" x14ac:dyDescent="0.3">
      <c r="A331" t="s">
        <v>8221</v>
      </c>
      <c r="B331">
        <v>3</v>
      </c>
      <c r="D331" t="s">
        <v>8219</v>
      </c>
      <c r="E331">
        <v>82</v>
      </c>
    </row>
    <row r="332" spans="1:5" x14ac:dyDescent="0.3">
      <c r="A332" t="s">
        <v>8221</v>
      </c>
      <c r="B332">
        <v>5</v>
      </c>
      <c r="D332" t="s">
        <v>8219</v>
      </c>
      <c r="E332">
        <v>48</v>
      </c>
    </row>
    <row r="333" spans="1:5" x14ac:dyDescent="0.3">
      <c r="A333" t="s">
        <v>8221</v>
      </c>
      <c r="B333">
        <v>12</v>
      </c>
      <c r="D333" t="s">
        <v>8219</v>
      </c>
      <c r="E333">
        <v>105</v>
      </c>
    </row>
    <row r="334" spans="1:5" x14ac:dyDescent="0.3">
      <c r="A334" t="s">
        <v>8221</v>
      </c>
      <c r="B334">
        <v>2</v>
      </c>
      <c r="D334" t="s">
        <v>8219</v>
      </c>
      <c r="E334">
        <v>28</v>
      </c>
    </row>
    <row r="335" spans="1:5" x14ac:dyDescent="0.3">
      <c r="A335" t="s">
        <v>8221</v>
      </c>
      <c r="B335">
        <v>5</v>
      </c>
      <c r="D335" t="s">
        <v>8219</v>
      </c>
      <c r="E335">
        <v>1107</v>
      </c>
    </row>
    <row r="336" spans="1:5" x14ac:dyDescent="0.3">
      <c r="A336" t="s">
        <v>8221</v>
      </c>
      <c r="B336">
        <v>21</v>
      </c>
      <c r="D336" t="s">
        <v>8219</v>
      </c>
      <c r="E336">
        <v>1013</v>
      </c>
    </row>
    <row r="337" spans="1:5" x14ac:dyDescent="0.3">
      <c r="A337" t="s">
        <v>8221</v>
      </c>
      <c r="B337">
        <v>0</v>
      </c>
      <c r="D337" t="s">
        <v>8219</v>
      </c>
      <c r="E337">
        <v>274</v>
      </c>
    </row>
    <row r="338" spans="1:5" x14ac:dyDescent="0.3">
      <c r="A338" t="s">
        <v>8221</v>
      </c>
      <c r="B338">
        <v>45</v>
      </c>
      <c r="D338" t="s">
        <v>8219</v>
      </c>
      <c r="E338">
        <v>87</v>
      </c>
    </row>
    <row r="339" spans="1:5" x14ac:dyDescent="0.3">
      <c r="A339" t="s">
        <v>8221</v>
      </c>
      <c r="B339">
        <v>29</v>
      </c>
      <c r="D339" t="s">
        <v>8219</v>
      </c>
      <c r="E339">
        <v>99</v>
      </c>
    </row>
    <row r="340" spans="1:5" x14ac:dyDescent="0.3">
      <c r="A340" t="s">
        <v>8221</v>
      </c>
      <c r="B340">
        <v>2</v>
      </c>
      <c r="D340" t="s">
        <v>8219</v>
      </c>
      <c r="E340">
        <v>276</v>
      </c>
    </row>
    <row r="341" spans="1:5" x14ac:dyDescent="0.3">
      <c r="A341" t="s">
        <v>8221</v>
      </c>
      <c r="B341">
        <v>30</v>
      </c>
      <c r="D341" t="s">
        <v>8219</v>
      </c>
      <c r="E341">
        <v>21</v>
      </c>
    </row>
    <row r="342" spans="1:5" x14ac:dyDescent="0.3">
      <c r="A342" t="s">
        <v>8221</v>
      </c>
      <c r="B342">
        <v>8</v>
      </c>
      <c r="D342" t="s">
        <v>8219</v>
      </c>
      <c r="E342">
        <v>41</v>
      </c>
    </row>
    <row r="343" spans="1:5" x14ac:dyDescent="0.3">
      <c r="A343" t="s">
        <v>8221</v>
      </c>
      <c r="B343">
        <v>1</v>
      </c>
      <c r="D343" t="s">
        <v>8219</v>
      </c>
      <c r="E343">
        <v>119</v>
      </c>
    </row>
    <row r="344" spans="1:5" x14ac:dyDescent="0.3">
      <c r="A344" t="s">
        <v>8221</v>
      </c>
      <c r="B344">
        <v>14</v>
      </c>
      <c r="D344" t="s">
        <v>8219</v>
      </c>
      <c r="E344">
        <v>153</v>
      </c>
    </row>
    <row r="345" spans="1:5" x14ac:dyDescent="0.3">
      <c r="A345" t="s">
        <v>8221</v>
      </c>
      <c r="B345">
        <v>24</v>
      </c>
      <c r="D345" t="s">
        <v>8219</v>
      </c>
      <c r="E345">
        <v>100</v>
      </c>
    </row>
    <row r="346" spans="1:5" x14ac:dyDescent="0.3">
      <c r="A346" t="s">
        <v>8221</v>
      </c>
      <c r="B346">
        <v>2</v>
      </c>
      <c r="D346" t="s">
        <v>8219</v>
      </c>
      <c r="E346">
        <v>143</v>
      </c>
    </row>
    <row r="347" spans="1:5" x14ac:dyDescent="0.3">
      <c r="A347" t="s">
        <v>8221</v>
      </c>
      <c r="B347">
        <v>21</v>
      </c>
      <c r="D347" t="s">
        <v>8219</v>
      </c>
      <c r="E347">
        <v>140</v>
      </c>
    </row>
    <row r="348" spans="1:5" x14ac:dyDescent="0.3">
      <c r="A348" t="s">
        <v>8221</v>
      </c>
      <c r="B348">
        <v>7</v>
      </c>
      <c r="D348" t="s">
        <v>8219</v>
      </c>
      <c r="E348">
        <v>35</v>
      </c>
    </row>
    <row r="349" spans="1:5" x14ac:dyDescent="0.3">
      <c r="A349" t="s">
        <v>8221</v>
      </c>
      <c r="B349">
        <v>0</v>
      </c>
      <c r="D349" t="s">
        <v>8219</v>
      </c>
      <c r="E349">
        <v>149</v>
      </c>
    </row>
    <row r="350" spans="1:5" x14ac:dyDescent="0.3">
      <c r="A350" t="s">
        <v>8221</v>
      </c>
      <c r="B350">
        <v>4</v>
      </c>
      <c r="D350" t="s">
        <v>8219</v>
      </c>
      <c r="E350">
        <v>130</v>
      </c>
    </row>
    <row r="351" spans="1:5" x14ac:dyDescent="0.3">
      <c r="A351" t="s">
        <v>8221</v>
      </c>
      <c r="B351">
        <v>32</v>
      </c>
      <c r="D351" t="s">
        <v>8219</v>
      </c>
      <c r="E351">
        <v>120</v>
      </c>
    </row>
    <row r="352" spans="1:5" x14ac:dyDescent="0.3">
      <c r="A352" t="s">
        <v>8221</v>
      </c>
      <c r="B352">
        <v>4</v>
      </c>
      <c r="D352" t="s">
        <v>8219</v>
      </c>
      <c r="E352">
        <v>265</v>
      </c>
    </row>
    <row r="353" spans="1:5" x14ac:dyDescent="0.3">
      <c r="A353" t="s">
        <v>8221</v>
      </c>
      <c r="B353">
        <v>9</v>
      </c>
      <c r="D353" t="s">
        <v>8219</v>
      </c>
      <c r="E353">
        <v>71</v>
      </c>
    </row>
    <row r="354" spans="1:5" x14ac:dyDescent="0.3">
      <c r="A354" t="s">
        <v>8221</v>
      </c>
      <c r="B354">
        <v>17</v>
      </c>
      <c r="D354" t="s">
        <v>8219</v>
      </c>
      <c r="E354">
        <v>13</v>
      </c>
    </row>
    <row r="355" spans="1:5" x14ac:dyDescent="0.3">
      <c r="A355" t="s">
        <v>8221</v>
      </c>
      <c r="B355">
        <v>5</v>
      </c>
      <c r="D355" t="s">
        <v>8219</v>
      </c>
      <c r="E355">
        <v>169</v>
      </c>
    </row>
    <row r="356" spans="1:5" x14ac:dyDescent="0.3">
      <c r="A356" t="s">
        <v>8221</v>
      </c>
      <c r="B356">
        <v>53</v>
      </c>
      <c r="D356" t="s">
        <v>8219</v>
      </c>
      <c r="E356">
        <v>57</v>
      </c>
    </row>
    <row r="357" spans="1:5" x14ac:dyDescent="0.3">
      <c r="A357" t="s">
        <v>8221</v>
      </c>
      <c r="B357">
        <v>7</v>
      </c>
      <c r="D357" t="s">
        <v>8219</v>
      </c>
      <c r="E357">
        <v>229</v>
      </c>
    </row>
    <row r="358" spans="1:5" x14ac:dyDescent="0.3">
      <c r="A358" t="s">
        <v>8221</v>
      </c>
      <c r="B358">
        <v>72</v>
      </c>
      <c r="D358" t="s">
        <v>8219</v>
      </c>
      <c r="E358">
        <v>108</v>
      </c>
    </row>
    <row r="359" spans="1:5" x14ac:dyDescent="0.3">
      <c r="A359" t="s">
        <v>8221</v>
      </c>
      <c r="B359">
        <v>0</v>
      </c>
      <c r="D359" t="s">
        <v>8219</v>
      </c>
      <c r="E359">
        <v>108</v>
      </c>
    </row>
    <row r="360" spans="1:5" x14ac:dyDescent="0.3">
      <c r="A360" t="s">
        <v>8221</v>
      </c>
      <c r="B360">
        <v>2</v>
      </c>
      <c r="D360" t="s">
        <v>8219</v>
      </c>
      <c r="E360">
        <v>41</v>
      </c>
    </row>
    <row r="361" spans="1:5" x14ac:dyDescent="0.3">
      <c r="A361" t="s">
        <v>8221</v>
      </c>
      <c r="B361">
        <v>8</v>
      </c>
      <c r="D361" t="s">
        <v>8219</v>
      </c>
      <c r="E361">
        <v>139</v>
      </c>
    </row>
    <row r="362" spans="1:5" x14ac:dyDescent="0.3">
      <c r="A362" t="s">
        <v>8221</v>
      </c>
      <c r="B362">
        <v>2</v>
      </c>
      <c r="D362" t="s">
        <v>8219</v>
      </c>
      <c r="E362">
        <v>19</v>
      </c>
    </row>
    <row r="363" spans="1:5" x14ac:dyDescent="0.3">
      <c r="A363" t="s">
        <v>8221</v>
      </c>
      <c r="B363">
        <v>0</v>
      </c>
      <c r="D363" t="s">
        <v>8219</v>
      </c>
      <c r="E363">
        <v>94</v>
      </c>
    </row>
    <row r="364" spans="1:5" x14ac:dyDescent="0.3">
      <c r="A364" t="s">
        <v>8221</v>
      </c>
      <c r="B364">
        <v>3</v>
      </c>
      <c r="D364" t="s">
        <v>8219</v>
      </c>
      <c r="E364">
        <v>23</v>
      </c>
    </row>
    <row r="365" spans="1:5" x14ac:dyDescent="0.3">
      <c r="A365" t="s">
        <v>8221</v>
      </c>
      <c r="B365">
        <v>4</v>
      </c>
      <c r="D365" t="s">
        <v>8219</v>
      </c>
      <c r="E365">
        <v>15</v>
      </c>
    </row>
    <row r="366" spans="1:5" x14ac:dyDescent="0.3">
      <c r="A366" t="s">
        <v>8221</v>
      </c>
      <c r="B366">
        <v>3</v>
      </c>
      <c r="D366" t="s">
        <v>8219</v>
      </c>
      <c r="E366">
        <v>62</v>
      </c>
    </row>
    <row r="367" spans="1:5" x14ac:dyDescent="0.3">
      <c r="A367" t="s">
        <v>8221</v>
      </c>
      <c r="B367">
        <v>6</v>
      </c>
      <c r="D367" t="s">
        <v>8219</v>
      </c>
      <c r="E367">
        <v>74</v>
      </c>
    </row>
    <row r="368" spans="1:5" x14ac:dyDescent="0.3">
      <c r="A368" t="s">
        <v>8221</v>
      </c>
      <c r="B368">
        <v>0</v>
      </c>
      <c r="D368" t="s">
        <v>8219</v>
      </c>
      <c r="E368">
        <v>97</v>
      </c>
    </row>
    <row r="369" spans="1:5" x14ac:dyDescent="0.3">
      <c r="A369" t="s">
        <v>8221</v>
      </c>
      <c r="B369">
        <v>0</v>
      </c>
      <c r="D369" t="s">
        <v>8219</v>
      </c>
      <c r="E369">
        <v>55</v>
      </c>
    </row>
    <row r="370" spans="1:5" x14ac:dyDescent="0.3">
      <c r="A370" t="s">
        <v>8221</v>
      </c>
      <c r="B370">
        <v>0</v>
      </c>
      <c r="D370" t="s">
        <v>8219</v>
      </c>
      <c r="E370">
        <v>44</v>
      </c>
    </row>
    <row r="371" spans="1:5" x14ac:dyDescent="0.3">
      <c r="A371" t="s">
        <v>8221</v>
      </c>
      <c r="B371">
        <v>8</v>
      </c>
      <c r="D371" t="s">
        <v>8219</v>
      </c>
      <c r="E371">
        <v>110</v>
      </c>
    </row>
    <row r="372" spans="1:5" x14ac:dyDescent="0.3">
      <c r="A372" t="s">
        <v>8221</v>
      </c>
      <c r="B372">
        <v>5</v>
      </c>
      <c r="D372" t="s">
        <v>8219</v>
      </c>
      <c r="E372">
        <v>59</v>
      </c>
    </row>
    <row r="373" spans="1:5" x14ac:dyDescent="0.3">
      <c r="A373" t="s">
        <v>8221</v>
      </c>
      <c r="B373">
        <v>0</v>
      </c>
      <c r="D373" t="s">
        <v>8219</v>
      </c>
      <c r="E373">
        <v>62</v>
      </c>
    </row>
    <row r="374" spans="1:5" x14ac:dyDescent="0.3">
      <c r="A374" t="s">
        <v>8221</v>
      </c>
      <c r="B374">
        <v>2</v>
      </c>
      <c r="D374" t="s">
        <v>8219</v>
      </c>
      <c r="E374">
        <v>105</v>
      </c>
    </row>
    <row r="375" spans="1:5" x14ac:dyDescent="0.3">
      <c r="A375" t="s">
        <v>8221</v>
      </c>
      <c r="B375">
        <v>24</v>
      </c>
      <c r="D375" t="s">
        <v>8219</v>
      </c>
      <c r="E375">
        <v>26</v>
      </c>
    </row>
    <row r="376" spans="1:5" x14ac:dyDescent="0.3">
      <c r="A376" t="s">
        <v>8221</v>
      </c>
      <c r="B376">
        <v>0</v>
      </c>
      <c r="D376" t="s">
        <v>8219</v>
      </c>
      <c r="E376">
        <v>49</v>
      </c>
    </row>
    <row r="377" spans="1:5" x14ac:dyDescent="0.3">
      <c r="A377" t="s">
        <v>8221</v>
      </c>
      <c r="B377">
        <v>9</v>
      </c>
      <c r="D377" t="s">
        <v>8219</v>
      </c>
      <c r="E377">
        <v>68</v>
      </c>
    </row>
    <row r="378" spans="1:5" x14ac:dyDescent="0.3">
      <c r="A378" t="s">
        <v>8221</v>
      </c>
      <c r="B378">
        <v>0</v>
      </c>
      <c r="D378" t="s">
        <v>8219</v>
      </c>
      <c r="E378">
        <v>22</v>
      </c>
    </row>
    <row r="379" spans="1:5" x14ac:dyDescent="0.3">
      <c r="A379" t="s">
        <v>8221</v>
      </c>
      <c r="B379">
        <v>1</v>
      </c>
      <c r="D379" t="s">
        <v>8219</v>
      </c>
      <c r="E379">
        <v>18</v>
      </c>
    </row>
    <row r="380" spans="1:5" x14ac:dyDescent="0.3">
      <c r="A380" t="s">
        <v>8221</v>
      </c>
      <c r="B380">
        <v>10</v>
      </c>
      <c r="D380" t="s">
        <v>8219</v>
      </c>
      <c r="E380">
        <v>19</v>
      </c>
    </row>
    <row r="381" spans="1:5" x14ac:dyDescent="0.3">
      <c r="A381" t="s">
        <v>8221</v>
      </c>
      <c r="B381">
        <v>1</v>
      </c>
      <c r="D381" t="s">
        <v>8219</v>
      </c>
      <c r="E381">
        <v>99</v>
      </c>
    </row>
    <row r="382" spans="1:5" x14ac:dyDescent="0.3">
      <c r="A382" t="s">
        <v>8221</v>
      </c>
      <c r="B382">
        <v>0</v>
      </c>
      <c r="D382" t="s">
        <v>8219</v>
      </c>
      <c r="E382">
        <v>27</v>
      </c>
    </row>
    <row r="383" spans="1:5" x14ac:dyDescent="0.3">
      <c r="A383" t="s">
        <v>8221</v>
      </c>
      <c r="B383">
        <v>20</v>
      </c>
      <c r="D383" t="s">
        <v>8219</v>
      </c>
      <c r="E383">
        <v>25</v>
      </c>
    </row>
    <row r="384" spans="1:5" x14ac:dyDescent="0.3">
      <c r="A384" t="s">
        <v>8221</v>
      </c>
      <c r="B384">
        <v>30</v>
      </c>
      <c r="D384" t="s">
        <v>8219</v>
      </c>
      <c r="E384">
        <v>14</v>
      </c>
    </row>
    <row r="385" spans="1:5" x14ac:dyDescent="0.3">
      <c r="A385" t="s">
        <v>8221</v>
      </c>
      <c r="B385">
        <v>6</v>
      </c>
      <c r="D385" t="s">
        <v>8219</v>
      </c>
      <c r="E385">
        <v>35</v>
      </c>
    </row>
    <row r="386" spans="1:5" x14ac:dyDescent="0.3">
      <c r="A386" t="s">
        <v>8221</v>
      </c>
      <c r="B386">
        <v>15</v>
      </c>
      <c r="D386" t="s">
        <v>8219</v>
      </c>
      <c r="E386">
        <v>10</v>
      </c>
    </row>
    <row r="387" spans="1:5" x14ac:dyDescent="0.3">
      <c r="A387" t="s">
        <v>8221</v>
      </c>
      <c r="B387">
        <v>5</v>
      </c>
      <c r="D387" t="s">
        <v>8219</v>
      </c>
      <c r="E387">
        <v>29</v>
      </c>
    </row>
    <row r="388" spans="1:5" x14ac:dyDescent="0.3">
      <c r="A388" t="s">
        <v>8221</v>
      </c>
      <c r="B388">
        <v>0</v>
      </c>
      <c r="D388" t="s">
        <v>8219</v>
      </c>
      <c r="E388">
        <v>44</v>
      </c>
    </row>
    <row r="389" spans="1:5" x14ac:dyDescent="0.3">
      <c r="A389" t="s">
        <v>8221</v>
      </c>
      <c r="B389">
        <v>0</v>
      </c>
      <c r="D389" t="s">
        <v>8219</v>
      </c>
      <c r="E389">
        <v>17</v>
      </c>
    </row>
    <row r="390" spans="1:5" x14ac:dyDescent="0.3">
      <c r="A390" t="s">
        <v>8221</v>
      </c>
      <c r="B390">
        <v>28</v>
      </c>
      <c r="D390" t="s">
        <v>8219</v>
      </c>
      <c r="E390">
        <v>34</v>
      </c>
    </row>
    <row r="391" spans="1:5" x14ac:dyDescent="0.3">
      <c r="A391" t="s">
        <v>8221</v>
      </c>
      <c r="B391">
        <v>0</v>
      </c>
      <c r="D391" t="s">
        <v>8219</v>
      </c>
      <c r="E391">
        <v>14</v>
      </c>
    </row>
    <row r="392" spans="1:5" x14ac:dyDescent="0.3">
      <c r="A392" t="s">
        <v>8221</v>
      </c>
      <c r="B392">
        <v>5</v>
      </c>
      <c r="D392" t="s">
        <v>8219</v>
      </c>
      <c r="E392">
        <v>156</v>
      </c>
    </row>
    <row r="393" spans="1:5" x14ac:dyDescent="0.3">
      <c r="A393" t="s">
        <v>8221</v>
      </c>
      <c r="B393">
        <v>7</v>
      </c>
      <c r="D393" t="s">
        <v>8219</v>
      </c>
      <c r="E393">
        <v>128</v>
      </c>
    </row>
    <row r="394" spans="1:5" x14ac:dyDescent="0.3">
      <c r="A394" t="s">
        <v>8221</v>
      </c>
      <c r="B394">
        <v>30</v>
      </c>
      <c r="D394" t="s">
        <v>8219</v>
      </c>
      <c r="E394">
        <v>60</v>
      </c>
    </row>
    <row r="395" spans="1:5" x14ac:dyDescent="0.3">
      <c r="A395" t="s">
        <v>8221</v>
      </c>
      <c r="B395">
        <v>2</v>
      </c>
      <c r="D395" t="s">
        <v>8219</v>
      </c>
      <c r="E395">
        <v>32</v>
      </c>
    </row>
    <row r="396" spans="1:5" x14ac:dyDescent="0.3">
      <c r="A396" t="s">
        <v>8221</v>
      </c>
      <c r="B396">
        <v>30</v>
      </c>
      <c r="D396" t="s">
        <v>8219</v>
      </c>
      <c r="E396">
        <v>53</v>
      </c>
    </row>
    <row r="397" spans="1:5" x14ac:dyDescent="0.3">
      <c r="A397" t="s">
        <v>8221</v>
      </c>
      <c r="B397">
        <v>2</v>
      </c>
      <c r="D397" t="s">
        <v>8219</v>
      </c>
      <c r="E397">
        <v>184</v>
      </c>
    </row>
    <row r="398" spans="1:5" x14ac:dyDescent="0.3">
      <c r="A398" t="s">
        <v>8221</v>
      </c>
      <c r="B398">
        <v>0</v>
      </c>
      <c r="D398" t="s">
        <v>8219</v>
      </c>
      <c r="E398">
        <v>90</v>
      </c>
    </row>
    <row r="399" spans="1:5" x14ac:dyDescent="0.3">
      <c r="A399" t="s">
        <v>8221</v>
      </c>
      <c r="B399">
        <v>2</v>
      </c>
      <c r="D399" t="s">
        <v>8219</v>
      </c>
      <c r="E399">
        <v>71</v>
      </c>
    </row>
    <row r="400" spans="1:5" x14ac:dyDescent="0.3">
      <c r="A400" t="s">
        <v>8221</v>
      </c>
      <c r="B400">
        <v>1</v>
      </c>
      <c r="D400" t="s">
        <v>8219</v>
      </c>
      <c r="E400">
        <v>87</v>
      </c>
    </row>
    <row r="401" spans="1:5" x14ac:dyDescent="0.3">
      <c r="A401" t="s">
        <v>8221</v>
      </c>
      <c r="B401">
        <v>2</v>
      </c>
      <c r="D401" t="s">
        <v>8219</v>
      </c>
      <c r="E401">
        <v>28</v>
      </c>
    </row>
    <row r="402" spans="1:5" x14ac:dyDescent="0.3">
      <c r="A402" t="s">
        <v>8221</v>
      </c>
      <c r="B402">
        <v>14</v>
      </c>
      <c r="D402" t="s">
        <v>8219</v>
      </c>
      <c r="E402">
        <v>56</v>
      </c>
    </row>
    <row r="403" spans="1:5" x14ac:dyDescent="0.3">
      <c r="A403" t="s">
        <v>8221</v>
      </c>
      <c r="B403">
        <v>31</v>
      </c>
      <c r="D403" t="s">
        <v>8219</v>
      </c>
      <c r="E403">
        <v>51</v>
      </c>
    </row>
    <row r="404" spans="1:5" x14ac:dyDescent="0.3">
      <c r="A404" t="s">
        <v>8221</v>
      </c>
      <c r="B404">
        <v>16</v>
      </c>
      <c r="D404" t="s">
        <v>8219</v>
      </c>
      <c r="E404">
        <v>75</v>
      </c>
    </row>
    <row r="405" spans="1:5" x14ac:dyDescent="0.3">
      <c r="A405" t="s">
        <v>8221</v>
      </c>
      <c r="B405">
        <v>12</v>
      </c>
      <c r="D405" t="s">
        <v>8219</v>
      </c>
      <c r="E405">
        <v>38</v>
      </c>
    </row>
    <row r="406" spans="1:5" x14ac:dyDescent="0.3">
      <c r="A406" t="s">
        <v>8221</v>
      </c>
      <c r="B406">
        <v>96</v>
      </c>
      <c r="D406" t="s">
        <v>8219</v>
      </c>
      <c r="E406">
        <v>18</v>
      </c>
    </row>
    <row r="407" spans="1:5" x14ac:dyDescent="0.3">
      <c r="A407" t="s">
        <v>8221</v>
      </c>
      <c r="B407">
        <v>16</v>
      </c>
      <c r="D407" t="s">
        <v>8219</v>
      </c>
      <c r="E407">
        <v>54</v>
      </c>
    </row>
    <row r="408" spans="1:5" x14ac:dyDescent="0.3">
      <c r="A408" t="s">
        <v>8221</v>
      </c>
      <c r="B408">
        <v>5</v>
      </c>
      <c r="D408" t="s">
        <v>8219</v>
      </c>
      <c r="E408">
        <v>71</v>
      </c>
    </row>
    <row r="409" spans="1:5" x14ac:dyDescent="0.3">
      <c r="A409" t="s">
        <v>8221</v>
      </c>
      <c r="B409">
        <v>0</v>
      </c>
      <c r="D409" t="s">
        <v>8219</v>
      </c>
      <c r="E409">
        <v>57</v>
      </c>
    </row>
    <row r="410" spans="1:5" x14ac:dyDescent="0.3">
      <c r="A410" t="s">
        <v>8221</v>
      </c>
      <c r="B410">
        <v>8</v>
      </c>
      <c r="D410" t="s">
        <v>8219</v>
      </c>
      <c r="E410">
        <v>43</v>
      </c>
    </row>
    <row r="411" spans="1:5" x14ac:dyDescent="0.3">
      <c r="A411" t="s">
        <v>8221</v>
      </c>
      <c r="B411">
        <v>7</v>
      </c>
      <c r="D411" t="s">
        <v>8219</v>
      </c>
      <c r="E411">
        <v>52</v>
      </c>
    </row>
    <row r="412" spans="1:5" x14ac:dyDescent="0.3">
      <c r="A412" t="s">
        <v>8221</v>
      </c>
      <c r="B412">
        <v>24</v>
      </c>
      <c r="D412" t="s">
        <v>8219</v>
      </c>
      <c r="E412">
        <v>27</v>
      </c>
    </row>
    <row r="413" spans="1:5" x14ac:dyDescent="0.3">
      <c r="A413" t="s">
        <v>8221</v>
      </c>
      <c r="B413">
        <v>121</v>
      </c>
      <c r="D413" t="s">
        <v>8219</v>
      </c>
      <c r="E413">
        <v>12</v>
      </c>
    </row>
    <row r="414" spans="1:5" x14ac:dyDescent="0.3">
      <c r="A414" t="s">
        <v>8221</v>
      </c>
      <c r="B414">
        <v>196</v>
      </c>
      <c r="D414" t="s">
        <v>8219</v>
      </c>
      <c r="E414">
        <v>33</v>
      </c>
    </row>
    <row r="415" spans="1:5" x14ac:dyDescent="0.3">
      <c r="A415" t="s">
        <v>8221</v>
      </c>
      <c r="B415">
        <v>5</v>
      </c>
      <c r="D415" t="s">
        <v>8219</v>
      </c>
      <c r="E415">
        <v>96</v>
      </c>
    </row>
    <row r="416" spans="1:5" x14ac:dyDescent="0.3">
      <c r="A416" t="s">
        <v>8221</v>
      </c>
      <c r="B416">
        <v>73</v>
      </c>
      <c r="D416" t="s">
        <v>8219</v>
      </c>
      <c r="E416">
        <v>28</v>
      </c>
    </row>
    <row r="417" spans="1:5" x14ac:dyDescent="0.3">
      <c r="A417" t="s">
        <v>8221</v>
      </c>
      <c r="B417">
        <v>93</v>
      </c>
      <c r="D417" t="s">
        <v>8219</v>
      </c>
      <c r="E417">
        <v>43</v>
      </c>
    </row>
    <row r="418" spans="1:5" x14ac:dyDescent="0.3">
      <c r="A418" t="s">
        <v>8221</v>
      </c>
      <c r="B418">
        <v>17</v>
      </c>
      <c r="D418" t="s">
        <v>8219</v>
      </c>
      <c r="E418">
        <v>205</v>
      </c>
    </row>
    <row r="419" spans="1:5" x14ac:dyDescent="0.3">
      <c r="A419" t="s">
        <v>8221</v>
      </c>
      <c r="B419">
        <v>7</v>
      </c>
      <c r="D419" t="s">
        <v>8219</v>
      </c>
      <c r="E419">
        <v>23</v>
      </c>
    </row>
    <row r="420" spans="1:5" x14ac:dyDescent="0.3">
      <c r="A420" t="s">
        <v>8221</v>
      </c>
      <c r="B420">
        <v>17</v>
      </c>
      <c r="D420" t="s">
        <v>8219</v>
      </c>
      <c r="E420">
        <v>19</v>
      </c>
    </row>
    <row r="421" spans="1:5" x14ac:dyDescent="0.3">
      <c r="A421" t="s">
        <v>8221</v>
      </c>
      <c r="B421">
        <v>171</v>
      </c>
      <c r="D421" t="s">
        <v>8219</v>
      </c>
      <c r="E421">
        <v>14</v>
      </c>
    </row>
    <row r="422" spans="1:5" x14ac:dyDescent="0.3">
      <c r="A422" t="s">
        <v>8221</v>
      </c>
      <c r="B422">
        <v>188</v>
      </c>
      <c r="D422" t="s">
        <v>8219</v>
      </c>
      <c r="E422">
        <v>38</v>
      </c>
    </row>
    <row r="423" spans="1:5" x14ac:dyDescent="0.3">
      <c r="A423" t="s">
        <v>8221</v>
      </c>
      <c r="B423">
        <v>110</v>
      </c>
      <c r="D423" t="s">
        <v>8219</v>
      </c>
      <c r="E423">
        <v>78</v>
      </c>
    </row>
    <row r="424" spans="1:5" x14ac:dyDescent="0.3">
      <c r="A424" t="s">
        <v>8221</v>
      </c>
      <c r="B424">
        <v>37</v>
      </c>
      <c r="D424" t="s">
        <v>8219</v>
      </c>
      <c r="E424">
        <v>69</v>
      </c>
    </row>
    <row r="425" spans="1:5" x14ac:dyDescent="0.3">
      <c r="A425" t="s">
        <v>8221</v>
      </c>
      <c r="B425">
        <v>9</v>
      </c>
      <c r="D425" t="s">
        <v>8219</v>
      </c>
      <c r="E425">
        <v>33</v>
      </c>
    </row>
    <row r="426" spans="1:5" x14ac:dyDescent="0.3">
      <c r="A426" t="s">
        <v>8221</v>
      </c>
      <c r="B426">
        <v>29</v>
      </c>
      <c r="D426" t="s">
        <v>8219</v>
      </c>
      <c r="E426">
        <v>54</v>
      </c>
    </row>
    <row r="427" spans="1:5" x14ac:dyDescent="0.3">
      <c r="A427" t="s">
        <v>8221</v>
      </c>
      <c r="B427">
        <v>6</v>
      </c>
      <c r="D427" t="s">
        <v>8219</v>
      </c>
      <c r="E427">
        <v>99</v>
      </c>
    </row>
    <row r="428" spans="1:5" x14ac:dyDescent="0.3">
      <c r="A428" t="s">
        <v>8221</v>
      </c>
      <c r="B428">
        <v>30</v>
      </c>
      <c r="D428" t="s">
        <v>8219</v>
      </c>
      <c r="E428">
        <v>49</v>
      </c>
    </row>
    <row r="429" spans="1:5" x14ac:dyDescent="0.3">
      <c r="A429" t="s">
        <v>8221</v>
      </c>
      <c r="B429">
        <v>81</v>
      </c>
      <c r="D429" t="s">
        <v>8219</v>
      </c>
      <c r="E429">
        <v>11</v>
      </c>
    </row>
    <row r="430" spans="1:5" x14ac:dyDescent="0.3">
      <c r="A430" t="s">
        <v>8221</v>
      </c>
      <c r="B430">
        <v>4</v>
      </c>
      <c r="D430" t="s">
        <v>8219</v>
      </c>
      <c r="E430">
        <v>38</v>
      </c>
    </row>
    <row r="431" spans="1:5" x14ac:dyDescent="0.3">
      <c r="A431" t="s">
        <v>8221</v>
      </c>
      <c r="B431">
        <v>11</v>
      </c>
      <c r="D431" t="s">
        <v>8219</v>
      </c>
      <c r="E431">
        <v>16</v>
      </c>
    </row>
    <row r="432" spans="1:5" x14ac:dyDescent="0.3">
      <c r="A432" t="s">
        <v>8221</v>
      </c>
      <c r="B432">
        <v>14</v>
      </c>
      <c r="D432" t="s">
        <v>8219</v>
      </c>
      <c r="E432">
        <v>32</v>
      </c>
    </row>
    <row r="433" spans="1:5" x14ac:dyDescent="0.3">
      <c r="A433" t="s">
        <v>8221</v>
      </c>
      <c r="B433">
        <v>5</v>
      </c>
      <c r="D433" t="s">
        <v>8219</v>
      </c>
      <c r="E433">
        <v>20</v>
      </c>
    </row>
    <row r="434" spans="1:5" x14ac:dyDescent="0.3">
      <c r="A434" t="s">
        <v>8221</v>
      </c>
      <c r="B434">
        <v>45</v>
      </c>
      <c r="D434" t="s">
        <v>8219</v>
      </c>
      <c r="E434">
        <v>154</v>
      </c>
    </row>
    <row r="435" spans="1:5" x14ac:dyDescent="0.3">
      <c r="A435" t="s">
        <v>8221</v>
      </c>
      <c r="B435">
        <v>8</v>
      </c>
      <c r="D435" t="s">
        <v>8219</v>
      </c>
      <c r="E435">
        <v>41</v>
      </c>
    </row>
    <row r="436" spans="1:5" x14ac:dyDescent="0.3">
      <c r="A436" t="s">
        <v>8221</v>
      </c>
      <c r="B436">
        <v>3</v>
      </c>
      <c r="D436" t="s">
        <v>8219</v>
      </c>
      <c r="E436">
        <v>75</v>
      </c>
    </row>
    <row r="437" spans="1:5" x14ac:dyDescent="0.3">
      <c r="A437" t="s">
        <v>8221</v>
      </c>
      <c r="B437">
        <v>24</v>
      </c>
      <c r="D437" t="s">
        <v>8219</v>
      </c>
      <c r="E437">
        <v>40</v>
      </c>
    </row>
    <row r="438" spans="1:5" x14ac:dyDescent="0.3">
      <c r="A438" t="s">
        <v>8221</v>
      </c>
      <c r="B438">
        <v>18</v>
      </c>
      <c r="D438" t="s">
        <v>8219</v>
      </c>
      <c r="E438">
        <v>46</v>
      </c>
    </row>
    <row r="439" spans="1:5" x14ac:dyDescent="0.3">
      <c r="A439" t="s">
        <v>8221</v>
      </c>
      <c r="B439">
        <v>12</v>
      </c>
      <c r="D439" t="s">
        <v>8219</v>
      </c>
      <c r="E439">
        <v>62</v>
      </c>
    </row>
    <row r="440" spans="1:5" x14ac:dyDescent="0.3">
      <c r="A440" t="s">
        <v>8221</v>
      </c>
      <c r="B440">
        <v>123</v>
      </c>
      <c r="D440" t="s">
        <v>8219</v>
      </c>
      <c r="E440">
        <v>61</v>
      </c>
    </row>
    <row r="441" spans="1:5" x14ac:dyDescent="0.3">
      <c r="A441" t="s">
        <v>8221</v>
      </c>
      <c r="B441">
        <v>96</v>
      </c>
      <c r="D441" t="s">
        <v>8219</v>
      </c>
      <c r="E441">
        <v>96</v>
      </c>
    </row>
    <row r="442" spans="1:5" x14ac:dyDescent="0.3">
      <c r="A442" t="s">
        <v>8221</v>
      </c>
      <c r="B442">
        <v>31</v>
      </c>
      <c r="D442" t="s">
        <v>8219</v>
      </c>
      <c r="E442">
        <v>190</v>
      </c>
    </row>
    <row r="443" spans="1:5" x14ac:dyDescent="0.3">
      <c r="A443" t="s">
        <v>8221</v>
      </c>
      <c r="B443">
        <v>4</v>
      </c>
      <c r="D443" t="s">
        <v>8219</v>
      </c>
      <c r="E443">
        <v>94</v>
      </c>
    </row>
    <row r="444" spans="1:5" x14ac:dyDescent="0.3">
      <c r="A444" t="s">
        <v>8221</v>
      </c>
      <c r="B444">
        <v>3</v>
      </c>
      <c r="D444" t="s">
        <v>8219</v>
      </c>
      <c r="E444">
        <v>39</v>
      </c>
    </row>
    <row r="445" spans="1:5" x14ac:dyDescent="0.3">
      <c r="A445" t="s">
        <v>8221</v>
      </c>
      <c r="B445">
        <v>179</v>
      </c>
      <c r="D445" t="s">
        <v>8219</v>
      </c>
      <c r="E445">
        <v>127</v>
      </c>
    </row>
    <row r="446" spans="1:5" x14ac:dyDescent="0.3">
      <c r="A446" t="s">
        <v>8221</v>
      </c>
      <c r="B446">
        <v>3</v>
      </c>
      <c r="D446" t="s">
        <v>8219</v>
      </c>
      <c r="E446">
        <v>159</v>
      </c>
    </row>
    <row r="447" spans="1:5" x14ac:dyDescent="0.3">
      <c r="A447" t="s">
        <v>8221</v>
      </c>
      <c r="B447">
        <v>23</v>
      </c>
      <c r="D447" t="s">
        <v>8219</v>
      </c>
      <c r="E447">
        <v>177</v>
      </c>
    </row>
    <row r="448" spans="1:5" x14ac:dyDescent="0.3">
      <c r="A448" t="s">
        <v>8221</v>
      </c>
      <c r="B448">
        <v>23</v>
      </c>
      <c r="D448" t="s">
        <v>8219</v>
      </c>
      <c r="E448">
        <v>47</v>
      </c>
    </row>
    <row r="449" spans="1:5" x14ac:dyDescent="0.3">
      <c r="A449" t="s">
        <v>8221</v>
      </c>
      <c r="B449">
        <v>41</v>
      </c>
      <c r="D449" t="s">
        <v>8219</v>
      </c>
      <c r="E449">
        <v>1</v>
      </c>
    </row>
    <row r="450" spans="1:5" x14ac:dyDescent="0.3">
      <c r="A450" t="s">
        <v>8221</v>
      </c>
      <c r="B450">
        <v>0</v>
      </c>
      <c r="D450" t="s">
        <v>8219</v>
      </c>
      <c r="E450">
        <v>16</v>
      </c>
    </row>
    <row r="451" spans="1:5" x14ac:dyDescent="0.3">
      <c r="A451" t="s">
        <v>8221</v>
      </c>
      <c r="B451">
        <v>32</v>
      </c>
      <c r="D451" t="s">
        <v>8219</v>
      </c>
      <c r="E451">
        <v>115</v>
      </c>
    </row>
    <row r="452" spans="1:5" x14ac:dyDescent="0.3">
      <c r="A452" t="s">
        <v>8221</v>
      </c>
      <c r="B452">
        <v>2</v>
      </c>
      <c r="D452" t="s">
        <v>8219</v>
      </c>
      <c r="E452">
        <v>133</v>
      </c>
    </row>
    <row r="453" spans="1:5" x14ac:dyDescent="0.3">
      <c r="A453" t="s">
        <v>8221</v>
      </c>
      <c r="B453">
        <v>7</v>
      </c>
      <c r="D453" t="s">
        <v>8219</v>
      </c>
      <c r="E453">
        <v>70</v>
      </c>
    </row>
    <row r="454" spans="1:5" x14ac:dyDescent="0.3">
      <c r="A454" t="s">
        <v>8221</v>
      </c>
      <c r="B454">
        <v>4</v>
      </c>
      <c r="D454" t="s">
        <v>8219</v>
      </c>
      <c r="E454">
        <v>62</v>
      </c>
    </row>
    <row r="455" spans="1:5" x14ac:dyDescent="0.3">
      <c r="A455" t="s">
        <v>8221</v>
      </c>
      <c r="B455">
        <v>196</v>
      </c>
      <c r="D455" t="s">
        <v>8219</v>
      </c>
      <c r="E455">
        <v>10</v>
      </c>
    </row>
    <row r="456" spans="1:5" x14ac:dyDescent="0.3">
      <c r="A456" t="s">
        <v>8221</v>
      </c>
      <c r="B456">
        <v>11</v>
      </c>
      <c r="D456" t="s">
        <v>8219</v>
      </c>
      <c r="E456">
        <v>499</v>
      </c>
    </row>
    <row r="457" spans="1:5" x14ac:dyDescent="0.3">
      <c r="A457" t="s">
        <v>8221</v>
      </c>
      <c r="B457">
        <v>9</v>
      </c>
      <c r="D457" t="s">
        <v>8219</v>
      </c>
      <c r="E457">
        <v>47</v>
      </c>
    </row>
    <row r="458" spans="1:5" x14ac:dyDescent="0.3">
      <c r="A458" t="s">
        <v>8221</v>
      </c>
      <c r="B458">
        <v>5</v>
      </c>
      <c r="D458" t="s">
        <v>8219</v>
      </c>
      <c r="E458">
        <v>28</v>
      </c>
    </row>
    <row r="459" spans="1:5" x14ac:dyDescent="0.3">
      <c r="A459" t="s">
        <v>8221</v>
      </c>
      <c r="B459">
        <v>8</v>
      </c>
      <c r="D459" t="s">
        <v>8219</v>
      </c>
      <c r="E459">
        <v>24</v>
      </c>
    </row>
    <row r="460" spans="1:5" x14ac:dyDescent="0.3">
      <c r="A460" t="s">
        <v>8221</v>
      </c>
      <c r="B460">
        <v>229</v>
      </c>
      <c r="D460" t="s">
        <v>8219</v>
      </c>
      <c r="E460">
        <v>76</v>
      </c>
    </row>
    <row r="461" spans="1:5" x14ac:dyDescent="0.3">
      <c r="A461" t="s">
        <v>8221</v>
      </c>
      <c r="B461">
        <v>40</v>
      </c>
      <c r="D461" t="s">
        <v>8219</v>
      </c>
      <c r="E461">
        <v>98</v>
      </c>
    </row>
    <row r="462" spans="1:5" x14ac:dyDescent="0.3">
      <c r="A462" t="s">
        <v>8221</v>
      </c>
      <c r="B462">
        <v>123</v>
      </c>
      <c r="D462" t="s">
        <v>8219</v>
      </c>
      <c r="E462">
        <v>30</v>
      </c>
    </row>
    <row r="463" spans="1:5" x14ac:dyDescent="0.3">
      <c r="A463" t="s">
        <v>8221</v>
      </c>
      <c r="B463">
        <v>5</v>
      </c>
      <c r="D463" t="s">
        <v>8219</v>
      </c>
      <c r="E463">
        <v>478</v>
      </c>
    </row>
    <row r="464" spans="1:5" x14ac:dyDescent="0.3">
      <c r="A464" t="s">
        <v>8221</v>
      </c>
      <c r="B464">
        <v>148</v>
      </c>
      <c r="D464" t="s">
        <v>8219</v>
      </c>
      <c r="E464">
        <v>74</v>
      </c>
    </row>
    <row r="465" spans="1:5" x14ac:dyDescent="0.3">
      <c r="A465" t="s">
        <v>8221</v>
      </c>
      <c r="B465">
        <v>10</v>
      </c>
      <c r="D465" t="s">
        <v>8219</v>
      </c>
      <c r="E465">
        <v>131</v>
      </c>
    </row>
    <row r="466" spans="1:5" x14ac:dyDescent="0.3">
      <c r="A466" t="s">
        <v>8221</v>
      </c>
      <c r="B466">
        <v>4</v>
      </c>
      <c r="D466" t="s">
        <v>8219</v>
      </c>
      <c r="E466">
        <v>61</v>
      </c>
    </row>
    <row r="467" spans="1:5" x14ac:dyDescent="0.3">
      <c r="A467" t="s">
        <v>8221</v>
      </c>
      <c r="B467">
        <v>21</v>
      </c>
      <c r="D467" t="s">
        <v>8219</v>
      </c>
      <c r="E467">
        <v>1071</v>
      </c>
    </row>
    <row r="468" spans="1:5" x14ac:dyDescent="0.3">
      <c r="A468" t="s">
        <v>8221</v>
      </c>
      <c r="B468">
        <v>2</v>
      </c>
      <c r="D468" t="s">
        <v>8219</v>
      </c>
      <c r="E468">
        <v>122</v>
      </c>
    </row>
    <row r="469" spans="1:5" x14ac:dyDescent="0.3">
      <c r="A469" t="s">
        <v>8221</v>
      </c>
      <c r="B469">
        <v>0</v>
      </c>
      <c r="D469" t="s">
        <v>8219</v>
      </c>
      <c r="E469">
        <v>111</v>
      </c>
    </row>
    <row r="470" spans="1:5" x14ac:dyDescent="0.3">
      <c r="A470" t="s">
        <v>8221</v>
      </c>
      <c r="B470">
        <v>4</v>
      </c>
      <c r="D470" t="s">
        <v>8219</v>
      </c>
      <c r="E470">
        <v>255</v>
      </c>
    </row>
    <row r="471" spans="1:5" x14ac:dyDescent="0.3">
      <c r="A471" t="s">
        <v>8221</v>
      </c>
      <c r="B471">
        <v>1</v>
      </c>
      <c r="D471" t="s">
        <v>8219</v>
      </c>
      <c r="E471">
        <v>141</v>
      </c>
    </row>
    <row r="472" spans="1:5" x14ac:dyDescent="0.3">
      <c r="A472" t="s">
        <v>8221</v>
      </c>
      <c r="B472">
        <v>30</v>
      </c>
      <c r="D472" t="s">
        <v>8219</v>
      </c>
      <c r="E472">
        <v>159</v>
      </c>
    </row>
    <row r="473" spans="1:5" x14ac:dyDescent="0.3">
      <c r="A473" t="s">
        <v>8221</v>
      </c>
      <c r="B473">
        <v>3</v>
      </c>
      <c r="D473" t="s">
        <v>8219</v>
      </c>
      <c r="E473">
        <v>99</v>
      </c>
    </row>
    <row r="474" spans="1:5" x14ac:dyDescent="0.3">
      <c r="A474" t="s">
        <v>8221</v>
      </c>
      <c r="B474">
        <v>975</v>
      </c>
      <c r="D474" t="s">
        <v>8219</v>
      </c>
      <c r="E474">
        <v>96</v>
      </c>
    </row>
    <row r="475" spans="1:5" x14ac:dyDescent="0.3">
      <c r="A475" t="s">
        <v>8221</v>
      </c>
      <c r="B475">
        <v>167</v>
      </c>
      <c r="D475" t="s">
        <v>8219</v>
      </c>
      <c r="E475">
        <v>27</v>
      </c>
    </row>
    <row r="476" spans="1:5" x14ac:dyDescent="0.3">
      <c r="A476" t="s">
        <v>8221</v>
      </c>
      <c r="B476">
        <v>5</v>
      </c>
      <c r="D476" t="s">
        <v>8219</v>
      </c>
      <c r="E476">
        <v>166</v>
      </c>
    </row>
    <row r="477" spans="1:5" x14ac:dyDescent="0.3">
      <c r="A477" t="s">
        <v>8221</v>
      </c>
      <c r="B477">
        <v>18</v>
      </c>
      <c r="D477" t="s">
        <v>8219</v>
      </c>
      <c r="E477">
        <v>76</v>
      </c>
    </row>
    <row r="478" spans="1:5" x14ac:dyDescent="0.3">
      <c r="A478" t="s">
        <v>8221</v>
      </c>
      <c r="B478">
        <v>98</v>
      </c>
      <c r="D478" t="s">
        <v>8219</v>
      </c>
      <c r="E478">
        <v>211</v>
      </c>
    </row>
    <row r="479" spans="1:5" x14ac:dyDescent="0.3">
      <c r="A479" t="s">
        <v>8221</v>
      </c>
      <c r="B479">
        <v>4</v>
      </c>
      <c r="D479" t="s">
        <v>8219</v>
      </c>
      <c r="E479">
        <v>21</v>
      </c>
    </row>
    <row r="480" spans="1:5" x14ac:dyDescent="0.3">
      <c r="A480" t="s">
        <v>8221</v>
      </c>
      <c r="B480">
        <v>3</v>
      </c>
      <c r="D480" t="s">
        <v>8219</v>
      </c>
      <c r="E480">
        <v>61</v>
      </c>
    </row>
    <row r="481" spans="1:5" x14ac:dyDescent="0.3">
      <c r="A481" t="s">
        <v>8221</v>
      </c>
      <c r="B481">
        <v>1</v>
      </c>
      <c r="D481" t="s">
        <v>8219</v>
      </c>
      <c r="E481">
        <v>30</v>
      </c>
    </row>
    <row r="482" spans="1:5" x14ac:dyDescent="0.3">
      <c r="A482" t="s">
        <v>8221</v>
      </c>
      <c r="B482">
        <v>0</v>
      </c>
      <c r="D482" t="s">
        <v>8219</v>
      </c>
      <c r="E482">
        <v>375</v>
      </c>
    </row>
    <row r="483" spans="1:5" x14ac:dyDescent="0.3">
      <c r="A483" t="s">
        <v>8221</v>
      </c>
      <c r="B483">
        <v>9</v>
      </c>
      <c r="D483" t="s">
        <v>8219</v>
      </c>
      <c r="E483">
        <v>111</v>
      </c>
    </row>
    <row r="484" spans="1:5" x14ac:dyDescent="0.3">
      <c r="A484" t="s">
        <v>8221</v>
      </c>
      <c r="B484">
        <v>2</v>
      </c>
      <c r="D484" t="s">
        <v>8219</v>
      </c>
      <c r="E484">
        <v>123</v>
      </c>
    </row>
    <row r="485" spans="1:5" x14ac:dyDescent="0.3">
      <c r="A485" t="s">
        <v>8221</v>
      </c>
      <c r="B485">
        <v>0</v>
      </c>
      <c r="D485" t="s">
        <v>8219</v>
      </c>
      <c r="E485">
        <v>70</v>
      </c>
    </row>
    <row r="486" spans="1:5" x14ac:dyDescent="0.3">
      <c r="A486" t="s">
        <v>8221</v>
      </c>
      <c r="B486">
        <v>147</v>
      </c>
      <c r="D486" t="s">
        <v>8219</v>
      </c>
      <c r="E486">
        <v>85</v>
      </c>
    </row>
    <row r="487" spans="1:5" x14ac:dyDescent="0.3">
      <c r="A487" t="s">
        <v>8221</v>
      </c>
      <c r="B487">
        <v>49</v>
      </c>
      <c r="D487" t="s">
        <v>8219</v>
      </c>
      <c r="E487">
        <v>86</v>
      </c>
    </row>
    <row r="488" spans="1:5" x14ac:dyDescent="0.3">
      <c r="A488" t="s">
        <v>8221</v>
      </c>
      <c r="B488">
        <v>1</v>
      </c>
      <c r="D488" t="s">
        <v>8219</v>
      </c>
      <c r="E488">
        <v>13</v>
      </c>
    </row>
    <row r="489" spans="1:5" x14ac:dyDescent="0.3">
      <c r="A489" t="s">
        <v>8221</v>
      </c>
      <c r="B489">
        <v>2</v>
      </c>
      <c r="D489" t="s">
        <v>8219</v>
      </c>
      <c r="E489">
        <v>33</v>
      </c>
    </row>
    <row r="490" spans="1:5" x14ac:dyDescent="0.3">
      <c r="A490" t="s">
        <v>8221</v>
      </c>
      <c r="B490">
        <v>7</v>
      </c>
      <c r="D490" t="s">
        <v>8219</v>
      </c>
      <c r="E490">
        <v>15</v>
      </c>
    </row>
    <row r="491" spans="1:5" x14ac:dyDescent="0.3">
      <c r="A491" t="s">
        <v>8221</v>
      </c>
      <c r="B491">
        <v>4</v>
      </c>
      <c r="D491" t="s">
        <v>8219</v>
      </c>
      <c r="E491">
        <v>273</v>
      </c>
    </row>
    <row r="492" spans="1:5" x14ac:dyDescent="0.3">
      <c r="A492" t="s">
        <v>8221</v>
      </c>
      <c r="B492">
        <v>27</v>
      </c>
      <c r="D492" t="s">
        <v>8219</v>
      </c>
      <c r="E492">
        <v>714</v>
      </c>
    </row>
    <row r="493" spans="1:5" x14ac:dyDescent="0.3">
      <c r="A493" t="s">
        <v>8221</v>
      </c>
      <c r="B493">
        <v>94</v>
      </c>
      <c r="D493" t="s">
        <v>8219</v>
      </c>
      <c r="E493">
        <v>170</v>
      </c>
    </row>
    <row r="494" spans="1:5" x14ac:dyDescent="0.3">
      <c r="A494" t="s">
        <v>8221</v>
      </c>
      <c r="B494">
        <v>29</v>
      </c>
      <c r="D494" t="s">
        <v>8219</v>
      </c>
      <c r="E494">
        <v>512</v>
      </c>
    </row>
    <row r="495" spans="1:5" x14ac:dyDescent="0.3">
      <c r="A495" t="s">
        <v>8221</v>
      </c>
      <c r="B495">
        <v>7</v>
      </c>
      <c r="D495" t="s">
        <v>8219</v>
      </c>
      <c r="E495">
        <v>314</v>
      </c>
    </row>
    <row r="496" spans="1:5" x14ac:dyDescent="0.3">
      <c r="A496" t="s">
        <v>8221</v>
      </c>
      <c r="B496">
        <v>22</v>
      </c>
      <c r="D496" t="s">
        <v>8219</v>
      </c>
      <c r="E496">
        <v>167</v>
      </c>
    </row>
    <row r="497" spans="1:5" x14ac:dyDescent="0.3">
      <c r="A497" t="s">
        <v>8221</v>
      </c>
      <c r="B497">
        <v>1</v>
      </c>
      <c r="D497" t="s">
        <v>8219</v>
      </c>
      <c r="E497">
        <v>9</v>
      </c>
    </row>
    <row r="498" spans="1:5" x14ac:dyDescent="0.3">
      <c r="A498" t="s">
        <v>8221</v>
      </c>
      <c r="B498">
        <v>10</v>
      </c>
      <c r="D498" t="s">
        <v>8219</v>
      </c>
      <c r="E498">
        <v>103</v>
      </c>
    </row>
    <row r="499" spans="1:5" x14ac:dyDescent="0.3">
      <c r="A499" t="s">
        <v>8221</v>
      </c>
      <c r="B499">
        <v>6</v>
      </c>
      <c r="D499" t="s">
        <v>8219</v>
      </c>
      <c r="E499">
        <v>111</v>
      </c>
    </row>
    <row r="500" spans="1:5" x14ac:dyDescent="0.3">
      <c r="A500" t="s">
        <v>8221</v>
      </c>
      <c r="B500">
        <v>24</v>
      </c>
      <c r="D500" t="s">
        <v>8219</v>
      </c>
      <c r="E500">
        <v>271</v>
      </c>
    </row>
    <row r="501" spans="1:5" x14ac:dyDescent="0.3">
      <c r="A501" t="s">
        <v>8221</v>
      </c>
      <c r="B501">
        <v>15</v>
      </c>
      <c r="D501" t="s">
        <v>8219</v>
      </c>
      <c r="E501">
        <v>101</v>
      </c>
    </row>
    <row r="502" spans="1:5" x14ac:dyDescent="0.3">
      <c r="A502" t="s">
        <v>8221</v>
      </c>
      <c r="B502">
        <v>37</v>
      </c>
      <c r="D502" t="s">
        <v>8219</v>
      </c>
      <c r="E502">
        <v>57</v>
      </c>
    </row>
    <row r="503" spans="1:5" x14ac:dyDescent="0.3">
      <c r="A503" t="s">
        <v>8221</v>
      </c>
      <c r="B503">
        <v>20</v>
      </c>
      <c r="D503" t="s">
        <v>8219</v>
      </c>
      <c r="E503">
        <v>62</v>
      </c>
    </row>
    <row r="504" spans="1:5" x14ac:dyDescent="0.3">
      <c r="A504" t="s">
        <v>8221</v>
      </c>
      <c r="B504">
        <v>7</v>
      </c>
      <c r="D504" t="s">
        <v>8219</v>
      </c>
      <c r="E504">
        <v>32</v>
      </c>
    </row>
    <row r="505" spans="1:5" x14ac:dyDescent="0.3">
      <c r="A505" t="s">
        <v>8221</v>
      </c>
      <c r="B505">
        <v>0</v>
      </c>
      <c r="D505" t="s">
        <v>8219</v>
      </c>
      <c r="E505">
        <v>141</v>
      </c>
    </row>
    <row r="506" spans="1:5" x14ac:dyDescent="0.3">
      <c r="A506" t="s">
        <v>8221</v>
      </c>
      <c r="B506">
        <v>21</v>
      </c>
      <c r="D506" t="s">
        <v>8219</v>
      </c>
      <c r="E506">
        <v>75</v>
      </c>
    </row>
    <row r="507" spans="1:5" x14ac:dyDescent="0.3">
      <c r="A507" t="s">
        <v>8221</v>
      </c>
      <c r="B507">
        <v>3</v>
      </c>
      <c r="D507" t="s">
        <v>8219</v>
      </c>
      <c r="E507">
        <v>46</v>
      </c>
    </row>
    <row r="508" spans="1:5" x14ac:dyDescent="0.3">
      <c r="A508" t="s">
        <v>8221</v>
      </c>
      <c r="B508">
        <v>11</v>
      </c>
      <c r="D508" t="s">
        <v>8219</v>
      </c>
      <c r="E508">
        <v>103</v>
      </c>
    </row>
    <row r="509" spans="1:5" x14ac:dyDescent="0.3">
      <c r="A509" t="s">
        <v>8221</v>
      </c>
      <c r="B509">
        <v>1</v>
      </c>
      <c r="D509" t="s">
        <v>8219</v>
      </c>
      <c r="E509">
        <v>6</v>
      </c>
    </row>
    <row r="510" spans="1:5" x14ac:dyDescent="0.3">
      <c r="A510" t="s">
        <v>8221</v>
      </c>
      <c r="B510">
        <v>312</v>
      </c>
      <c r="D510" t="s">
        <v>8219</v>
      </c>
      <c r="E510">
        <v>83</v>
      </c>
    </row>
    <row r="511" spans="1:5" x14ac:dyDescent="0.3">
      <c r="A511" t="s">
        <v>8221</v>
      </c>
      <c r="B511">
        <v>1</v>
      </c>
      <c r="D511" t="s">
        <v>8219</v>
      </c>
      <c r="E511">
        <v>108</v>
      </c>
    </row>
    <row r="512" spans="1:5" x14ac:dyDescent="0.3">
      <c r="A512" t="s">
        <v>8221</v>
      </c>
      <c r="B512">
        <v>3</v>
      </c>
      <c r="D512" t="s">
        <v>8219</v>
      </c>
      <c r="E512">
        <v>25</v>
      </c>
    </row>
    <row r="513" spans="1:5" x14ac:dyDescent="0.3">
      <c r="A513" t="s">
        <v>8221</v>
      </c>
      <c r="B513">
        <v>4</v>
      </c>
      <c r="D513" t="s">
        <v>8219</v>
      </c>
      <c r="E513">
        <v>549</v>
      </c>
    </row>
    <row r="514" spans="1:5" x14ac:dyDescent="0.3">
      <c r="A514" t="s">
        <v>8221</v>
      </c>
      <c r="B514">
        <v>10</v>
      </c>
      <c r="D514" t="s">
        <v>8219</v>
      </c>
      <c r="E514">
        <v>222</v>
      </c>
    </row>
    <row r="515" spans="1:5" x14ac:dyDescent="0.3">
      <c r="A515" t="s">
        <v>8221</v>
      </c>
      <c r="B515">
        <v>8</v>
      </c>
      <c r="D515" t="s">
        <v>8219</v>
      </c>
      <c r="E515">
        <v>183</v>
      </c>
    </row>
    <row r="516" spans="1:5" x14ac:dyDescent="0.3">
      <c r="A516" t="s">
        <v>8221</v>
      </c>
      <c r="B516">
        <v>3</v>
      </c>
      <c r="D516" t="s">
        <v>8219</v>
      </c>
      <c r="E516">
        <v>89</v>
      </c>
    </row>
    <row r="517" spans="1:5" x14ac:dyDescent="0.3">
      <c r="A517" t="s">
        <v>8221</v>
      </c>
      <c r="B517">
        <v>1</v>
      </c>
      <c r="D517" t="s">
        <v>8219</v>
      </c>
      <c r="E517">
        <v>253</v>
      </c>
    </row>
    <row r="518" spans="1:5" x14ac:dyDescent="0.3">
      <c r="A518" t="s">
        <v>8221</v>
      </c>
      <c r="B518">
        <v>0</v>
      </c>
      <c r="D518" t="s">
        <v>8219</v>
      </c>
      <c r="E518">
        <v>140</v>
      </c>
    </row>
    <row r="519" spans="1:5" x14ac:dyDescent="0.3">
      <c r="A519" t="s">
        <v>8221</v>
      </c>
      <c r="B519">
        <v>5</v>
      </c>
      <c r="D519" t="s">
        <v>8219</v>
      </c>
      <c r="E519">
        <v>103</v>
      </c>
    </row>
    <row r="520" spans="1:5" x14ac:dyDescent="0.3">
      <c r="A520" t="s">
        <v>8221</v>
      </c>
      <c r="B520">
        <v>0</v>
      </c>
      <c r="D520" t="s">
        <v>8219</v>
      </c>
      <c r="E520">
        <v>138</v>
      </c>
    </row>
    <row r="521" spans="1:5" x14ac:dyDescent="0.3">
      <c r="A521" t="s">
        <v>8221</v>
      </c>
      <c r="B521">
        <v>3</v>
      </c>
      <c r="D521" t="s">
        <v>8219</v>
      </c>
      <c r="E521">
        <v>191</v>
      </c>
    </row>
    <row r="522" spans="1:5" x14ac:dyDescent="0.3">
      <c r="A522" t="s">
        <v>8221</v>
      </c>
      <c r="B522">
        <v>7</v>
      </c>
      <c r="D522" t="s">
        <v>8219</v>
      </c>
      <c r="E522">
        <v>45</v>
      </c>
    </row>
    <row r="523" spans="1:5" x14ac:dyDescent="0.3">
      <c r="A523" t="s">
        <v>8221</v>
      </c>
      <c r="B523">
        <v>0</v>
      </c>
      <c r="D523" t="s">
        <v>8219</v>
      </c>
      <c r="E523">
        <v>17</v>
      </c>
    </row>
    <row r="524" spans="1:5" x14ac:dyDescent="0.3">
      <c r="A524" t="s">
        <v>8221</v>
      </c>
      <c r="B524">
        <v>2</v>
      </c>
      <c r="D524" t="s">
        <v>8219</v>
      </c>
      <c r="E524">
        <v>31</v>
      </c>
    </row>
    <row r="525" spans="1:5" x14ac:dyDescent="0.3">
      <c r="A525" t="s">
        <v>8221</v>
      </c>
      <c r="B525">
        <v>23</v>
      </c>
      <c r="D525" t="s">
        <v>8219</v>
      </c>
      <c r="E525">
        <v>50</v>
      </c>
    </row>
    <row r="526" spans="1:5" x14ac:dyDescent="0.3">
      <c r="A526" t="s">
        <v>8221</v>
      </c>
      <c r="B526">
        <v>1</v>
      </c>
      <c r="D526" t="s">
        <v>8219</v>
      </c>
      <c r="E526">
        <v>59</v>
      </c>
    </row>
    <row r="527" spans="1:5" x14ac:dyDescent="0.3">
      <c r="A527" t="s">
        <v>8221</v>
      </c>
      <c r="B527">
        <v>2</v>
      </c>
      <c r="D527" t="s">
        <v>8219</v>
      </c>
      <c r="E527">
        <v>81</v>
      </c>
    </row>
    <row r="528" spans="1:5" x14ac:dyDescent="0.3">
      <c r="A528" t="s">
        <v>8221</v>
      </c>
      <c r="B528">
        <v>3</v>
      </c>
      <c r="D528" t="s">
        <v>8219</v>
      </c>
      <c r="E528">
        <v>508</v>
      </c>
    </row>
    <row r="529" spans="1:5" x14ac:dyDescent="0.3">
      <c r="A529" t="s">
        <v>8221</v>
      </c>
      <c r="B529">
        <v>0</v>
      </c>
      <c r="D529" t="s">
        <v>8219</v>
      </c>
      <c r="E529">
        <v>74</v>
      </c>
    </row>
    <row r="530" spans="1:5" x14ac:dyDescent="0.3">
      <c r="A530" t="s">
        <v>8221</v>
      </c>
      <c r="B530">
        <v>13</v>
      </c>
      <c r="D530" t="s">
        <v>8219</v>
      </c>
      <c r="E530">
        <v>141</v>
      </c>
    </row>
    <row r="531" spans="1:5" x14ac:dyDescent="0.3">
      <c r="A531" t="s">
        <v>8221</v>
      </c>
      <c r="B531">
        <v>1</v>
      </c>
      <c r="D531" t="s">
        <v>8219</v>
      </c>
      <c r="E531">
        <v>711</v>
      </c>
    </row>
    <row r="532" spans="1:5" x14ac:dyDescent="0.3">
      <c r="A532" t="s">
        <v>8221</v>
      </c>
      <c r="B532">
        <v>1</v>
      </c>
      <c r="D532" t="s">
        <v>8219</v>
      </c>
      <c r="E532">
        <v>141</v>
      </c>
    </row>
    <row r="533" spans="1:5" x14ac:dyDescent="0.3">
      <c r="A533" t="s">
        <v>8221</v>
      </c>
      <c r="B533">
        <v>1</v>
      </c>
      <c r="D533" t="s">
        <v>8219</v>
      </c>
      <c r="E533">
        <v>109</v>
      </c>
    </row>
    <row r="534" spans="1:5" x14ac:dyDescent="0.3">
      <c r="A534" t="s">
        <v>8221</v>
      </c>
      <c r="B534">
        <v>6</v>
      </c>
      <c r="D534" t="s">
        <v>8219</v>
      </c>
      <c r="E534">
        <v>361</v>
      </c>
    </row>
    <row r="535" spans="1:5" x14ac:dyDescent="0.3">
      <c r="A535" t="s">
        <v>8221</v>
      </c>
      <c r="B535">
        <v>39</v>
      </c>
      <c r="D535" t="s">
        <v>8219</v>
      </c>
      <c r="E535">
        <v>176</v>
      </c>
    </row>
    <row r="536" spans="1:5" x14ac:dyDescent="0.3">
      <c r="A536" t="s">
        <v>8221</v>
      </c>
      <c r="B536">
        <v>4</v>
      </c>
      <c r="D536" t="s">
        <v>8219</v>
      </c>
      <c r="E536">
        <v>670</v>
      </c>
    </row>
    <row r="537" spans="1:5" x14ac:dyDescent="0.3">
      <c r="A537" t="s">
        <v>8221</v>
      </c>
      <c r="B537">
        <v>1</v>
      </c>
      <c r="D537" t="s">
        <v>8219</v>
      </c>
      <c r="E537">
        <v>96</v>
      </c>
    </row>
    <row r="538" spans="1:5" x14ac:dyDescent="0.3">
      <c r="A538" t="s">
        <v>8221</v>
      </c>
      <c r="B538">
        <v>0</v>
      </c>
      <c r="D538" t="s">
        <v>8219</v>
      </c>
      <c r="E538">
        <v>74</v>
      </c>
    </row>
    <row r="539" spans="1:5" x14ac:dyDescent="0.3">
      <c r="A539" t="s">
        <v>8221</v>
      </c>
      <c r="B539">
        <v>0</v>
      </c>
      <c r="D539" t="s">
        <v>8219</v>
      </c>
      <c r="E539">
        <v>52</v>
      </c>
    </row>
    <row r="540" spans="1:5" x14ac:dyDescent="0.3">
      <c r="A540" t="s">
        <v>8221</v>
      </c>
      <c r="B540">
        <v>0</v>
      </c>
      <c r="D540" t="s">
        <v>8219</v>
      </c>
      <c r="E540">
        <v>105</v>
      </c>
    </row>
    <row r="541" spans="1:5" x14ac:dyDescent="0.3">
      <c r="A541" t="s">
        <v>8221</v>
      </c>
      <c r="B541">
        <v>8</v>
      </c>
      <c r="D541" t="s">
        <v>8219</v>
      </c>
      <c r="E541">
        <v>41</v>
      </c>
    </row>
    <row r="542" spans="1:5" x14ac:dyDescent="0.3">
      <c r="A542" t="s">
        <v>8221</v>
      </c>
      <c r="B542">
        <v>0</v>
      </c>
      <c r="D542" t="s">
        <v>8219</v>
      </c>
      <c r="E542">
        <v>34</v>
      </c>
    </row>
    <row r="543" spans="1:5" x14ac:dyDescent="0.3">
      <c r="A543" t="s">
        <v>8221</v>
      </c>
      <c r="B543">
        <v>1</v>
      </c>
      <c r="D543" t="s">
        <v>8219</v>
      </c>
      <c r="E543">
        <v>66</v>
      </c>
    </row>
    <row r="544" spans="1:5" x14ac:dyDescent="0.3">
      <c r="A544" t="s">
        <v>8221</v>
      </c>
      <c r="B544">
        <v>12</v>
      </c>
      <c r="D544" t="s">
        <v>8219</v>
      </c>
      <c r="E544">
        <v>50</v>
      </c>
    </row>
    <row r="545" spans="1:5" x14ac:dyDescent="0.3">
      <c r="A545" t="s">
        <v>8221</v>
      </c>
      <c r="B545">
        <v>0</v>
      </c>
      <c r="D545" t="s">
        <v>8219</v>
      </c>
      <c r="E545">
        <v>159</v>
      </c>
    </row>
    <row r="546" spans="1:5" x14ac:dyDescent="0.3">
      <c r="A546" t="s">
        <v>8221</v>
      </c>
      <c r="B546">
        <v>3</v>
      </c>
      <c r="D546" t="s">
        <v>8219</v>
      </c>
      <c r="E546">
        <v>182</v>
      </c>
    </row>
    <row r="547" spans="1:5" x14ac:dyDescent="0.3">
      <c r="A547" t="s">
        <v>8221</v>
      </c>
      <c r="B547">
        <v>2</v>
      </c>
      <c r="D547" t="s">
        <v>8219</v>
      </c>
      <c r="E547">
        <v>206</v>
      </c>
    </row>
    <row r="548" spans="1:5" x14ac:dyDescent="0.3">
      <c r="A548" t="s">
        <v>8221</v>
      </c>
      <c r="B548">
        <v>6</v>
      </c>
      <c r="D548" t="s">
        <v>8219</v>
      </c>
      <c r="E548">
        <v>169</v>
      </c>
    </row>
    <row r="549" spans="1:5" x14ac:dyDescent="0.3">
      <c r="A549" t="s">
        <v>8221</v>
      </c>
      <c r="B549">
        <v>0</v>
      </c>
      <c r="D549" t="s">
        <v>8219</v>
      </c>
      <c r="E549">
        <v>31</v>
      </c>
    </row>
    <row r="550" spans="1:5" x14ac:dyDescent="0.3">
      <c r="A550" t="s">
        <v>8221</v>
      </c>
      <c r="B550">
        <v>15</v>
      </c>
      <c r="D550" t="s">
        <v>8219</v>
      </c>
      <c r="E550">
        <v>28</v>
      </c>
    </row>
    <row r="551" spans="1:5" x14ac:dyDescent="0.3">
      <c r="A551" t="s">
        <v>8221</v>
      </c>
      <c r="B551">
        <v>1</v>
      </c>
      <c r="D551" t="s">
        <v>8219</v>
      </c>
      <c r="E551">
        <v>54</v>
      </c>
    </row>
    <row r="552" spans="1:5" x14ac:dyDescent="0.3">
      <c r="A552" t="s">
        <v>8221</v>
      </c>
      <c r="B552">
        <v>3</v>
      </c>
      <c r="D552" t="s">
        <v>8219</v>
      </c>
      <c r="E552">
        <v>467</v>
      </c>
    </row>
    <row r="553" spans="1:5" x14ac:dyDescent="0.3">
      <c r="A553" t="s">
        <v>8221</v>
      </c>
      <c r="B553">
        <v>8</v>
      </c>
      <c r="D553" t="s">
        <v>8219</v>
      </c>
      <c r="E553">
        <v>389</v>
      </c>
    </row>
    <row r="554" spans="1:5" x14ac:dyDescent="0.3">
      <c r="A554" t="s">
        <v>8221</v>
      </c>
      <c r="B554">
        <v>0</v>
      </c>
      <c r="D554" t="s">
        <v>8219</v>
      </c>
      <c r="E554">
        <v>68</v>
      </c>
    </row>
    <row r="555" spans="1:5" x14ac:dyDescent="0.3">
      <c r="A555" t="s">
        <v>8221</v>
      </c>
      <c r="B555">
        <v>3</v>
      </c>
      <c r="D555" t="s">
        <v>8219</v>
      </c>
      <c r="E555">
        <v>413</v>
      </c>
    </row>
    <row r="556" spans="1:5" x14ac:dyDescent="0.3">
      <c r="A556" t="s">
        <v>8221</v>
      </c>
      <c r="B556">
        <v>3</v>
      </c>
      <c r="D556" t="s">
        <v>8219</v>
      </c>
      <c r="E556">
        <v>190</v>
      </c>
    </row>
    <row r="557" spans="1:5" x14ac:dyDescent="0.3">
      <c r="A557" t="s">
        <v>8221</v>
      </c>
      <c r="B557">
        <v>0</v>
      </c>
      <c r="D557" t="s">
        <v>8219</v>
      </c>
      <c r="E557">
        <v>189</v>
      </c>
    </row>
    <row r="558" spans="1:5" x14ac:dyDescent="0.3">
      <c r="A558" t="s">
        <v>8221</v>
      </c>
      <c r="B558">
        <v>19</v>
      </c>
      <c r="D558" t="s">
        <v>8219</v>
      </c>
      <c r="E558">
        <v>130</v>
      </c>
    </row>
    <row r="559" spans="1:5" x14ac:dyDescent="0.3">
      <c r="A559" t="s">
        <v>8221</v>
      </c>
      <c r="B559">
        <v>0</v>
      </c>
      <c r="D559" t="s">
        <v>8219</v>
      </c>
      <c r="E559">
        <v>74</v>
      </c>
    </row>
    <row r="560" spans="1:5" x14ac:dyDescent="0.3">
      <c r="A560" t="s">
        <v>8221</v>
      </c>
      <c r="B560">
        <v>2</v>
      </c>
      <c r="D560" t="s">
        <v>8219</v>
      </c>
      <c r="E560">
        <v>274</v>
      </c>
    </row>
    <row r="561" spans="1:5" x14ac:dyDescent="0.3">
      <c r="A561" t="s">
        <v>8221</v>
      </c>
      <c r="B561">
        <v>0</v>
      </c>
      <c r="D561" t="s">
        <v>8219</v>
      </c>
      <c r="E561">
        <v>22</v>
      </c>
    </row>
    <row r="562" spans="1:5" x14ac:dyDescent="0.3">
      <c r="A562" t="s">
        <v>8221</v>
      </c>
      <c r="B562">
        <v>0</v>
      </c>
      <c r="D562" t="s">
        <v>8219</v>
      </c>
      <c r="E562">
        <v>31</v>
      </c>
    </row>
    <row r="563" spans="1:5" x14ac:dyDescent="0.3">
      <c r="A563" t="s">
        <v>8221</v>
      </c>
      <c r="B563">
        <v>25</v>
      </c>
      <c r="D563" t="s">
        <v>8219</v>
      </c>
      <c r="E563">
        <v>63</v>
      </c>
    </row>
    <row r="564" spans="1:5" x14ac:dyDescent="0.3">
      <c r="A564" t="s">
        <v>8221</v>
      </c>
      <c r="B564">
        <v>8</v>
      </c>
      <c r="D564" t="s">
        <v>8219</v>
      </c>
      <c r="E564">
        <v>20</v>
      </c>
    </row>
    <row r="565" spans="1:5" x14ac:dyDescent="0.3">
      <c r="A565" t="s">
        <v>8221</v>
      </c>
      <c r="B565">
        <v>16</v>
      </c>
      <c r="D565" t="s">
        <v>8219</v>
      </c>
      <c r="E565">
        <v>25</v>
      </c>
    </row>
    <row r="566" spans="1:5" x14ac:dyDescent="0.3">
      <c r="A566" t="s">
        <v>8221</v>
      </c>
      <c r="B566">
        <v>3</v>
      </c>
      <c r="D566" t="s">
        <v>8219</v>
      </c>
      <c r="E566">
        <v>61</v>
      </c>
    </row>
    <row r="567" spans="1:5" x14ac:dyDescent="0.3">
      <c r="A567" t="s">
        <v>8221</v>
      </c>
      <c r="B567">
        <v>3</v>
      </c>
      <c r="D567" t="s">
        <v>8219</v>
      </c>
      <c r="E567">
        <v>52</v>
      </c>
    </row>
    <row r="568" spans="1:5" x14ac:dyDescent="0.3">
      <c r="A568" t="s">
        <v>8221</v>
      </c>
      <c r="B568">
        <v>2</v>
      </c>
      <c r="D568" t="s">
        <v>8219</v>
      </c>
      <c r="E568">
        <v>86</v>
      </c>
    </row>
    <row r="569" spans="1:5" x14ac:dyDescent="0.3">
      <c r="A569" t="s">
        <v>8221</v>
      </c>
      <c r="B569">
        <v>1</v>
      </c>
      <c r="D569" t="s">
        <v>8219</v>
      </c>
      <c r="E569">
        <v>42</v>
      </c>
    </row>
    <row r="570" spans="1:5" x14ac:dyDescent="0.3">
      <c r="A570" t="s">
        <v>8221</v>
      </c>
      <c r="B570">
        <v>0</v>
      </c>
      <c r="D570" t="s">
        <v>8219</v>
      </c>
      <c r="E570">
        <v>52</v>
      </c>
    </row>
    <row r="571" spans="1:5" x14ac:dyDescent="0.3">
      <c r="A571" t="s">
        <v>8221</v>
      </c>
      <c r="B571">
        <v>1</v>
      </c>
      <c r="D571" t="s">
        <v>8219</v>
      </c>
      <c r="E571">
        <v>120</v>
      </c>
    </row>
    <row r="572" spans="1:5" x14ac:dyDescent="0.3">
      <c r="A572" t="s">
        <v>8221</v>
      </c>
      <c r="B572">
        <v>19</v>
      </c>
      <c r="D572" t="s">
        <v>8219</v>
      </c>
      <c r="E572">
        <v>22</v>
      </c>
    </row>
    <row r="573" spans="1:5" x14ac:dyDescent="0.3">
      <c r="A573" t="s">
        <v>8221</v>
      </c>
      <c r="B573">
        <v>9</v>
      </c>
      <c r="D573" t="s">
        <v>8219</v>
      </c>
      <c r="E573">
        <v>64</v>
      </c>
    </row>
    <row r="574" spans="1:5" x14ac:dyDescent="0.3">
      <c r="A574" t="s">
        <v>8221</v>
      </c>
      <c r="B574">
        <v>1</v>
      </c>
      <c r="D574" t="s">
        <v>8219</v>
      </c>
      <c r="E574">
        <v>23</v>
      </c>
    </row>
    <row r="575" spans="1:5" x14ac:dyDescent="0.3">
      <c r="A575" t="s">
        <v>8221</v>
      </c>
      <c r="B575">
        <v>0</v>
      </c>
      <c r="D575" t="s">
        <v>8219</v>
      </c>
      <c r="E575">
        <v>238</v>
      </c>
    </row>
    <row r="576" spans="1:5" x14ac:dyDescent="0.3">
      <c r="A576" t="s">
        <v>8221</v>
      </c>
      <c r="B576">
        <v>1</v>
      </c>
      <c r="D576" t="s">
        <v>8219</v>
      </c>
      <c r="E576">
        <v>33</v>
      </c>
    </row>
    <row r="577" spans="1:5" x14ac:dyDescent="0.3">
      <c r="A577" t="s">
        <v>8221</v>
      </c>
      <c r="B577">
        <v>5</v>
      </c>
      <c r="D577" t="s">
        <v>8219</v>
      </c>
      <c r="E577">
        <v>32</v>
      </c>
    </row>
    <row r="578" spans="1:5" x14ac:dyDescent="0.3">
      <c r="A578" t="s">
        <v>8221</v>
      </c>
      <c r="B578">
        <v>85</v>
      </c>
      <c r="D578" t="s">
        <v>8219</v>
      </c>
      <c r="E578">
        <v>24</v>
      </c>
    </row>
    <row r="579" spans="1:5" x14ac:dyDescent="0.3">
      <c r="A579" t="s">
        <v>8221</v>
      </c>
      <c r="B579">
        <v>3</v>
      </c>
      <c r="D579" t="s">
        <v>8219</v>
      </c>
      <c r="E579">
        <v>29</v>
      </c>
    </row>
    <row r="580" spans="1:5" x14ac:dyDescent="0.3">
      <c r="A580" t="s">
        <v>8221</v>
      </c>
      <c r="B580">
        <v>4</v>
      </c>
      <c r="D580" t="s">
        <v>8219</v>
      </c>
      <c r="E580">
        <v>50</v>
      </c>
    </row>
    <row r="581" spans="1:5" x14ac:dyDescent="0.3">
      <c r="A581" t="s">
        <v>8221</v>
      </c>
      <c r="B581">
        <v>3</v>
      </c>
      <c r="D581" t="s">
        <v>8219</v>
      </c>
      <c r="E581">
        <v>108</v>
      </c>
    </row>
    <row r="582" spans="1:5" x14ac:dyDescent="0.3">
      <c r="A582" t="s">
        <v>8221</v>
      </c>
      <c r="B582">
        <v>5</v>
      </c>
      <c r="D582" t="s">
        <v>8219</v>
      </c>
      <c r="E582">
        <v>139</v>
      </c>
    </row>
    <row r="583" spans="1:5" x14ac:dyDescent="0.3">
      <c r="A583" t="s">
        <v>8221</v>
      </c>
      <c r="B583">
        <v>17</v>
      </c>
      <c r="D583" t="s">
        <v>8219</v>
      </c>
      <c r="E583">
        <v>7</v>
      </c>
    </row>
    <row r="584" spans="1:5" x14ac:dyDescent="0.3">
      <c r="A584" t="s">
        <v>8221</v>
      </c>
      <c r="B584">
        <v>3</v>
      </c>
      <c r="D584" t="s">
        <v>8219</v>
      </c>
      <c r="E584">
        <v>149</v>
      </c>
    </row>
    <row r="585" spans="1:5" x14ac:dyDescent="0.3">
      <c r="A585" t="s">
        <v>8221</v>
      </c>
      <c r="B585">
        <v>2</v>
      </c>
      <c r="D585" t="s">
        <v>8219</v>
      </c>
      <c r="E585">
        <v>31</v>
      </c>
    </row>
    <row r="586" spans="1:5" x14ac:dyDescent="0.3">
      <c r="A586" t="s">
        <v>8221</v>
      </c>
      <c r="B586">
        <v>6</v>
      </c>
      <c r="D586" t="s">
        <v>8219</v>
      </c>
      <c r="E586">
        <v>26</v>
      </c>
    </row>
    <row r="587" spans="1:5" x14ac:dyDescent="0.3">
      <c r="A587" t="s">
        <v>8221</v>
      </c>
      <c r="B587">
        <v>0</v>
      </c>
      <c r="D587" t="s">
        <v>8219</v>
      </c>
      <c r="E587">
        <v>172</v>
      </c>
    </row>
    <row r="588" spans="1:5" x14ac:dyDescent="0.3">
      <c r="A588" t="s">
        <v>8221</v>
      </c>
      <c r="B588">
        <v>1</v>
      </c>
      <c r="D588" t="s">
        <v>8219</v>
      </c>
      <c r="E588">
        <v>78</v>
      </c>
    </row>
    <row r="589" spans="1:5" x14ac:dyDescent="0.3">
      <c r="A589" t="s">
        <v>8221</v>
      </c>
      <c r="B589">
        <v>3</v>
      </c>
      <c r="D589" t="s">
        <v>8219</v>
      </c>
      <c r="E589">
        <v>120</v>
      </c>
    </row>
    <row r="590" spans="1:5" x14ac:dyDescent="0.3">
      <c r="A590" t="s">
        <v>8221</v>
      </c>
      <c r="B590">
        <v>13</v>
      </c>
      <c r="D590" t="s">
        <v>8219</v>
      </c>
      <c r="E590">
        <v>227</v>
      </c>
    </row>
    <row r="591" spans="1:5" x14ac:dyDescent="0.3">
      <c r="A591" t="s">
        <v>8221</v>
      </c>
      <c r="B591">
        <v>1</v>
      </c>
      <c r="D591" t="s">
        <v>8219</v>
      </c>
      <c r="E591">
        <v>42</v>
      </c>
    </row>
    <row r="592" spans="1:5" x14ac:dyDescent="0.3">
      <c r="A592" t="s">
        <v>8221</v>
      </c>
      <c r="B592">
        <v>1</v>
      </c>
      <c r="D592" t="s">
        <v>8219</v>
      </c>
      <c r="E592">
        <v>64</v>
      </c>
    </row>
    <row r="593" spans="1:5" x14ac:dyDescent="0.3">
      <c r="A593" t="s">
        <v>8221</v>
      </c>
      <c r="B593">
        <v>9</v>
      </c>
      <c r="D593" t="s">
        <v>8219</v>
      </c>
      <c r="E593">
        <v>121</v>
      </c>
    </row>
    <row r="594" spans="1:5" x14ac:dyDescent="0.3">
      <c r="A594" t="s">
        <v>8221</v>
      </c>
      <c r="B594">
        <v>0</v>
      </c>
      <c r="D594" t="s">
        <v>8219</v>
      </c>
      <c r="E594">
        <v>87</v>
      </c>
    </row>
    <row r="595" spans="1:5" x14ac:dyDescent="0.3">
      <c r="A595" t="s">
        <v>8221</v>
      </c>
      <c r="B595">
        <v>2</v>
      </c>
      <c r="D595" t="s">
        <v>8219</v>
      </c>
      <c r="E595">
        <v>65</v>
      </c>
    </row>
    <row r="596" spans="1:5" x14ac:dyDescent="0.3">
      <c r="A596" t="s">
        <v>8221</v>
      </c>
      <c r="B596">
        <v>1</v>
      </c>
      <c r="D596" t="s">
        <v>8219</v>
      </c>
      <c r="E596">
        <v>49</v>
      </c>
    </row>
    <row r="597" spans="1:5" x14ac:dyDescent="0.3">
      <c r="A597" t="s">
        <v>8221</v>
      </c>
      <c r="B597">
        <v>10</v>
      </c>
      <c r="D597" t="s">
        <v>8219</v>
      </c>
      <c r="E597">
        <v>19</v>
      </c>
    </row>
    <row r="598" spans="1:5" x14ac:dyDescent="0.3">
      <c r="A598" t="s">
        <v>8221</v>
      </c>
      <c r="B598">
        <v>3</v>
      </c>
      <c r="D598" t="s">
        <v>8219</v>
      </c>
      <c r="E598">
        <v>81</v>
      </c>
    </row>
    <row r="599" spans="1:5" x14ac:dyDescent="0.3">
      <c r="A599" t="s">
        <v>8221</v>
      </c>
      <c r="B599">
        <v>2</v>
      </c>
      <c r="D599" t="s">
        <v>8219</v>
      </c>
      <c r="E599">
        <v>264</v>
      </c>
    </row>
    <row r="600" spans="1:5" x14ac:dyDescent="0.3">
      <c r="A600" t="s">
        <v>8221</v>
      </c>
      <c r="B600">
        <v>2</v>
      </c>
      <c r="D600" t="s">
        <v>8219</v>
      </c>
      <c r="E600">
        <v>25</v>
      </c>
    </row>
    <row r="601" spans="1:5" x14ac:dyDescent="0.3">
      <c r="A601" t="s">
        <v>8221</v>
      </c>
      <c r="B601">
        <v>1</v>
      </c>
      <c r="D601" t="s">
        <v>8219</v>
      </c>
      <c r="E601">
        <v>5</v>
      </c>
    </row>
    <row r="602" spans="1:5" x14ac:dyDescent="0.3">
      <c r="A602" t="s">
        <v>8221</v>
      </c>
      <c r="B602">
        <v>14</v>
      </c>
      <c r="D602" t="s">
        <v>8219</v>
      </c>
      <c r="E602">
        <v>144</v>
      </c>
    </row>
    <row r="603" spans="1:5" x14ac:dyDescent="0.3">
      <c r="A603" t="s">
        <v>8221</v>
      </c>
      <c r="B603">
        <v>0</v>
      </c>
      <c r="D603" t="s">
        <v>8219</v>
      </c>
      <c r="E603">
        <v>92</v>
      </c>
    </row>
    <row r="604" spans="1:5" x14ac:dyDescent="0.3">
      <c r="A604" t="s">
        <v>8221</v>
      </c>
      <c r="B604">
        <v>0</v>
      </c>
      <c r="D604" t="s">
        <v>8219</v>
      </c>
      <c r="E604">
        <v>147</v>
      </c>
    </row>
    <row r="605" spans="1:5" x14ac:dyDescent="0.3">
      <c r="A605" t="s">
        <v>8221</v>
      </c>
      <c r="B605">
        <v>4</v>
      </c>
      <c r="D605" t="s">
        <v>8219</v>
      </c>
      <c r="E605">
        <v>90</v>
      </c>
    </row>
    <row r="606" spans="1:5" x14ac:dyDescent="0.3">
      <c r="A606" t="s">
        <v>8221</v>
      </c>
      <c r="B606">
        <v>3</v>
      </c>
      <c r="D606" t="s">
        <v>8219</v>
      </c>
      <c r="E606">
        <v>87</v>
      </c>
    </row>
    <row r="607" spans="1:5" x14ac:dyDescent="0.3">
      <c r="A607" t="s">
        <v>8221</v>
      </c>
      <c r="B607">
        <v>0</v>
      </c>
      <c r="D607" t="s">
        <v>8219</v>
      </c>
      <c r="E607">
        <v>406</v>
      </c>
    </row>
    <row r="608" spans="1:5" x14ac:dyDescent="0.3">
      <c r="A608" t="s">
        <v>8221</v>
      </c>
      <c r="B608">
        <v>5</v>
      </c>
      <c r="D608" t="s">
        <v>8219</v>
      </c>
      <c r="E608">
        <v>20</v>
      </c>
    </row>
    <row r="609" spans="1:5" x14ac:dyDescent="0.3">
      <c r="A609" t="s">
        <v>8221</v>
      </c>
      <c r="B609">
        <v>47</v>
      </c>
      <c r="D609" t="s">
        <v>8219</v>
      </c>
      <c r="E609">
        <v>70</v>
      </c>
    </row>
    <row r="610" spans="1:5" x14ac:dyDescent="0.3">
      <c r="A610" t="s">
        <v>8221</v>
      </c>
      <c r="B610">
        <v>0</v>
      </c>
      <c r="D610" t="s">
        <v>8219</v>
      </c>
      <c r="E610">
        <v>16</v>
      </c>
    </row>
    <row r="611" spans="1:5" x14ac:dyDescent="0.3">
      <c r="A611" t="s">
        <v>8221</v>
      </c>
      <c r="B611">
        <v>10</v>
      </c>
      <c r="D611" t="s">
        <v>8219</v>
      </c>
      <c r="E611">
        <v>52</v>
      </c>
    </row>
    <row r="612" spans="1:5" x14ac:dyDescent="0.3">
      <c r="A612" t="s">
        <v>8221</v>
      </c>
      <c r="B612">
        <v>11</v>
      </c>
      <c r="D612" t="s">
        <v>8219</v>
      </c>
      <c r="E612">
        <v>66</v>
      </c>
    </row>
    <row r="613" spans="1:5" x14ac:dyDescent="0.3">
      <c r="A613" t="s">
        <v>8221</v>
      </c>
      <c r="B613">
        <v>2</v>
      </c>
      <c r="D613" t="s">
        <v>8219</v>
      </c>
      <c r="E613">
        <v>109</v>
      </c>
    </row>
    <row r="614" spans="1:5" x14ac:dyDescent="0.3">
      <c r="A614" t="s">
        <v>8221</v>
      </c>
      <c r="B614">
        <v>2</v>
      </c>
      <c r="D614" t="s">
        <v>8219</v>
      </c>
      <c r="E614">
        <v>168</v>
      </c>
    </row>
    <row r="615" spans="1:5" x14ac:dyDescent="0.3">
      <c r="A615" t="s">
        <v>8221</v>
      </c>
      <c r="B615">
        <v>22</v>
      </c>
      <c r="D615" t="s">
        <v>8219</v>
      </c>
      <c r="E615">
        <v>31</v>
      </c>
    </row>
    <row r="616" spans="1:5" x14ac:dyDescent="0.3">
      <c r="A616" t="s">
        <v>8221</v>
      </c>
      <c r="B616">
        <v>8</v>
      </c>
      <c r="D616" t="s">
        <v>8219</v>
      </c>
      <c r="E616">
        <v>133</v>
      </c>
    </row>
    <row r="617" spans="1:5" x14ac:dyDescent="0.3">
      <c r="A617" t="s">
        <v>8221</v>
      </c>
      <c r="B617">
        <v>6</v>
      </c>
      <c r="D617" t="s">
        <v>8219</v>
      </c>
      <c r="E617">
        <v>151</v>
      </c>
    </row>
    <row r="618" spans="1:5" x14ac:dyDescent="0.3">
      <c r="A618" t="s">
        <v>8221</v>
      </c>
      <c r="B618">
        <v>1</v>
      </c>
      <c r="D618" t="s">
        <v>8219</v>
      </c>
      <c r="E618">
        <v>5</v>
      </c>
    </row>
    <row r="619" spans="1:5" x14ac:dyDescent="0.3">
      <c r="A619" t="s">
        <v>8221</v>
      </c>
      <c r="B619">
        <v>3</v>
      </c>
      <c r="D619" t="s">
        <v>8219</v>
      </c>
      <c r="E619">
        <v>73</v>
      </c>
    </row>
    <row r="620" spans="1:5" x14ac:dyDescent="0.3">
      <c r="A620" t="s">
        <v>8221</v>
      </c>
      <c r="B620">
        <v>0</v>
      </c>
      <c r="D620" t="s">
        <v>8219</v>
      </c>
      <c r="E620">
        <v>148</v>
      </c>
    </row>
    <row r="621" spans="1:5" x14ac:dyDescent="0.3">
      <c r="A621" t="s">
        <v>8221</v>
      </c>
      <c r="B621">
        <v>0</v>
      </c>
      <c r="D621" t="s">
        <v>8219</v>
      </c>
      <c r="E621">
        <v>93</v>
      </c>
    </row>
    <row r="622" spans="1:5" x14ac:dyDescent="0.3">
      <c r="A622" t="s">
        <v>8221</v>
      </c>
      <c r="B622">
        <v>0</v>
      </c>
      <c r="D622" t="s">
        <v>8219</v>
      </c>
      <c r="E622">
        <v>63</v>
      </c>
    </row>
    <row r="623" spans="1:5" x14ac:dyDescent="0.3">
      <c r="A623" t="s">
        <v>8221</v>
      </c>
      <c r="B623">
        <v>0</v>
      </c>
      <c r="D623" t="s">
        <v>8219</v>
      </c>
      <c r="E623">
        <v>134</v>
      </c>
    </row>
    <row r="624" spans="1:5" x14ac:dyDescent="0.3">
      <c r="A624" t="s">
        <v>8221</v>
      </c>
      <c r="B624">
        <v>0</v>
      </c>
      <c r="D624" t="s">
        <v>8219</v>
      </c>
      <c r="E624">
        <v>14</v>
      </c>
    </row>
    <row r="625" spans="1:5" x14ac:dyDescent="0.3">
      <c r="A625" t="s">
        <v>8221</v>
      </c>
      <c r="B625">
        <v>3</v>
      </c>
      <c r="D625" t="s">
        <v>8219</v>
      </c>
      <c r="E625">
        <v>78</v>
      </c>
    </row>
    <row r="626" spans="1:5" x14ac:dyDescent="0.3">
      <c r="A626" t="s">
        <v>8221</v>
      </c>
      <c r="B626">
        <v>0</v>
      </c>
      <c r="D626" t="s">
        <v>8219</v>
      </c>
      <c r="E626">
        <v>112</v>
      </c>
    </row>
    <row r="627" spans="1:5" x14ac:dyDescent="0.3">
      <c r="A627" t="s">
        <v>8221</v>
      </c>
      <c r="B627">
        <v>0</v>
      </c>
      <c r="D627" t="s">
        <v>8219</v>
      </c>
      <c r="E627">
        <v>34</v>
      </c>
    </row>
    <row r="628" spans="1:5" x14ac:dyDescent="0.3">
      <c r="A628" t="s">
        <v>8221</v>
      </c>
      <c r="B628">
        <v>1</v>
      </c>
      <c r="D628" t="s">
        <v>8219</v>
      </c>
      <c r="E628">
        <v>19</v>
      </c>
    </row>
    <row r="629" spans="1:5" x14ac:dyDescent="0.3">
      <c r="A629" t="s">
        <v>8221</v>
      </c>
      <c r="B629">
        <v>6</v>
      </c>
      <c r="D629" t="s">
        <v>8219</v>
      </c>
      <c r="E629">
        <v>13</v>
      </c>
    </row>
    <row r="630" spans="1:5" x14ac:dyDescent="0.3">
      <c r="A630" t="s">
        <v>8221</v>
      </c>
      <c r="B630">
        <v>1</v>
      </c>
      <c r="D630" t="s">
        <v>8219</v>
      </c>
      <c r="E630">
        <v>104</v>
      </c>
    </row>
    <row r="631" spans="1:5" x14ac:dyDescent="0.3">
      <c r="A631" t="s">
        <v>8221</v>
      </c>
      <c r="B631">
        <v>2</v>
      </c>
      <c r="D631" t="s">
        <v>8219</v>
      </c>
      <c r="E631">
        <v>52</v>
      </c>
    </row>
    <row r="632" spans="1:5" x14ac:dyDescent="0.3">
      <c r="A632" t="s">
        <v>8221</v>
      </c>
      <c r="B632">
        <v>0</v>
      </c>
      <c r="D632" t="s">
        <v>8219</v>
      </c>
      <c r="E632">
        <v>17</v>
      </c>
    </row>
    <row r="633" spans="1:5" x14ac:dyDescent="0.3">
      <c r="A633" t="s">
        <v>8221</v>
      </c>
      <c r="B633">
        <v>3</v>
      </c>
      <c r="D633" t="s">
        <v>8219</v>
      </c>
      <c r="E633">
        <v>82</v>
      </c>
    </row>
    <row r="634" spans="1:5" x14ac:dyDescent="0.3">
      <c r="A634" t="s">
        <v>8221</v>
      </c>
      <c r="B634">
        <v>3</v>
      </c>
      <c r="D634" t="s">
        <v>8219</v>
      </c>
      <c r="E634">
        <v>73</v>
      </c>
    </row>
    <row r="635" spans="1:5" x14ac:dyDescent="0.3">
      <c r="A635" t="s">
        <v>8221</v>
      </c>
      <c r="B635">
        <v>0</v>
      </c>
      <c r="D635" t="s">
        <v>8219</v>
      </c>
      <c r="E635">
        <v>158</v>
      </c>
    </row>
    <row r="636" spans="1:5" x14ac:dyDescent="0.3">
      <c r="A636" t="s">
        <v>8221</v>
      </c>
      <c r="B636">
        <v>6</v>
      </c>
      <c r="D636" t="s">
        <v>8219</v>
      </c>
      <c r="E636">
        <v>65</v>
      </c>
    </row>
    <row r="637" spans="1:5" x14ac:dyDescent="0.3">
      <c r="A637" t="s">
        <v>8221</v>
      </c>
      <c r="B637">
        <v>0</v>
      </c>
      <c r="D637" t="s">
        <v>8219</v>
      </c>
      <c r="E637">
        <v>184</v>
      </c>
    </row>
    <row r="638" spans="1:5" x14ac:dyDescent="0.3">
      <c r="A638" t="s">
        <v>8221</v>
      </c>
      <c r="B638">
        <v>19</v>
      </c>
      <c r="D638" t="s">
        <v>8219</v>
      </c>
      <c r="E638">
        <v>34</v>
      </c>
    </row>
    <row r="639" spans="1:5" x14ac:dyDescent="0.3">
      <c r="A639" t="s">
        <v>8221</v>
      </c>
      <c r="B639">
        <v>1</v>
      </c>
      <c r="D639" t="s">
        <v>8219</v>
      </c>
      <c r="E639">
        <v>240</v>
      </c>
    </row>
    <row r="640" spans="1:5" x14ac:dyDescent="0.3">
      <c r="A640" t="s">
        <v>8221</v>
      </c>
      <c r="B640">
        <v>2</v>
      </c>
      <c r="D640" t="s">
        <v>8219</v>
      </c>
      <c r="E640">
        <v>113</v>
      </c>
    </row>
    <row r="641" spans="1:5" x14ac:dyDescent="0.3">
      <c r="A641" t="s">
        <v>8221</v>
      </c>
      <c r="B641">
        <v>0</v>
      </c>
      <c r="D641" t="s">
        <v>8219</v>
      </c>
      <c r="E641">
        <v>66</v>
      </c>
    </row>
    <row r="642" spans="1:5" x14ac:dyDescent="0.3">
      <c r="A642" t="s">
        <v>8221</v>
      </c>
      <c r="B642">
        <v>11</v>
      </c>
      <c r="D642" t="s">
        <v>8219</v>
      </c>
      <c r="E642">
        <v>340</v>
      </c>
    </row>
    <row r="643" spans="1:5" x14ac:dyDescent="0.3">
      <c r="A643" t="s">
        <v>8221</v>
      </c>
      <c r="B643">
        <v>0</v>
      </c>
      <c r="D643" t="s">
        <v>8219</v>
      </c>
      <c r="E643">
        <v>150</v>
      </c>
    </row>
    <row r="644" spans="1:5" x14ac:dyDescent="0.3">
      <c r="A644" t="s">
        <v>8221</v>
      </c>
      <c r="B644">
        <v>0</v>
      </c>
      <c r="D644" t="s">
        <v>8219</v>
      </c>
      <c r="E644">
        <v>25</v>
      </c>
    </row>
    <row r="645" spans="1:5" x14ac:dyDescent="0.3">
      <c r="A645" t="s">
        <v>8221</v>
      </c>
      <c r="B645">
        <v>1</v>
      </c>
      <c r="D645" t="s">
        <v>8219</v>
      </c>
      <c r="E645">
        <v>234</v>
      </c>
    </row>
    <row r="646" spans="1:5" x14ac:dyDescent="0.3">
      <c r="A646" t="s">
        <v>8221</v>
      </c>
      <c r="B646">
        <v>3</v>
      </c>
      <c r="D646" t="s">
        <v>8219</v>
      </c>
      <c r="E646">
        <v>2602</v>
      </c>
    </row>
    <row r="647" spans="1:5" x14ac:dyDescent="0.3">
      <c r="A647" t="s">
        <v>8221</v>
      </c>
      <c r="B647">
        <v>1</v>
      </c>
      <c r="D647" t="s">
        <v>8219</v>
      </c>
      <c r="E647">
        <v>248</v>
      </c>
    </row>
    <row r="648" spans="1:5" x14ac:dyDescent="0.3">
      <c r="A648" t="s">
        <v>8221</v>
      </c>
      <c r="B648">
        <v>15</v>
      </c>
      <c r="D648" t="s">
        <v>8219</v>
      </c>
      <c r="E648">
        <v>600</v>
      </c>
    </row>
    <row r="649" spans="1:5" x14ac:dyDescent="0.3">
      <c r="A649" t="s">
        <v>8221</v>
      </c>
      <c r="B649">
        <v>2</v>
      </c>
      <c r="D649" t="s">
        <v>8219</v>
      </c>
      <c r="E649">
        <v>293</v>
      </c>
    </row>
    <row r="650" spans="1:5" x14ac:dyDescent="0.3">
      <c r="A650" t="s">
        <v>8221</v>
      </c>
      <c r="B650">
        <v>1</v>
      </c>
      <c r="D650" t="s">
        <v>8219</v>
      </c>
      <c r="E650">
        <v>321</v>
      </c>
    </row>
    <row r="651" spans="1:5" x14ac:dyDescent="0.3">
      <c r="A651" t="s">
        <v>8221</v>
      </c>
      <c r="B651">
        <v>1</v>
      </c>
      <c r="D651" t="s">
        <v>8219</v>
      </c>
      <c r="E651">
        <v>81</v>
      </c>
    </row>
    <row r="652" spans="1:5" x14ac:dyDescent="0.3">
      <c r="A652" t="s">
        <v>8221</v>
      </c>
      <c r="B652">
        <v>0</v>
      </c>
      <c r="D652" t="s">
        <v>8219</v>
      </c>
      <c r="E652">
        <v>343</v>
      </c>
    </row>
    <row r="653" spans="1:5" x14ac:dyDescent="0.3">
      <c r="A653" t="s">
        <v>8221</v>
      </c>
      <c r="B653">
        <v>1</v>
      </c>
      <c r="D653" t="s">
        <v>8219</v>
      </c>
      <c r="E653">
        <v>336</v>
      </c>
    </row>
    <row r="654" spans="1:5" x14ac:dyDescent="0.3">
      <c r="A654" t="s">
        <v>8221</v>
      </c>
      <c r="B654">
        <v>11</v>
      </c>
      <c r="D654" t="s">
        <v>8219</v>
      </c>
      <c r="E654">
        <v>47</v>
      </c>
    </row>
    <row r="655" spans="1:5" x14ac:dyDescent="0.3">
      <c r="A655" t="s">
        <v>8221</v>
      </c>
      <c r="B655">
        <v>0</v>
      </c>
      <c r="D655" t="s">
        <v>8219</v>
      </c>
      <c r="E655">
        <v>76</v>
      </c>
    </row>
    <row r="656" spans="1:5" x14ac:dyDescent="0.3">
      <c r="A656" t="s">
        <v>8221</v>
      </c>
      <c r="B656">
        <v>1</v>
      </c>
      <c r="D656" t="s">
        <v>8219</v>
      </c>
      <c r="E656">
        <v>441</v>
      </c>
    </row>
    <row r="657" spans="1:5" x14ac:dyDescent="0.3">
      <c r="A657" t="s">
        <v>8221</v>
      </c>
      <c r="B657">
        <v>6</v>
      </c>
      <c r="D657" t="s">
        <v>8222</v>
      </c>
      <c r="E657">
        <v>884</v>
      </c>
    </row>
    <row r="658" spans="1:5" x14ac:dyDescent="0.3">
      <c r="A658" t="s">
        <v>8221</v>
      </c>
      <c r="B658">
        <v>7</v>
      </c>
      <c r="D658" t="s">
        <v>8222</v>
      </c>
      <c r="E658">
        <v>0</v>
      </c>
    </row>
    <row r="659" spans="1:5" x14ac:dyDescent="0.3">
      <c r="A659" t="s">
        <v>8221</v>
      </c>
      <c r="B659">
        <v>0</v>
      </c>
      <c r="D659" t="s">
        <v>8222</v>
      </c>
      <c r="E659">
        <v>10</v>
      </c>
    </row>
    <row r="660" spans="1:5" x14ac:dyDescent="0.3">
      <c r="A660" t="s">
        <v>8221</v>
      </c>
      <c r="B660">
        <v>16</v>
      </c>
      <c r="D660" t="s">
        <v>8222</v>
      </c>
      <c r="E660">
        <v>101</v>
      </c>
    </row>
    <row r="661" spans="1:5" x14ac:dyDescent="0.3">
      <c r="A661" t="s">
        <v>8221</v>
      </c>
      <c r="B661">
        <v>0</v>
      </c>
      <c r="D661" t="s">
        <v>8222</v>
      </c>
      <c r="E661">
        <v>15</v>
      </c>
    </row>
    <row r="662" spans="1:5" x14ac:dyDescent="0.3">
      <c r="A662" t="s">
        <v>8221</v>
      </c>
      <c r="B662">
        <v>0</v>
      </c>
      <c r="D662" t="s">
        <v>8222</v>
      </c>
      <c r="E662">
        <v>1</v>
      </c>
    </row>
    <row r="663" spans="1:5" x14ac:dyDescent="0.3">
      <c r="A663" t="s">
        <v>8221</v>
      </c>
      <c r="B663">
        <v>0</v>
      </c>
      <c r="D663" t="s">
        <v>8222</v>
      </c>
      <c r="E663">
        <v>39</v>
      </c>
    </row>
    <row r="664" spans="1:5" x14ac:dyDescent="0.3">
      <c r="A664" t="s">
        <v>8221</v>
      </c>
      <c r="B664">
        <v>12</v>
      </c>
      <c r="D664" t="s">
        <v>8222</v>
      </c>
      <c r="E664">
        <v>7</v>
      </c>
    </row>
    <row r="665" spans="1:5" x14ac:dyDescent="0.3">
      <c r="A665" t="s">
        <v>8221</v>
      </c>
      <c r="B665">
        <v>1</v>
      </c>
      <c r="D665" t="s">
        <v>8222</v>
      </c>
      <c r="E665">
        <v>14</v>
      </c>
    </row>
    <row r="666" spans="1:5" x14ac:dyDescent="0.3">
      <c r="A666" t="s">
        <v>8221</v>
      </c>
      <c r="B666">
        <v>3</v>
      </c>
      <c r="D666" t="s">
        <v>8222</v>
      </c>
      <c r="E666">
        <v>11</v>
      </c>
    </row>
    <row r="667" spans="1:5" x14ac:dyDescent="0.3">
      <c r="A667" t="s">
        <v>8221</v>
      </c>
      <c r="B667">
        <v>1</v>
      </c>
      <c r="D667" t="s">
        <v>8222</v>
      </c>
      <c r="E667">
        <v>38</v>
      </c>
    </row>
    <row r="668" spans="1:5" x14ac:dyDescent="0.3">
      <c r="A668" t="s">
        <v>8221</v>
      </c>
      <c r="B668">
        <v>4</v>
      </c>
      <c r="D668" t="s">
        <v>8222</v>
      </c>
      <c r="E668">
        <v>15</v>
      </c>
    </row>
    <row r="669" spans="1:5" x14ac:dyDescent="0.3">
      <c r="A669" t="s">
        <v>8221</v>
      </c>
      <c r="B669">
        <v>1</v>
      </c>
      <c r="D669" t="s">
        <v>8222</v>
      </c>
      <c r="E669">
        <v>8</v>
      </c>
    </row>
    <row r="670" spans="1:5" x14ac:dyDescent="0.3">
      <c r="A670" t="s">
        <v>8221</v>
      </c>
      <c r="B670">
        <v>3</v>
      </c>
      <c r="D670" t="s">
        <v>8222</v>
      </c>
      <c r="E670">
        <v>1</v>
      </c>
    </row>
    <row r="671" spans="1:5" x14ac:dyDescent="0.3">
      <c r="A671" t="s">
        <v>8221</v>
      </c>
      <c r="B671">
        <v>1</v>
      </c>
      <c r="D671" t="s">
        <v>8222</v>
      </c>
      <c r="E671">
        <v>23</v>
      </c>
    </row>
    <row r="672" spans="1:5" x14ac:dyDescent="0.3">
      <c r="A672" t="s">
        <v>8221</v>
      </c>
      <c r="B672">
        <v>0</v>
      </c>
      <c r="D672" t="s">
        <v>8222</v>
      </c>
      <c r="E672">
        <v>0</v>
      </c>
    </row>
    <row r="673" spans="1:5" x14ac:dyDescent="0.3">
      <c r="A673" t="s">
        <v>8221</v>
      </c>
      <c r="B673">
        <v>12</v>
      </c>
      <c r="D673" t="s">
        <v>8222</v>
      </c>
      <c r="E673">
        <v>22</v>
      </c>
    </row>
    <row r="674" spans="1:5" x14ac:dyDescent="0.3">
      <c r="A674" t="s">
        <v>8221</v>
      </c>
      <c r="B674">
        <v>0</v>
      </c>
      <c r="D674" t="s">
        <v>8222</v>
      </c>
      <c r="E674">
        <v>0</v>
      </c>
    </row>
    <row r="675" spans="1:5" x14ac:dyDescent="0.3">
      <c r="A675" t="s">
        <v>8221</v>
      </c>
      <c r="B675">
        <v>1</v>
      </c>
      <c r="D675" t="s">
        <v>8222</v>
      </c>
      <c r="E675">
        <v>4</v>
      </c>
    </row>
    <row r="676" spans="1:5" x14ac:dyDescent="0.3">
      <c r="A676" t="s">
        <v>8221</v>
      </c>
      <c r="B676">
        <v>0</v>
      </c>
      <c r="D676" t="s">
        <v>8222</v>
      </c>
      <c r="E676">
        <v>79</v>
      </c>
    </row>
    <row r="677" spans="1:5" x14ac:dyDescent="0.3">
      <c r="A677" t="s">
        <v>8221</v>
      </c>
      <c r="B677">
        <v>0</v>
      </c>
      <c r="D677" t="s">
        <v>8222</v>
      </c>
      <c r="E677">
        <v>64</v>
      </c>
    </row>
    <row r="678" spans="1:5" x14ac:dyDescent="0.3">
      <c r="A678" t="s">
        <v>8221</v>
      </c>
      <c r="B678">
        <v>2</v>
      </c>
      <c r="D678" t="s">
        <v>8222</v>
      </c>
      <c r="E678">
        <v>4</v>
      </c>
    </row>
    <row r="679" spans="1:5" x14ac:dyDescent="0.3">
      <c r="A679" t="s">
        <v>8221</v>
      </c>
      <c r="B679">
        <v>92</v>
      </c>
      <c r="D679" t="s">
        <v>8222</v>
      </c>
      <c r="E679">
        <v>4</v>
      </c>
    </row>
    <row r="680" spans="1:5" x14ac:dyDescent="0.3">
      <c r="A680" t="s">
        <v>8221</v>
      </c>
      <c r="B680">
        <v>0</v>
      </c>
      <c r="D680" t="s">
        <v>8222</v>
      </c>
      <c r="E680">
        <v>61</v>
      </c>
    </row>
    <row r="681" spans="1:5" x14ac:dyDescent="0.3">
      <c r="A681" t="s">
        <v>8221</v>
      </c>
      <c r="B681">
        <v>3</v>
      </c>
      <c r="D681" t="s">
        <v>8222</v>
      </c>
      <c r="E681">
        <v>7</v>
      </c>
    </row>
    <row r="682" spans="1:5" x14ac:dyDescent="0.3">
      <c r="A682" t="s">
        <v>8221</v>
      </c>
      <c r="B682">
        <v>10</v>
      </c>
      <c r="D682" t="s">
        <v>8222</v>
      </c>
      <c r="E682">
        <v>1</v>
      </c>
    </row>
    <row r="683" spans="1:5" x14ac:dyDescent="0.3">
      <c r="A683" t="s">
        <v>8221</v>
      </c>
      <c r="B683">
        <v>7</v>
      </c>
      <c r="D683" t="s">
        <v>8222</v>
      </c>
      <c r="E683">
        <v>46</v>
      </c>
    </row>
    <row r="684" spans="1:5" x14ac:dyDescent="0.3">
      <c r="A684" t="s">
        <v>8221</v>
      </c>
      <c r="B684">
        <v>3</v>
      </c>
      <c r="D684" t="s">
        <v>8222</v>
      </c>
      <c r="E684">
        <v>26</v>
      </c>
    </row>
    <row r="685" spans="1:5" x14ac:dyDescent="0.3">
      <c r="A685" t="s">
        <v>8221</v>
      </c>
      <c r="B685">
        <v>0</v>
      </c>
      <c r="D685" t="s">
        <v>8222</v>
      </c>
      <c r="E685">
        <v>45</v>
      </c>
    </row>
    <row r="686" spans="1:5" x14ac:dyDescent="0.3">
      <c r="A686" t="s">
        <v>8221</v>
      </c>
      <c r="B686">
        <v>1</v>
      </c>
      <c r="D686" t="s">
        <v>8222</v>
      </c>
      <c r="E686">
        <v>7</v>
      </c>
    </row>
    <row r="687" spans="1:5" x14ac:dyDescent="0.3">
      <c r="A687" t="s">
        <v>8221</v>
      </c>
      <c r="B687">
        <v>0</v>
      </c>
      <c r="D687" t="s">
        <v>8222</v>
      </c>
      <c r="E687">
        <v>8</v>
      </c>
    </row>
    <row r="688" spans="1:5" x14ac:dyDescent="0.3">
      <c r="A688" t="s">
        <v>8221</v>
      </c>
      <c r="B688">
        <v>9</v>
      </c>
      <c r="D688" t="s">
        <v>8222</v>
      </c>
      <c r="E688">
        <v>117</v>
      </c>
    </row>
    <row r="689" spans="1:5" x14ac:dyDescent="0.3">
      <c r="A689" t="s">
        <v>8221</v>
      </c>
      <c r="B689">
        <v>2</v>
      </c>
      <c r="D689" t="s">
        <v>8222</v>
      </c>
      <c r="E689">
        <v>1</v>
      </c>
    </row>
    <row r="690" spans="1:5" x14ac:dyDescent="0.3">
      <c r="A690" t="s">
        <v>8221</v>
      </c>
      <c r="B690">
        <v>1</v>
      </c>
      <c r="D690" t="s">
        <v>8222</v>
      </c>
      <c r="E690">
        <v>4</v>
      </c>
    </row>
    <row r="691" spans="1:5" x14ac:dyDescent="0.3">
      <c r="A691" t="s">
        <v>8221</v>
      </c>
      <c r="B691">
        <v>2</v>
      </c>
      <c r="D691" t="s">
        <v>8222</v>
      </c>
      <c r="E691">
        <v>12</v>
      </c>
    </row>
    <row r="692" spans="1:5" x14ac:dyDescent="0.3">
      <c r="A692" t="s">
        <v>8221</v>
      </c>
      <c r="B692">
        <v>11</v>
      </c>
      <c r="D692" t="s">
        <v>8222</v>
      </c>
      <c r="E692">
        <v>1</v>
      </c>
    </row>
    <row r="693" spans="1:5" x14ac:dyDescent="0.3">
      <c r="A693" t="s">
        <v>8221</v>
      </c>
      <c r="B693">
        <v>0</v>
      </c>
      <c r="D693" t="s">
        <v>8222</v>
      </c>
      <c r="E693">
        <v>16</v>
      </c>
    </row>
    <row r="694" spans="1:5" x14ac:dyDescent="0.3">
      <c r="A694" t="s">
        <v>8221</v>
      </c>
      <c r="B694">
        <v>0</v>
      </c>
      <c r="D694" t="s">
        <v>8222</v>
      </c>
      <c r="E694">
        <v>12</v>
      </c>
    </row>
    <row r="695" spans="1:5" x14ac:dyDescent="0.3">
      <c r="A695" t="s">
        <v>8221</v>
      </c>
      <c r="B695">
        <v>9</v>
      </c>
      <c r="D695" t="s">
        <v>8222</v>
      </c>
      <c r="E695">
        <v>7</v>
      </c>
    </row>
    <row r="696" spans="1:5" x14ac:dyDescent="0.3">
      <c r="A696" t="s">
        <v>8221</v>
      </c>
      <c r="B696">
        <v>0</v>
      </c>
      <c r="D696" t="s">
        <v>8222</v>
      </c>
      <c r="E696">
        <v>22</v>
      </c>
    </row>
    <row r="697" spans="1:5" x14ac:dyDescent="0.3">
      <c r="A697" t="s">
        <v>8221</v>
      </c>
      <c r="B697">
        <v>4</v>
      </c>
      <c r="D697" t="s">
        <v>8222</v>
      </c>
      <c r="E697">
        <v>1</v>
      </c>
    </row>
    <row r="698" spans="1:5" x14ac:dyDescent="0.3">
      <c r="A698" t="s">
        <v>8221</v>
      </c>
      <c r="B698">
        <v>1</v>
      </c>
      <c r="D698" t="s">
        <v>8222</v>
      </c>
      <c r="E698">
        <v>0</v>
      </c>
    </row>
    <row r="699" spans="1:5" x14ac:dyDescent="0.3">
      <c r="A699" t="s">
        <v>8221</v>
      </c>
      <c r="B699">
        <v>2</v>
      </c>
      <c r="D699" t="s">
        <v>8222</v>
      </c>
      <c r="E699">
        <v>6</v>
      </c>
    </row>
    <row r="700" spans="1:5" x14ac:dyDescent="0.3">
      <c r="A700" t="s">
        <v>8221</v>
      </c>
      <c r="B700">
        <v>0</v>
      </c>
      <c r="D700" t="s">
        <v>8222</v>
      </c>
      <c r="E700">
        <v>4</v>
      </c>
    </row>
    <row r="701" spans="1:5" x14ac:dyDescent="0.3">
      <c r="A701" t="s">
        <v>8221</v>
      </c>
      <c r="B701">
        <v>1</v>
      </c>
      <c r="D701" t="s">
        <v>8222</v>
      </c>
      <c r="E701">
        <v>8</v>
      </c>
    </row>
    <row r="702" spans="1:5" x14ac:dyDescent="0.3">
      <c r="A702" t="s">
        <v>8221</v>
      </c>
      <c r="B702">
        <v>17</v>
      </c>
      <c r="D702" t="s">
        <v>8222</v>
      </c>
      <c r="E702">
        <v>3</v>
      </c>
    </row>
    <row r="703" spans="1:5" x14ac:dyDescent="0.3">
      <c r="A703" t="s">
        <v>8221</v>
      </c>
      <c r="B703">
        <v>2</v>
      </c>
      <c r="D703" t="s">
        <v>8222</v>
      </c>
      <c r="E703">
        <v>0</v>
      </c>
    </row>
    <row r="704" spans="1:5" x14ac:dyDescent="0.3">
      <c r="A704" t="s">
        <v>8221</v>
      </c>
      <c r="B704">
        <v>3</v>
      </c>
      <c r="D704" t="s">
        <v>8222</v>
      </c>
      <c r="E704">
        <v>30</v>
      </c>
    </row>
    <row r="705" spans="1:5" x14ac:dyDescent="0.3">
      <c r="A705" t="s">
        <v>8221</v>
      </c>
      <c r="B705">
        <v>41</v>
      </c>
      <c r="D705" t="s">
        <v>8222</v>
      </c>
      <c r="E705">
        <v>0</v>
      </c>
    </row>
    <row r="706" spans="1:5" x14ac:dyDescent="0.3">
      <c r="A706" t="s">
        <v>8221</v>
      </c>
      <c r="B706">
        <v>2</v>
      </c>
      <c r="D706" t="s">
        <v>8222</v>
      </c>
      <c r="E706">
        <v>12</v>
      </c>
    </row>
    <row r="707" spans="1:5" x14ac:dyDescent="0.3">
      <c r="A707" t="s">
        <v>8221</v>
      </c>
      <c r="B707">
        <v>3</v>
      </c>
      <c r="D707" t="s">
        <v>8219</v>
      </c>
      <c r="E707">
        <v>916</v>
      </c>
    </row>
    <row r="708" spans="1:5" x14ac:dyDescent="0.3">
      <c r="A708" t="s">
        <v>8221</v>
      </c>
      <c r="B708">
        <v>8</v>
      </c>
      <c r="D708" t="s">
        <v>8219</v>
      </c>
      <c r="E708">
        <v>369</v>
      </c>
    </row>
    <row r="709" spans="1:5" x14ac:dyDescent="0.3">
      <c r="A709" t="s">
        <v>8221</v>
      </c>
      <c r="B709">
        <v>0</v>
      </c>
      <c r="D709" t="s">
        <v>8219</v>
      </c>
      <c r="E709">
        <v>20242</v>
      </c>
    </row>
    <row r="710" spans="1:5" x14ac:dyDescent="0.3">
      <c r="A710" t="s">
        <v>8221</v>
      </c>
      <c r="B710">
        <v>1</v>
      </c>
      <c r="D710" t="s">
        <v>8219</v>
      </c>
      <c r="E710">
        <v>71</v>
      </c>
    </row>
    <row r="711" spans="1:5" x14ac:dyDescent="0.3">
      <c r="A711" t="s">
        <v>8221</v>
      </c>
      <c r="B711">
        <v>3</v>
      </c>
      <c r="D711" t="s">
        <v>8219</v>
      </c>
      <c r="E711">
        <v>635</v>
      </c>
    </row>
    <row r="712" spans="1:5" x14ac:dyDescent="0.3">
      <c r="A712" t="s">
        <v>8221</v>
      </c>
      <c r="B712">
        <v>4</v>
      </c>
      <c r="D712" t="s">
        <v>8219</v>
      </c>
      <c r="E712">
        <v>885</v>
      </c>
    </row>
    <row r="713" spans="1:5" x14ac:dyDescent="0.3">
      <c r="A713" t="s">
        <v>8221</v>
      </c>
      <c r="B713">
        <v>9</v>
      </c>
      <c r="D713" t="s">
        <v>8219</v>
      </c>
      <c r="E713">
        <v>329</v>
      </c>
    </row>
    <row r="714" spans="1:5" x14ac:dyDescent="0.3">
      <c r="A714" t="s">
        <v>8221</v>
      </c>
      <c r="B714">
        <v>16</v>
      </c>
      <c r="D714" t="s">
        <v>8219</v>
      </c>
      <c r="E714">
        <v>71</v>
      </c>
    </row>
    <row r="715" spans="1:5" x14ac:dyDescent="0.3">
      <c r="A715" t="s">
        <v>8221</v>
      </c>
      <c r="B715">
        <v>1</v>
      </c>
      <c r="D715" t="s">
        <v>8219</v>
      </c>
      <c r="E715">
        <v>269</v>
      </c>
    </row>
    <row r="716" spans="1:5" x14ac:dyDescent="0.3">
      <c r="A716" t="s">
        <v>8221</v>
      </c>
      <c r="B716">
        <v>7</v>
      </c>
      <c r="D716" t="s">
        <v>8219</v>
      </c>
      <c r="E716">
        <v>345</v>
      </c>
    </row>
    <row r="717" spans="1:5" x14ac:dyDescent="0.3">
      <c r="A717" t="s">
        <v>8221</v>
      </c>
      <c r="B717">
        <v>0</v>
      </c>
      <c r="D717" t="s">
        <v>8219</v>
      </c>
      <c r="E717">
        <v>43</v>
      </c>
    </row>
    <row r="718" spans="1:5" x14ac:dyDescent="0.3">
      <c r="A718" t="s">
        <v>8221</v>
      </c>
      <c r="B718">
        <v>0</v>
      </c>
      <c r="D718" t="s">
        <v>8219</v>
      </c>
      <c r="E718">
        <v>33</v>
      </c>
    </row>
    <row r="719" spans="1:5" x14ac:dyDescent="0.3">
      <c r="A719" t="s">
        <v>8221</v>
      </c>
      <c r="B719">
        <v>0</v>
      </c>
      <c r="D719" t="s">
        <v>8219</v>
      </c>
      <c r="E719">
        <v>211</v>
      </c>
    </row>
    <row r="720" spans="1:5" x14ac:dyDescent="0.3">
      <c r="A720" t="s">
        <v>8221</v>
      </c>
      <c r="B720">
        <v>0</v>
      </c>
      <c r="D720" t="s">
        <v>8219</v>
      </c>
      <c r="E720">
        <v>196</v>
      </c>
    </row>
    <row r="721" spans="1:5" x14ac:dyDescent="0.3">
      <c r="A721" t="s">
        <v>8221</v>
      </c>
      <c r="B721">
        <v>0</v>
      </c>
      <c r="D721" t="s">
        <v>8219</v>
      </c>
      <c r="E721">
        <v>405</v>
      </c>
    </row>
    <row r="722" spans="1:5" x14ac:dyDescent="0.3">
      <c r="A722" t="s">
        <v>8221</v>
      </c>
      <c r="B722">
        <v>1</v>
      </c>
      <c r="D722" t="s">
        <v>8219</v>
      </c>
      <c r="E722">
        <v>206</v>
      </c>
    </row>
    <row r="723" spans="1:5" x14ac:dyDescent="0.3">
      <c r="A723" t="s">
        <v>8221</v>
      </c>
      <c r="B723">
        <v>2</v>
      </c>
      <c r="D723" t="s">
        <v>8219</v>
      </c>
      <c r="E723">
        <v>335</v>
      </c>
    </row>
    <row r="724" spans="1:5" x14ac:dyDescent="0.3">
      <c r="A724" t="s">
        <v>8221</v>
      </c>
      <c r="B724">
        <v>1</v>
      </c>
      <c r="D724" t="s">
        <v>8219</v>
      </c>
      <c r="E724">
        <v>215</v>
      </c>
    </row>
    <row r="725" spans="1:5" x14ac:dyDescent="0.3">
      <c r="A725" t="s">
        <v>8221</v>
      </c>
      <c r="B725">
        <v>15</v>
      </c>
      <c r="D725" t="s">
        <v>8219</v>
      </c>
      <c r="E725">
        <v>176</v>
      </c>
    </row>
    <row r="726" spans="1:5" x14ac:dyDescent="0.3">
      <c r="A726" t="s">
        <v>8221</v>
      </c>
      <c r="B726">
        <v>1</v>
      </c>
      <c r="D726" t="s">
        <v>8219</v>
      </c>
      <c r="E726">
        <v>555</v>
      </c>
    </row>
    <row r="727" spans="1:5" x14ac:dyDescent="0.3">
      <c r="A727" t="s">
        <v>8221</v>
      </c>
      <c r="B727">
        <v>1</v>
      </c>
      <c r="D727" t="s">
        <v>8219</v>
      </c>
      <c r="E727">
        <v>116</v>
      </c>
    </row>
    <row r="728" spans="1:5" x14ac:dyDescent="0.3">
      <c r="A728" t="s">
        <v>8221</v>
      </c>
      <c r="B728">
        <v>0</v>
      </c>
      <c r="D728" t="s">
        <v>8219</v>
      </c>
      <c r="E728">
        <v>615</v>
      </c>
    </row>
    <row r="729" spans="1:5" x14ac:dyDescent="0.3">
      <c r="A729" t="s">
        <v>8221</v>
      </c>
      <c r="B729">
        <v>39</v>
      </c>
      <c r="D729" t="s">
        <v>8219</v>
      </c>
      <c r="E729">
        <v>236</v>
      </c>
    </row>
    <row r="730" spans="1:5" x14ac:dyDescent="0.3">
      <c r="A730" t="s">
        <v>8221</v>
      </c>
      <c r="B730">
        <v>103</v>
      </c>
      <c r="D730" t="s">
        <v>8219</v>
      </c>
      <c r="E730">
        <v>145</v>
      </c>
    </row>
    <row r="731" spans="1:5" x14ac:dyDescent="0.3">
      <c r="A731" t="s">
        <v>8221</v>
      </c>
      <c r="B731">
        <v>0</v>
      </c>
      <c r="D731" t="s">
        <v>8219</v>
      </c>
      <c r="E731">
        <v>167</v>
      </c>
    </row>
    <row r="732" spans="1:5" x14ac:dyDescent="0.3">
      <c r="A732" t="s">
        <v>8221</v>
      </c>
      <c r="B732">
        <v>39</v>
      </c>
      <c r="D732" t="s">
        <v>8219</v>
      </c>
      <c r="E732">
        <v>235</v>
      </c>
    </row>
    <row r="733" spans="1:5" x14ac:dyDescent="0.3">
      <c r="A733" t="s">
        <v>8221</v>
      </c>
      <c r="B733">
        <v>15</v>
      </c>
      <c r="D733" t="s">
        <v>8219</v>
      </c>
      <c r="E733">
        <v>452</v>
      </c>
    </row>
    <row r="734" spans="1:5" x14ac:dyDescent="0.3">
      <c r="A734" t="s">
        <v>8221</v>
      </c>
      <c r="B734">
        <v>22</v>
      </c>
      <c r="D734" t="s">
        <v>8219</v>
      </c>
      <c r="E734">
        <v>241</v>
      </c>
    </row>
    <row r="735" spans="1:5" x14ac:dyDescent="0.3">
      <c r="A735" t="s">
        <v>8221</v>
      </c>
      <c r="B735">
        <v>92</v>
      </c>
      <c r="D735" t="s">
        <v>8219</v>
      </c>
      <c r="E735">
        <v>28</v>
      </c>
    </row>
    <row r="736" spans="1:5" x14ac:dyDescent="0.3">
      <c r="A736" t="s">
        <v>8221</v>
      </c>
      <c r="B736">
        <v>25</v>
      </c>
      <c r="D736" t="s">
        <v>8219</v>
      </c>
      <c r="E736">
        <v>140</v>
      </c>
    </row>
    <row r="737" spans="1:5" x14ac:dyDescent="0.3">
      <c r="A737" t="s">
        <v>8221</v>
      </c>
      <c r="B737">
        <v>19</v>
      </c>
      <c r="D737" t="s">
        <v>8219</v>
      </c>
      <c r="E737">
        <v>280</v>
      </c>
    </row>
    <row r="738" spans="1:5" x14ac:dyDescent="0.3">
      <c r="A738" t="s">
        <v>8221</v>
      </c>
      <c r="B738">
        <v>19</v>
      </c>
      <c r="D738" t="s">
        <v>8219</v>
      </c>
      <c r="E738">
        <v>70</v>
      </c>
    </row>
    <row r="739" spans="1:5" x14ac:dyDescent="0.3">
      <c r="A739" t="s">
        <v>8221</v>
      </c>
      <c r="B739">
        <v>13</v>
      </c>
      <c r="D739" t="s">
        <v>8219</v>
      </c>
      <c r="E739">
        <v>160</v>
      </c>
    </row>
    <row r="740" spans="1:5" x14ac:dyDescent="0.3">
      <c r="A740" t="s">
        <v>8221</v>
      </c>
      <c r="B740">
        <v>124</v>
      </c>
      <c r="D740" t="s">
        <v>8219</v>
      </c>
      <c r="E740">
        <v>141</v>
      </c>
    </row>
    <row r="741" spans="1:5" x14ac:dyDescent="0.3">
      <c r="A741" t="s">
        <v>8221</v>
      </c>
      <c r="B741">
        <v>4</v>
      </c>
      <c r="D741" t="s">
        <v>8219</v>
      </c>
      <c r="E741">
        <v>874</v>
      </c>
    </row>
    <row r="742" spans="1:5" x14ac:dyDescent="0.3">
      <c r="A742" t="s">
        <v>8221</v>
      </c>
      <c r="B742">
        <v>10</v>
      </c>
      <c r="D742" t="s">
        <v>8219</v>
      </c>
      <c r="E742">
        <v>73</v>
      </c>
    </row>
    <row r="743" spans="1:5" x14ac:dyDescent="0.3">
      <c r="A743" t="s">
        <v>8221</v>
      </c>
      <c r="B743">
        <v>15</v>
      </c>
      <c r="D743" t="s">
        <v>8219</v>
      </c>
      <c r="E743">
        <v>294</v>
      </c>
    </row>
    <row r="744" spans="1:5" x14ac:dyDescent="0.3">
      <c r="A744" t="s">
        <v>8221</v>
      </c>
      <c r="B744">
        <v>38</v>
      </c>
      <c r="D744" t="s">
        <v>8219</v>
      </c>
      <c r="E744">
        <v>740</v>
      </c>
    </row>
    <row r="745" spans="1:5" x14ac:dyDescent="0.3">
      <c r="A745" t="s">
        <v>8221</v>
      </c>
      <c r="B745">
        <v>152</v>
      </c>
      <c r="D745" t="s">
        <v>8219</v>
      </c>
      <c r="E745">
        <v>369</v>
      </c>
    </row>
    <row r="746" spans="1:5" x14ac:dyDescent="0.3">
      <c r="A746" t="s">
        <v>8221</v>
      </c>
      <c r="B746">
        <v>24</v>
      </c>
      <c r="D746" t="s">
        <v>8219</v>
      </c>
      <c r="E746">
        <v>110</v>
      </c>
    </row>
    <row r="747" spans="1:5" x14ac:dyDescent="0.3">
      <c r="A747" t="s">
        <v>8221</v>
      </c>
      <c r="B747">
        <v>76</v>
      </c>
      <c r="D747" t="s">
        <v>8219</v>
      </c>
      <c r="E747">
        <v>455</v>
      </c>
    </row>
    <row r="748" spans="1:5" x14ac:dyDescent="0.3">
      <c r="A748" t="s">
        <v>8221</v>
      </c>
      <c r="B748">
        <v>185</v>
      </c>
      <c r="D748" t="s">
        <v>8219</v>
      </c>
      <c r="E748">
        <v>224</v>
      </c>
    </row>
    <row r="749" spans="1:5" x14ac:dyDescent="0.3">
      <c r="A749" t="s">
        <v>8221</v>
      </c>
      <c r="B749">
        <v>33</v>
      </c>
      <c r="D749" t="s">
        <v>8219</v>
      </c>
      <c r="E749">
        <v>46</v>
      </c>
    </row>
    <row r="750" spans="1:5" x14ac:dyDescent="0.3">
      <c r="A750" t="s">
        <v>8221</v>
      </c>
      <c r="B750">
        <v>108</v>
      </c>
      <c r="D750" t="s">
        <v>8219</v>
      </c>
      <c r="E750">
        <v>284</v>
      </c>
    </row>
    <row r="751" spans="1:5" x14ac:dyDescent="0.3">
      <c r="A751" t="s">
        <v>8221</v>
      </c>
      <c r="B751">
        <v>29</v>
      </c>
      <c r="D751" t="s">
        <v>8219</v>
      </c>
      <c r="E751">
        <v>98</v>
      </c>
    </row>
    <row r="752" spans="1:5" x14ac:dyDescent="0.3">
      <c r="A752" t="s">
        <v>8221</v>
      </c>
      <c r="B752">
        <v>24</v>
      </c>
      <c r="D752" t="s">
        <v>8219</v>
      </c>
      <c r="E752">
        <v>56</v>
      </c>
    </row>
    <row r="753" spans="1:5" x14ac:dyDescent="0.3">
      <c r="A753" t="s">
        <v>8221</v>
      </c>
      <c r="B753">
        <v>4</v>
      </c>
      <c r="D753" t="s">
        <v>8219</v>
      </c>
      <c r="E753">
        <v>32</v>
      </c>
    </row>
    <row r="754" spans="1:5" x14ac:dyDescent="0.3">
      <c r="A754" t="s">
        <v>8221</v>
      </c>
      <c r="B754">
        <v>4</v>
      </c>
      <c r="D754" t="s">
        <v>8219</v>
      </c>
      <c r="E754">
        <v>30</v>
      </c>
    </row>
    <row r="755" spans="1:5" x14ac:dyDescent="0.3">
      <c r="A755" t="s">
        <v>8221</v>
      </c>
      <c r="B755">
        <v>15</v>
      </c>
      <c r="D755" t="s">
        <v>8219</v>
      </c>
      <c r="E755">
        <v>70</v>
      </c>
    </row>
    <row r="756" spans="1:5" x14ac:dyDescent="0.3">
      <c r="A756" t="s">
        <v>8221</v>
      </c>
      <c r="B756">
        <v>4</v>
      </c>
      <c r="D756" t="s">
        <v>8219</v>
      </c>
      <c r="E756">
        <v>44</v>
      </c>
    </row>
    <row r="757" spans="1:5" x14ac:dyDescent="0.3">
      <c r="A757" t="s">
        <v>8221</v>
      </c>
      <c r="B757">
        <v>139</v>
      </c>
      <c r="D757" t="s">
        <v>8219</v>
      </c>
      <c r="E757">
        <v>92</v>
      </c>
    </row>
    <row r="758" spans="1:5" x14ac:dyDescent="0.3">
      <c r="A758" t="s">
        <v>8221</v>
      </c>
      <c r="B758">
        <v>2</v>
      </c>
      <c r="D758" t="s">
        <v>8219</v>
      </c>
      <c r="E758">
        <v>205</v>
      </c>
    </row>
    <row r="759" spans="1:5" x14ac:dyDescent="0.3">
      <c r="A759" t="s">
        <v>8221</v>
      </c>
      <c r="B759">
        <v>18</v>
      </c>
      <c r="D759" t="s">
        <v>8219</v>
      </c>
      <c r="E759">
        <v>23</v>
      </c>
    </row>
    <row r="760" spans="1:5" x14ac:dyDescent="0.3">
      <c r="A760" t="s">
        <v>8221</v>
      </c>
      <c r="B760">
        <v>81</v>
      </c>
      <c r="D760" t="s">
        <v>8219</v>
      </c>
      <c r="E760">
        <v>4</v>
      </c>
    </row>
    <row r="761" spans="1:5" x14ac:dyDescent="0.3">
      <c r="A761" t="s">
        <v>8221</v>
      </c>
      <c r="B761">
        <v>86</v>
      </c>
      <c r="D761" t="s">
        <v>8219</v>
      </c>
      <c r="E761">
        <v>112</v>
      </c>
    </row>
    <row r="762" spans="1:5" x14ac:dyDescent="0.3">
      <c r="A762" t="s">
        <v>8221</v>
      </c>
      <c r="B762">
        <v>140</v>
      </c>
      <c r="D762" t="s">
        <v>8219</v>
      </c>
      <c r="E762">
        <v>27</v>
      </c>
    </row>
    <row r="763" spans="1:5" x14ac:dyDescent="0.3">
      <c r="A763" t="s">
        <v>8221</v>
      </c>
      <c r="B763">
        <v>37</v>
      </c>
      <c r="D763" t="s">
        <v>8219</v>
      </c>
      <c r="E763">
        <v>11</v>
      </c>
    </row>
    <row r="764" spans="1:5" x14ac:dyDescent="0.3">
      <c r="A764" t="s">
        <v>8221</v>
      </c>
      <c r="B764">
        <v>6</v>
      </c>
      <c r="D764" t="s">
        <v>8219</v>
      </c>
      <c r="E764">
        <v>26</v>
      </c>
    </row>
    <row r="765" spans="1:5" x14ac:dyDescent="0.3">
      <c r="A765" t="s">
        <v>8221</v>
      </c>
      <c r="B765">
        <v>113</v>
      </c>
      <c r="D765" t="s">
        <v>8219</v>
      </c>
      <c r="E765">
        <v>77</v>
      </c>
    </row>
    <row r="766" spans="1:5" x14ac:dyDescent="0.3">
      <c r="A766" t="s">
        <v>8221</v>
      </c>
      <c r="B766">
        <v>37</v>
      </c>
      <c r="D766" t="s">
        <v>8219</v>
      </c>
      <c r="E766">
        <v>136</v>
      </c>
    </row>
    <row r="767" spans="1:5" x14ac:dyDescent="0.3">
      <c r="A767" t="s">
        <v>8221</v>
      </c>
      <c r="B767">
        <v>18</v>
      </c>
      <c r="D767" t="s">
        <v>8219</v>
      </c>
      <c r="E767">
        <v>157</v>
      </c>
    </row>
    <row r="768" spans="1:5" x14ac:dyDescent="0.3">
      <c r="A768" t="s">
        <v>8221</v>
      </c>
      <c r="B768">
        <v>75</v>
      </c>
      <c r="D768" t="s">
        <v>8219</v>
      </c>
      <c r="E768">
        <v>158</v>
      </c>
    </row>
    <row r="769" spans="1:5" x14ac:dyDescent="0.3">
      <c r="A769" t="s">
        <v>8221</v>
      </c>
      <c r="B769">
        <v>52</v>
      </c>
      <c r="D769" t="s">
        <v>8219</v>
      </c>
      <c r="E769">
        <v>27</v>
      </c>
    </row>
    <row r="770" spans="1:5" x14ac:dyDescent="0.3">
      <c r="A770" t="s">
        <v>8221</v>
      </c>
      <c r="B770">
        <v>122</v>
      </c>
      <c r="D770" t="s">
        <v>8219</v>
      </c>
      <c r="E770">
        <v>23</v>
      </c>
    </row>
    <row r="771" spans="1:5" x14ac:dyDescent="0.3">
      <c r="A771" t="s">
        <v>8221</v>
      </c>
      <c r="B771">
        <v>8</v>
      </c>
      <c r="D771" t="s">
        <v>8219</v>
      </c>
      <c r="E771">
        <v>17</v>
      </c>
    </row>
    <row r="772" spans="1:5" x14ac:dyDescent="0.3">
      <c r="A772" t="s">
        <v>8221</v>
      </c>
      <c r="B772">
        <v>8</v>
      </c>
      <c r="D772" t="s">
        <v>8219</v>
      </c>
      <c r="E772">
        <v>37</v>
      </c>
    </row>
    <row r="773" spans="1:5" x14ac:dyDescent="0.3">
      <c r="A773" t="s">
        <v>8221</v>
      </c>
      <c r="B773">
        <v>96</v>
      </c>
      <c r="D773" t="s">
        <v>8219</v>
      </c>
      <c r="E773">
        <v>65</v>
      </c>
    </row>
    <row r="774" spans="1:5" x14ac:dyDescent="0.3">
      <c r="A774" t="s">
        <v>8221</v>
      </c>
      <c r="B774">
        <v>9</v>
      </c>
      <c r="D774" t="s">
        <v>8219</v>
      </c>
      <c r="E774">
        <v>18</v>
      </c>
    </row>
    <row r="775" spans="1:5" x14ac:dyDescent="0.3">
      <c r="A775" t="s">
        <v>8221</v>
      </c>
      <c r="B775">
        <v>2</v>
      </c>
      <c r="D775" t="s">
        <v>8219</v>
      </c>
      <c r="E775">
        <v>25</v>
      </c>
    </row>
    <row r="776" spans="1:5" x14ac:dyDescent="0.3">
      <c r="A776" t="s">
        <v>8221</v>
      </c>
      <c r="B776">
        <v>26</v>
      </c>
      <c r="D776" t="s">
        <v>8219</v>
      </c>
      <c r="E776">
        <v>104</v>
      </c>
    </row>
    <row r="777" spans="1:5" x14ac:dyDescent="0.3">
      <c r="A777" t="s">
        <v>8221</v>
      </c>
      <c r="B777">
        <v>23</v>
      </c>
      <c r="D777" t="s">
        <v>8219</v>
      </c>
      <c r="E777">
        <v>108</v>
      </c>
    </row>
    <row r="778" spans="1:5" x14ac:dyDescent="0.3">
      <c r="A778" t="s">
        <v>8221</v>
      </c>
      <c r="B778">
        <v>0</v>
      </c>
      <c r="D778" t="s">
        <v>8219</v>
      </c>
      <c r="E778">
        <v>38</v>
      </c>
    </row>
    <row r="779" spans="1:5" x14ac:dyDescent="0.3">
      <c r="A779" t="s">
        <v>8221</v>
      </c>
      <c r="B779">
        <v>140</v>
      </c>
      <c r="D779" t="s">
        <v>8219</v>
      </c>
      <c r="E779">
        <v>88</v>
      </c>
    </row>
    <row r="780" spans="1:5" x14ac:dyDescent="0.3">
      <c r="A780" t="s">
        <v>8221</v>
      </c>
      <c r="B780">
        <v>0</v>
      </c>
      <c r="D780" t="s">
        <v>8219</v>
      </c>
      <c r="E780">
        <v>82</v>
      </c>
    </row>
    <row r="781" spans="1:5" x14ac:dyDescent="0.3">
      <c r="A781" t="s">
        <v>8221</v>
      </c>
      <c r="B781">
        <v>6</v>
      </c>
      <c r="D781" t="s">
        <v>8219</v>
      </c>
      <c r="E781">
        <v>126</v>
      </c>
    </row>
    <row r="782" spans="1:5" x14ac:dyDescent="0.3">
      <c r="A782" t="s">
        <v>8221</v>
      </c>
      <c r="B782">
        <v>100</v>
      </c>
      <c r="D782" t="s">
        <v>8219</v>
      </c>
      <c r="E782">
        <v>133</v>
      </c>
    </row>
    <row r="783" spans="1:5" x14ac:dyDescent="0.3">
      <c r="A783" t="s">
        <v>8221</v>
      </c>
      <c r="B783">
        <v>0</v>
      </c>
      <c r="D783" t="s">
        <v>8219</v>
      </c>
      <c r="E783">
        <v>47</v>
      </c>
    </row>
    <row r="784" spans="1:5" x14ac:dyDescent="0.3">
      <c r="A784" t="s">
        <v>8221</v>
      </c>
      <c r="B784">
        <v>4</v>
      </c>
      <c r="D784" t="s">
        <v>8219</v>
      </c>
      <c r="E784">
        <v>58</v>
      </c>
    </row>
    <row r="785" spans="1:5" x14ac:dyDescent="0.3">
      <c r="A785" t="s">
        <v>8221</v>
      </c>
      <c r="B785">
        <v>8</v>
      </c>
      <c r="D785" t="s">
        <v>8219</v>
      </c>
      <c r="E785">
        <v>32</v>
      </c>
    </row>
    <row r="786" spans="1:5" x14ac:dyDescent="0.3">
      <c r="A786" t="s">
        <v>8221</v>
      </c>
      <c r="B786">
        <v>0</v>
      </c>
      <c r="D786" t="s">
        <v>8219</v>
      </c>
      <c r="E786">
        <v>37</v>
      </c>
    </row>
    <row r="787" spans="1:5" x14ac:dyDescent="0.3">
      <c r="A787" t="s">
        <v>8221</v>
      </c>
      <c r="B787">
        <v>16</v>
      </c>
      <c r="D787" t="s">
        <v>8219</v>
      </c>
      <c r="E787">
        <v>87</v>
      </c>
    </row>
    <row r="788" spans="1:5" x14ac:dyDescent="0.3">
      <c r="A788" t="s">
        <v>8221</v>
      </c>
      <c r="B788">
        <v>2</v>
      </c>
      <c r="D788" t="s">
        <v>8219</v>
      </c>
      <c r="E788">
        <v>15</v>
      </c>
    </row>
    <row r="789" spans="1:5" x14ac:dyDescent="0.3">
      <c r="A789" t="s">
        <v>8221</v>
      </c>
      <c r="B789">
        <v>48</v>
      </c>
      <c r="D789" t="s">
        <v>8219</v>
      </c>
      <c r="E789">
        <v>27</v>
      </c>
    </row>
    <row r="790" spans="1:5" x14ac:dyDescent="0.3">
      <c r="A790" t="s">
        <v>8221</v>
      </c>
      <c r="B790">
        <v>2</v>
      </c>
      <c r="D790" t="s">
        <v>8219</v>
      </c>
      <c r="E790">
        <v>19</v>
      </c>
    </row>
    <row r="791" spans="1:5" x14ac:dyDescent="0.3">
      <c r="A791" t="s">
        <v>8221</v>
      </c>
      <c r="B791">
        <v>2</v>
      </c>
      <c r="D791" t="s">
        <v>8219</v>
      </c>
      <c r="E791">
        <v>17</v>
      </c>
    </row>
    <row r="792" spans="1:5" x14ac:dyDescent="0.3">
      <c r="A792" t="s">
        <v>8221</v>
      </c>
      <c r="B792">
        <v>1</v>
      </c>
      <c r="D792" t="s">
        <v>8219</v>
      </c>
      <c r="E792">
        <v>26</v>
      </c>
    </row>
    <row r="793" spans="1:5" x14ac:dyDescent="0.3">
      <c r="A793" t="s">
        <v>8221</v>
      </c>
      <c r="B793">
        <v>17</v>
      </c>
      <c r="D793" t="s">
        <v>8219</v>
      </c>
      <c r="E793">
        <v>28</v>
      </c>
    </row>
    <row r="794" spans="1:5" x14ac:dyDescent="0.3">
      <c r="A794" t="s">
        <v>8221</v>
      </c>
      <c r="B794">
        <v>0</v>
      </c>
      <c r="D794" t="s">
        <v>8219</v>
      </c>
      <c r="E794">
        <v>37</v>
      </c>
    </row>
    <row r="795" spans="1:5" x14ac:dyDescent="0.3">
      <c r="A795" t="s">
        <v>8221</v>
      </c>
      <c r="B795">
        <v>11</v>
      </c>
      <c r="D795" t="s">
        <v>8219</v>
      </c>
      <c r="E795">
        <v>128</v>
      </c>
    </row>
    <row r="796" spans="1:5" x14ac:dyDescent="0.3">
      <c r="A796" t="s">
        <v>8221</v>
      </c>
      <c r="B796">
        <v>95</v>
      </c>
      <c r="D796" t="s">
        <v>8219</v>
      </c>
      <c r="E796">
        <v>10</v>
      </c>
    </row>
    <row r="797" spans="1:5" x14ac:dyDescent="0.3">
      <c r="A797" t="s">
        <v>8221</v>
      </c>
      <c r="B797">
        <v>13</v>
      </c>
      <c r="D797" t="s">
        <v>8219</v>
      </c>
      <c r="E797">
        <v>83</v>
      </c>
    </row>
    <row r="798" spans="1:5" x14ac:dyDescent="0.3">
      <c r="A798" t="s">
        <v>8221</v>
      </c>
      <c r="B798">
        <v>2</v>
      </c>
      <c r="D798" t="s">
        <v>8219</v>
      </c>
      <c r="E798">
        <v>46</v>
      </c>
    </row>
    <row r="799" spans="1:5" x14ac:dyDescent="0.3">
      <c r="A799" t="s">
        <v>8221</v>
      </c>
      <c r="B799">
        <v>2</v>
      </c>
      <c r="D799" t="s">
        <v>8219</v>
      </c>
      <c r="E799">
        <v>90</v>
      </c>
    </row>
    <row r="800" spans="1:5" x14ac:dyDescent="0.3">
      <c r="A800" t="s">
        <v>8221</v>
      </c>
      <c r="B800">
        <v>3</v>
      </c>
      <c r="D800" t="s">
        <v>8219</v>
      </c>
      <c r="E800">
        <v>81</v>
      </c>
    </row>
    <row r="801" spans="1:5" x14ac:dyDescent="0.3">
      <c r="A801" t="s">
        <v>8221</v>
      </c>
      <c r="B801">
        <v>0</v>
      </c>
      <c r="D801" t="s">
        <v>8219</v>
      </c>
      <c r="E801">
        <v>32</v>
      </c>
    </row>
    <row r="802" spans="1:5" x14ac:dyDescent="0.3">
      <c r="A802" t="s">
        <v>8221</v>
      </c>
      <c r="B802">
        <v>0</v>
      </c>
      <c r="D802" t="s">
        <v>8219</v>
      </c>
      <c r="E802">
        <v>20</v>
      </c>
    </row>
    <row r="803" spans="1:5" x14ac:dyDescent="0.3">
      <c r="A803" t="s">
        <v>8221</v>
      </c>
      <c r="B803">
        <v>0</v>
      </c>
      <c r="D803" t="s">
        <v>8219</v>
      </c>
      <c r="E803">
        <v>70</v>
      </c>
    </row>
    <row r="804" spans="1:5" x14ac:dyDescent="0.3">
      <c r="A804" t="s">
        <v>8221</v>
      </c>
      <c r="B804">
        <v>2</v>
      </c>
      <c r="D804" t="s">
        <v>8219</v>
      </c>
      <c r="E804">
        <v>168</v>
      </c>
    </row>
    <row r="805" spans="1:5" x14ac:dyDescent="0.3">
      <c r="A805" t="s">
        <v>8221</v>
      </c>
      <c r="B805">
        <v>24</v>
      </c>
      <c r="D805" t="s">
        <v>8219</v>
      </c>
      <c r="E805">
        <v>34</v>
      </c>
    </row>
    <row r="806" spans="1:5" x14ac:dyDescent="0.3">
      <c r="A806" t="s">
        <v>8221</v>
      </c>
      <c r="B806">
        <v>25</v>
      </c>
      <c r="D806" t="s">
        <v>8219</v>
      </c>
      <c r="E806">
        <v>48</v>
      </c>
    </row>
    <row r="807" spans="1:5" x14ac:dyDescent="0.3">
      <c r="A807" t="s">
        <v>8221</v>
      </c>
      <c r="B807">
        <v>3</v>
      </c>
      <c r="D807" t="s">
        <v>8219</v>
      </c>
      <c r="E807">
        <v>48</v>
      </c>
    </row>
    <row r="808" spans="1:5" x14ac:dyDescent="0.3">
      <c r="A808" t="s">
        <v>8221</v>
      </c>
      <c r="B808">
        <v>41</v>
      </c>
      <c r="D808" t="s">
        <v>8219</v>
      </c>
      <c r="E808">
        <v>221</v>
      </c>
    </row>
    <row r="809" spans="1:5" x14ac:dyDescent="0.3">
      <c r="A809" t="s">
        <v>8221</v>
      </c>
      <c r="B809">
        <v>2</v>
      </c>
      <c r="D809" t="s">
        <v>8219</v>
      </c>
      <c r="E809">
        <v>107</v>
      </c>
    </row>
    <row r="810" spans="1:5" x14ac:dyDescent="0.3">
      <c r="A810" t="s">
        <v>8221</v>
      </c>
      <c r="B810">
        <v>4</v>
      </c>
      <c r="D810" t="s">
        <v>8219</v>
      </c>
      <c r="E810">
        <v>45</v>
      </c>
    </row>
    <row r="811" spans="1:5" x14ac:dyDescent="0.3">
      <c r="A811" t="s">
        <v>8221</v>
      </c>
      <c r="B811">
        <v>99</v>
      </c>
      <c r="D811" t="s">
        <v>8219</v>
      </c>
      <c r="E811">
        <v>36</v>
      </c>
    </row>
    <row r="812" spans="1:5" x14ac:dyDescent="0.3">
      <c r="A812" t="s">
        <v>8221</v>
      </c>
      <c r="B812">
        <v>4</v>
      </c>
      <c r="D812" t="s">
        <v>8219</v>
      </c>
      <c r="E812">
        <v>101</v>
      </c>
    </row>
    <row r="813" spans="1:5" x14ac:dyDescent="0.3">
      <c r="A813" t="s">
        <v>8221</v>
      </c>
      <c r="B813">
        <v>4</v>
      </c>
      <c r="D813" t="s">
        <v>8219</v>
      </c>
      <c r="E813">
        <v>62</v>
      </c>
    </row>
    <row r="814" spans="1:5" x14ac:dyDescent="0.3">
      <c r="A814" t="s">
        <v>8221</v>
      </c>
      <c r="B814">
        <v>38</v>
      </c>
      <c r="D814" t="s">
        <v>8219</v>
      </c>
      <c r="E814">
        <v>32</v>
      </c>
    </row>
    <row r="815" spans="1:5" x14ac:dyDescent="0.3">
      <c r="A815" t="s">
        <v>8221</v>
      </c>
      <c r="B815">
        <v>285</v>
      </c>
      <c r="D815" t="s">
        <v>8219</v>
      </c>
      <c r="E815">
        <v>89</v>
      </c>
    </row>
    <row r="816" spans="1:5" x14ac:dyDescent="0.3">
      <c r="A816" t="s">
        <v>8221</v>
      </c>
      <c r="B816">
        <v>1</v>
      </c>
      <c r="D816" t="s">
        <v>8219</v>
      </c>
      <c r="E816">
        <v>93</v>
      </c>
    </row>
    <row r="817" spans="1:5" x14ac:dyDescent="0.3">
      <c r="A817" t="s">
        <v>8221</v>
      </c>
      <c r="B817">
        <v>42</v>
      </c>
      <c r="D817" t="s">
        <v>8219</v>
      </c>
      <c r="E817">
        <v>98</v>
      </c>
    </row>
    <row r="818" spans="1:5" x14ac:dyDescent="0.3">
      <c r="A818" t="s">
        <v>8221</v>
      </c>
      <c r="B818">
        <v>26</v>
      </c>
      <c r="D818" t="s">
        <v>8219</v>
      </c>
      <c r="E818">
        <v>82</v>
      </c>
    </row>
    <row r="819" spans="1:5" x14ac:dyDescent="0.3">
      <c r="A819" t="s">
        <v>8221</v>
      </c>
      <c r="B819">
        <v>2</v>
      </c>
      <c r="D819" t="s">
        <v>8219</v>
      </c>
      <c r="E819">
        <v>116</v>
      </c>
    </row>
    <row r="820" spans="1:5" x14ac:dyDescent="0.3">
      <c r="A820" t="s">
        <v>8221</v>
      </c>
      <c r="B820">
        <v>4</v>
      </c>
      <c r="D820" t="s">
        <v>8219</v>
      </c>
      <c r="E820">
        <v>52</v>
      </c>
    </row>
    <row r="821" spans="1:5" x14ac:dyDescent="0.3">
      <c r="A821" t="s">
        <v>8221</v>
      </c>
      <c r="B821">
        <v>6</v>
      </c>
      <c r="D821" t="s">
        <v>8219</v>
      </c>
      <c r="E821">
        <v>23</v>
      </c>
    </row>
    <row r="822" spans="1:5" x14ac:dyDescent="0.3">
      <c r="A822" t="s">
        <v>8221</v>
      </c>
      <c r="B822">
        <v>70</v>
      </c>
      <c r="D822" t="s">
        <v>8219</v>
      </c>
      <c r="E822">
        <v>77</v>
      </c>
    </row>
    <row r="823" spans="1:5" x14ac:dyDescent="0.3">
      <c r="A823" t="s">
        <v>8221</v>
      </c>
      <c r="B823">
        <v>9</v>
      </c>
      <c r="D823" t="s">
        <v>8219</v>
      </c>
      <c r="E823">
        <v>49</v>
      </c>
    </row>
    <row r="824" spans="1:5" x14ac:dyDescent="0.3">
      <c r="A824" t="s">
        <v>8221</v>
      </c>
      <c r="B824">
        <v>8</v>
      </c>
      <c r="D824" t="s">
        <v>8219</v>
      </c>
      <c r="E824">
        <v>59</v>
      </c>
    </row>
    <row r="825" spans="1:5" x14ac:dyDescent="0.3">
      <c r="A825" t="s">
        <v>8221</v>
      </c>
      <c r="B825">
        <v>105</v>
      </c>
      <c r="D825" t="s">
        <v>8219</v>
      </c>
      <c r="E825">
        <v>113</v>
      </c>
    </row>
    <row r="826" spans="1:5" x14ac:dyDescent="0.3">
      <c r="A826" t="s">
        <v>8221</v>
      </c>
      <c r="B826">
        <v>12</v>
      </c>
      <c r="D826" t="s">
        <v>8219</v>
      </c>
      <c r="E826">
        <v>34</v>
      </c>
    </row>
    <row r="827" spans="1:5" x14ac:dyDescent="0.3">
      <c r="A827" t="s">
        <v>8221</v>
      </c>
      <c r="B827">
        <v>0</v>
      </c>
      <c r="D827" t="s">
        <v>8219</v>
      </c>
      <c r="E827">
        <v>42</v>
      </c>
    </row>
    <row r="828" spans="1:5" x14ac:dyDescent="0.3">
      <c r="A828" t="s">
        <v>8221</v>
      </c>
      <c r="B828">
        <v>16</v>
      </c>
      <c r="D828" t="s">
        <v>8219</v>
      </c>
      <c r="E828">
        <v>42</v>
      </c>
    </row>
    <row r="829" spans="1:5" x14ac:dyDescent="0.3">
      <c r="A829" t="s">
        <v>8221</v>
      </c>
      <c r="B829">
        <v>7</v>
      </c>
      <c r="D829" t="s">
        <v>8219</v>
      </c>
      <c r="E829">
        <v>49</v>
      </c>
    </row>
    <row r="830" spans="1:5" x14ac:dyDescent="0.3">
      <c r="A830" t="s">
        <v>8221</v>
      </c>
      <c r="B830">
        <v>4</v>
      </c>
      <c r="D830" t="s">
        <v>8219</v>
      </c>
      <c r="E830">
        <v>56</v>
      </c>
    </row>
    <row r="831" spans="1:5" x14ac:dyDescent="0.3">
      <c r="A831" t="s">
        <v>8221</v>
      </c>
      <c r="B831">
        <v>1</v>
      </c>
      <c r="D831" t="s">
        <v>8219</v>
      </c>
      <c r="E831">
        <v>25</v>
      </c>
    </row>
    <row r="832" spans="1:5" x14ac:dyDescent="0.3">
      <c r="A832" t="s">
        <v>8221</v>
      </c>
      <c r="B832">
        <v>28</v>
      </c>
      <c r="D832" t="s">
        <v>8219</v>
      </c>
      <c r="E832">
        <v>52</v>
      </c>
    </row>
    <row r="833" spans="1:5" x14ac:dyDescent="0.3">
      <c r="A833" t="s">
        <v>8221</v>
      </c>
      <c r="B833">
        <v>1</v>
      </c>
      <c r="D833" t="s">
        <v>8219</v>
      </c>
      <c r="E833">
        <v>34</v>
      </c>
    </row>
    <row r="834" spans="1:5" x14ac:dyDescent="0.3">
      <c r="A834" t="s">
        <v>8221</v>
      </c>
      <c r="B834">
        <v>1</v>
      </c>
      <c r="D834" t="s">
        <v>8219</v>
      </c>
      <c r="E834">
        <v>67</v>
      </c>
    </row>
    <row r="835" spans="1:5" x14ac:dyDescent="0.3">
      <c r="A835" t="s">
        <v>8221</v>
      </c>
      <c r="B835">
        <v>5</v>
      </c>
      <c r="D835" t="s">
        <v>8219</v>
      </c>
      <c r="E835">
        <v>70</v>
      </c>
    </row>
    <row r="836" spans="1:5" x14ac:dyDescent="0.3">
      <c r="A836" t="s">
        <v>8221</v>
      </c>
      <c r="B836">
        <v>3</v>
      </c>
      <c r="D836" t="s">
        <v>8219</v>
      </c>
      <c r="E836">
        <v>89</v>
      </c>
    </row>
    <row r="837" spans="1:5" x14ac:dyDescent="0.3">
      <c r="A837" t="s">
        <v>8221</v>
      </c>
      <c r="B837">
        <v>2</v>
      </c>
      <c r="D837" t="s">
        <v>8219</v>
      </c>
      <c r="E837">
        <v>107</v>
      </c>
    </row>
    <row r="838" spans="1:5" x14ac:dyDescent="0.3">
      <c r="A838" t="s">
        <v>8221</v>
      </c>
      <c r="B838">
        <v>0</v>
      </c>
      <c r="D838" t="s">
        <v>8219</v>
      </c>
      <c r="E838">
        <v>159</v>
      </c>
    </row>
    <row r="839" spans="1:5" x14ac:dyDescent="0.3">
      <c r="A839" t="s">
        <v>8221</v>
      </c>
      <c r="B839">
        <v>0</v>
      </c>
      <c r="D839" t="s">
        <v>8219</v>
      </c>
      <c r="E839">
        <v>181</v>
      </c>
    </row>
    <row r="840" spans="1:5" x14ac:dyDescent="0.3">
      <c r="A840" t="s">
        <v>8221</v>
      </c>
      <c r="B840">
        <v>3</v>
      </c>
      <c r="D840" t="s">
        <v>8219</v>
      </c>
      <c r="E840">
        <v>131</v>
      </c>
    </row>
    <row r="841" spans="1:5" x14ac:dyDescent="0.3">
      <c r="A841" t="s">
        <v>8221</v>
      </c>
      <c r="B841">
        <v>0</v>
      </c>
      <c r="D841" t="s">
        <v>8219</v>
      </c>
      <c r="E841">
        <v>125</v>
      </c>
    </row>
    <row r="842" spans="1:5" x14ac:dyDescent="0.3">
      <c r="A842" t="s">
        <v>8221</v>
      </c>
      <c r="B842">
        <v>0</v>
      </c>
      <c r="D842" t="s">
        <v>8219</v>
      </c>
      <c r="E842">
        <v>61</v>
      </c>
    </row>
    <row r="843" spans="1:5" x14ac:dyDescent="0.3">
      <c r="A843" t="s">
        <v>8221</v>
      </c>
      <c r="B843">
        <v>3</v>
      </c>
      <c r="D843" t="s">
        <v>8219</v>
      </c>
      <c r="E843">
        <v>90</v>
      </c>
    </row>
    <row r="844" spans="1:5" x14ac:dyDescent="0.3">
      <c r="A844" t="s">
        <v>8221</v>
      </c>
      <c r="B844">
        <v>7</v>
      </c>
      <c r="D844" t="s">
        <v>8219</v>
      </c>
      <c r="E844">
        <v>35</v>
      </c>
    </row>
    <row r="845" spans="1:5" x14ac:dyDescent="0.3">
      <c r="A845" t="s">
        <v>8221</v>
      </c>
      <c r="B845">
        <v>25</v>
      </c>
      <c r="D845" t="s">
        <v>8219</v>
      </c>
      <c r="E845">
        <v>90</v>
      </c>
    </row>
    <row r="846" spans="1:5" x14ac:dyDescent="0.3">
      <c r="A846" t="s">
        <v>8221</v>
      </c>
      <c r="B846">
        <v>10</v>
      </c>
      <c r="D846" t="s">
        <v>8219</v>
      </c>
      <c r="E846">
        <v>4</v>
      </c>
    </row>
    <row r="847" spans="1:5" x14ac:dyDescent="0.3">
      <c r="A847" t="s">
        <v>8221</v>
      </c>
      <c r="B847">
        <v>3</v>
      </c>
      <c r="D847" t="s">
        <v>8219</v>
      </c>
      <c r="E847">
        <v>120</v>
      </c>
    </row>
    <row r="848" spans="1:5" x14ac:dyDescent="0.3">
      <c r="A848" t="s">
        <v>8221</v>
      </c>
      <c r="B848">
        <v>5</v>
      </c>
      <c r="D848" t="s">
        <v>8219</v>
      </c>
      <c r="E848">
        <v>14</v>
      </c>
    </row>
    <row r="849" spans="1:5" x14ac:dyDescent="0.3">
      <c r="A849" t="s">
        <v>8221</v>
      </c>
      <c r="B849">
        <v>5</v>
      </c>
      <c r="D849" t="s">
        <v>8219</v>
      </c>
      <c r="E849">
        <v>27</v>
      </c>
    </row>
    <row r="850" spans="1:5" x14ac:dyDescent="0.3">
      <c r="A850" t="s">
        <v>8221</v>
      </c>
      <c r="B850">
        <v>27</v>
      </c>
      <c r="D850" t="s">
        <v>8219</v>
      </c>
      <c r="E850">
        <v>49</v>
      </c>
    </row>
    <row r="851" spans="1:5" x14ac:dyDescent="0.3">
      <c r="A851" t="s">
        <v>8221</v>
      </c>
      <c r="B851">
        <v>2</v>
      </c>
      <c r="D851" t="s">
        <v>8219</v>
      </c>
      <c r="E851">
        <v>102</v>
      </c>
    </row>
    <row r="852" spans="1:5" x14ac:dyDescent="0.3">
      <c r="A852" t="s">
        <v>8221</v>
      </c>
      <c r="B852">
        <v>236</v>
      </c>
      <c r="D852" t="s">
        <v>8219</v>
      </c>
      <c r="E852">
        <v>3</v>
      </c>
    </row>
    <row r="853" spans="1:5" x14ac:dyDescent="0.3">
      <c r="A853" t="s">
        <v>8221</v>
      </c>
      <c r="B853">
        <v>1</v>
      </c>
      <c r="D853" t="s">
        <v>8219</v>
      </c>
      <c r="E853">
        <v>25</v>
      </c>
    </row>
    <row r="854" spans="1:5" x14ac:dyDescent="0.3">
      <c r="A854" t="s">
        <v>8221</v>
      </c>
      <c r="B854">
        <v>12</v>
      </c>
      <c r="D854" t="s">
        <v>8219</v>
      </c>
      <c r="E854">
        <v>118</v>
      </c>
    </row>
    <row r="855" spans="1:5" x14ac:dyDescent="0.3">
      <c r="A855" t="s">
        <v>8221</v>
      </c>
      <c r="B855">
        <v>4</v>
      </c>
      <c r="D855" t="s">
        <v>8219</v>
      </c>
      <c r="E855">
        <v>57</v>
      </c>
    </row>
    <row r="856" spans="1:5" x14ac:dyDescent="0.3">
      <c r="A856" t="s">
        <v>8221</v>
      </c>
      <c r="B856">
        <v>3</v>
      </c>
      <c r="D856" t="s">
        <v>8219</v>
      </c>
      <c r="E856">
        <v>11</v>
      </c>
    </row>
    <row r="857" spans="1:5" x14ac:dyDescent="0.3">
      <c r="A857" t="s">
        <v>8221</v>
      </c>
      <c r="B857">
        <v>99</v>
      </c>
      <c r="D857" t="s">
        <v>8219</v>
      </c>
      <c r="E857">
        <v>33</v>
      </c>
    </row>
    <row r="858" spans="1:5" x14ac:dyDescent="0.3">
      <c r="A858" t="s">
        <v>8221</v>
      </c>
      <c r="B858">
        <v>3</v>
      </c>
      <c r="D858" t="s">
        <v>8219</v>
      </c>
      <c r="E858">
        <v>40</v>
      </c>
    </row>
    <row r="859" spans="1:5" x14ac:dyDescent="0.3">
      <c r="A859" t="s">
        <v>8221</v>
      </c>
      <c r="B859">
        <v>3</v>
      </c>
      <c r="D859" t="s">
        <v>8219</v>
      </c>
      <c r="E859">
        <v>50</v>
      </c>
    </row>
    <row r="860" spans="1:5" x14ac:dyDescent="0.3">
      <c r="A860" t="s">
        <v>8221</v>
      </c>
      <c r="B860">
        <v>22</v>
      </c>
      <c r="D860" t="s">
        <v>8219</v>
      </c>
      <c r="E860">
        <v>38</v>
      </c>
    </row>
    <row r="861" spans="1:5" x14ac:dyDescent="0.3">
      <c r="A861" t="s">
        <v>8221</v>
      </c>
      <c r="B861">
        <v>4</v>
      </c>
      <c r="D861" t="s">
        <v>8219</v>
      </c>
      <c r="E861">
        <v>96</v>
      </c>
    </row>
    <row r="862" spans="1:5" x14ac:dyDescent="0.3">
      <c r="A862" t="s">
        <v>8221</v>
      </c>
      <c r="B862">
        <v>534</v>
      </c>
      <c r="D862" t="s">
        <v>8219</v>
      </c>
      <c r="E862">
        <v>48</v>
      </c>
    </row>
    <row r="863" spans="1:5" x14ac:dyDescent="0.3">
      <c r="A863" t="s">
        <v>8221</v>
      </c>
      <c r="B863">
        <v>12</v>
      </c>
      <c r="D863" t="s">
        <v>8219</v>
      </c>
      <c r="E863">
        <v>33</v>
      </c>
    </row>
    <row r="864" spans="1:5" x14ac:dyDescent="0.3">
      <c r="A864" t="s">
        <v>8221</v>
      </c>
      <c r="B864">
        <v>56</v>
      </c>
      <c r="D864" t="s">
        <v>8219</v>
      </c>
      <c r="E864">
        <v>226</v>
      </c>
    </row>
    <row r="865" spans="1:5" x14ac:dyDescent="0.3">
      <c r="A865" t="s">
        <v>8221</v>
      </c>
      <c r="B865">
        <v>11</v>
      </c>
      <c r="D865" t="s">
        <v>8219</v>
      </c>
      <c r="E865">
        <v>14</v>
      </c>
    </row>
    <row r="866" spans="1:5" x14ac:dyDescent="0.3">
      <c r="A866" t="s">
        <v>8221</v>
      </c>
      <c r="B866">
        <v>0</v>
      </c>
      <c r="D866" t="s">
        <v>8219</v>
      </c>
      <c r="E866">
        <v>20</v>
      </c>
    </row>
    <row r="867" spans="1:5" x14ac:dyDescent="0.3">
      <c r="A867" t="s">
        <v>8221</v>
      </c>
      <c r="B867">
        <v>12</v>
      </c>
      <c r="D867" t="s">
        <v>8219</v>
      </c>
      <c r="E867">
        <v>25</v>
      </c>
    </row>
    <row r="868" spans="1:5" x14ac:dyDescent="0.3">
      <c r="A868" t="s">
        <v>8221</v>
      </c>
      <c r="B868">
        <v>5</v>
      </c>
      <c r="D868" t="s">
        <v>8219</v>
      </c>
      <c r="E868">
        <v>90</v>
      </c>
    </row>
    <row r="869" spans="1:5" x14ac:dyDescent="0.3">
      <c r="A869" t="s">
        <v>8221</v>
      </c>
      <c r="B869">
        <v>24</v>
      </c>
      <c r="D869" t="s">
        <v>8219</v>
      </c>
      <c r="E869">
        <v>11</v>
      </c>
    </row>
    <row r="870" spans="1:5" x14ac:dyDescent="0.3">
      <c r="A870" t="s">
        <v>8221</v>
      </c>
      <c r="B870">
        <v>89</v>
      </c>
      <c r="D870" t="s">
        <v>8219</v>
      </c>
      <c r="E870">
        <v>55</v>
      </c>
    </row>
    <row r="871" spans="1:5" x14ac:dyDescent="0.3">
      <c r="A871" t="s">
        <v>8221</v>
      </c>
      <c r="B871">
        <v>1</v>
      </c>
      <c r="D871" t="s">
        <v>8219</v>
      </c>
      <c r="E871">
        <v>30</v>
      </c>
    </row>
    <row r="872" spans="1:5" x14ac:dyDescent="0.3">
      <c r="A872" t="s">
        <v>8221</v>
      </c>
      <c r="B872">
        <v>55</v>
      </c>
      <c r="D872" t="s">
        <v>8219</v>
      </c>
      <c r="E872">
        <v>28</v>
      </c>
    </row>
    <row r="873" spans="1:5" x14ac:dyDescent="0.3">
      <c r="A873" t="s">
        <v>8221</v>
      </c>
      <c r="B873">
        <v>2</v>
      </c>
      <c r="D873" t="s">
        <v>8219</v>
      </c>
      <c r="E873">
        <v>45</v>
      </c>
    </row>
    <row r="874" spans="1:5" x14ac:dyDescent="0.3">
      <c r="A874" t="s">
        <v>8221</v>
      </c>
      <c r="B874">
        <v>0</v>
      </c>
      <c r="D874" t="s">
        <v>8219</v>
      </c>
      <c r="E874">
        <v>13</v>
      </c>
    </row>
    <row r="875" spans="1:5" x14ac:dyDescent="0.3">
      <c r="A875" t="s">
        <v>8221</v>
      </c>
      <c r="B875">
        <v>4</v>
      </c>
      <c r="D875" t="s">
        <v>8219</v>
      </c>
      <c r="E875">
        <v>40</v>
      </c>
    </row>
    <row r="876" spans="1:5" x14ac:dyDescent="0.3">
      <c r="A876" t="s">
        <v>8221</v>
      </c>
      <c r="B876">
        <v>6</v>
      </c>
      <c r="D876" t="s">
        <v>8219</v>
      </c>
      <c r="E876">
        <v>21</v>
      </c>
    </row>
    <row r="877" spans="1:5" x14ac:dyDescent="0.3">
      <c r="A877" t="s">
        <v>8221</v>
      </c>
      <c r="B877">
        <v>4</v>
      </c>
      <c r="D877" t="s">
        <v>8219</v>
      </c>
      <c r="E877">
        <v>134</v>
      </c>
    </row>
    <row r="878" spans="1:5" x14ac:dyDescent="0.3">
      <c r="A878" t="s">
        <v>8221</v>
      </c>
      <c r="B878">
        <v>4</v>
      </c>
      <c r="D878" t="s">
        <v>8219</v>
      </c>
      <c r="E878">
        <v>20</v>
      </c>
    </row>
    <row r="879" spans="1:5" x14ac:dyDescent="0.3">
      <c r="A879" t="s">
        <v>8221</v>
      </c>
      <c r="B879">
        <v>2</v>
      </c>
      <c r="D879" t="s">
        <v>8219</v>
      </c>
      <c r="E879">
        <v>19</v>
      </c>
    </row>
    <row r="880" spans="1:5" x14ac:dyDescent="0.3">
      <c r="A880" t="s">
        <v>8221</v>
      </c>
      <c r="B880">
        <v>5</v>
      </c>
      <c r="D880" t="s">
        <v>8219</v>
      </c>
      <c r="E880">
        <v>209</v>
      </c>
    </row>
    <row r="881" spans="1:5" x14ac:dyDescent="0.3">
      <c r="A881" t="s">
        <v>8221</v>
      </c>
      <c r="B881">
        <v>83</v>
      </c>
      <c r="D881" t="s">
        <v>8219</v>
      </c>
      <c r="E881">
        <v>38</v>
      </c>
    </row>
    <row r="882" spans="1:5" x14ac:dyDescent="0.3">
      <c r="A882" t="s">
        <v>8221</v>
      </c>
      <c r="B882">
        <v>57</v>
      </c>
      <c r="D882" t="s">
        <v>8219</v>
      </c>
      <c r="E882">
        <v>24</v>
      </c>
    </row>
    <row r="883" spans="1:5" x14ac:dyDescent="0.3">
      <c r="A883" t="s">
        <v>8221</v>
      </c>
      <c r="B883">
        <v>311</v>
      </c>
      <c r="D883" t="s">
        <v>8219</v>
      </c>
      <c r="E883">
        <v>8</v>
      </c>
    </row>
    <row r="884" spans="1:5" x14ac:dyDescent="0.3">
      <c r="A884" t="s">
        <v>8221</v>
      </c>
      <c r="B884">
        <v>2</v>
      </c>
      <c r="D884" t="s">
        <v>8219</v>
      </c>
      <c r="E884">
        <v>179</v>
      </c>
    </row>
    <row r="885" spans="1:5" x14ac:dyDescent="0.3">
      <c r="A885" t="s">
        <v>8221</v>
      </c>
      <c r="B885">
        <v>16</v>
      </c>
      <c r="D885" t="s">
        <v>8219</v>
      </c>
      <c r="E885">
        <v>26</v>
      </c>
    </row>
    <row r="886" spans="1:5" x14ac:dyDescent="0.3">
      <c r="A886" t="s">
        <v>8221</v>
      </c>
      <c r="B886">
        <v>9</v>
      </c>
      <c r="D886" t="s">
        <v>8219</v>
      </c>
      <c r="E886">
        <v>131</v>
      </c>
    </row>
    <row r="887" spans="1:5" x14ac:dyDescent="0.3">
      <c r="A887" t="s">
        <v>8221</v>
      </c>
      <c r="B887">
        <v>1</v>
      </c>
      <c r="D887" t="s">
        <v>8219</v>
      </c>
      <c r="E887">
        <v>14</v>
      </c>
    </row>
    <row r="888" spans="1:5" x14ac:dyDescent="0.3">
      <c r="A888" t="s">
        <v>8221</v>
      </c>
      <c r="B888">
        <v>12</v>
      </c>
      <c r="D888" t="s">
        <v>8219</v>
      </c>
      <c r="E888">
        <v>174</v>
      </c>
    </row>
    <row r="889" spans="1:5" x14ac:dyDescent="0.3">
      <c r="A889" t="s">
        <v>8221</v>
      </c>
      <c r="B889">
        <v>0</v>
      </c>
      <c r="D889" t="s">
        <v>8219</v>
      </c>
      <c r="E889">
        <v>191</v>
      </c>
    </row>
    <row r="890" spans="1:5" x14ac:dyDescent="0.3">
      <c r="A890" t="s">
        <v>8221</v>
      </c>
      <c r="B890">
        <v>20</v>
      </c>
      <c r="D890" t="s">
        <v>8219</v>
      </c>
      <c r="E890">
        <v>38</v>
      </c>
    </row>
    <row r="891" spans="1:5" x14ac:dyDescent="0.3">
      <c r="A891" t="s">
        <v>8221</v>
      </c>
      <c r="B891">
        <v>16</v>
      </c>
      <c r="D891" t="s">
        <v>8219</v>
      </c>
      <c r="E891">
        <v>22</v>
      </c>
    </row>
    <row r="892" spans="1:5" x14ac:dyDescent="0.3">
      <c r="A892" t="s">
        <v>8221</v>
      </c>
      <c r="B892">
        <v>33</v>
      </c>
      <c r="D892" t="s">
        <v>8219</v>
      </c>
      <c r="E892">
        <v>149</v>
      </c>
    </row>
    <row r="893" spans="1:5" x14ac:dyDescent="0.3">
      <c r="A893" t="s">
        <v>8221</v>
      </c>
      <c r="B893">
        <v>2</v>
      </c>
      <c r="D893" t="s">
        <v>8219</v>
      </c>
      <c r="E893">
        <v>56</v>
      </c>
    </row>
    <row r="894" spans="1:5" x14ac:dyDescent="0.3">
      <c r="A894" t="s">
        <v>8221</v>
      </c>
      <c r="B894">
        <v>6</v>
      </c>
      <c r="D894" t="s">
        <v>8219</v>
      </c>
      <c r="E894">
        <v>19</v>
      </c>
    </row>
    <row r="895" spans="1:5" x14ac:dyDescent="0.3">
      <c r="A895" t="s">
        <v>8221</v>
      </c>
      <c r="B895">
        <v>0</v>
      </c>
      <c r="D895" t="s">
        <v>8219</v>
      </c>
      <c r="E895">
        <v>70</v>
      </c>
    </row>
    <row r="896" spans="1:5" x14ac:dyDescent="0.3">
      <c r="A896" t="s">
        <v>8221</v>
      </c>
      <c r="B896">
        <v>3</v>
      </c>
      <c r="D896" t="s">
        <v>8219</v>
      </c>
      <c r="E896">
        <v>81</v>
      </c>
    </row>
    <row r="897" spans="1:5" x14ac:dyDescent="0.3">
      <c r="A897" t="s">
        <v>8221</v>
      </c>
      <c r="B897">
        <v>0</v>
      </c>
      <c r="D897" t="s">
        <v>8219</v>
      </c>
      <c r="E897">
        <v>32</v>
      </c>
    </row>
    <row r="898" spans="1:5" x14ac:dyDescent="0.3">
      <c r="A898" t="s">
        <v>8221</v>
      </c>
      <c r="B898">
        <v>3</v>
      </c>
      <c r="D898" t="s">
        <v>8219</v>
      </c>
      <c r="E898">
        <v>26</v>
      </c>
    </row>
    <row r="899" spans="1:5" x14ac:dyDescent="0.3">
      <c r="A899" t="s">
        <v>8221</v>
      </c>
      <c r="B899">
        <v>13</v>
      </c>
      <c r="D899" t="s">
        <v>8219</v>
      </c>
      <c r="E899">
        <v>105</v>
      </c>
    </row>
    <row r="900" spans="1:5" x14ac:dyDescent="0.3">
      <c r="A900" t="s">
        <v>8221</v>
      </c>
      <c r="B900">
        <v>6</v>
      </c>
      <c r="D900" t="s">
        <v>8219</v>
      </c>
      <c r="E900">
        <v>29</v>
      </c>
    </row>
    <row r="901" spans="1:5" x14ac:dyDescent="0.3">
      <c r="A901" t="s">
        <v>8221</v>
      </c>
      <c r="B901">
        <v>1</v>
      </c>
      <c r="D901" t="s">
        <v>8219</v>
      </c>
      <c r="E901">
        <v>8</v>
      </c>
    </row>
    <row r="902" spans="1:5" x14ac:dyDescent="0.3">
      <c r="A902" t="s">
        <v>8221</v>
      </c>
      <c r="B902">
        <v>0</v>
      </c>
      <c r="D902" t="s">
        <v>8219</v>
      </c>
      <c r="E902">
        <v>89</v>
      </c>
    </row>
    <row r="903" spans="1:5" x14ac:dyDescent="0.3">
      <c r="A903" t="s">
        <v>8221</v>
      </c>
      <c r="B903">
        <v>5</v>
      </c>
      <c r="D903" t="s">
        <v>8219</v>
      </c>
      <c r="E903">
        <v>44</v>
      </c>
    </row>
    <row r="904" spans="1:5" x14ac:dyDescent="0.3">
      <c r="A904" t="s">
        <v>8221</v>
      </c>
      <c r="B904">
        <v>0</v>
      </c>
      <c r="D904" t="s">
        <v>8219</v>
      </c>
      <c r="E904">
        <v>246</v>
      </c>
    </row>
    <row r="905" spans="1:5" x14ac:dyDescent="0.3">
      <c r="A905" t="s">
        <v>8221</v>
      </c>
      <c r="B905">
        <v>36</v>
      </c>
      <c r="D905" t="s">
        <v>8219</v>
      </c>
      <c r="E905">
        <v>120</v>
      </c>
    </row>
    <row r="906" spans="1:5" x14ac:dyDescent="0.3">
      <c r="A906" t="s">
        <v>8221</v>
      </c>
      <c r="B906">
        <v>1</v>
      </c>
      <c r="D906" t="s">
        <v>8219</v>
      </c>
      <c r="E906">
        <v>26</v>
      </c>
    </row>
    <row r="907" spans="1:5" x14ac:dyDescent="0.3">
      <c r="A907" t="s">
        <v>8221</v>
      </c>
      <c r="B907">
        <v>1</v>
      </c>
      <c r="D907" t="s">
        <v>8219</v>
      </c>
      <c r="E907">
        <v>45</v>
      </c>
    </row>
    <row r="908" spans="1:5" x14ac:dyDescent="0.3">
      <c r="A908" t="s">
        <v>8221</v>
      </c>
      <c r="B908">
        <v>1</v>
      </c>
      <c r="D908" t="s">
        <v>8219</v>
      </c>
      <c r="E908">
        <v>20</v>
      </c>
    </row>
    <row r="909" spans="1:5" x14ac:dyDescent="0.3">
      <c r="A909" t="s">
        <v>8221</v>
      </c>
      <c r="B909">
        <v>9</v>
      </c>
      <c r="D909" t="s">
        <v>8219</v>
      </c>
      <c r="E909">
        <v>47</v>
      </c>
    </row>
    <row r="910" spans="1:5" x14ac:dyDescent="0.3">
      <c r="A910" t="s">
        <v>8221</v>
      </c>
      <c r="B910">
        <v>1</v>
      </c>
      <c r="D910" t="s">
        <v>8219</v>
      </c>
      <c r="E910">
        <v>13</v>
      </c>
    </row>
    <row r="911" spans="1:5" x14ac:dyDescent="0.3">
      <c r="A911" t="s">
        <v>8221</v>
      </c>
      <c r="B911">
        <v>0</v>
      </c>
      <c r="D911" t="s">
        <v>8219</v>
      </c>
      <c r="E911">
        <v>183</v>
      </c>
    </row>
    <row r="912" spans="1:5" x14ac:dyDescent="0.3">
      <c r="A912" t="s">
        <v>8221</v>
      </c>
      <c r="B912">
        <v>1</v>
      </c>
      <c r="D912" t="s">
        <v>8219</v>
      </c>
      <c r="E912">
        <v>21</v>
      </c>
    </row>
    <row r="913" spans="1:5" x14ac:dyDescent="0.3">
      <c r="A913" t="s">
        <v>8221</v>
      </c>
      <c r="B913">
        <v>1</v>
      </c>
      <c r="D913" t="s">
        <v>8219</v>
      </c>
      <c r="E913">
        <v>42</v>
      </c>
    </row>
    <row r="914" spans="1:5" x14ac:dyDescent="0.3">
      <c r="A914" t="s">
        <v>8221</v>
      </c>
      <c r="B914">
        <v>4</v>
      </c>
      <c r="D914" t="s">
        <v>8219</v>
      </c>
      <c r="E914">
        <v>54</v>
      </c>
    </row>
    <row r="915" spans="1:5" x14ac:dyDescent="0.3">
      <c r="A915" t="s">
        <v>8221</v>
      </c>
      <c r="B915">
        <v>2</v>
      </c>
      <c r="D915" t="s">
        <v>8219</v>
      </c>
      <c r="E915">
        <v>38</v>
      </c>
    </row>
    <row r="916" spans="1:5" x14ac:dyDescent="0.3">
      <c r="A916" t="s">
        <v>8221</v>
      </c>
      <c r="B916">
        <v>2</v>
      </c>
      <c r="D916" t="s">
        <v>8219</v>
      </c>
      <c r="E916">
        <v>64</v>
      </c>
    </row>
    <row r="917" spans="1:5" x14ac:dyDescent="0.3">
      <c r="A917" t="s">
        <v>8221</v>
      </c>
      <c r="B917">
        <v>2</v>
      </c>
      <c r="D917" t="s">
        <v>8219</v>
      </c>
      <c r="E917">
        <v>13</v>
      </c>
    </row>
    <row r="918" spans="1:5" x14ac:dyDescent="0.3">
      <c r="A918" t="s">
        <v>8221</v>
      </c>
      <c r="B918">
        <v>0</v>
      </c>
      <c r="D918" t="s">
        <v>8219</v>
      </c>
      <c r="E918">
        <v>33</v>
      </c>
    </row>
    <row r="919" spans="1:5" x14ac:dyDescent="0.3">
      <c r="A919" t="s">
        <v>8221</v>
      </c>
      <c r="B919">
        <v>2</v>
      </c>
      <c r="D919" t="s">
        <v>8219</v>
      </c>
      <c r="E919">
        <v>52</v>
      </c>
    </row>
    <row r="920" spans="1:5" x14ac:dyDescent="0.3">
      <c r="A920" t="s">
        <v>8221</v>
      </c>
      <c r="B920">
        <v>4</v>
      </c>
      <c r="D920" t="s">
        <v>8219</v>
      </c>
      <c r="E920">
        <v>107</v>
      </c>
    </row>
    <row r="921" spans="1:5" x14ac:dyDescent="0.3">
      <c r="A921" t="s">
        <v>8221</v>
      </c>
      <c r="B921">
        <v>2</v>
      </c>
      <c r="D921" t="s">
        <v>8219</v>
      </c>
      <c r="E921">
        <v>11</v>
      </c>
    </row>
    <row r="922" spans="1:5" x14ac:dyDescent="0.3">
      <c r="A922" t="s">
        <v>8221</v>
      </c>
      <c r="B922">
        <v>0</v>
      </c>
      <c r="D922" t="s">
        <v>8219</v>
      </c>
      <c r="E922">
        <v>34</v>
      </c>
    </row>
    <row r="923" spans="1:5" x14ac:dyDescent="0.3">
      <c r="A923" t="s">
        <v>8221</v>
      </c>
      <c r="B923">
        <v>1</v>
      </c>
      <c r="D923" t="s">
        <v>8219</v>
      </c>
      <c r="E923">
        <v>75</v>
      </c>
    </row>
    <row r="924" spans="1:5" x14ac:dyDescent="0.3">
      <c r="A924" t="s">
        <v>8221</v>
      </c>
      <c r="B924">
        <v>0</v>
      </c>
      <c r="D924" t="s">
        <v>8219</v>
      </c>
      <c r="E924">
        <v>26</v>
      </c>
    </row>
    <row r="925" spans="1:5" x14ac:dyDescent="0.3">
      <c r="A925" t="s">
        <v>8221</v>
      </c>
      <c r="B925">
        <v>2</v>
      </c>
      <c r="D925" t="s">
        <v>8219</v>
      </c>
      <c r="E925">
        <v>50</v>
      </c>
    </row>
    <row r="926" spans="1:5" x14ac:dyDescent="0.3">
      <c r="A926" t="s">
        <v>8221</v>
      </c>
      <c r="B926">
        <v>7</v>
      </c>
      <c r="D926" t="s">
        <v>8219</v>
      </c>
      <c r="E926">
        <v>80</v>
      </c>
    </row>
    <row r="927" spans="1:5" x14ac:dyDescent="0.3">
      <c r="A927" t="s">
        <v>8221</v>
      </c>
      <c r="B927">
        <v>5</v>
      </c>
      <c r="D927" t="s">
        <v>8219</v>
      </c>
      <c r="E927">
        <v>110</v>
      </c>
    </row>
    <row r="928" spans="1:5" x14ac:dyDescent="0.3">
      <c r="A928" t="s">
        <v>8221</v>
      </c>
      <c r="B928">
        <v>0</v>
      </c>
      <c r="D928" t="s">
        <v>8219</v>
      </c>
      <c r="E928">
        <v>77</v>
      </c>
    </row>
    <row r="929" spans="1:5" x14ac:dyDescent="0.3">
      <c r="A929" t="s">
        <v>8221</v>
      </c>
      <c r="B929">
        <v>0</v>
      </c>
      <c r="D929" t="s">
        <v>8219</v>
      </c>
      <c r="E929">
        <v>50</v>
      </c>
    </row>
    <row r="930" spans="1:5" x14ac:dyDescent="0.3">
      <c r="A930" t="s">
        <v>8221</v>
      </c>
      <c r="B930">
        <v>0</v>
      </c>
      <c r="D930" t="s">
        <v>8219</v>
      </c>
      <c r="E930">
        <v>145</v>
      </c>
    </row>
    <row r="931" spans="1:5" x14ac:dyDescent="0.3">
      <c r="A931" t="s">
        <v>8221</v>
      </c>
      <c r="B931">
        <v>2</v>
      </c>
      <c r="D931" t="s">
        <v>8219</v>
      </c>
      <c r="E931">
        <v>29</v>
      </c>
    </row>
    <row r="932" spans="1:5" x14ac:dyDescent="0.3">
      <c r="A932" t="s">
        <v>8221</v>
      </c>
      <c r="B932">
        <v>0</v>
      </c>
      <c r="D932" t="s">
        <v>8219</v>
      </c>
      <c r="E932">
        <v>114</v>
      </c>
    </row>
    <row r="933" spans="1:5" x14ac:dyDescent="0.3">
      <c r="A933" t="s">
        <v>8221</v>
      </c>
      <c r="B933">
        <v>0</v>
      </c>
      <c r="D933" t="s">
        <v>8219</v>
      </c>
      <c r="E933">
        <v>96</v>
      </c>
    </row>
    <row r="934" spans="1:5" x14ac:dyDescent="0.3">
      <c r="A934" t="s">
        <v>8221</v>
      </c>
      <c r="B934">
        <v>28</v>
      </c>
      <c r="D934" t="s">
        <v>8219</v>
      </c>
      <c r="E934">
        <v>31</v>
      </c>
    </row>
    <row r="935" spans="1:5" x14ac:dyDescent="0.3">
      <c r="A935" t="s">
        <v>8221</v>
      </c>
      <c r="B935">
        <v>2</v>
      </c>
      <c r="D935" t="s">
        <v>8219</v>
      </c>
      <c r="E935">
        <v>4883</v>
      </c>
    </row>
    <row r="936" spans="1:5" x14ac:dyDescent="0.3">
      <c r="A936" t="s">
        <v>8221</v>
      </c>
      <c r="B936">
        <v>0</v>
      </c>
      <c r="D936" t="s">
        <v>8219</v>
      </c>
      <c r="E936">
        <v>95</v>
      </c>
    </row>
    <row r="937" spans="1:5" x14ac:dyDescent="0.3">
      <c r="A937" t="s">
        <v>8221</v>
      </c>
      <c r="B937">
        <v>0</v>
      </c>
      <c r="D937" t="s">
        <v>8219</v>
      </c>
      <c r="E937">
        <v>2478</v>
      </c>
    </row>
    <row r="938" spans="1:5" x14ac:dyDescent="0.3">
      <c r="A938" t="s">
        <v>8221</v>
      </c>
      <c r="B938">
        <v>0</v>
      </c>
      <c r="D938" t="s">
        <v>8219</v>
      </c>
      <c r="E938">
        <v>1789</v>
      </c>
    </row>
    <row r="939" spans="1:5" x14ac:dyDescent="0.3">
      <c r="A939" t="s">
        <v>8221</v>
      </c>
      <c r="B939">
        <v>4</v>
      </c>
      <c r="D939" t="s">
        <v>8219</v>
      </c>
      <c r="E939">
        <v>680</v>
      </c>
    </row>
    <row r="940" spans="1:5" x14ac:dyDescent="0.3">
      <c r="A940" t="s">
        <v>8221</v>
      </c>
      <c r="B940">
        <v>12</v>
      </c>
      <c r="D940" t="s">
        <v>8219</v>
      </c>
      <c r="E940">
        <v>70</v>
      </c>
    </row>
    <row r="941" spans="1:5" x14ac:dyDescent="0.3">
      <c r="A941" t="s">
        <v>8221</v>
      </c>
      <c r="B941">
        <v>0</v>
      </c>
      <c r="D941" t="s">
        <v>8219</v>
      </c>
      <c r="E941">
        <v>23</v>
      </c>
    </row>
    <row r="942" spans="1:5" x14ac:dyDescent="0.3">
      <c r="A942" t="s">
        <v>8221</v>
      </c>
      <c r="B942">
        <v>33</v>
      </c>
      <c r="D942" t="s">
        <v>8219</v>
      </c>
      <c r="E942">
        <v>4245</v>
      </c>
    </row>
    <row r="943" spans="1:5" x14ac:dyDescent="0.3">
      <c r="A943" t="s">
        <v>8221</v>
      </c>
      <c r="B943">
        <v>0</v>
      </c>
      <c r="D943" t="s">
        <v>8219</v>
      </c>
      <c r="E943">
        <v>943</v>
      </c>
    </row>
    <row r="944" spans="1:5" x14ac:dyDescent="0.3">
      <c r="A944" t="s">
        <v>8221</v>
      </c>
      <c r="B944">
        <v>4</v>
      </c>
      <c r="D944" t="s">
        <v>8219</v>
      </c>
      <c r="E944">
        <v>1876</v>
      </c>
    </row>
    <row r="945" spans="1:5" x14ac:dyDescent="0.3">
      <c r="A945" t="s">
        <v>8221</v>
      </c>
      <c r="B945">
        <v>0</v>
      </c>
      <c r="D945" t="s">
        <v>8219</v>
      </c>
      <c r="E945">
        <v>834</v>
      </c>
    </row>
    <row r="946" spans="1:5" x14ac:dyDescent="0.3">
      <c r="A946" t="s">
        <v>8221</v>
      </c>
      <c r="B946">
        <v>11</v>
      </c>
      <c r="D946" t="s">
        <v>8219</v>
      </c>
      <c r="E946">
        <v>682</v>
      </c>
    </row>
    <row r="947" spans="1:5" x14ac:dyDescent="0.3">
      <c r="A947" t="s">
        <v>8221</v>
      </c>
      <c r="B947">
        <v>1</v>
      </c>
      <c r="D947" t="s">
        <v>8219</v>
      </c>
      <c r="E947">
        <v>147</v>
      </c>
    </row>
    <row r="948" spans="1:5" x14ac:dyDescent="0.3">
      <c r="A948" t="s">
        <v>8221</v>
      </c>
      <c r="B948">
        <v>5</v>
      </c>
      <c r="D948" t="s">
        <v>8219</v>
      </c>
      <c r="E948">
        <v>415</v>
      </c>
    </row>
    <row r="949" spans="1:5" x14ac:dyDescent="0.3">
      <c r="A949" t="s">
        <v>8221</v>
      </c>
      <c r="B949">
        <v>0</v>
      </c>
      <c r="D949" t="s">
        <v>8219</v>
      </c>
      <c r="E949">
        <v>290</v>
      </c>
    </row>
    <row r="950" spans="1:5" x14ac:dyDescent="0.3">
      <c r="A950" t="s">
        <v>8221</v>
      </c>
      <c r="B950">
        <v>1</v>
      </c>
      <c r="D950" t="s">
        <v>8219</v>
      </c>
      <c r="E950">
        <v>365</v>
      </c>
    </row>
    <row r="951" spans="1:5" x14ac:dyDescent="0.3">
      <c r="A951" t="s">
        <v>8221</v>
      </c>
      <c r="B951">
        <v>1</v>
      </c>
      <c r="D951" t="s">
        <v>8219</v>
      </c>
      <c r="E951">
        <v>660</v>
      </c>
    </row>
    <row r="952" spans="1:5" x14ac:dyDescent="0.3">
      <c r="A952" t="s">
        <v>8221</v>
      </c>
      <c r="B952">
        <v>6</v>
      </c>
      <c r="D952" t="s">
        <v>8219</v>
      </c>
      <c r="E952">
        <v>1356</v>
      </c>
    </row>
    <row r="953" spans="1:5" x14ac:dyDescent="0.3">
      <c r="A953" t="s">
        <v>8221</v>
      </c>
      <c r="B953">
        <v>8</v>
      </c>
      <c r="D953" t="s">
        <v>8219</v>
      </c>
      <c r="E953">
        <v>424</v>
      </c>
    </row>
    <row r="954" spans="1:5" x14ac:dyDescent="0.3">
      <c r="A954" t="s">
        <v>8221</v>
      </c>
      <c r="B954">
        <v>1</v>
      </c>
      <c r="D954" t="s">
        <v>8219</v>
      </c>
      <c r="E954">
        <v>33</v>
      </c>
    </row>
    <row r="955" spans="1:5" x14ac:dyDescent="0.3">
      <c r="A955" t="s">
        <v>8221</v>
      </c>
      <c r="B955">
        <v>0</v>
      </c>
      <c r="D955" t="s">
        <v>8219</v>
      </c>
      <c r="E955">
        <v>1633</v>
      </c>
    </row>
    <row r="956" spans="1:5" x14ac:dyDescent="0.3">
      <c r="A956" t="s">
        <v>8221</v>
      </c>
      <c r="B956">
        <v>2</v>
      </c>
      <c r="D956" t="s">
        <v>8219</v>
      </c>
      <c r="E956">
        <v>306</v>
      </c>
    </row>
    <row r="957" spans="1:5" x14ac:dyDescent="0.3">
      <c r="A957" t="s">
        <v>8221</v>
      </c>
      <c r="B957">
        <v>1</v>
      </c>
      <c r="D957" t="s">
        <v>8219</v>
      </c>
      <c r="E957">
        <v>205</v>
      </c>
    </row>
    <row r="958" spans="1:5" x14ac:dyDescent="0.3">
      <c r="A958" t="s">
        <v>8221</v>
      </c>
      <c r="B958">
        <v>0</v>
      </c>
      <c r="D958" t="s">
        <v>8219</v>
      </c>
      <c r="E958">
        <v>1281</v>
      </c>
    </row>
    <row r="959" spans="1:5" x14ac:dyDescent="0.3">
      <c r="A959" t="s">
        <v>8221</v>
      </c>
      <c r="B959">
        <v>1</v>
      </c>
      <c r="D959" t="s">
        <v>8219</v>
      </c>
      <c r="E959">
        <v>103</v>
      </c>
    </row>
    <row r="960" spans="1:5" x14ac:dyDescent="0.3">
      <c r="A960" t="s">
        <v>8221</v>
      </c>
      <c r="B960">
        <v>19</v>
      </c>
      <c r="D960" t="s">
        <v>8219</v>
      </c>
      <c r="E960">
        <v>1513</v>
      </c>
    </row>
    <row r="961" spans="1:5" x14ac:dyDescent="0.3">
      <c r="A961" t="s">
        <v>8221</v>
      </c>
      <c r="B961">
        <v>27</v>
      </c>
      <c r="D961" t="s">
        <v>8219</v>
      </c>
      <c r="E961">
        <v>405</v>
      </c>
    </row>
    <row r="962" spans="1:5" x14ac:dyDescent="0.3">
      <c r="A962" t="s">
        <v>8221</v>
      </c>
      <c r="B962">
        <v>7</v>
      </c>
      <c r="D962" t="s">
        <v>8219</v>
      </c>
      <c r="E962">
        <v>510</v>
      </c>
    </row>
    <row r="963" spans="1:5" x14ac:dyDescent="0.3">
      <c r="A963" t="s">
        <v>8221</v>
      </c>
      <c r="B963">
        <v>14</v>
      </c>
      <c r="D963" t="s">
        <v>8219</v>
      </c>
      <c r="E963">
        <v>1887</v>
      </c>
    </row>
    <row r="964" spans="1:5" x14ac:dyDescent="0.3">
      <c r="A964" t="s">
        <v>8221</v>
      </c>
      <c r="B964">
        <v>5</v>
      </c>
      <c r="D964" t="s">
        <v>8219</v>
      </c>
      <c r="E964">
        <v>701</v>
      </c>
    </row>
    <row r="965" spans="1:5" x14ac:dyDescent="0.3">
      <c r="A965" t="s">
        <v>8221</v>
      </c>
      <c r="B965">
        <v>30</v>
      </c>
      <c r="D965" t="s">
        <v>8219</v>
      </c>
      <c r="E965">
        <v>3863</v>
      </c>
    </row>
    <row r="966" spans="1:5" x14ac:dyDescent="0.3">
      <c r="A966" t="s">
        <v>8221</v>
      </c>
      <c r="B966">
        <v>1</v>
      </c>
      <c r="D966" t="s">
        <v>8219</v>
      </c>
      <c r="E966">
        <v>238</v>
      </c>
    </row>
    <row r="967" spans="1:5" x14ac:dyDescent="0.3">
      <c r="A967" t="s">
        <v>8221</v>
      </c>
      <c r="B967">
        <v>0</v>
      </c>
      <c r="D967" t="s">
        <v>8219</v>
      </c>
      <c r="E967">
        <v>2051</v>
      </c>
    </row>
    <row r="968" spans="1:5" x14ac:dyDescent="0.3">
      <c r="A968" t="s">
        <v>8221</v>
      </c>
      <c r="B968">
        <v>60</v>
      </c>
      <c r="D968" t="s">
        <v>8219</v>
      </c>
      <c r="E968">
        <v>402</v>
      </c>
    </row>
    <row r="969" spans="1:5" x14ac:dyDescent="0.3">
      <c r="A969" t="s">
        <v>8221</v>
      </c>
      <c r="B969">
        <v>84</v>
      </c>
      <c r="D969" t="s">
        <v>8219</v>
      </c>
      <c r="E969">
        <v>253</v>
      </c>
    </row>
    <row r="970" spans="1:5" x14ac:dyDescent="0.3">
      <c r="A970" t="s">
        <v>8221</v>
      </c>
      <c r="B970">
        <v>47</v>
      </c>
      <c r="D970" t="s">
        <v>8219</v>
      </c>
      <c r="E970">
        <v>473</v>
      </c>
    </row>
    <row r="971" spans="1:5" x14ac:dyDescent="0.3">
      <c r="A971" t="s">
        <v>8221</v>
      </c>
      <c r="B971">
        <v>66</v>
      </c>
      <c r="D971" t="s">
        <v>8219</v>
      </c>
      <c r="E971">
        <v>821</v>
      </c>
    </row>
    <row r="972" spans="1:5" x14ac:dyDescent="0.3">
      <c r="A972" t="s">
        <v>8221</v>
      </c>
      <c r="B972">
        <v>171</v>
      </c>
      <c r="D972" t="s">
        <v>8219</v>
      </c>
      <c r="E972">
        <v>388</v>
      </c>
    </row>
    <row r="973" spans="1:5" x14ac:dyDescent="0.3">
      <c r="A973" t="s">
        <v>8221</v>
      </c>
      <c r="B973">
        <v>29</v>
      </c>
      <c r="D973" t="s">
        <v>8219</v>
      </c>
      <c r="E973">
        <v>813</v>
      </c>
    </row>
    <row r="974" spans="1:5" x14ac:dyDescent="0.3">
      <c r="A974" t="s">
        <v>8221</v>
      </c>
      <c r="B974">
        <v>9</v>
      </c>
      <c r="D974" t="s">
        <v>8219</v>
      </c>
      <c r="E974">
        <v>1945</v>
      </c>
    </row>
    <row r="975" spans="1:5" x14ac:dyDescent="0.3">
      <c r="A975" t="s">
        <v>8221</v>
      </c>
      <c r="B975">
        <v>27</v>
      </c>
      <c r="D975" t="s">
        <v>8219</v>
      </c>
      <c r="E975">
        <v>1637</v>
      </c>
    </row>
    <row r="976" spans="1:5" x14ac:dyDescent="0.3">
      <c r="A976" t="s">
        <v>8221</v>
      </c>
      <c r="B976">
        <v>2</v>
      </c>
      <c r="D976" t="s">
        <v>8219</v>
      </c>
      <c r="E976">
        <v>1375</v>
      </c>
    </row>
    <row r="977" spans="1:5" x14ac:dyDescent="0.3">
      <c r="A977" t="s">
        <v>8221</v>
      </c>
      <c r="B977">
        <v>3</v>
      </c>
      <c r="D977" t="s">
        <v>8219</v>
      </c>
      <c r="E977">
        <v>17</v>
      </c>
    </row>
    <row r="978" spans="1:5" x14ac:dyDescent="0.3">
      <c r="A978" t="s">
        <v>8221</v>
      </c>
      <c r="B978">
        <v>4</v>
      </c>
      <c r="D978" t="s">
        <v>8219</v>
      </c>
      <c r="E978">
        <v>354</v>
      </c>
    </row>
    <row r="979" spans="1:5" x14ac:dyDescent="0.3">
      <c r="A979" t="s">
        <v>8221</v>
      </c>
      <c r="B979">
        <v>2</v>
      </c>
      <c r="D979" t="s">
        <v>8219</v>
      </c>
      <c r="E979">
        <v>191</v>
      </c>
    </row>
    <row r="980" spans="1:5" x14ac:dyDescent="0.3">
      <c r="A980" t="s">
        <v>8221</v>
      </c>
      <c r="B980">
        <v>20</v>
      </c>
      <c r="D980" t="s">
        <v>8219</v>
      </c>
      <c r="E980">
        <v>303</v>
      </c>
    </row>
    <row r="981" spans="1:5" x14ac:dyDescent="0.3">
      <c r="A981" t="s">
        <v>8221</v>
      </c>
      <c r="B981">
        <v>3</v>
      </c>
      <c r="D981" t="s">
        <v>8219</v>
      </c>
      <c r="E981">
        <v>137</v>
      </c>
    </row>
    <row r="982" spans="1:5" x14ac:dyDescent="0.3">
      <c r="A982" t="s">
        <v>8221</v>
      </c>
      <c r="B982">
        <v>4</v>
      </c>
      <c r="D982" t="s">
        <v>8219</v>
      </c>
      <c r="E982">
        <v>41</v>
      </c>
    </row>
    <row r="983" spans="1:5" x14ac:dyDescent="0.3">
      <c r="A983" t="s">
        <v>8221</v>
      </c>
      <c r="B983">
        <v>1</v>
      </c>
      <c r="D983" t="s">
        <v>8219</v>
      </c>
      <c r="E983">
        <v>398</v>
      </c>
    </row>
    <row r="984" spans="1:5" x14ac:dyDescent="0.3">
      <c r="A984" t="s">
        <v>8221</v>
      </c>
      <c r="B984">
        <v>0</v>
      </c>
      <c r="D984" t="s">
        <v>8219</v>
      </c>
      <c r="E984">
        <v>1737</v>
      </c>
    </row>
    <row r="985" spans="1:5" x14ac:dyDescent="0.3">
      <c r="A985" t="s">
        <v>8221</v>
      </c>
      <c r="B985">
        <v>0</v>
      </c>
      <c r="D985" t="s">
        <v>8219</v>
      </c>
      <c r="E985">
        <v>971</v>
      </c>
    </row>
    <row r="986" spans="1:5" x14ac:dyDescent="0.3">
      <c r="A986" t="s">
        <v>8221</v>
      </c>
      <c r="B986">
        <v>14</v>
      </c>
      <c r="D986" t="s">
        <v>8219</v>
      </c>
      <c r="E986">
        <v>183</v>
      </c>
    </row>
    <row r="987" spans="1:5" x14ac:dyDescent="0.3">
      <c r="A987" t="s">
        <v>8221</v>
      </c>
      <c r="B987">
        <v>1</v>
      </c>
      <c r="D987" t="s">
        <v>8219</v>
      </c>
      <c r="E987">
        <v>4562</v>
      </c>
    </row>
    <row r="988" spans="1:5" x14ac:dyDescent="0.3">
      <c r="A988" t="s">
        <v>8221</v>
      </c>
      <c r="B988">
        <v>118</v>
      </c>
      <c r="D988" t="s">
        <v>8219</v>
      </c>
      <c r="E988">
        <v>26457</v>
      </c>
    </row>
    <row r="989" spans="1:5" x14ac:dyDescent="0.3">
      <c r="A989" t="s">
        <v>8221</v>
      </c>
      <c r="B989">
        <v>2</v>
      </c>
      <c r="D989" t="s">
        <v>8219</v>
      </c>
      <c r="E989">
        <v>162</v>
      </c>
    </row>
    <row r="990" spans="1:5" x14ac:dyDescent="0.3">
      <c r="A990" t="s">
        <v>8221</v>
      </c>
      <c r="B990">
        <v>1</v>
      </c>
      <c r="D990" t="s">
        <v>8219</v>
      </c>
      <c r="E990">
        <v>479</v>
      </c>
    </row>
    <row r="991" spans="1:5" x14ac:dyDescent="0.3">
      <c r="A991" t="s">
        <v>8221</v>
      </c>
      <c r="B991">
        <v>3</v>
      </c>
      <c r="D991" t="s">
        <v>8219</v>
      </c>
      <c r="E991">
        <v>426</v>
      </c>
    </row>
    <row r="992" spans="1:5" x14ac:dyDescent="0.3">
      <c r="A992" t="s">
        <v>8221</v>
      </c>
      <c r="B992">
        <v>1</v>
      </c>
      <c r="D992" t="s">
        <v>8219</v>
      </c>
      <c r="E992">
        <v>450</v>
      </c>
    </row>
    <row r="993" spans="1:5" x14ac:dyDescent="0.3">
      <c r="A993" t="s">
        <v>8221</v>
      </c>
      <c r="B993">
        <v>3</v>
      </c>
      <c r="D993" t="s">
        <v>8219</v>
      </c>
      <c r="E993">
        <v>1780</v>
      </c>
    </row>
    <row r="994" spans="1:5" x14ac:dyDescent="0.3">
      <c r="A994" t="s">
        <v>8221</v>
      </c>
      <c r="B994">
        <v>38</v>
      </c>
      <c r="D994" t="s">
        <v>8219</v>
      </c>
      <c r="E994">
        <v>122</v>
      </c>
    </row>
    <row r="995" spans="1:5" x14ac:dyDescent="0.3">
      <c r="A995" t="s">
        <v>8221</v>
      </c>
      <c r="B995">
        <v>52</v>
      </c>
      <c r="D995" t="s">
        <v>8219</v>
      </c>
      <c r="E995">
        <v>95</v>
      </c>
    </row>
    <row r="996" spans="1:5" x14ac:dyDescent="0.3">
      <c r="A996" t="s">
        <v>8221</v>
      </c>
      <c r="B996">
        <v>2</v>
      </c>
      <c r="D996" t="s">
        <v>8219</v>
      </c>
      <c r="E996">
        <v>325</v>
      </c>
    </row>
    <row r="997" spans="1:5" x14ac:dyDescent="0.3">
      <c r="A997" t="s">
        <v>8221</v>
      </c>
      <c r="B997">
        <v>0</v>
      </c>
      <c r="D997" t="s">
        <v>8219</v>
      </c>
      <c r="E997">
        <v>353</v>
      </c>
    </row>
    <row r="998" spans="1:5" x14ac:dyDescent="0.3">
      <c r="A998" t="s">
        <v>8221</v>
      </c>
      <c r="B998">
        <v>4</v>
      </c>
      <c r="D998" t="s">
        <v>8219</v>
      </c>
      <c r="E998">
        <v>105</v>
      </c>
    </row>
    <row r="999" spans="1:5" x14ac:dyDescent="0.3">
      <c r="A999" t="s">
        <v>8221</v>
      </c>
      <c r="B999">
        <v>4</v>
      </c>
      <c r="D999" t="s">
        <v>8219</v>
      </c>
      <c r="E999">
        <v>729</v>
      </c>
    </row>
    <row r="1000" spans="1:5" x14ac:dyDescent="0.3">
      <c r="A1000" t="s">
        <v>8221</v>
      </c>
      <c r="B1000">
        <v>18</v>
      </c>
      <c r="D1000" t="s">
        <v>8219</v>
      </c>
      <c r="E1000">
        <v>454</v>
      </c>
    </row>
    <row r="1001" spans="1:5" x14ac:dyDescent="0.3">
      <c r="A1001" t="s">
        <v>8221</v>
      </c>
      <c r="B1001">
        <v>0</v>
      </c>
      <c r="D1001" t="s">
        <v>8219</v>
      </c>
      <c r="E1001">
        <v>539</v>
      </c>
    </row>
    <row r="1002" spans="1:5" x14ac:dyDescent="0.3">
      <c r="A1002" t="s">
        <v>8221</v>
      </c>
      <c r="B1002">
        <v>22</v>
      </c>
      <c r="D1002" t="s">
        <v>8219</v>
      </c>
      <c r="E1002">
        <v>79</v>
      </c>
    </row>
    <row r="1003" spans="1:5" x14ac:dyDescent="0.3">
      <c r="A1003" t="s">
        <v>8221</v>
      </c>
      <c r="B1003">
        <v>49</v>
      </c>
      <c r="D1003" t="s">
        <v>8219</v>
      </c>
      <c r="E1003">
        <v>94</v>
      </c>
    </row>
    <row r="1004" spans="1:5" x14ac:dyDescent="0.3">
      <c r="A1004" t="s">
        <v>8221</v>
      </c>
      <c r="B1004">
        <v>19</v>
      </c>
      <c r="D1004" t="s">
        <v>8219</v>
      </c>
      <c r="E1004">
        <v>625</v>
      </c>
    </row>
    <row r="1005" spans="1:5" x14ac:dyDescent="0.3">
      <c r="A1005" t="s">
        <v>8221</v>
      </c>
      <c r="B1005">
        <v>4</v>
      </c>
      <c r="D1005" t="s">
        <v>8219</v>
      </c>
      <c r="E1005">
        <v>508</v>
      </c>
    </row>
    <row r="1006" spans="1:5" x14ac:dyDescent="0.3">
      <c r="A1006" t="s">
        <v>8221</v>
      </c>
      <c r="B1006">
        <v>4</v>
      </c>
      <c r="D1006" t="s">
        <v>8219</v>
      </c>
      <c r="E1006">
        <v>531</v>
      </c>
    </row>
    <row r="1007" spans="1:5" x14ac:dyDescent="0.3">
      <c r="A1007" t="s">
        <v>8221</v>
      </c>
      <c r="B1007">
        <v>2</v>
      </c>
      <c r="D1007" t="s">
        <v>8219</v>
      </c>
      <c r="E1007">
        <v>158</v>
      </c>
    </row>
    <row r="1008" spans="1:5" x14ac:dyDescent="0.3">
      <c r="A1008" t="s">
        <v>8221</v>
      </c>
      <c r="B1008">
        <v>0</v>
      </c>
      <c r="D1008" t="s">
        <v>8219</v>
      </c>
      <c r="E1008">
        <v>508</v>
      </c>
    </row>
    <row r="1009" spans="1:5" x14ac:dyDescent="0.3">
      <c r="A1009" t="s">
        <v>8221</v>
      </c>
      <c r="B1009">
        <v>0</v>
      </c>
      <c r="D1009" t="s">
        <v>8219</v>
      </c>
      <c r="E1009">
        <v>644</v>
      </c>
    </row>
    <row r="1010" spans="1:5" x14ac:dyDescent="0.3">
      <c r="A1010" t="s">
        <v>8221</v>
      </c>
      <c r="B1010">
        <v>14</v>
      </c>
      <c r="D1010" t="s">
        <v>8219</v>
      </c>
      <c r="E1010">
        <v>848</v>
      </c>
    </row>
    <row r="1011" spans="1:5" x14ac:dyDescent="0.3">
      <c r="A1011" t="s">
        <v>8221</v>
      </c>
      <c r="B1011">
        <v>8</v>
      </c>
      <c r="D1011" t="s">
        <v>8219</v>
      </c>
      <c r="E1011">
        <v>429</v>
      </c>
    </row>
    <row r="1012" spans="1:5" x14ac:dyDescent="0.3">
      <c r="A1012" t="s">
        <v>8221</v>
      </c>
      <c r="B1012">
        <v>0</v>
      </c>
      <c r="D1012" t="s">
        <v>8219</v>
      </c>
      <c r="E1012">
        <v>204</v>
      </c>
    </row>
    <row r="1013" spans="1:5" x14ac:dyDescent="0.3">
      <c r="A1013" t="s">
        <v>8221</v>
      </c>
      <c r="B1013">
        <v>15</v>
      </c>
      <c r="D1013" t="s">
        <v>8219</v>
      </c>
      <c r="E1013">
        <v>379</v>
      </c>
    </row>
    <row r="1014" spans="1:5" x14ac:dyDescent="0.3">
      <c r="A1014" t="s">
        <v>8221</v>
      </c>
      <c r="B1014">
        <v>33</v>
      </c>
      <c r="D1014" t="s">
        <v>8219</v>
      </c>
      <c r="E1014">
        <v>271</v>
      </c>
    </row>
    <row r="1015" spans="1:5" x14ac:dyDescent="0.3">
      <c r="A1015" t="s">
        <v>8221</v>
      </c>
      <c r="B1015">
        <v>2</v>
      </c>
      <c r="D1015" t="s">
        <v>8219</v>
      </c>
      <c r="E1015">
        <v>120</v>
      </c>
    </row>
    <row r="1016" spans="1:5" x14ac:dyDescent="0.3">
      <c r="A1016" t="s">
        <v>8221</v>
      </c>
      <c r="B1016">
        <v>6</v>
      </c>
      <c r="D1016" t="s">
        <v>8219</v>
      </c>
      <c r="E1016">
        <v>140</v>
      </c>
    </row>
    <row r="1017" spans="1:5" x14ac:dyDescent="0.3">
      <c r="A1017" t="s">
        <v>8221</v>
      </c>
      <c r="B1017">
        <v>2</v>
      </c>
      <c r="D1017" t="s">
        <v>8219</v>
      </c>
      <c r="E1017">
        <v>193</v>
      </c>
    </row>
    <row r="1018" spans="1:5" x14ac:dyDescent="0.3">
      <c r="A1018" t="s">
        <v>8221</v>
      </c>
      <c r="B1018">
        <v>0</v>
      </c>
      <c r="D1018" t="s">
        <v>8219</v>
      </c>
      <c r="E1018">
        <v>180</v>
      </c>
    </row>
    <row r="1019" spans="1:5" x14ac:dyDescent="0.3">
      <c r="A1019" t="s">
        <v>8221</v>
      </c>
      <c r="B1019">
        <v>4</v>
      </c>
      <c r="D1019" t="s">
        <v>8219</v>
      </c>
      <c r="E1019">
        <v>263</v>
      </c>
    </row>
    <row r="1020" spans="1:5" x14ac:dyDescent="0.3">
      <c r="A1020" t="s">
        <v>8221</v>
      </c>
      <c r="B1020">
        <v>1</v>
      </c>
      <c r="D1020" t="s">
        <v>8219</v>
      </c>
      <c r="E1020">
        <v>217</v>
      </c>
    </row>
    <row r="1021" spans="1:5" x14ac:dyDescent="0.3">
      <c r="A1021" t="s">
        <v>8221</v>
      </c>
      <c r="B1021">
        <v>3</v>
      </c>
      <c r="D1021" t="s">
        <v>8219</v>
      </c>
      <c r="E1021">
        <v>443</v>
      </c>
    </row>
    <row r="1022" spans="1:5" x14ac:dyDescent="0.3">
      <c r="A1022" t="s">
        <v>8221</v>
      </c>
      <c r="B1022">
        <v>4</v>
      </c>
      <c r="D1022" t="s">
        <v>8219</v>
      </c>
      <c r="E1022">
        <v>1373</v>
      </c>
    </row>
    <row r="1023" spans="1:5" x14ac:dyDescent="0.3">
      <c r="A1023" t="s">
        <v>8221</v>
      </c>
      <c r="B1023">
        <v>0</v>
      </c>
      <c r="D1023" t="s">
        <v>8219</v>
      </c>
      <c r="E1023">
        <v>742</v>
      </c>
    </row>
    <row r="1024" spans="1:5" x14ac:dyDescent="0.3">
      <c r="A1024" t="s">
        <v>8221</v>
      </c>
      <c r="B1024">
        <v>4</v>
      </c>
      <c r="D1024" t="s">
        <v>8219</v>
      </c>
      <c r="E1024">
        <v>170</v>
      </c>
    </row>
    <row r="1025" spans="1:5" x14ac:dyDescent="0.3">
      <c r="A1025" t="s">
        <v>8221</v>
      </c>
      <c r="B1025">
        <v>3</v>
      </c>
      <c r="D1025" t="s">
        <v>8219</v>
      </c>
      <c r="E1025">
        <v>242</v>
      </c>
    </row>
    <row r="1026" spans="1:5" x14ac:dyDescent="0.3">
      <c r="A1026" t="s">
        <v>8221</v>
      </c>
      <c r="B1026">
        <v>34</v>
      </c>
      <c r="D1026" t="s">
        <v>8219</v>
      </c>
      <c r="E1026">
        <v>541</v>
      </c>
    </row>
    <row r="1027" spans="1:5" x14ac:dyDescent="0.3">
      <c r="A1027" t="s">
        <v>8221</v>
      </c>
      <c r="B1027">
        <v>2</v>
      </c>
      <c r="D1027" t="s">
        <v>8219</v>
      </c>
      <c r="E1027">
        <v>121</v>
      </c>
    </row>
    <row r="1028" spans="1:5" x14ac:dyDescent="0.3">
      <c r="A1028" t="s">
        <v>8221</v>
      </c>
      <c r="B1028">
        <v>33</v>
      </c>
      <c r="D1028" t="s">
        <v>8219</v>
      </c>
      <c r="E1028">
        <v>621</v>
      </c>
    </row>
    <row r="1029" spans="1:5" x14ac:dyDescent="0.3">
      <c r="A1029" t="s">
        <v>8221</v>
      </c>
      <c r="B1029">
        <v>0</v>
      </c>
      <c r="D1029" t="s">
        <v>8219</v>
      </c>
      <c r="E1029">
        <v>101</v>
      </c>
    </row>
    <row r="1030" spans="1:5" x14ac:dyDescent="0.3">
      <c r="A1030" t="s">
        <v>8221</v>
      </c>
      <c r="B1030">
        <v>0</v>
      </c>
      <c r="D1030" t="s">
        <v>8219</v>
      </c>
      <c r="E1030">
        <v>554</v>
      </c>
    </row>
    <row r="1031" spans="1:5" x14ac:dyDescent="0.3">
      <c r="A1031" t="s">
        <v>8221</v>
      </c>
      <c r="B1031">
        <v>1</v>
      </c>
      <c r="D1031" t="s">
        <v>8219</v>
      </c>
      <c r="E1031">
        <v>666</v>
      </c>
    </row>
    <row r="1032" spans="1:5" x14ac:dyDescent="0.3">
      <c r="A1032" t="s">
        <v>8221</v>
      </c>
      <c r="B1032">
        <v>13</v>
      </c>
      <c r="D1032" t="s">
        <v>8219</v>
      </c>
      <c r="E1032">
        <v>410</v>
      </c>
    </row>
    <row r="1033" spans="1:5" x14ac:dyDescent="0.3">
      <c r="A1033" t="s">
        <v>8221</v>
      </c>
      <c r="B1033">
        <v>2</v>
      </c>
      <c r="D1033" t="s">
        <v>8219</v>
      </c>
      <c r="E1033">
        <v>375</v>
      </c>
    </row>
    <row r="1034" spans="1:5" x14ac:dyDescent="0.3">
      <c r="A1034" t="s">
        <v>8221</v>
      </c>
      <c r="B1034">
        <v>36</v>
      </c>
      <c r="D1034" t="s">
        <v>8219</v>
      </c>
      <c r="E1034">
        <v>1364</v>
      </c>
    </row>
    <row r="1035" spans="1:5" x14ac:dyDescent="0.3">
      <c r="A1035" t="s">
        <v>8221</v>
      </c>
      <c r="B1035">
        <v>1</v>
      </c>
      <c r="D1035" t="s">
        <v>8219</v>
      </c>
      <c r="E1035">
        <v>35</v>
      </c>
    </row>
    <row r="1036" spans="1:5" x14ac:dyDescent="0.3">
      <c r="A1036" t="s">
        <v>8221</v>
      </c>
      <c r="B1036">
        <v>15</v>
      </c>
      <c r="D1036" t="s">
        <v>8219</v>
      </c>
      <c r="E1036">
        <v>203</v>
      </c>
    </row>
    <row r="1037" spans="1:5" x14ac:dyDescent="0.3">
      <c r="A1037" t="s">
        <v>8221</v>
      </c>
      <c r="B1037">
        <v>1</v>
      </c>
      <c r="D1037" t="s">
        <v>8219</v>
      </c>
      <c r="E1037">
        <v>49</v>
      </c>
    </row>
    <row r="1038" spans="1:5" x14ac:dyDescent="0.3">
      <c r="A1038" t="s">
        <v>8221</v>
      </c>
      <c r="B1038">
        <v>0</v>
      </c>
      <c r="D1038" t="s">
        <v>8219</v>
      </c>
      <c r="E1038">
        <v>5812</v>
      </c>
    </row>
    <row r="1039" spans="1:5" x14ac:dyDescent="0.3">
      <c r="A1039" t="s">
        <v>8221</v>
      </c>
      <c r="B1039">
        <v>1</v>
      </c>
      <c r="D1039" t="s">
        <v>8219</v>
      </c>
      <c r="E1039">
        <v>1556</v>
      </c>
    </row>
    <row r="1040" spans="1:5" x14ac:dyDescent="0.3">
      <c r="A1040" t="s">
        <v>8221</v>
      </c>
      <c r="B1040">
        <v>0</v>
      </c>
      <c r="D1040" t="s">
        <v>8219</v>
      </c>
      <c r="E1040">
        <v>65</v>
      </c>
    </row>
    <row r="1041" spans="1:5" x14ac:dyDescent="0.3">
      <c r="A1041" t="s">
        <v>8221</v>
      </c>
      <c r="B1041">
        <v>0</v>
      </c>
      <c r="D1041" t="s">
        <v>8219</v>
      </c>
      <c r="E1041">
        <v>10</v>
      </c>
    </row>
    <row r="1042" spans="1:5" x14ac:dyDescent="0.3">
      <c r="A1042" t="s">
        <v>8221</v>
      </c>
      <c r="B1042">
        <v>1</v>
      </c>
      <c r="D1042" t="s">
        <v>8219</v>
      </c>
      <c r="E1042">
        <v>76</v>
      </c>
    </row>
    <row r="1043" spans="1:5" x14ac:dyDescent="0.3">
      <c r="A1043" t="s">
        <v>8221</v>
      </c>
      <c r="B1043">
        <v>39</v>
      </c>
      <c r="D1043" t="s">
        <v>8219</v>
      </c>
      <c r="E1043">
        <v>263</v>
      </c>
    </row>
    <row r="1044" spans="1:5" x14ac:dyDescent="0.3">
      <c r="A1044" t="s">
        <v>8221</v>
      </c>
      <c r="B1044">
        <v>0</v>
      </c>
      <c r="D1044" t="s">
        <v>8219</v>
      </c>
      <c r="E1044">
        <v>1530</v>
      </c>
    </row>
    <row r="1045" spans="1:5" x14ac:dyDescent="0.3">
      <c r="A1045" t="s">
        <v>8221</v>
      </c>
      <c r="B1045">
        <v>0</v>
      </c>
      <c r="D1045" t="s">
        <v>8219</v>
      </c>
      <c r="E1045">
        <v>278</v>
      </c>
    </row>
    <row r="1046" spans="1:5" x14ac:dyDescent="0.3">
      <c r="A1046" t="s">
        <v>8221</v>
      </c>
      <c r="B1046">
        <v>3</v>
      </c>
      <c r="D1046" t="s">
        <v>8219</v>
      </c>
      <c r="E1046">
        <v>350</v>
      </c>
    </row>
    <row r="1047" spans="1:5" x14ac:dyDescent="0.3">
      <c r="A1047" t="s">
        <v>8221</v>
      </c>
      <c r="B1047">
        <v>1</v>
      </c>
      <c r="D1047" t="s">
        <v>8219</v>
      </c>
      <c r="E1047">
        <v>470</v>
      </c>
    </row>
    <row r="1048" spans="1:5" x14ac:dyDescent="0.3">
      <c r="A1048" t="s">
        <v>8221</v>
      </c>
      <c r="B1048">
        <v>13</v>
      </c>
      <c r="D1048" t="s">
        <v>8219</v>
      </c>
      <c r="E1048">
        <v>3</v>
      </c>
    </row>
    <row r="1049" spans="1:5" x14ac:dyDescent="0.3">
      <c r="A1049" t="s">
        <v>8221</v>
      </c>
      <c r="B1049">
        <v>0</v>
      </c>
      <c r="D1049" t="s">
        <v>8219</v>
      </c>
      <c r="E1049">
        <v>8200</v>
      </c>
    </row>
    <row r="1050" spans="1:5" x14ac:dyDescent="0.3">
      <c r="A1050" t="s">
        <v>8221</v>
      </c>
      <c r="B1050">
        <v>6</v>
      </c>
      <c r="D1050" t="s">
        <v>8219</v>
      </c>
      <c r="E1050">
        <v>8359</v>
      </c>
    </row>
    <row r="1051" spans="1:5" x14ac:dyDescent="0.3">
      <c r="A1051" t="s">
        <v>8221</v>
      </c>
      <c r="B1051">
        <v>0</v>
      </c>
      <c r="D1051" t="s">
        <v>8219</v>
      </c>
      <c r="E1051">
        <v>188</v>
      </c>
    </row>
    <row r="1052" spans="1:5" x14ac:dyDescent="0.3">
      <c r="A1052" t="s">
        <v>8221</v>
      </c>
      <c r="B1052">
        <v>14</v>
      </c>
      <c r="D1052" t="s">
        <v>8219</v>
      </c>
      <c r="E1052">
        <v>48</v>
      </c>
    </row>
    <row r="1053" spans="1:5" x14ac:dyDescent="0.3">
      <c r="A1053" t="s">
        <v>8221</v>
      </c>
      <c r="B1053">
        <v>5</v>
      </c>
      <c r="D1053" t="s">
        <v>8219</v>
      </c>
      <c r="E1053">
        <v>607</v>
      </c>
    </row>
    <row r="1054" spans="1:5" x14ac:dyDescent="0.3">
      <c r="A1054" t="s">
        <v>8221</v>
      </c>
      <c r="B1054">
        <v>6</v>
      </c>
      <c r="D1054" t="s">
        <v>8219</v>
      </c>
      <c r="E1054">
        <v>50</v>
      </c>
    </row>
    <row r="1055" spans="1:5" x14ac:dyDescent="0.3">
      <c r="A1055" t="s">
        <v>8221</v>
      </c>
      <c r="B1055">
        <v>15</v>
      </c>
      <c r="D1055" t="s">
        <v>8219</v>
      </c>
      <c r="E1055">
        <v>55</v>
      </c>
    </row>
    <row r="1056" spans="1:5" x14ac:dyDescent="0.3">
      <c r="A1056" t="s">
        <v>8221</v>
      </c>
      <c r="B1056">
        <v>0</v>
      </c>
      <c r="D1056" t="s">
        <v>8219</v>
      </c>
      <c r="E1056">
        <v>38</v>
      </c>
    </row>
    <row r="1057" spans="1:5" x14ac:dyDescent="0.3">
      <c r="A1057" t="s">
        <v>8221</v>
      </c>
      <c r="B1057">
        <v>1</v>
      </c>
      <c r="D1057" t="s">
        <v>8219</v>
      </c>
      <c r="E1057">
        <v>25</v>
      </c>
    </row>
    <row r="1058" spans="1:5" x14ac:dyDescent="0.3">
      <c r="A1058" t="s">
        <v>8221</v>
      </c>
      <c r="B1058">
        <v>9</v>
      </c>
      <c r="D1058" t="s">
        <v>8219</v>
      </c>
      <c r="E1058">
        <v>46</v>
      </c>
    </row>
    <row r="1059" spans="1:5" x14ac:dyDescent="0.3">
      <c r="A1059" t="s">
        <v>8221</v>
      </c>
      <c r="B1059">
        <v>3</v>
      </c>
      <c r="D1059" t="s">
        <v>8219</v>
      </c>
      <c r="E1059">
        <v>83</v>
      </c>
    </row>
    <row r="1060" spans="1:5" x14ac:dyDescent="0.3">
      <c r="A1060" t="s">
        <v>8221</v>
      </c>
      <c r="B1060">
        <v>3</v>
      </c>
      <c r="D1060" t="s">
        <v>8219</v>
      </c>
      <c r="E1060">
        <v>35</v>
      </c>
    </row>
    <row r="1061" spans="1:5" x14ac:dyDescent="0.3">
      <c r="A1061" t="s">
        <v>8221</v>
      </c>
      <c r="B1061">
        <v>1</v>
      </c>
      <c r="D1061" t="s">
        <v>8219</v>
      </c>
      <c r="E1061">
        <v>25</v>
      </c>
    </row>
    <row r="1062" spans="1:5" x14ac:dyDescent="0.3">
      <c r="A1062" t="s">
        <v>8221</v>
      </c>
      <c r="B1062">
        <v>3</v>
      </c>
      <c r="D1062" t="s">
        <v>8219</v>
      </c>
      <c r="E1062">
        <v>75</v>
      </c>
    </row>
    <row r="1063" spans="1:5" x14ac:dyDescent="0.3">
      <c r="A1063" t="s">
        <v>8221</v>
      </c>
      <c r="B1063">
        <v>0</v>
      </c>
      <c r="D1063" t="s">
        <v>8219</v>
      </c>
      <c r="E1063">
        <v>62</v>
      </c>
    </row>
    <row r="1064" spans="1:5" x14ac:dyDescent="0.3">
      <c r="A1064" t="s">
        <v>8221</v>
      </c>
      <c r="B1064">
        <v>2</v>
      </c>
      <c r="D1064" t="s">
        <v>8219</v>
      </c>
      <c r="E1064">
        <v>160</v>
      </c>
    </row>
    <row r="1065" spans="1:5" x14ac:dyDescent="0.3">
      <c r="A1065" t="s">
        <v>8221</v>
      </c>
      <c r="B1065">
        <v>10</v>
      </c>
      <c r="D1065" t="s">
        <v>8219</v>
      </c>
      <c r="E1065">
        <v>246</v>
      </c>
    </row>
    <row r="1066" spans="1:5" x14ac:dyDescent="0.3">
      <c r="A1066" t="s">
        <v>8221</v>
      </c>
      <c r="B1066">
        <v>60</v>
      </c>
      <c r="D1066" t="s">
        <v>8219</v>
      </c>
      <c r="E1066">
        <v>55</v>
      </c>
    </row>
    <row r="1067" spans="1:5" x14ac:dyDescent="0.3">
      <c r="A1067" t="s">
        <v>8221</v>
      </c>
      <c r="B1067">
        <v>5</v>
      </c>
      <c r="D1067" t="s">
        <v>8219</v>
      </c>
      <c r="E1067">
        <v>23</v>
      </c>
    </row>
    <row r="1068" spans="1:5" x14ac:dyDescent="0.3">
      <c r="A1068" t="s">
        <v>8221</v>
      </c>
      <c r="B1068">
        <v>9</v>
      </c>
      <c r="D1068" t="s">
        <v>8219</v>
      </c>
      <c r="E1068">
        <v>72</v>
      </c>
    </row>
    <row r="1069" spans="1:5" x14ac:dyDescent="0.3">
      <c r="A1069" t="s">
        <v>8221</v>
      </c>
      <c r="B1069">
        <v>13</v>
      </c>
      <c r="D1069" t="s">
        <v>8219</v>
      </c>
      <c r="E1069">
        <v>22</v>
      </c>
    </row>
    <row r="1070" spans="1:5" x14ac:dyDescent="0.3">
      <c r="A1070" t="s">
        <v>8221</v>
      </c>
      <c r="B1070">
        <v>0</v>
      </c>
      <c r="D1070" t="s">
        <v>8219</v>
      </c>
      <c r="E1070">
        <v>14</v>
      </c>
    </row>
    <row r="1071" spans="1:5" x14ac:dyDescent="0.3">
      <c r="A1071" t="s">
        <v>8221</v>
      </c>
      <c r="B1071">
        <v>8</v>
      </c>
      <c r="D1071" t="s">
        <v>8219</v>
      </c>
      <c r="E1071">
        <v>38</v>
      </c>
    </row>
    <row r="1072" spans="1:5" x14ac:dyDescent="0.3">
      <c r="A1072" t="s">
        <v>8221</v>
      </c>
      <c r="B1072">
        <v>3</v>
      </c>
      <c r="D1072" t="s">
        <v>8219</v>
      </c>
      <c r="E1072">
        <v>32</v>
      </c>
    </row>
    <row r="1073" spans="1:5" x14ac:dyDescent="0.3">
      <c r="A1073" t="s">
        <v>8221</v>
      </c>
      <c r="B1073">
        <v>3</v>
      </c>
      <c r="D1073" t="s">
        <v>8219</v>
      </c>
      <c r="E1073">
        <v>63</v>
      </c>
    </row>
    <row r="1074" spans="1:5" x14ac:dyDescent="0.3">
      <c r="A1074" t="s">
        <v>8221</v>
      </c>
      <c r="B1074">
        <v>0</v>
      </c>
      <c r="D1074" t="s">
        <v>8219</v>
      </c>
      <c r="E1074">
        <v>27</v>
      </c>
    </row>
    <row r="1075" spans="1:5" x14ac:dyDescent="0.3">
      <c r="A1075" t="s">
        <v>8221</v>
      </c>
      <c r="B1075">
        <v>6</v>
      </c>
      <c r="D1075" t="s">
        <v>8219</v>
      </c>
      <c r="E1075">
        <v>44</v>
      </c>
    </row>
    <row r="1076" spans="1:5" x14ac:dyDescent="0.3">
      <c r="A1076" t="s">
        <v>8221</v>
      </c>
      <c r="B1076">
        <v>4</v>
      </c>
      <c r="D1076" t="s">
        <v>8219</v>
      </c>
      <c r="E1076">
        <v>38</v>
      </c>
    </row>
    <row r="1077" spans="1:5" x14ac:dyDescent="0.3">
      <c r="A1077" t="s">
        <v>8221</v>
      </c>
      <c r="B1077">
        <v>1</v>
      </c>
      <c r="D1077" t="s">
        <v>8219</v>
      </c>
      <c r="E1077">
        <v>115</v>
      </c>
    </row>
    <row r="1078" spans="1:5" x14ac:dyDescent="0.3">
      <c r="A1078" t="s">
        <v>8221</v>
      </c>
      <c r="B1078">
        <v>29</v>
      </c>
      <c r="D1078" t="s">
        <v>8219</v>
      </c>
      <c r="E1078">
        <v>37</v>
      </c>
    </row>
    <row r="1079" spans="1:5" x14ac:dyDescent="0.3">
      <c r="A1079" t="s">
        <v>8221</v>
      </c>
      <c r="B1079">
        <v>0</v>
      </c>
      <c r="D1079" t="s">
        <v>8219</v>
      </c>
      <c r="E1079">
        <v>99</v>
      </c>
    </row>
    <row r="1080" spans="1:5" x14ac:dyDescent="0.3">
      <c r="A1080" t="s">
        <v>8221</v>
      </c>
      <c r="B1080">
        <v>4</v>
      </c>
      <c r="D1080" t="s">
        <v>8219</v>
      </c>
      <c r="E1080">
        <v>44</v>
      </c>
    </row>
    <row r="1081" spans="1:5" x14ac:dyDescent="0.3">
      <c r="A1081" t="s">
        <v>8221</v>
      </c>
      <c r="B1081">
        <v>5</v>
      </c>
      <c r="D1081" t="s">
        <v>8219</v>
      </c>
      <c r="E1081">
        <v>58</v>
      </c>
    </row>
    <row r="1082" spans="1:5" x14ac:dyDescent="0.3">
      <c r="A1082" t="s">
        <v>8221</v>
      </c>
      <c r="B1082">
        <v>4</v>
      </c>
      <c r="D1082" t="s">
        <v>8219</v>
      </c>
      <c r="E1082">
        <v>191</v>
      </c>
    </row>
    <row r="1083" spans="1:5" x14ac:dyDescent="0.3">
      <c r="A1083" t="s">
        <v>8221</v>
      </c>
      <c r="B1083">
        <v>5</v>
      </c>
      <c r="D1083" t="s">
        <v>8219</v>
      </c>
      <c r="E1083">
        <v>40</v>
      </c>
    </row>
    <row r="1084" spans="1:5" x14ac:dyDescent="0.3">
      <c r="A1084" t="s">
        <v>8221</v>
      </c>
      <c r="B1084">
        <v>1</v>
      </c>
      <c r="D1084" t="s">
        <v>8219</v>
      </c>
      <c r="E1084">
        <v>38</v>
      </c>
    </row>
    <row r="1085" spans="1:5" x14ac:dyDescent="0.3">
      <c r="A1085" t="s">
        <v>8221</v>
      </c>
      <c r="B1085">
        <v>1</v>
      </c>
      <c r="D1085" t="s">
        <v>8219</v>
      </c>
      <c r="E1085">
        <v>39</v>
      </c>
    </row>
    <row r="1086" spans="1:5" x14ac:dyDescent="0.3">
      <c r="A1086" t="s">
        <v>8221</v>
      </c>
      <c r="B1086">
        <v>0</v>
      </c>
      <c r="D1086" t="s">
        <v>8219</v>
      </c>
      <c r="E1086">
        <v>11</v>
      </c>
    </row>
    <row r="1087" spans="1:5" x14ac:dyDescent="0.3">
      <c r="A1087" t="s">
        <v>8221</v>
      </c>
      <c r="B1087">
        <v>14</v>
      </c>
      <c r="D1087" t="s">
        <v>8219</v>
      </c>
      <c r="E1087">
        <v>107</v>
      </c>
    </row>
    <row r="1088" spans="1:5" x14ac:dyDescent="0.3">
      <c r="A1088" t="s">
        <v>8221</v>
      </c>
      <c r="B1088">
        <v>3</v>
      </c>
      <c r="D1088" t="s">
        <v>8219</v>
      </c>
      <c r="E1088">
        <v>147</v>
      </c>
    </row>
    <row r="1089" spans="1:5" x14ac:dyDescent="0.3">
      <c r="A1089" t="s">
        <v>8221</v>
      </c>
      <c r="B1089">
        <v>10</v>
      </c>
      <c r="D1089" t="s">
        <v>8219</v>
      </c>
      <c r="E1089">
        <v>36</v>
      </c>
    </row>
    <row r="1090" spans="1:5" x14ac:dyDescent="0.3">
      <c r="A1090" t="s">
        <v>8221</v>
      </c>
      <c r="B1090">
        <v>17</v>
      </c>
      <c r="D1090" t="s">
        <v>8219</v>
      </c>
      <c r="E1090">
        <v>92</v>
      </c>
    </row>
    <row r="1091" spans="1:5" x14ac:dyDescent="0.3">
      <c r="A1091" t="s">
        <v>8221</v>
      </c>
      <c r="B1091">
        <v>2</v>
      </c>
      <c r="D1091" t="s">
        <v>8219</v>
      </c>
      <c r="E1091">
        <v>35</v>
      </c>
    </row>
    <row r="1092" spans="1:5" x14ac:dyDescent="0.3">
      <c r="A1092" t="s">
        <v>8221</v>
      </c>
      <c r="B1092">
        <v>0</v>
      </c>
      <c r="D1092" t="s">
        <v>8219</v>
      </c>
      <c r="E1092">
        <v>17</v>
      </c>
    </row>
    <row r="1093" spans="1:5" x14ac:dyDescent="0.3">
      <c r="A1093" t="s">
        <v>8221</v>
      </c>
      <c r="B1093">
        <v>4</v>
      </c>
      <c r="D1093" t="s">
        <v>8219</v>
      </c>
      <c r="E1093">
        <v>22</v>
      </c>
    </row>
    <row r="1094" spans="1:5" x14ac:dyDescent="0.3">
      <c r="A1094" t="s">
        <v>8221</v>
      </c>
      <c r="B1094">
        <v>12</v>
      </c>
      <c r="D1094" t="s">
        <v>8219</v>
      </c>
      <c r="E1094">
        <v>69</v>
      </c>
    </row>
    <row r="1095" spans="1:5" x14ac:dyDescent="0.3">
      <c r="A1095" t="s">
        <v>8221</v>
      </c>
      <c r="B1095">
        <v>3</v>
      </c>
      <c r="D1095" t="s">
        <v>8219</v>
      </c>
      <c r="E1095">
        <v>13</v>
      </c>
    </row>
    <row r="1096" spans="1:5" x14ac:dyDescent="0.3">
      <c r="A1096" t="s">
        <v>8221</v>
      </c>
      <c r="B1096">
        <v>12</v>
      </c>
      <c r="D1096" t="s">
        <v>8219</v>
      </c>
      <c r="E1096">
        <v>58</v>
      </c>
    </row>
    <row r="1097" spans="1:5" x14ac:dyDescent="0.3">
      <c r="A1097" t="s">
        <v>8221</v>
      </c>
      <c r="B1097">
        <v>0</v>
      </c>
      <c r="D1097" t="s">
        <v>8219</v>
      </c>
      <c r="E1097">
        <v>44</v>
      </c>
    </row>
    <row r="1098" spans="1:5" x14ac:dyDescent="0.3">
      <c r="A1098" t="s">
        <v>8221</v>
      </c>
      <c r="B1098">
        <v>7</v>
      </c>
      <c r="D1098" t="s">
        <v>8219</v>
      </c>
      <c r="E1098">
        <v>83</v>
      </c>
    </row>
    <row r="1099" spans="1:5" x14ac:dyDescent="0.3">
      <c r="A1099" t="s">
        <v>8221</v>
      </c>
      <c r="B1099">
        <v>2</v>
      </c>
      <c r="D1099" t="s">
        <v>8219</v>
      </c>
      <c r="E1099">
        <v>117</v>
      </c>
    </row>
    <row r="1100" spans="1:5" x14ac:dyDescent="0.3">
      <c r="A1100" t="s">
        <v>8221</v>
      </c>
      <c r="B1100">
        <v>1</v>
      </c>
      <c r="D1100" t="s">
        <v>8219</v>
      </c>
      <c r="E1100">
        <v>32</v>
      </c>
    </row>
    <row r="1101" spans="1:5" x14ac:dyDescent="0.3">
      <c r="A1101" t="s">
        <v>8221</v>
      </c>
      <c r="B1101">
        <v>4</v>
      </c>
      <c r="D1101" t="s">
        <v>8219</v>
      </c>
      <c r="E1101">
        <v>8</v>
      </c>
    </row>
    <row r="1102" spans="1:5" x14ac:dyDescent="0.3">
      <c r="A1102" t="s">
        <v>8221</v>
      </c>
      <c r="B1102">
        <v>4</v>
      </c>
      <c r="D1102" t="s">
        <v>8219</v>
      </c>
      <c r="E1102">
        <v>340</v>
      </c>
    </row>
    <row r="1103" spans="1:5" x14ac:dyDescent="0.3">
      <c r="A1103" t="s">
        <v>8221</v>
      </c>
      <c r="B1103">
        <v>17</v>
      </c>
      <c r="D1103" t="s">
        <v>8219</v>
      </c>
      <c r="E1103">
        <v>7</v>
      </c>
    </row>
    <row r="1104" spans="1:5" x14ac:dyDescent="0.3">
      <c r="A1104" t="s">
        <v>8221</v>
      </c>
      <c r="B1104">
        <v>7</v>
      </c>
      <c r="D1104" t="s">
        <v>8219</v>
      </c>
      <c r="E1104">
        <v>19</v>
      </c>
    </row>
    <row r="1105" spans="1:5" x14ac:dyDescent="0.3">
      <c r="A1105" t="s">
        <v>8221</v>
      </c>
      <c r="B1105">
        <v>2</v>
      </c>
      <c r="D1105" t="s">
        <v>8219</v>
      </c>
      <c r="E1105">
        <v>47</v>
      </c>
    </row>
    <row r="1106" spans="1:5" x14ac:dyDescent="0.3">
      <c r="A1106" t="s">
        <v>8221</v>
      </c>
      <c r="B1106">
        <v>5</v>
      </c>
      <c r="D1106" t="s">
        <v>8219</v>
      </c>
      <c r="E1106">
        <v>13</v>
      </c>
    </row>
    <row r="1107" spans="1:5" x14ac:dyDescent="0.3">
      <c r="A1107" t="s">
        <v>8221</v>
      </c>
      <c r="B1107">
        <v>1</v>
      </c>
      <c r="D1107" t="s">
        <v>8219</v>
      </c>
      <c r="E1107">
        <v>90</v>
      </c>
    </row>
    <row r="1108" spans="1:5" x14ac:dyDescent="0.3">
      <c r="A1108" t="s">
        <v>8221</v>
      </c>
      <c r="B1108">
        <v>1</v>
      </c>
      <c r="D1108" t="s">
        <v>8219</v>
      </c>
      <c r="E1108">
        <v>63</v>
      </c>
    </row>
    <row r="1109" spans="1:5" x14ac:dyDescent="0.3">
      <c r="A1109" t="s">
        <v>8221</v>
      </c>
      <c r="B1109">
        <v>14</v>
      </c>
      <c r="D1109" t="s">
        <v>8219</v>
      </c>
      <c r="E1109">
        <v>26</v>
      </c>
    </row>
    <row r="1110" spans="1:5" x14ac:dyDescent="0.3">
      <c r="A1110" t="s">
        <v>8221</v>
      </c>
      <c r="B1110">
        <v>26</v>
      </c>
      <c r="D1110" t="s">
        <v>8219</v>
      </c>
      <c r="E1110">
        <v>71</v>
      </c>
    </row>
    <row r="1111" spans="1:5" x14ac:dyDescent="0.3">
      <c r="A1111" t="s">
        <v>8221</v>
      </c>
      <c r="B1111">
        <v>2</v>
      </c>
      <c r="D1111" t="s">
        <v>8219</v>
      </c>
      <c r="E1111">
        <v>38</v>
      </c>
    </row>
    <row r="1112" spans="1:5" x14ac:dyDescent="0.3">
      <c r="A1112" t="s">
        <v>8221</v>
      </c>
      <c r="B1112">
        <v>1</v>
      </c>
      <c r="D1112" t="s">
        <v>8219</v>
      </c>
      <c r="E1112">
        <v>859</v>
      </c>
    </row>
    <row r="1113" spans="1:5" x14ac:dyDescent="0.3">
      <c r="A1113" t="s">
        <v>8221</v>
      </c>
      <c r="B1113">
        <v>3</v>
      </c>
      <c r="D1113" t="s">
        <v>8219</v>
      </c>
      <c r="E1113">
        <v>21</v>
      </c>
    </row>
    <row r="1114" spans="1:5" x14ac:dyDescent="0.3">
      <c r="A1114" t="s">
        <v>8221</v>
      </c>
      <c r="B1114">
        <v>7</v>
      </c>
      <c r="D1114" t="s">
        <v>8219</v>
      </c>
      <c r="E1114">
        <v>78</v>
      </c>
    </row>
    <row r="1115" spans="1:5" x14ac:dyDescent="0.3">
      <c r="A1115" t="s">
        <v>8221</v>
      </c>
      <c r="B1115">
        <v>9</v>
      </c>
      <c r="D1115" t="s">
        <v>8219</v>
      </c>
      <c r="E1115">
        <v>53</v>
      </c>
    </row>
    <row r="1116" spans="1:5" x14ac:dyDescent="0.3">
      <c r="A1116" t="s">
        <v>8221</v>
      </c>
      <c r="B1116">
        <v>20</v>
      </c>
      <c r="D1116" t="s">
        <v>8219</v>
      </c>
      <c r="E1116">
        <v>356</v>
      </c>
    </row>
    <row r="1117" spans="1:5" x14ac:dyDescent="0.3">
      <c r="A1117" t="s">
        <v>8221</v>
      </c>
      <c r="B1117">
        <v>6</v>
      </c>
      <c r="D1117" t="s">
        <v>8219</v>
      </c>
      <c r="E1117">
        <v>279</v>
      </c>
    </row>
    <row r="1118" spans="1:5" x14ac:dyDescent="0.3">
      <c r="A1118" t="s">
        <v>8221</v>
      </c>
      <c r="B1118">
        <v>13</v>
      </c>
      <c r="D1118" t="s">
        <v>8219</v>
      </c>
      <c r="E1118">
        <v>266</v>
      </c>
    </row>
    <row r="1119" spans="1:5" x14ac:dyDescent="0.3">
      <c r="A1119" t="s">
        <v>8221</v>
      </c>
      <c r="B1119">
        <v>1</v>
      </c>
      <c r="D1119" t="s">
        <v>8219</v>
      </c>
      <c r="E1119">
        <v>623</v>
      </c>
    </row>
    <row r="1120" spans="1:5" x14ac:dyDescent="0.3">
      <c r="A1120" t="s">
        <v>8221</v>
      </c>
      <c r="B1120">
        <v>202</v>
      </c>
      <c r="D1120" t="s">
        <v>8219</v>
      </c>
      <c r="E1120">
        <v>392</v>
      </c>
    </row>
    <row r="1121" spans="1:5" x14ac:dyDescent="0.3">
      <c r="A1121" t="s">
        <v>8221</v>
      </c>
      <c r="B1121">
        <v>0</v>
      </c>
      <c r="D1121" t="s">
        <v>8219</v>
      </c>
      <c r="E1121">
        <v>3562</v>
      </c>
    </row>
    <row r="1122" spans="1:5" x14ac:dyDescent="0.3">
      <c r="A1122" t="s">
        <v>8221</v>
      </c>
      <c r="B1122">
        <v>1</v>
      </c>
      <c r="D1122" t="s">
        <v>8219</v>
      </c>
      <c r="E1122">
        <v>514</v>
      </c>
    </row>
    <row r="1123" spans="1:5" x14ac:dyDescent="0.3">
      <c r="A1123" t="s">
        <v>8221</v>
      </c>
      <c r="B1123">
        <v>0</v>
      </c>
      <c r="D1123" t="s">
        <v>8219</v>
      </c>
      <c r="E1123">
        <v>88</v>
      </c>
    </row>
    <row r="1124" spans="1:5" x14ac:dyDescent="0.3">
      <c r="A1124" t="s">
        <v>8221</v>
      </c>
      <c r="B1124">
        <v>2</v>
      </c>
      <c r="D1124" t="s">
        <v>8219</v>
      </c>
      <c r="E1124">
        <v>537</v>
      </c>
    </row>
    <row r="1125" spans="1:5" x14ac:dyDescent="0.3">
      <c r="A1125" t="s">
        <v>8221</v>
      </c>
      <c r="B1125">
        <v>13</v>
      </c>
      <c r="D1125" t="s">
        <v>8219</v>
      </c>
      <c r="E1125">
        <v>25</v>
      </c>
    </row>
    <row r="1126" spans="1:5" x14ac:dyDescent="0.3">
      <c r="A1126" t="s">
        <v>8221</v>
      </c>
      <c r="B1126">
        <v>9</v>
      </c>
      <c r="D1126" t="s">
        <v>8219</v>
      </c>
      <c r="E1126">
        <v>3238</v>
      </c>
    </row>
    <row r="1127" spans="1:5" x14ac:dyDescent="0.3">
      <c r="A1127" t="s">
        <v>8221</v>
      </c>
      <c r="B1127">
        <v>2</v>
      </c>
      <c r="D1127" t="s">
        <v>8219</v>
      </c>
      <c r="E1127">
        <v>897</v>
      </c>
    </row>
    <row r="1128" spans="1:5" x14ac:dyDescent="0.3">
      <c r="A1128" t="s">
        <v>8221</v>
      </c>
      <c r="B1128">
        <v>0</v>
      </c>
      <c r="D1128" t="s">
        <v>8219</v>
      </c>
      <c r="E1128">
        <v>878</v>
      </c>
    </row>
    <row r="1129" spans="1:5" x14ac:dyDescent="0.3">
      <c r="A1129" t="s">
        <v>8221</v>
      </c>
      <c r="B1129">
        <v>35</v>
      </c>
      <c r="D1129" t="s">
        <v>8219</v>
      </c>
      <c r="E1129">
        <v>115</v>
      </c>
    </row>
    <row r="1130" spans="1:5" x14ac:dyDescent="0.3">
      <c r="A1130" t="s">
        <v>8221</v>
      </c>
      <c r="B1130">
        <v>2</v>
      </c>
      <c r="D1130" t="s">
        <v>8219</v>
      </c>
      <c r="E1130">
        <v>234</v>
      </c>
    </row>
    <row r="1131" spans="1:5" x14ac:dyDescent="0.3">
      <c r="A1131" t="s">
        <v>8221</v>
      </c>
      <c r="B1131">
        <v>3</v>
      </c>
      <c r="D1131" t="s">
        <v>8219</v>
      </c>
      <c r="E1131">
        <v>4330</v>
      </c>
    </row>
    <row r="1132" spans="1:5" x14ac:dyDescent="0.3">
      <c r="A1132" t="s">
        <v>8221</v>
      </c>
      <c r="B1132">
        <v>0</v>
      </c>
      <c r="D1132" t="s">
        <v>8219</v>
      </c>
      <c r="E1132">
        <v>651</v>
      </c>
    </row>
    <row r="1133" spans="1:5" x14ac:dyDescent="0.3">
      <c r="A1133" t="s">
        <v>8221</v>
      </c>
      <c r="B1133">
        <v>1</v>
      </c>
      <c r="D1133" t="s">
        <v>8219</v>
      </c>
      <c r="E1133">
        <v>251</v>
      </c>
    </row>
    <row r="1134" spans="1:5" x14ac:dyDescent="0.3">
      <c r="A1134" t="s">
        <v>8221</v>
      </c>
      <c r="B1134">
        <v>0</v>
      </c>
      <c r="D1134" t="s">
        <v>8219</v>
      </c>
      <c r="E1134">
        <v>263</v>
      </c>
    </row>
    <row r="1135" spans="1:5" x14ac:dyDescent="0.3">
      <c r="A1135" t="s">
        <v>8221</v>
      </c>
      <c r="B1135">
        <v>0</v>
      </c>
      <c r="D1135" t="s">
        <v>8219</v>
      </c>
      <c r="E1135">
        <v>28</v>
      </c>
    </row>
    <row r="1136" spans="1:5" x14ac:dyDescent="0.3">
      <c r="A1136" t="s">
        <v>8221</v>
      </c>
      <c r="B1136">
        <v>3</v>
      </c>
      <c r="D1136" t="s">
        <v>8219</v>
      </c>
      <c r="E1136">
        <v>721</v>
      </c>
    </row>
    <row r="1137" spans="1:5" x14ac:dyDescent="0.3">
      <c r="A1137" t="s">
        <v>8221</v>
      </c>
      <c r="B1137">
        <v>11</v>
      </c>
      <c r="D1137" t="s">
        <v>8219</v>
      </c>
      <c r="E1137">
        <v>50</v>
      </c>
    </row>
    <row r="1138" spans="1:5" x14ac:dyDescent="0.3">
      <c r="A1138" t="s">
        <v>8221</v>
      </c>
      <c r="B1138">
        <v>6</v>
      </c>
      <c r="D1138" t="s">
        <v>8219</v>
      </c>
      <c r="E1138">
        <v>73</v>
      </c>
    </row>
    <row r="1139" spans="1:5" x14ac:dyDescent="0.3">
      <c r="A1139" t="s">
        <v>8221</v>
      </c>
      <c r="B1139">
        <v>0</v>
      </c>
      <c r="D1139" t="s">
        <v>8219</v>
      </c>
      <c r="E1139">
        <v>27</v>
      </c>
    </row>
    <row r="1140" spans="1:5" x14ac:dyDescent="0.3">
      <c r="A1140" t="s">
        <v>8221</v>
      </c>
      <c r="B1140">
        <v>67</v>
      </c>
      <c r="D1140" t="s">
        <v>8219</v>
      </c>
      <c r="E1140">
        <v>34</v>
      </c>
    </row>
    <row r="1141" spans="1:5" x14ac:dyDescent="0.3">
      <c r="A1141" t="s">
        <v>8221</v>
      </c>
      <c r="B1141">
        <v>23</v>
      </c>
      <c r="D1141" t="s">
        <v>8219</v>
      </c>
      <c r="E1141">
        <v>7</v>
      </c>
    </row>
    <row r="1142" spans="1:5" x14ac:dyDescent="0.3">
      <c r="A1142" t="s">
        <v>8221</v>
      </c>
      <c r="B1142">
        <v>72</v>
      </c>
      <c r="D1142" t="s">
        <v>8219</v>
      </c>
      <c r="E1142">
        <v>24</v>
      </c>
    </row>
    <row r="1143" spans="1:5" x14ac:dyDescent="0.3">
      <c r="A1143" t="s">
        <v>8221</v>
      </c>
      <c r="B1143">
        <v>2</v>
      </c>
      <c r="D1143" t="s">
        <v>8219</v>
      </c>
      <c r="E1143">
        <v>15</v>
      </c>
    </row>
    <row r="1144" spans="1:5" x14ac:dyDescent="0.3">
      <c r="A1144" t="s">
        <v>8221</v>
      </c>
      <c r="B1144">
        <v>15</v>
      </c>
      <c r="D1144" t="s">
        <v>8219</v>
      </c>
      <c r="E1144">
        <v>72</v>
      </c>
    </row>
    <row r="1145" spans="1:5" x14ac:dyDescent="0.3">
      <c r="A1145" t="s">
        <v>8221</v>
      </c>
      <c r="B1145">
        <v>1</v>
      </c>
      <c r="D1145" t="s">
        <v>8219</v>
      </c>
      <c r="E1145">
        <v>120</v>
      </c>
    </row>
    <row r="1146" spans="1:5" x14ac:dyDescent="0.3">
      <c r="A1146" t="s">
        <v>8221</v>
      </c>
      <c r="B1146">
        <v>2</v>
      </c>
      <c r="D1146" t="s">
        <v>8219</v>
      </c>
      <c r="E1146">
        <v>123</v>
      </c>
    </row>
    <row r="1147" spans="1:5" x14ac:dyDescent="0.3">
      <c r="A1147" t="s">
        <v>8221</v>
      </c>
      <c r="B1147">
        <v>7</v>
      </c>
      <c r="D1147" t="s">
        <v>8219</v>
      </c>
      <c r="E1147">
        <v>1</v>
      </c>
    </row>
    <row r="1148" spans="1:5" x14ac:dyDescent="0.3">
      <c r="A1148" t="s">
        <v>8221</v>
      </c>
      <c r="B1148">
        <v>16</v>
      </c>
      <c r="D1148" t="s">
        <v>8219</v>
      </c>
      <c r="E1148">
        <v>24</v>
      </c>
    </row>
    <row r="1149" spans="1:5" x14ac:dyDescent="0.3">
      <c r="A1149" t="s">
        <v>8221</v>
      </c>
      <c r="B1149">
        <v>117</v>
      </c>
      <c r="D1149" t="s">
        <v>8219</v>
      </c>
      <c r="E1149">
        <v>33</v>
      </c>
    </row>
    <row r="1150" spans="1:5" x14ac:dyDescent="0.3">
      <c r="A1150" t="s">
        <v>8221</v>
      </c>
      <c r="B1150">
        <v>2</v>
      </c>
      <c r="D1150" t="s">
        <v>8219</v>
      </c>
      <c r="E1150">
        <v>14</v>
      </c>
    </row>
    <row r="1151" spans="1:5" x14ac:dyDescent="0.3">
      <c r="A1151" t="s">
        <v>8221</v>
      </c>
      <c r="B1151">
        <v>7</v>
      </c>
      <c r="D1151" t="s">
        <v>8219</v>
      </c>
      <c r="E1151">
        <v>9</v>
      </c>
    </row>
    <row r="1152" spans="1:5" x14ac:dyDescent="0.3">
      <c r="A1152" t="s">
        <v>8221</v>
      </c>
      <c r="B1152">
        <v>3</v>
      </c>
      <c r="D1152" t="s">
        <v>8219</v>
      </c>
      <c r="E1152">
        <v>76</v>
      </c>
    </row>
    <row r="1153" spans="1:5" x14ac:dyDescent="0.3">
      <c r="A1153" t="s">
        <v>8221</v>
      </c>
      <c r="B1153">
        <v>20</v>
      </c>
      <c r="D1153" t="s">
        <v>8219</v>
      </c>
      <c r="E1153">
        <v>19</v>
      </c>
    </row>
    <row r="1154" spans="1:5" x14ac:dyDescent="0.3">
      <c r="A1154" t="s">
        <v>8221</v>
      </c>
      <c r="B1154">
        <v>50</v>
      </c>
      <c r="D1154" t="s">
        <v>8219</v>
      </c>
      <c r="E1154">
        <v>69</v>
      </c>
    </row>
    <row r="1155" spans="1:5" x14ac:dyDescent="0.3">
      <c r="A1155" t="s">
        <v>8221</v>
      </c>
      <c r="B1155">
        <v>2</v>
      </c>
      <c r="D1155" t="s">
        <v>8219</v>
      </c>
      <c r="E1155">
        <v>218</v>
      </c>
    </row>
    <row r="1156" spans="1:5" x14ac:dyDescent="0.3">
      <c r="A1156" t="s">
        <v>8221</v>
      </c>
      <c r="B1156">
        <v>3</v>
      </c>
      <c r="D1156" t="s">
        <v>8219</v>
      </c>
      <c r="E1156">
        <v>30</v>
      </c>
    </row>
    <row r="1157" spans="1:5" x14ac:dyDescent="0.3">
      <c r="A1157" t="s">
        <v>8221</v>
      </c>
      <c r="B1157">
        <v>27</v>
      </c>
      <c r="D1157" t="s">
        <v>8219</v>
      </c>
      <c r="E1157">
        <v>100</v>
      </c>
    </row>
    <row r="1158" spans="1:5" x14ac:dyDescent="0.3">
      <c r="A1158" t="s">
        <v>8221</v>
      </c>
      <c r="B1158">
        <v>7</v>
      </c>
      <c r="D1158" t="s">
        <v>8219</v>
      </c>
      <c r="E1158">
        <v>296</v>
      </c>
    </row>
    <row r="1159" spans="1:5" x14ac:dyDescent="0.3">
      <c r="A1159" t="s">
        <v>8221</v>
      </c>
      <c r="B1159">
        <v>5</v>
      </c>
      <c r="D1159" t="s">
        <v>8219</v>
      </c>
      <c r="E1159">
        <v>1204</v>
      </c>
    </row>
    <row r="1160" spans="1:5" x14ac:dyDescent="0.3">
      <c r="A1160" t="s">
        <v>8221</v>
      </c>
      <c r="B1160">
        <v>0</v>
      </c>
      <c r="D1160" t="s">
        <v>8219</v>
      </c>
      <c r="E1160">
        <v>321</v>
      </c>
    </row>
    <row r="1161" spans="1:5" x14ac:dyDescent="0.3">
      <c r="A1161" t="s">
        <v>8221</v>
      </c>
      <c r="B1161">
        <v>3</v>
      </c>
      <c r="D1161" t="s">
        <v>8219</v>
      </c>
      <c r="E1161">
        <v>301</v>
      </c>
    </row>
    <row r="1162" spans="1:5" x14ac:dyDescent="0.3">
      <c r="A1162" t="s">
        <v>8221</v>
      </c>
      <c r="B1162">
        <v>6</v>
      </c>
      <c r="D1162" t="s">
        <v>8219</v>
      </c>
      <c r="E1162">
        <v>144</v>
      </c>
    </row>
    <row r="1163" spans="1:5" x14ac:dyDescent="0.3">
      <c r="A1163" t="s">
        <v>8221</v>
      </c>
      <c r="B1163">
        <v>9</v>
      </c>
      <c r="D1163" t="s">
        <v>8219</v>
      </c>
      <c r="E1163">
        <v>539</v>
      </c>
    </row>
    <row r="1164" spans="1:5" x14ac:dyDescent="0.3">
      <c r="A1164" t="s">
        <v>8221</v>
      </c>
      <c r="B1164">
        <v>3</v>
      </c>
      <c r="D1164" t="s">
        <v>8219</v>
      </c>
      <c r="E1164">
        <v>498</v>
      </c>
    </row>
    <row r="1165" spans="1:5" x14ac:dyDescent="0.3">
      <c r="A1165" t="s">
        <v>8221</v>
      </c>
      <c r="B1165">
        <v>2</v>
      </c>
      <c r="D1165" t="s">
        <v>8219</v>
      </c>
      <c r="E1165">
        <v>1113</v>
      </c>
    </row>
    <row r="1166" spans="1:5" x14ac:dyDescent="0.3">
      <c r="A1166" t="s">
        <v>8221</v>
      </c>
      <c r="B1166">
        <v>3</v>
      </c>
      <c r="D1166" t="s">
        <v>8219</v>
      </c>
      <c r="E1166">
        <v>988</v>
      </c>
    </row>
    <row r="1167" spans="1:5" x14ac:dyDescent="0.3">
      <c r="A1167" t="s">
        <v>8221</v>
      </c>
      <c r="B1167">
        <v>45</v>
      </c>
      <c r="D1167" t="s">
        <v>8219</v>
      </c>
      <c r="E1167">
        <v>391</v>
      </c>
    </row>
    <row r="1168" spans="1:5" x14ac:dyDescent="0.3">
      <c r="A1168" t="s">
        <v>8221</v>
      </c>
      <c r="B1168">
        <v>9</v>
      </c>
      <c r="D1168" t="s">
        <v>8219</v>
      </c>
      <c r="E1168">
        <v>28</v>
      </c>
    </row>
    <row r="1169" spans="1:5" x14ac:dyDescent="0.3">
      <c r="A1169" t="s">
        <v>8221</v>
      </c>
      <c r="B1169">
        <v>9</v>
      </c>
      <c r="D1169" t="s">
        <v>8219</v>
      </c>
      <c r="E1169">
        <v>147</v>
      </c>
    </row>
    <row r="1170" spans="1:5" x14ac:dyDescent="0.3">
      <c r="A1170" t="s">
        <v>8221</v>
      </c>
      <c r="B1170">
        <v>21</v>
      </c>
      <c r="D1170" t="s">
        <v>8219</v>
      </c>
      <c r="E1170">
        <v>680</v>
      </c>
    </row>
    <row r="1171" spans="1:5" x14ac:dyDescent="0.3">
      <c r="A1171" t="s">
        <v>8221</v>
      </c>
      <c r="B1171">
        <v>17</v>
      </c>
      <c r="D1171" t="s">
        <v>8219</v>
      </c>
      <c r="E1171">
        <v>983</v>
      </c>
    </row>
    <row r="1172" spans="1:5" x14ac:dyDescent="0.3">
      <c r="A1172" t="s">
        <v>8221</v>
      </c>
      <c r="B1172">
        <v>1</v>
      </c>
      <c r="D1172" t="s">
        <v>8219</v>
      </c>
      <c r="E1172">
        <v>79</v>
      </c>
    </row>
    <row r="1173" spans="1:5" x14ac:dyDescent="0.3">
      <c r="A1173" t="s">
        <v>8221</v>
      </c>
      <c r="B1173">
        <v>1</v>
      </c>
      <c r="D1173" t="s">
        <v>8219</v>
      </c>
      <c r="E1173">
        <v>426</v>
      </c>
    </row>
    <row r="1174" spans="1:5" x14ac:dyDescent="0.3">
      <c r="A1174" t="s">
        <v>8221</v>
      </c>
      <c r="B1174">
        <v>14</v>
      </c>
      <c r="D1174" t="s">
        <v>8219</v>
      </c>
      <c r="E1174">
        <v>96</v>
      </c>
    </row>
    <row r="1175" spans="1:5" x14ac:dyDescent="0.3">
      <c r="A1175" t="s">
        <v>8221</v>
      </c>
      <c r="B1175">
        <v>42</v>
      </c>
      <c r="D1175" t="s">
        <v>8219</v>
      </c>
      <c r="E1175">
        <v>163</v>
      </c>
    </row>
    <row r="1176" spans="1:5" x14ac:dyDescent="0.3">
      <c r="A1176" t="s">
        <v>8221</v>
      </c>
      <c r="B1176">
        <v>27</v>
      </c>
      <c r="D1176" t="s">
        <v>8219</v>
      </c>
      <c r="E1176">
        <v>2525</v>
      </c>
    </row>
    <row r="1177" spans="1:5" x14ac:dyDescent="0.3">
      <c r="A1177" t="s">
        <v>8221</v>
      </c>
      <c r="B1177">
        <v>5</v>
      </c>
      <c r="D1177" t="s">
        <v>8219</v>
      </c>
      <c r="E1177">
        <v>2035</v>
      </c>
    </row>
    <row r="1178" spans="1:5" x14ac:dyDescent="0.3">
      <c r="A1178" t="s">
        <v>8221</v>
      </c>
      <c r="B1178">
        <v>13</v>
      </c>
      <c r="D1178" t="s">
        <v>8219</v>
      </c>
      <c r="E1178">
        <v>290</v>
      </c>
    </row>
    <row r="1179" spans="1:5" x14ac:dyDescent="0.3">
      <c r="A1179" t="s">
        <v>8221</v>
      </c>
      <c r="B1179">
        <v>12</v>
      </c>
      <c r="D1179" t="s">
        <v>8219</v>
      </c>
      <c r="E1179">
        <v>1980</v>
      </c>
    </row>
    <row r="1180" spans="1:5" x14ac:dyDescent="0.3">
      <c r="A1180" t="s">
        <v>8221</v>
      </c>
      <c r="B1180">
        <v>90</v>
      </c>
      <c r="D1180" t="s">
        <v>8219</v>
      </c>
      <c r="E1180">
        <v>57</v>
      </c>
    </row>
    <row r="1181" spans="1:5" x14ac:dyDescent="0.3">
      <c r="A1181" t="s">
        <v>8221</v>
      </c>
      <c r="B1181">
        <v>2</v>
      </c>
      <c r="D1181" t="s">
        <v>8219</v>
      </c>
      <c r="E1181">
        <v>380</v>
      </c>
    </row>
    <row r="1182" spans="1:5" x14ac:dyDescent="0.3">
      <c r="A1182" t="s">
        <v>8221</v>
      </c>
      <c r="B1182">
        <v>5</v>
      </c>
      <c r="D1182" t="s">
        <v>8219</v>
      </c>
      <c r="E1182">
        <v>128</v>
      </c>
    </row>
    <row r="1183" spans="1:5" x14ac:dyDescent="0.3">
      <c r="A1183" t="s">
        <v>8221</v>
      </c>
      <c r="B1183">
        <v>31</v>
      </c>
      <c r="D1183" t="s">
        <v>8219</v>
      </c>
      <c r="E1183">
        <v>180</v>
      </c>
    </row>
    <row r="1184" spans="1:5" x14ac:dyDescent="0.3">
      <c r="A1184" t="s">
        <v>8221</v>
      </c>
      <c r="B1184">
        <v>4</v>
      </c>
      <c r="D1184" t="s">
        <v>8219</v>
      </c>
      <c r="E1184">
        <v>571</v>
      </c>
    </row>
    <row r="1185" spans="1:5" x14ac:dyDescent="0.3">
      <c r="A1185" t="s">
        <v>8221</v>
      </c>
      <c r="B1185">
        <v>29</v>
      </c>
      <c r="D1185" t="s">
        <v>8219</v>
      </c>
      <c r="E1185">
        <v>480</v>
      </c>
    </row>
    <row r="1186" spans="1:5" x14ac:dyDescent="0.3">
      <c r="A1186" t="s">
        <v>8221</v>
      </c>
      <c r="B1186">
        <v>2</v>
      </c>
      <c r="D1186" t="s">
        <v>8219</v>
      </c>
      <c r="E1186">
        <v>249</v>
      </c>
    </row>
    <row r="1187" spans="1:5" x14ac:dyDescent="0.3">
      <c r="A1187" t="s">
        <v>8221</v>
      </c>
      <c r="B1187">
        <v>114</v>
      </c>
      <c r="D1187" t="s">
        <v>8219</v>
      </c>
      <c r="E1187">
        <v>84</v>
      </c>
    </row>
    <row r="1188" spans="1:5" x14ac:dyDescent="0.3">
      <c r="A1188" t="s">
        <v>8221</v>
      </c>
      <c r="B1188">
        <v>1</v>
      </c>
      <c r="D1188" t="s">
        <v>8219</v>
      </c>
      <c r="E1188">
        <v>197</v>
      </c>
    </row>
    <row r="1189" spans="1:5" x14ac:dyDescent="0.3">
      <c r="A1189" t="s">
        <v>8221</v>
      </c>
      <c r="B1189">
        <v>76</v>
      </c>
      <c r="D1189" t="s">
        <v>8219</v>
      </c>
      <c r="E1189">
        <v>271</v>
      </c>
    </row>
    <row r="1190" spans="1:5" x14ac:dyDescent="0.3">
      <c r="A1190" t="s">
        <v>8221</v>
      </c>
      <c r="B1190">
        <v>9</v>
      </c>
      <c r="D1190" t="s">
        <v>8219</v>
      </c>
      <c r="E1190">
        <v>50</v>
      </c>
    </row>
    <row r="1191" spans="1:5" x14ac:dyDescent="0.3">
      <c r="A1191" t="s">
        <v>8221</v>
      </c>
      <c r="B1191">
        <v>37</v>
      </c>
      <c r="D1191" t="s">
        <v>8219</v>
      </c>
      <c r="E1191">
        <v>169</v>
      </c>
    </row>
    <row r="1192" spans="1:5" x14ac:dyDescent="0.3">
      <c r="A1192" t="s">
        <v>8221</v>
      </c>
      <c r="B1192">
        <v>0</v>
      </c>
      <c r="D1192" t="s">
        <v>8219</v>
      </c>
      <c r="E1192">
        <v>205</v>
      </c>
    </row>
    <row r="1193" spans="1:5" x14ac:dyDescent="0.3">
      <c r="A1193" t="s">
        <v>8221</v>
      </c>
      <c r="B1193">
        <v>1</v>
      </c>
      <c r="D1193" t="s">
        <v>8219</v>
      </c>
      <c r="E1193">
        <v>206</v>
      </c>
    </row>
    <row r="1194" spans="1:5" x14ac:dyDescent="0.3">
      <c r="A1194" t="s">
        <v>8221</v>
      </c>
      <c r="B1194">
        <v>10</v>
      </c>
      <c r="D1194" t="s">
        <v>8219</v>
      </c>
      <c r="E1194">
        <v>84</v>
      </c>
    </row>
    <row r="1195" spans="1:5" x14ac:dyDescent="0.3">
      <c r="A1195" t="s">
        <v>8221</v>
      </c>
      <c r="B1195">
        <v>1</v>
      </c>
      <c r="D1195" t="s">
        <v>8219</v>
      </c>
      <c r="E1195">
        <v>210</v>
      </c>
    </row>
    <row r="1196" spans="1:5" x14ac:dyDescent="0.3">
      <c r="A1196" t="s">
        <v>8221</v>
      </c>
      <c r="B1196">
        <v>2</v>
      </c>
      <c r="D1196" t="s">
        <v>8219</v>
      </c>
      <c r="E1196">
        <v>181</v>
      </c>
    </row>
    <row r="1197" spans="1:5" x14ac:dyDescent="0.3">
      <c r="A1197" t="s">
        <v>8221</v>
      </c>
      <c r="B1197">
        <v>1</v>
      </c>
      <c r="D1197" t="s">
        <v>8219</v>
      </c>
      <c r="E1197">
        <v>60</v>
      </c>
    </row>
    <row r="1198" spans="1:5" x14ac:dyDescent="0.3">
      <c r="A1198" t="s">
        <v>8221</v>
      </c>
      <c r="B1198">
        <v>10</v>
      </c>
      <c r="D1198" t="s">
        <v>8219</v>
      </c>
      <c r="E1198">
        <v>445</v>
      </c>
    </row>
    <row r="1199" spans="1:5" x14ac:dyDescent="0.3">
      <c r="A1199" t="s">
        <v>8221</v>
      </c>
      <c r="B1199">
        <v>9</v>
      </c>
      <c r="D1199" t="s">
        <v>8219</v>
      </c>
      <c r="E1199">
        <v>17</v>
      </c>
    </row>
    <row r="1200" spans="1:5" x14ac:dyDescent="0.3">
      <c r="A1200" t="s">
        <v>8221</v>
      </c>
      <c r="B1200">
        <v>19</v>
      </c>
      <c r="D1200" t="s">
        <v>8219</v>
      </c>
      <c r="E1200">
        <v>194</v>
      </c>
    </row>
    <row r="1201" spans="1:5" x14ac:dyDescent="0.3">
      <c r="A1201" t="s">
        <v>8221</v>
      </c>
      <c r="B1201">
        <v>0</v>
      </c>
      <c r="D1201" t="s">
        <v>8219</v>
      </c>
      <c r="E1201">
        <v>404</v>
      </c>
    </row>
    <row r="1202" spans="1:5" x14ac:dyDescent="0.3">
      <c r="A1202" t="s">
        <v>8221</v>
      </c>
      <c r="B1202">
        <v>4</v>
      </c>
      <c r="D1202" t="s">
        <v>8219</v>
      </c>
      <c r="E1202">
        <v>194</v>
      </c>
    </row>
    <row r="1203" spans="1:5" x14ac:dyDescent="0.3">
      <c r="A1203" t="s">
        <v>8221</v>
      </c>
      <c r="B1203">
        <v>8</v>
      </c>
      <c r="D1203" t="s">
        <v>8219</v>
      </c>
      <c r="E1203">
        <v>902</v>
      </c>
    </row>
    <row r="1204" spans="1:5" x14ac:dyDescent="0.3">
      <c r="A1204" t="s">
        <v>8221</v>
      </c>
      <c r="B1204">
        <v>24</v>
      </c>
      <c r="D1204" t="s">
        <v>8219</v>
      </c>
      <c r="E1204">
        <v>1670</v>
      </c>
    </row>
    <row r="1205" spans="1:5" x14ac:dyDescent="0.3">
      <c r="A1205" t="s">
        <v>8221</v>
      </c>
      <c r="B1205">
        <v>0</v>
      </c>
      <c r="D1205" t="s">
        <v>8219</v>
      </c>
      <c r="E1205">
        <v>1328</v>
      </c>
    </row>
    <row r="1206" spans="1:5" x14ac:dyDescent="0.3">
      <c r="A1206" t="s">
        <v>8221</v>
      </c>
      <c r="B1206">
        <v>39</v>
      </c>
      <c r="D1206" t="s">
        <v>8219</v>
      </c>
      <c r="E1206">
        <v>944</v>
      </c>
    </row>
    <row r="1207" spans="1:5" x14ac:dyDescent="0.3">
      <c r="A1207" t="s">
        <v>8221</v>
      </c>
      <c r="B1207">
        <v>6</v>
      </c>
      <c r="D1207" t="s">
        <v>8219</v>
      </c>
      <c r="E1207">
        <v>147</v>
      </c>
    </row>
    <row r="1208" spans="1:5" x14ac:dyDescent="0.3">
      <c r="A1208" t="s">
        <v>8221</v>
      </c>
      <c r="B1208">
        <v>4</v>
      </c>
      <c r="D1208" t="s">
        <v>8219</v>
      </c>
      <c r="E1208">
        <v>99</v>
      </c>
    </row>
    <row r="1209" spans="1:5" x14ac:dyDescent="0.3">
      <c r="A1209" t="s">
        <v>8221</v>
      </c>
      <c r="B1209">
        <v>3</v>
      </c>
      <c r="D1209" t="s">
        <v>8219</v>
      </c>
      <c r="E1209">
        <v>79</v>
      </c>
    </row>
    <row r="1210" spans="1:5" x14ac:dyDescent="0.3">
      <c r="A1210" t="s">
        <v>8221</v>
      </c>
      <c r="B1210">
        <v>53</v>
      </c>
      <c r="D1210" t="s">
        <v>8219</v>
      </c>
      <c r="E1210">
        <v>75</v>
      </c>
    </row>
    <row r="1211" spans="1:5" x14ac:dyDescent="0.3">
      <c r="A1211" t="s">
        <v>8221</v>
      </c>
      <c r="B1211">
        <v>1</v>
      </c>
      <c r="D1211" t="s">
        <v>8219</v>
      </c>
      <c r="E1211">
        <v>207</v>
      </c>
    </row>
    <row r="1212" spans="1:5" x14ac:dyDescent="0.3">
      <c r="A1212" t="s">
        <v>8221</v>
      </c>
      <c r="B1212">
        <v>2</v>
      </c>
      <c r="D1212" t="s">
        <v>8219</v>
      </c>
      <c r="E1212">
        <v>102</v>
      </c>
    </row>
    <row r="1213" spans="1:5" x14ac:dyDescent="0.3">
      <c r="A1213" t="s">
        <v>8221</v>
      </c>
      <c r="B1213">
        <v>25</v>
      </c>
      <c r="D1213" t="s">
        <v>8219</v>
      </c>
      <c r="E1213">
        <v>32</v>
      </c>
    </row>
    <row r="1214" spans="1:5" x14ac:dyDescent="0.3">
      <c r="A1214" t="s">
        <v>8221</v>
      </c>
      <c r="B1214">
        <v>6</v>
      </c>
      <c r="D1214" t="s">
        <v>8219</v>
      </c>
      <c r="E1214">
        <v>480</v>
      </c>
    </row>
    <row r="1215" spans="1:5" x14ac:dyDescent="0.3">
      <c r="A1215" t="s">
        <v>8221</v>
      </c>
      <c r="B1215">
        <v>0</v>
      </c>
      <c r="D1215" t="s">
        <v>8219</v>
      </c>
      <c r="E1215">
        <v>11</v>
      </c>
    </row>
    <row r="1216" spans="1:5" x14ac:dyDescent="0.3">
      <c r="A1216" t="s">
        <v>8221</v>
      </c>
      <c r="B1216">
        <v>12</v>
      </c>
      <c r="D1216" t="s">
        <v>8219</v>
      </c>
      <c r="E1216">
        <v>12</v>
      </c>
    </row>
    <row r="1217" spans="1:5" x14ac:dyDescent="0.3">
      <c r="A1217" t="s">
        <v>8221</v>
      </c>
      <c r="B1217">
        <v>0</v>
      </c>
      <c r="D1217" t="s">
        <v>8219</v>
      </c>
      <c r="E1217">
        <v>48</v>
      </c>
    </row>
    <row r="1218" spans="1:5" x14ac:dyDescent="0.3">
      <c r="A1218" t="s">
        <v>8221</v>
      </c>
      <c r="B1218">
        <v>36</v>
      </c>
      <c r="D1218" t="s">
        <v>8219</v>
      </c>
      <c r="E1218">
        <v>59</v>
      </c>
    </row>
    <row r="1219" spans="1:5" x14ac:dyDescent="0.3">
      <c r="A1219" t="s">
        <v>8221</v>
      </c>
      <c r="B1219">
        <v>0</v>
      </c>
      <c r="D1219" t="s">
        <v>8219</v>
      </c>
      <c r="E1219">
        <v>79</v>
      </c>
    </row>
    <row r="1220" spans="1:5" x14ac:dyDescent="0.3">
      <c r="A1220" t="s">
        <v>8221</v>
      </c>
      <c r="B1220">
        <v>2</v>
      </c>
      <c r="D1220" t="s">
        <v>8219</v>
      </c>
      <c r="E1220">
        <v>14</v>
      </c>
    </row>
    <row r="1221" spans="1:5" x14ac:dyDescent="0.3">
      <c r="A1221" t="s">
        <v>8221</v>
      </c>
      <c r="B1221">
        <v>1</v>
      </c>
      <c r="D1221" t="s">
        <v>8219</v>
      </c>
      <c r="E1221">
        <v>106</v>
      </c>
    </row>
    <row r="1222" spans="1:5" x14ac:dyDescent="0.3">
      <c r="A1222" t="s">
        <v>8221</v>
      </c>
      <c r="B1222">
        <v>59</v>
      </c>
      <c r="D1222" t="s">
        <v>8219</v>
      </c>
      <c r="E1222">
        <v>25</v>
      </c>
    </row>
    <row r="1223" spans="1:5" x14ac:dyDescent="0.3">
      <c r="A1223" t="s">
        <v>8221</v>
      </c>
      <c r="B1223">
        <v>1</v>
      </c>
      <c r="D1223" t="s">
        <v>8219</v>
      </c>
      <c r="E1223">
        <v>25</v>
      </c>
    </row>
    <row r="1224" spans="1:5" x14ac:dyDescent="0.3">
      <c r="A1224" t="s">
        <v>8221</v>
      </c>
      <c r="B1224">
        <v>31</v>
      </c>
      <c r="D1224" t="s">
        <v>8219</v>
      </c>
      <c r="E1224">
        <v>29</v>
      </c>
    </row>
    <row r="1225" spans="1:5" x14ac:dyDescent="0.3">
      <c r="A1225" t="s">
        <v>8221</v>
      </c>
      <c r="B1225">
        <v>18</v>
      </c>
      <c r="D1225" t="s">
        <v>8219</v>
      </c>
      <c r="E1225">
        <v>43</v>
      </c>
    </row>
    <row r="1226" spans="1:5" x14ac:dyDescent="0.3">
      <c r="A1226" t="s">
        <v>8221</v>
      </c>
      <c r="B1226">
        <v>10</v>
      </c>
      <c r="D1226" t="s">
        <v>8219</v>
      </c>
      <c r="E1226">
        <v>46</v>
      </c>
    </row>
    <row r="1227" spans="1:5" x14ac:dyDescent="0.3">
      <c r="A1227" t="s">
        <v>8221</v>
      </c>
      <c r="B1227">
        <v>0</v>
      </c>
      <c r="D1227" t="s">
        <v>8219</v>
      </c>
      <c r="E1227">
        <v>27</v>
      </c>
    </row>
    <row r="1228" spans="1:5" x14ac:dyDescent="0.3">
      <c r="A1228" t="s">
        <v>8221</v>
      </c>
      <c r="B1228">
        <v>14</v>
      </c>
      <c r="D1228" t="s">
        <v>8219</v>
      </c>
      <c r="E1228">
        <v>112</v>
      </c>
    </row>
    <row r="1229" spans="1:5" x14ac:dyDescent="0.3">
      <c r="A1229" t="s">
        <v>8221</v>
      </c>
      <c r="B1229">
        <v>2</v>
      </c>
      <c r="D1229" t="s">
        <v>8219</v>
      </c>
      <c r="E1229">
        <v>34</v>
      </c>
    </row>
    <row r="1230" spans="1:5" x14ac:dyDescent="0.3">
      <c r="A1230" t="s">
        <v>8221</v>
      </c>
      <c r="B1230">
        <v>1</v>
      </c>
      <c r="D1230" t="s">
        <v>8219</v>
      </c>
      <c r="E1230">
        <v>145</v>
      </c>
    </row>
    <row r="1231" spans="1:5" x14ac:dyDescent="0.3">
      <c r="A1231" t="s">
        <v>8221</v>
      </c>
      <c r="B1231">
        <v>3</v>
      </c>
      <c r="D1231" t="s">
        <v>8219</v>
      </c>
      <c r="E1231">
        <v>19</v>
      </c>
    </row>
    <row r="1232" spans="1:5" x14ac:dyDescent="0.3">
      <c r="A1232" t="s">
        <v>8221</v>
      </c>
      <c r="B1232">
        <v>0</v>
      </c>
      <c r="D1232" t="s">
        <v>8219</v>
      </c>
      <c r="E1232">
        <v>288</v>
      </c>
    </row>
    <row r="1233" spans="1:5" x14ac:dyDescent="0.3">
      <c r="A1233" t="s">
        <v>8221</v>
      </c>
      <c r="B1233">
        <v>2</v>
      </c>
      <c r="D1233" t="s">
        <v>8219</v>
      </c>
      <c r="E1233">
        <v>14</v>
      </c>
    </row>
    <row r="1234" spans="1:5" x14ac:dyDescent="0.3">
      <c r="A1234" t="s">
        <v>8221</v>
      </c>
      <c r="B1234">
        <v>0</v>
      </c>
      <c r="D1234" t="s">
        <v>8219</v>
      </c>
      <c r="E1234">
        <v>7</v>
      </c>
    </row>
    <row r="1235" spans="1:5" x14ac:dyDescent="0.3">
      <c r="A1235" t="s">
        <v>8221</v>
      </c>
      <c r="B1235">
        <v>12</v>
      </c>
      <c r="D1235" t="s">
        <v>8219</v>
      </c>
      <c r="E1235">
        <v>211</v>
      </c>
    </row>
    <row r="1236" spans="1:5" x14ac:dyDescent="0.3">
      <c r="A1236" t="s">
        <v>8221</v>
      </c>
      <c r="B1236">
        <v>1</v>
      </c>
      <c r="D1236" t="s">
        <v>8219</v>
      </c>
      <c r="E1236">
        <v>85</v>
      </c>
    </row>
    <row r="1237" spans="1:5" x14ac:dyDescent="0.3">
      <c r="A1237" t="s">
        <v>8221</v>
      </c>
      <c r="B1237">
        <v>8</v>
      </c>
      <c r="D1237" t="s">
        <v>8219</v>
      </c>
      <c r="E1237">
        <v>103</v>
      </c>
    </row>
    <row r="1238" spans="1:5" x14ac:dyDescent="0.3">
      <c r="A1238" t="s">
        <v>8221</v>
      </c>
      <c r="B1238">
        <v>2</v>
      </c>
      <c r="D1238" t="s">
        <v>8219</v>
      </c>
      <c r="E1238">
        <v>113</v>
      </c>
    </row>
    <row r="1239" spans="1:5" x14ac:dyDescent="0.3">
      <c r="A1239" t="s">
        <v>8221</v>
      </c>
      <c r="B1239">
        <v>31</v>
      </c>
      <c r="D1239" t="s">
        <v>8219</v>
      </c>
      <c r="E1239">
        <v>167</v>
      </c>
    </row>
    <row r="1240" spans="1:5" x14ac:dyDescent="0.3">
      <c r="A1240" t="s">
        <v>8221</v>
      </c>
      <c r="B1240">
        <v>5</v>
      </c>
      <c r="D1240" t="s">
        <v>8219</v>
      </c>
      <c r="E1240">
        <v>73</v>
      </c>
    </row>
    <row r="1241" spans="1:5" x14ac:dyDescent="0.3">
      <c r="A1241" t="s">
        <v>8221</v>
      </c>
      <c r="B1241">
        <v>1</v>
      </c>
      <c r="D1241" t="s">
        <v>8219</v>
      </c>
      <c r="E1241">
        <v>75</v>
      </c>
    </row>
    <row r="1242" spans="1:5" x14ac:dyDescent="0.3">
      <c r="A1242" t="s">
        <v>8221</v>
      </c>
      <c r="B1242">
        <v>12</v>
      </c>
      <c r="D1242" t="s">
        <v>8219</v>
      </c>
      <c r="E1242">
        <v>614</v>
      </c>
    </row>
    <row r="1243" spans="1:5" x14ac:dyDescent="0.3">
      <c r="A1243" t="s">
        <v>8221</v>
      </c>
      <c r="B1243">
        <v>4</v>
      </c>
      <c r="D1243" t="s">
        <v>8219</v>
      </c>
      <c r="E1243">
        <v>107</v>
      </c>
    </row>
    <row r="1244" spans="1:5" x14ac:dyDescent="0.3">
      <c r="A1244" t="s">
        <v>8221</v>
      </c>
      <c r="B1244">
        <v>0</v>
      </c>
      <c r="D1244" t="s">
        <v>8219</v>
      </c>
      <c r="E1244">
        <v>1224</v>
      </c>
    </row>
    <row r="1245" spans="1:5" x14ac:dyDescent="0.3">
      <c r="A1245" t="s">
        <v>8221</v>
      </c>
      <c r="B1245">
        <v>7</v>
      </c>
      <c r="D1245" t="s">
        <v>8219</v>
      </c>
      <c r="E1245">
        <v>104</v>
      </c>
    </row>
    <row r="1246" spans="1:5" x14ac:dyDescent="0.3">
      <c r="A1246" t="s">
        <v>8221</v>
      </c>
      <c r="B1246">
        <v>2</v>
      </c>
      <c r="D1246" t="s">
        <v>8219</v>
      </c>
      <c r="E1246">
        <v>79</v>
      </c>
    </row>
    <row r="1247" spans="1:5" x14ac:dyDescent="0.3">
      <c r="A1247" t="s">
        <v>8221</v>
      </c>
      <c r="B1247">
        <v>1</v>
      </c>
      <c r="D1247" t="s">
        <v>8219</v>
      </c>
      <c r="E1247">
        <v>157</v>
      </c>
    </row>
    <row r="1248" spans="1:5" x14ac:dyDescent="0.3">
      <c r="A1248" t="s">
        <v>8221</v>
      </c>
      <c r="B1248">
        <v>4</v>
      </c>
      <c r="D1248" t="s">
        <v>8219</v>
      </c>
      <c r="E1248">
        <v>50</v>
      </c>
    </row>
    <row r="1249" spans="1:5" x14ac:dyDescent="0.3">
      <c r="A1249" t="s">
        <v>8221</v>
      </c>
      <c r="B1249">
        <v>6</v>
      </c>
      <c r="D1249" t="s">
        <v>8219</v>
      </c>
      <c r="E1249">
        <v>64</v>
      </c>
    </row>
    <row r="1250" spans="1:5" x14ac:dyDescent="0.3">
      <c r="A1250" t="s">
        <v>8221</v>
      </c>
      <c r="B1250">
        <v>8</v>
      </c>
      <c r="D1250" t="s">
        <v>8219</v>
      </c>
      <c r="E1250">
        <v>200</v>
      </c>
    </row>
    <row r="1251" spans="1:5" x14ac:dyDescent="0.3">
      <c r="A1251" t="s">
        <v>8221</v>
      </c>
      <c r="B1251">
        <v>14</v>
      </c>
      <c r="D1251" t="s">
        <v>8219</v>
      </c>
      <c r="E1251">
        <v>22</v>
      </c>
    </row>
    <row r="1252" spans="1:5" x14ac:dyDescent="0.3">
      <c r="A1252" t="s">
        <v>8221</v>
      </c>
      <c r="B1252">
        <v>0</v>
      </c>
      <c r="D1252" t="s">
        <v>8219</v>
      </c>
      <c r="E1252">
        <v>163</v>
      </c>
    </row>
    <row r="1253" spans="1:5" x14ac:dyDescent="0.3">
      <c r="A1253" t="s">
        <v>8221</v>
      </c>
      <c r="B1253">
        <v>4</v>
      </c>
      <c r="D1253" t="s">
        <v>8219</v>
      </c>
      <c r="E1253">
        <v>77</v>
      </c>
    </row>
    <row r="1254" spans="1:5" x14ac:dyDescent="0.3">
      <c r="A1254" t="s">
        <v>8221</v>
      </c>
      <c r="B1254">
        <v>0</v>
      </c>
      <c r="D1254" t="s">
        <v>8219</v>
      </c>
      <c r="E1254">
        <v>89</v>
      </c>
    </row>
    <row r="1255" spans="1:5" x14ac:dyDescent="0.3">
      <c r="A1255" t="s">
        <v>8221</v>
      </c>
      <c r="B1255">
        <v>0</v>
      </c>
      <c r="D1255" t="s">
        <v>8219</v>
      </c>
      <c r="E1255">
        <v>3355</v>
      </c>
    </row>
    <row r="1256" spans="1:5" x14ac:dyDescent="0.3">
      <c r="A1256" t="s">
        <v>8221</v>
      </c>
      <c r="B1256">
        <v>1</v>
      </c>
      <c r="D1256" t="s">
        <v>8219</v>
      </c>
      <c r="E1256">
        <v>537</v>
      </c>
    </row>
    <row r="1257" spans="1:5" x14ac:dyDescent="0.3">
      <c r="A1257" t="s">
        <v>8221</v>
      </c>
      <c r="B1257">
        <v>1</v>
      </c>
      <c r="D1257" t="s">
        <v>8219</v>
      </c>
      <c r="E1257">
        <v>125</v>
      </c>
    </row>
    <row r="1258" spans="1:5" x14ac:dyDescent="0.3">
      <c r="A1258" t="s">
        <v>8221</v>
      </c>
      <c r="B1258">
        <v>1</v>
      </c>
      <c r="D1258" t="s">
        <v>8219</v>
      </c>
      <c r="E1258">
        <v>163</v>
      </c>
    </row>
    <row r="1259" spans="1:5" x14ac:dyDescent="0.3">
      <c r="A1259" t="s">
        <v>8221</v>
      </c>
      <c r="B1259">
        <v>1</v>
      </c>
      <c r="D1259" t="s">
        <v>8219</v>
      </c>
      <c r="E1259">
        <v>283</v>
      </c>
    </row>
    <row r="1260" spans="1:5" x14ac:dyDescent="0.3">
      <c r="A1260" t="s">
        <v>8221</v>
      </c>
      <c r="B1260">
        <v>4</v>
      </c>
      <c r="D1260" t="s">
        <v>8219</v>
      </c>
      <c r="E1260">
        <v>352</v>
      </c>
    </row>
    <row r="1261" spans="1:5" x14ac:dyDescent="0.3">
      <c r="A1261" t="s">
        <v>8221</v>
      </c>
      <c r="B1261">
        <v>0</v>
      </c>
      <c r="D1261" t="s">
        <v>8219</v>
      </c>
      <c r="E1261">
        <v>94</v>
      </c>
    </row>
    <row r="1262" spans="1:5" x14ac:dyDescent="0.3">
      <c r="A1262" t="s">
        <v>8221</v>
      </c>
      <c r="B1262">
        <v>0</v>
      </c>
      <c r="D1262" t="s">
        <v>8219</v>
      </c>
      <c r="E1262">
        <v>67</v>
      </c>
    </row>
    <row r="1263" spans="1:5" x14ac:dyDescent="0.3">
      <c r="A1263" t="s">
        <v>8221</v>
      </c>
      <c r="B1263">
        <v>2</v>
      </c>
      <c r="D1263" t="s">
        <v>8219</v>
      </c>
      <c r="E1263">
        <v>221</v>
      </c>
    </row>
    <row r="1264" spans="1:5" x14ac:dyDescent="0.3">
      <c r="A1264" t="s">
        <v>8221</v>
      </c>
      <c r="B1264">
        <v>24</v>
      </c>
      <c r="D1264" t="s">
        <v>8219</v>
      </c>
      <c r="E1264">
        <v>2165</v>
      </c>
    </row>
    <row r="1265" spans="1:5" x14ac:dyDescent="0.3">
      <c r="A1265" t="s">
        <v>8221</v>
      </c>
      <c r="B1265">
        <v>1</v>
      </c>
      <c r="D1265" t="s">
        <v>8219</v>
      </c>
      <c r="E1265">
        <v>179</v>
      </c>
    </row>
    <row r="1266" spans="1:5" x14ac:dyDescent="0.3">
      <c r="A1266" t="s">
        <v>8221</v>
      </c>
      <c r="B1266">
        <v>2</v>
      </c>
      <c r="D1266" t="s">
        <v>8219</v>
      </c>
      <c r="E1266">
        <v>123</v>
      </c>
    </row>
    <row r="1267" spans="1:5" x14ac:dyDescent="0.3">
      <c r="A1267" t="s">
        <v>8221</v>
      </c>
      <c r="B1267">
        <v>1</v>
      </c>
      <c r="D1267" t="s">
        <v>8219</v>
      </c>
      <c r="E1267">
        <v>1104</v>
      </c>
    </row>
    <row r="1268" spans="1:5" x14ac:dyDescent="0.3">
      <c r="A1268" t="s">
        <v>8221</v>
      </c>
      <c r="B1268">
        <v>37</v>
      </c>
      <c r="D1268" t="s">
        <v>8219</v>
      </c>
      <c r="E1268">
        <v>403</v>
      </c>
    </row>
    <row r="1269" spans="1:5" x14ac:dyDescent="0.3">
      <c r="A1269" t="s">
        <v>8221</v>
      </c>
      <c r="B1269">
        <v>5</v>
      </c>
      <c r="D1269" t="s">
        <v>8219</v>
      </c>
      <c r="E1269">
        <v>109</v>
      </c>
    </row>
    <row r="1270" spans="1:5" x14ac:dyDescent="0.3">
      <c r="A1270" t="s">
        <v>8221</v>
      </c>
      <c r="B1270">
        <v>4</v>
      </c>
      <c r="D1270" t="s">
        <v>8219</v>
      </c>
      <c r="E1270">
        <v>372</v>
      </c>
    </row>
    <row r="1271" spans="1:5" x14ac:dyDescent="0.3">
      <c r="A1271" t="s">
        <v>8221</v>
      </c>
      <c r="B1271">
        <v>16</v>
      </c>
      <c r="D1271" t="s">
        <v>8219</v>
      </c>
      <c r="E1271">
        <v>311</v>
      </c>
    </row>
    <row r="1272" spans="1:5" x14ac:dyDescent="0.3">
      <c r="A1272" t="s">
        <v>8221</v>
      </c>
      <c r="B1272">
        <v>9</v>
      </c>
      <c r="D1272" t="s">
        <v>8219</v>
      </c>
      <c r="E1272">
        <v>61</v>
      </c>
    </row>
    <row r="1273" spans="1:5" x14ac:dyDescent="0.3">
      <c r="A1273" t="s">
        <v>8221</v>
      </c>
      <c r="B1273">
        <v>0</v>
      </c>
      <c r="D1273" t="s">
        <v>8219</v>
      </c>
      <c r="E1273">
        <v>115</v>
      </c>
    </row>
    <row r="1274" spans="1:5" x14ac:dyDescent="0.3">
      <c r="A1274" t="s">
        <v>8221</v>
      </c>
      <c r="B1274">
        <v>40</v>
      </c>
      <c r="D1274" t="s">
        <v>8219</v>
      </c>
      <c r="E1274">
        <v>111</v>
      </c>
    </row>
    <row r="1275" spans="1:5" x14ac:dyDescent="0.3">
      <c r="A1275" t="s">
        <v>8221</v>
      </c>
      <c r="B1275">
        <v>0</v>
      </c>
      <c r="D1275" t="s">
        <v>8219</v>
      </c>
      <c r="E1275">
        <v>337</v>
      </c>
    </row>
    <row r="1276" spans="1:5" x14ac:dyDescent="0.3">
      <c r="A1276" t="s">
        <v>8221</v>
      </c>
      <c r="B1276">
        <v>2</v>
      </c>
      <c r="D1276" t="s">
        <v>8219</v>
      </c>
      <c r="E1276">
        <v>9</v>
      </c>
    </row>
    <row r="1277" spans="1:5" x14ac:dyDescent="0.3">
      <c r="A1277" t="s">
        <v>8221</v>
      </c>
      <c r="B1277">
        <v>1</v>
      </c>
      <c r="D1277" t="s">
        <v>8219</v>
      </c>
      <c r="E1277">
        <v>120</v>
      </c>
    </row>
    <row r="1278" spans="1:5" x14ac:dyDescent="0.3">
      <c r="A1278" t="s">
        <v>8221</v>
      </c>
      <c r="B1278">
        <v>9</v>
      </c>
      <c r="D1278" t="s">
        <v>8219</v>
      </c>
      <c r="E1278">
        <v>102</v>
      </c>
    </row>
    <row r="1279" spans="1:5" x14ac:dyDescent="0.3">
      <c r="A1279" t="s">
        <v>8221</v>
      </c>
      <c r="B1279">
        <v>34</v>
      </c>
      <c r="D1279" t="s">
        <v>8219</v>
      </c>
      <c r="E1279">
        <v>186</v>
      </c>
    </row>
    <row r="1280" spans="1:5" x14ac:dyDescent="0.3">
      <c r="A1280" t="s">
        <v>8221</v>
      </c>
      <c r="B1280">
        <v>23</v>
      </c>
      <c r="D1280" t="s">
        <v>8219</v>
      </c>
      <c r="E1280">
        <v>15</v>
      </c>
    </row>
    <row r="1281" spans="1:5" x14ac:dyDescent="0.3">
      <c r="A1281" t="s">
        <v>8221</v>
      </c>
      <c r="B1281">
        <v>19</v>
      </c>
      <c r="D1281" t="s">
        <v>8219</v>
      </c>
      <c r="E1281">
        <v>67</v>
      </c>
    </row>
    <row r="1282" spans="1:5" x14ac:dyDescent="0.3">
      <c r="A1282" t="s">
        <v>8221</v>
      </c>
      <c r="B1282">
        <v>50</v>
      </c>
      <c r="D1282" t="s">
        <v>8219</v>
      </c>
      <c r="E1282">
        <v>130</v>
      </c>
    </row>
    <row r="1283" spans="1:5" x14ac:dyDescent="0.3">
      <c r="A1283" t="s">
        <v>8221</v>
      </c>
      <c r="B1283">
        <v>12</v>
      </c>
      <c r="D1283" t="s">
        <v>8219</v>
      </c>
      <c r="E1283">
        <v>16</v>
      </c>
    </row>
    <row r="1284" spans="1:5" x14ac:dyDescent="0.3">
      <c r="A1284" t="s">
        <v>8221</v>
      </c>
      <c r="B1284">
        <v>8</v>
      </c>
      <c r="D1284" t="s">
        <v>8219</v>
      </c>
      <c r="E1284">
        <v>67</v>
      </c>
    </row>
    <row r="1285" spans="1:5" x14ac:dyDescent="0.3">
      <c r="A1285" t="s">
        <v>8221</v>
      </c>
      <c r="B1285">
        <v>9</v>
      </c>
      <c r="D1285" t="s">
        <v>8219</v>
      </c>
      <c r="E1285">
        <v>124</v>
      </c>
    </row>
    <row r="1286" spans="1:5" x14ac:dyDescent="0.3">
      <c r="A1286" t="s">
        <v>8221</v>
      </c>
      <c r="B1286">
        <v>43</v>
      </c>
      <c r="D1286" t="s">
        <v>8219</v>
      </c>
      <c r="E1286">
        <v>80</v>
      </c>
    </row>
    <row r="1287" spans="1:5" x14ac:dyDescent="0.3">
      <c r="A1287" t="s">
        <v>8221</v>
      </c>
      <c r="B1287">
        <v>28</v>
      </c>
      <c r="D1287" t="s">
        <v>8219</v>
      </c>
      <c r="E1287">
        <v>282</v>
      </c>
    </row>
    <row r="1288" spans="1:5" x14ac:dyDescent="0.3">
      <c r="A1288" t="s">
        <v>8221</v>
      </c>
      <c r="B1288">
        <v>4</v>
      </c>
      <c r="D1288" t="s">
        <v>8219</v>
      </c>
      <c r="E1288">
        <v>68</v>
      </c>
    </row>
    <row r="1289" spans="1:5" x14ac:dyDescent="0.3">
      <c r="A1289" t="s">
        <v>8221</v>
      </c>
      <c r="B1289">
        <v>24</v>
      </c>
      <c r="D1289" t="s">
        <v>8219</v>
      </c>
      <c r="E1289">
        <v>86</v>
      </c>
    </row>
    <row r="1290" spans="1:5" x14ac:dyDescent="0.3">
      <c r="A1290" t="s">
        <v>8221</v>
      </c>
      <c r="B1290">
        <v>2</v>
      </c>
      <c r="D1290" t="s">
        <v>8219</v>
      </c>
      <c r="E1290">
        <v>115</v>
      </c>
    </row>
    <row r="1291" spans="1:5" x14ac:dyDescent="0.3">
      <c r="A1291" t="s">
        <v>8221</v>
      </c>
      <c r="B1291">
        <v>2</v>
      </c>
      <c r="D1291" t="s">
        <v>8219</v>
      </c>
      <c r="E1291">
        <v>75</v>
      </c>
    </row>
    <row r="1292" spans="1:5" x14ac:dyDescent="0.3">
      <c r="A1292" t="s">
        <v>8221</v>
      </c>
      <c r="B1292">
        <v>20</v>
      </c>
      <c r="D1292" t="s">
        <v>8219</v>
      </c>
      <c r="E1292">
        <v>43</v>
      </c>
    </row>
    <row r="1293" spans="1:5" x14ac:dyDescent="0.3">
      <c r="A1293" t="s">
        <v>8221</v>
      </c>
      <c r="B1293">
        <v>1</v>
      </c>
      <c r="D1293" t="s">
        <v>8219</v>
      </c>
      <c r="E1293">
        <v>48</v>
      </c>
    </row>
    <row r="1294" spans="1:5" x14ac:dyDescent="0.3">
      <c r="A1294" t="s">
        <v>8221</v>
      </c>
      <c r="B1294">
        <v>1</v>
      </c>
      <c r="D1294" t="s">
        <v>8219</v>
      </c>
      <c r="E1294">
        <v>52</v>
      </c>
    </row>
    <row r="1295" spans="1:5" x14ac:dyDescent="0.3">
      <c r="A1295" t="s">
        <v>8221</v>
      </c>
      <c r="B1295">
        <v>4</v>
      </c>
      <c r="D1295" t="s">
        <v>8219</v>
      </c>
      <c r="E1295">
        <v>43</v>
      </c>
    </row>
    <row r="1296" spans="1:5" x14ac:dyDescent="0.3">
      <c r="A1296" t="s">
        <v>8221</v>
      </c>
      <c r="B1296">
        <v>1</v>
      </c>
      <c r="D1296" t="s">
        <v>8219</v>
      </c>
      <c r="E1296">
        <v>58</v>
      </c>
    </row>
    <row r="1297" spans="1:5" x14ac:dyDescent="0.3">
      <c r="A1297" t="s">
        <v>8221</v>
      </c>
      <c r="B1297">
        <v>1</v>
      </c>
      <c r="D1297" t="s">
        <v>8219</v>
      </c>
      <c r="E1297">
        <v>47</v>
      </c>
    </row>
    <row r="1298" spans="1:5" x14ac:dyDescent="0.3">
      <c r="A1298" t="s">
        <v>8221</v>
      </c>
      <c r="B1298">
        <v>13</v>
      </c>
      <c r="D1298" t="s">
        <v>8219</v>
      </c>
      <c r="E1298">
        <v>36</v>
      </c>
    </row>
    <row r="1299" spans="1:5" x14ac:dyDescent="0.3">
      <c r="A1299" t="s">
        <v>8221</v>
      </c>
      <c r="B1299">
        <v>1</v>
      </c>
      <c r="D1299" t="s">
        <v>8219</v>
      </c>
      <c r="E1299">
        <v>17</v>
      </c>
    </row>
    <row r="1300" spans="1:5" x14ac:dyDescent="0.3">
      <c r="A1300" t="s">
        <v>8221</v>
      </c>
      <c r="B1300">
        <v>1</v>
      </c>
      <c r="D1300" t="s">
        <v>8219</v>
      </c>
      <c r="E1300">
        <v>104</v>
      </c>
    </row>
    <row r="1301" spans="1:5" x14ac:dyDescent="0.3">
      <c r="A1301" t="s">
        <v>8221</v>
      </c>
      <c r="B1301">
        <v>0</v>
      </c>
      <c r="D1301" t="s">
        <v>8219</v>
      </c>
      <c r="E1301">
        <v>47</v>
      </c>
    </row>
    <row r="1302" spans="1:5" x14ac:dyDescent="0.3">
      <c r="A1302" t="s">
        <v>8221</v>
      </c>
      <c r="B1302">
        <v>3</v>
      </c>
      <c r="D1302" t="s">
        <v>8219</v>
      </c>
      <c r="E1302">
        <v>38</v>
      </c>
    </row>
    <row r="1303" spans="1:5" x14ac:dyDescent="0.3">
      <c r="A1303" t="s">
        <v>8221</v>
      </c>
      <c r="B1303">
        <v>14</v>
      </c>
      <c r="D1303" t="s">
        <v>8219</v>
      </c>
      <c r="E1303">
        <v>81</v>
      </c>
    </row>
    <row r="1304" spans="1:5" x14ac:dyDescent="0.3">
      <c r="A1304" t="s">
        <v>8221</v>
      </c>
      <c r="B1304">
        <v>2</v>
      </c>
      <c r="D1304" t="s">
        <v>8219</v>
      </c>
      <c r="E1304">
        <v>55</v>
      </c>
    </row>
    <row r="1305" spans="1:5" x14ac:dyDescent="0.3">
      <c r="A1305" t="s">
        <v>8221</v>
      </c>
      <c r="B1305">
        <v>5</v>
      </c>
      <c r="D1305" t="s">
        <v>8219</v>
      </c>
      <c r="E1305">
        <v>41</v>
      </c>
    </row>
    <row r="1306" spans="1:5" x14ac:dyDescent="0.3">
      <c r="A1306" t="s">
        <v>8221</v>
      </c>
      <c r="B1306">
        <v>14</v>
      </c>
      <c r="D1306" t="s">
        <v>8219</v>
      </c>
      <c r="E1306">
        <v>79</v>
      </c>
    </row>
    <row r="1307" spans="1:5" x14ac:dyDescent="0.3">
      <c r="A1307" t="s">
        <v>8221</v>
      </c>
      <c r="B1307">
        <v>9</v>
      </c>
      <c r="D1307" t="s">
        <v>8219</v>
      </c>
      <c r="E1307">
        <v>16</v>
      </c>
    </row>
    <row r="1308" spans="1:5" x14ac:dyDescent="0.3">
      <c r="A1308" t="s">
        <v>8221</v>
      </c>
      <c r="B1308">
        <v>8</v>
      </c>
      <c r="D1308" t="s">
        <v>8219</v>
      </c>
      <c r="E1308">
        <v>8</v>
      </c>
    </row>
    <row r="1309" spans="1:5" x14ac:dyDescent="0.3">
      <c r="A1309" t="s">
        <v>8221</v>
      </c>
      <c r="B1309">
        <v>7</v>
      </c>
      <c r="D1309" t="s">
        <v>8219</v>
      </c>
      <c r="E1309">
        <v>95</v>
      </c>
    </row>
    <row r="1310" spans="1:5" x14ac:dyDescent="0.3">
      <c r="A1310" t="s">
        <v>8221</v>
      </c>
      <c r="B1310">
        <v>0</v>
      </c>
      <c r="D1310" t="s">
        <v>8219</v>
      </c>
      <c r="E1310">
        <v>25</v>
      </c>
    </row>
    <row r="1311" spans="1:5" x14ac:dyDescent="0.3">
      <c r="A1311" t="s">
        <v>8221</v>
      </c>
      <c r="B1311">
        <v>84</v>
      </c>
      <c r="D1311" t="s">
        <v>8219</v>
      </c>
      <c r="E1311">
        <v>19</v>
      </c>
    </row>
    <row r="1312" spans="1:5" x14ac:dyDescent="0.3">
      <c r="A1312" t="s">
        <v>8221</v>
      </c>
      <c r="B1312">
        <v>11</v>
      </c>
      <c r="D1312" t="s">
        <v>8219</v>
      </c>
      <c r="E1312">
        <v>90</v>
      </c>
    </row>
    <row r="1313" spans="1:5" x14ac:dyDescent="0.3">
      <c r="A1313" t="s">
        <v>8221</v>
      </c>
      <c r="B1313">
        <v>1</v>
      </c>
      <c r="D1313" t="s">
        <v>8219</v>
      </c>
      <c r="E1313">
        <v>41</v>
      </c>
    </row>
    <row r="1314" spans="1:5" x14ac:dyDescent="0.3">
      <c r="A1314" t="s">
        <v>8221</v>
      </c>
      <c r="B1314">
        <v>4</v>
      </c>
      <c r="D1314" t="s">
        <v>8219</v>
      </c>
      <c r="E1314">
        <v>30</v>
      </c>
    </row>
    <row r="1315" spans="1:5" x14ac:dyDescent="0.3">
      <c r="A1315" t="s">
        <v>8221</v>
      </c>
      <c r="B1315">
        <v>10</v>
      </c>
      <c r="D1315" t="s">
        <v>8219</v>
      </c>
      <c r="E1315">
        <v>38</v>
      </c>
    </row>
    <row r="1316" spans="1:5" x14ac:dyDescent="0.3">
      <c r="A1316" t="s">
        <v>8221</v>
      </c>
      <c r="B1316">
        <v>16</v>
      </c>
      <c r="D1316" t="s">
        <v>8219</v>
      </c>
      <c r="E1316">
        <v>65</v>
      </c>
    </row>
    <row r="1317" spans="1:5" x14ac:dyDescent="0.3">
      <c r="A1317" t="s">
        <v>8221</v>
      </c>
      <c r="B1317">
        <v>2</v>
      </c>
      <c r="D1317" t="s">
        <v>8219</v>
      </c>
      <c r="E1317">
        <v>75</v>
      </c>
    </row>
    <row r="1318" spans="1:5" x14ac:dyDescent="0.3">
      <c r="A1318" t="s">
        <v>8221</v>
      </c>
      <c r="B1318">
        <v>5</v>
      </c>
      <c r="D1318" t="s">
        <v>8219</v>
      </c>
      <c r="E1318">
        <v>16</v>
      </c>
    </row>
    <row r="1319" spans="1:5" x14ac:dyDescent="0.3">
      <c r="A1319" t="s">
        <v>8221</v>
      </c>
      <c r="B1319">
        <v>1</v>
      </c>
      <c r="D1319" t="s">
        <v>8219</v>
      </c>
      <c r="E1319">
        <v>10</v>
      </c>
    </row>
    <row r="1320" spans="1:5" x14ac:dyDescent="0.3">
      <c r="A1320" t="s">
        <v>8221</v>
      </c>
      <c r="B1320">
        <v>31</v>
      </c>
      <c r="D1320" t="s">
        <v>8219</v>
      </c>
      <c r="E1320">
        <v>27</v>
      </c>
    </row>
    <row r="1321" spans="1:5" x14ac:dyDescent="0.3">
      <c r="A1321" t="s">
        <v>8221</v>
      </c>
      <c r="B1321">
        <v>0</v>
      </c>
      <c r="D1321" t="s">
        <v>8219</v>
      </c>
      <c r="E1321">
        <v>259</v>
      </c>
    </row>
    <row r="1322" spans="1:5" x14ac:dyDescent="0.3">
      <c r="A1322" t="s">
        <v>8221</v>
      </c>
      <c r="B1322">
        <v>2</v>
      </c>
      <c r="D1322" t="s">
        <v>8219</v>
      </c>
      <c r="E1322">
        <v>39</v>
      </c>
    </row>
    <row r="1323" spans="1:5" x14ac:dyDescent="0.3">
      <c r="A1323" t="s">
        <v>8221</v>
      </c>
      <c r="B1323">
        <v>7</v>
      </c>
      <c r="D1323" t="s">
        <v>8219</v>
      </c>
      <c r="E1323">
        <v>42</v>
      </c>
    </row>
    <row r="1324" spans="1:5" x14ac:dyDescent="0.3">
      <c r="A1324" t="s">
        <v>8221</v>
      </c>
      <c r="B1324">
        <v>16</v>
      </c>
      <c r="D1324" t="s">
        <v>8219</v>
      </c>
      <c r="E1324">
        <v>10</v>
      </c>
    </row>
    <row r="1325" spans="1:5" x14ac:dyDescent="0.3">
      <c r="A1325" t="s">
        <v>8221</v>
      </c>
      <c r="B1325">
        <v>4</v>
      </c>
      <c r="D1325" t="s">
        <v>8219</v>
      </c>
      <c r="E1325">
        <v>56</v>
      </c>
    </row>
    <row r="1326" spans="1:5" x14ac:dyDescent="0.3">
      <c r="A1326" t="s">
        <v>8221</v>
      </c>
      <c r="B1326">
        <v>4</v>
      </c>
      <c r="D1326" t="s">
        <v>8219</v>
      </c>
      <c r="E1326">
        <v>20</v>
      </c>
    </row>
    <row r="1327" spans="1:5" x14ac:dyDescent="0.3">
      <c r="A1327" t="s">
        <v>8221</v>
      </c>
      <c r="B1327">
        <v>4</v>
      </c>
      <c r="D1327" t="s">
        <v>8219</v>
      </c>
      <c r="E1327">
        <v>170</v>
      </c>
    </row>
    <row r="1328" spans="1:5" x14ac:dyDescent="0.3">
      <c r="A1328" t="s">
        <v>8221</v>
      </c>
      <c r="B1328">
        <v>3</v>
      </c>
      <c r="D1328" t="s">
        <v>8219</v>
      </c>
      <c r="E1328">
        <v>29</v>
      </c>
    </row>
    <row r="1329" spans="1:5" x14ac:dyDescent="0.3">
      <c r="A1329" t="s">
        <v>8221</v>
      </c>
      <c r="B1329">
        <v>36</v>
      </c>
      <c r="D1329" t="s">
        <v>8219</v>
      </c>
      <c r="E1329">
        <v>132</v>
      </c>
    </row>
    <row r="1330" spans="1:5" x14ac:dyDescent="0.3">
      <c r="A1330" t="s">
        <v>8221</v>
      </c>
      <c r="B1330">
        <v>1</v>
      </c>
      <c r="D1330" t="s">
        <v>8219</v>
      </c>
      <c r="E1330">
        <v>27</v>
      </c>
    </row>
    <row r="1331" spans="1:5" x14ac:dyDescent="0.3">
      <c r="A1331" t="s">
        <v>8221</v>
      </c>
      <c r="B1331">
        <v>7</v>
      </c>
      <c r="D1331" t="s">
        <v>8219</v>
      </c>
      <c r="E1331">
        <v>26</v>
      </c>
    </row>
    <row r="1332" spans="1:5" x14ac:dyDescent="0.3">
      <c r="A1332" t="s">
        <v>8221</v>
      </c>
      <c r="B1332">
        <v>27</v>
      </c>
      <c r="D1332" t="s">
        <v>8219</v>
      </c>
      <c r="E1332">
        <v>43</v>
      </c>
    </row>
    <row r="1333" spans="1:5" x14ac:dyDescent="0.3">
      <c r="A1333" t="s">
        <v>8221</v>
      </c>
      <c r="B1333">
        <v>1</v>
      </c>
      <c r="D1333" t="s">
        <v>8219</v>
      </c>
      <c r="E1333">
        <v>80</v>
      </c>
    </row>
    <row r="1334" spans="1:5" x14ac:dyDescent="0.3">
      <c r="A1334" t="s">
        <v>8221</v>
      </c>
      <c r="B1334">
        <v>0</v>
      </c>
      <c r="D1334" t="s">
        <v>8219</v>
      </c>
      <c r="E1334">
        <v>33</v>
      </c>
    </row>
    <row r="1335" spans="1:5" x14ac:dyDescent="0.3">
      <c r="A1335" t="s">
        <v>8221</v>
      </c>
      <c r="B1335">
        <v>1</v>
      </c>
      <c r="D1335" t="s">
        <v>8219</v>
      </c>
      <c r="E1335">
        <v>71</v>
      </c>
    </row>
    <row r="1336" spans="1:5" x14ac:dyDescent="0.3">
      <c r="A1336" t="s">
        <v>8221</v>
      </c>
      <c r="B1336">
        <v>3</v>
      </c>
      <c r="D1336" t="s">
        <v>8219</v>
      </c>
      <c r="E1336">
        <v>81</v>
      </c>
    </row>
    <row r="1337" spans="1:5" x14ac:dyDescent="0.3">
      <c r="A1337" t="s">
        <v>8221</v>
      </c>
      <c r="B1337">
        <v>3</v>
      </c>
      <c r="D1337" t="s">
        <v>8219</v>
      </c>
      <c r="E1337">
        <v>76</v>
      </c>
    </row>
    <row r="1338" spans="1:5" x14ac:dyDescent="0.3">
      <c r="A1338" t="s">
        <v>8221</v>
      </c>
      <c r="B1338">
        <v>3</v>
      </c>
      <c r="D1338" t="s">
        <v>8219</v>
      </c>
      <c r="E1338">
        <v>48</v>
      </c>
    </row>
    <row r="1339" spans="1:5" x14ac:dyDescent="0.3">
      <c r="A1339" t="s">
        <v>8221</v>
      </c>
      <c r="B1339">
        <v>0</v>
      </c>
      <c r="D1339" t="s">
        <v>8219</v>
      </c>
      <c r="E1339">
        <v>61</v>
      </c>
    </row>
    <row r="1340" spans="1:5" x14ac:dyDescent="0.3">
      <c r="A1340" t="s">
        <v>8221</v>
      </c>
      <c r="B1340">
        <v>6</v>
      </c>
      <c r="D1340" t="s">
        <v>8219</v>
      </c>
      <c r="E1340">
        <v>60</v>
      </c>
    </row>
    <row r="1341" spans="1:5" x14ac:dyDescent="0.3">
      <c r="A1341" t="s">
        <v>8221</v>
      </c>
      <c r="B1341">
        <v>17</v>
      </c>
      <c r="D1341" t="s">
        <v>8219</v>
      </c>
      <c r="E1341">
        <v>136</v>
      </c>
    </row>
    <row r="1342" spans="1:5" x14ac:dyDescent="0.3">
      <c r="A1342" t="s">
        <v>8221</v>
      </c>
      <c r="B1342">
        <v>40</v>
      </c>
      <c r="D1342" t="s">
        <v>8219</v>
      </c>
      <c r="E1342">
        <v>14</v>
      </c>
    </row>
    <row r="1343" spans="1:5" x14ac:dyDescent="0.3">
      <c r="A1343" t="s">
        <v>8221</v>
      </c>
      <c r="B1343">
        <v>3</v>
      </c>
      <c r="D1343" t="s">
        <v>8219</v>
      </c>
      <c r="E1343">
        <v>78</v>
      </c>
    </row>
    <row r="1344" spans="1:5" x14ac:dyDescent="0.3">
      <c r="A1344" t="s">
        <v>8221</v>
      </c>
      <c r="B1344">
        <v>1</v>
      </c>
      <c r="D1344" t="s">
        <v>8219</v>
      </c>
      <c r="E1344">
        <v>4</v>
      </c>
    </row>
    <row r="1345" spans="1:5" x14ac:dyDescent="0.3">
      <c r="A1345" t="s">
        <v>8221</v>
      </c>
      <c r="B1345">
        <v>2</v>
      </c>
      <c r="D1345" t="s">
        <v>8219</v>
      </c>
      <c r="E1345">
        <v>11</v>
      </c>
    </row>
    <row r="1346" spans="1:5" x14ac:dyDescent="0.3">
      <c r="A1346" t="s">
        <v>8221</v>
      </c>
      <c r="B1346">
        <v>7</v>
      </c>
      <c r="D1346" t="s">
        <v>8219</v>
      </c>
      <c r="E1346">
        <v>185</v>
      </c>
    </row>
    <row r="1347" spans="1:5" x14ac:dyDescent="0.3">
      <c r="A1347" t="s">
        <v>8221</v>
      </c>
      <c r="B1347">
        <v>14</v>
      </c>
      <c r="D1347" t="s">
        <v>8219</v>
      </c>
      <c r="E1347">
        <v>59</v>
      </c>
    </row>
    <row r="1348" spans="1:5" x14ac:dyDescent="0.3">
      <c r="A1348" t="s">
        <v>8221</v>
      </c>
      <c r="B1348">
        <v>0</v>
      </c>
      <c r="D1348" t="s">
        <v>8219</v>
      </c>
      <c r="E1348">
        <v>27</v>
      </c>
    </row>
    <row r="1349" spans="1:5" x14ac:dyDescent="0.3">
      <c r="A1349" t="s">
        <v>8221</v>
      </c>
      <c r="B1349">
        <v>0</v>
      </c>
      <c r="D1349" t="s">
        <v>8219</v>
      </c>
      <c r="E1349">
        <v>63</v>
      </c>
    </row>
    <row r="1350" spans="1:5" x14ac:dyDescent="0.3">
      <c r="A1350" t="s">
        <v>8221</v>
      </c>
      <c r="B1350">
        <v>1</v>
      </c>
      <c r="D1350" t="s">
        <v>8219</v>
      </c>
      <c r="E1350">
        <v>13</v>
      </c>
    </row>
    <row r="1351" spans="1:5" x14ac:dyDescent="0.3">
      <c r="A1351" t="s">
        <v>8221</v>
      </c>
      <c r="B1351">
        <v>12</v>
      </c>
      <c r="D1351" t="s">
        <v>8219</v>
      </c>
      <c r="E1351">
        <v>13</v>
      </c>
    </row>
    <row r="1352" spans="1:5" x14ac:dyDescent="0.3">
      <c r="A1352" t="s">
        <v>8221</v>
      </c>
      <c r="B1352">
        <v>12</v>
      </c>
      <c r="D1352" t="s">
        <v>8219</v>
      </c>
      <c r="E1352">
        <v>57</v>
      </c>
    </row>
    <row r="1353" spans="1:5" x14ac:dyDescent="0.3">
      <c r="A1353" t="s">
        <v>8221</v>
      </c>
      <c r="B1353">
        <v>23</v>
      </c>
      <c r="D1353" t="s">
        <v>8219</v>
      </c>
      <c r="E1353">
        <v>61</v>
      </c>
    </row>
    <row r="1354" spans="1:5" x14ac:dyDescent="0.3">
      <c r="A1354" t="s">
        <v>8221</v>
      </c>
      <c r="B1354">
        <v>0</v>
      </c>
      <c r="D1354" t="s">
        <v>8219</v>
      </c>
      <c r="E1354">
        <v>65</v>
      </c>
    </row>
    <row r="1355" spans="1:5" x14ac:dyDescent="0.3">
      <c r="A1355" t="s">
        <v>8221</v>
      </c>
      <c r="B1355">
        <v>10</v>
      </c>
      <c r="D1355" t="s">
        <v>8219</v>
      </c>
      <c r="E1355">
        <v>134</v>
      </c>
    </row>
    <row r="1356" spans="1:5" x14ac:dyDescent="0.3">
      <c r="A1356" t="s">
        <v>8221</v>
      </c>
      <c r="B1356">
        <v>5</v>
      </c>
      <c r="D1356" t="s">
        <v>8219</v>
      </c>
      <c r="E1356">
        <v>37</v>
      </c>
    </row>
    <row r="1357" spans="1:5" x14ac:dyDescent="0.3">
      <c r="A1357" t="s">
        <v>8221</v>
      </c>
      <c r="B1357">
        <v>1</v>
      </c>
      <c r="D1357" t="s">
        <v>8219</v>
      </c>
      <c r="E1357">
        <v>37</v>
      </c>
    </row>
    <row r="1358" spans="1:5" x14ac:dyDescent="0.3">
      <c r="A1358" t="s">
        <v>8221</v>
      </c>
      <c r="B1358">
        <v>2</v>
      </c>
      <c r="D1358" t="s">
        <v>8219</v>
      </c>
      <c r="E1358">
        <v>150</v>
      </c>
    </row>
    <row r="1359" spans="1:5" x14ac:dyDescent="0.3">
      <c r="A1359" t="s">
        <v>8221</v>
      </c>
      <c r="B1359">
        <v>2</v>
      </c>
      <c r="D1359" t="s">
        <v>8219</v>
      </c>
      <c r="E1359">
        <v>56</v>
      </c>
    </row>
    <row r="1360" spans="1:5" x14ac:dyDescent="0.3">
      <c r="A1360" t="s">
        <v>8221</v>
      </c>
      <c r="B1360">
        <v>0</v>
      </c>
      <c r="D1360" t="s">
        <v>8219</v>
      </c>
      <c r="E1360">
        <v>18</v>
      </c>
    </row>
    <row r="1361" spans="1:5" x14ac:dyDescent="0.3">
      <c r="A1361" t="s">
        <v>8221</v>
      </c>
      <c r="B1361">
        <v>13</v>
      </c>
      <c r="D1361" t="s">
        <v>8219</v>
      </c>
      <c r="E1361">
        <v>60</v>
      </c>
    </row>
    <row r="1362" spans="1:5" x14ac:dyDescent="0.3">
      <c r="A1362" t="s">
        <v>8221</v>
      </c>
      <c r="B1362">
        <v>0</v>
      </c>
      <c r="D1362" t="s">
        <v>8219</v>
      </c>
      <c r="E1362">
        <v>67</v>
      </c>
    </row>
    <row r="1363" spans="1:5" x14ac:dyDescent="0.3">
      <c r="A1363" t="s">
        <v>8221</v>
      </c>
      <c r="B1363">
        <v>1</v>
      </c>
      <c r="D1363" t="s">
        <v>8219</v>
      </c>
      <c r="E1363">
        <v>35</v>
      </c>
    </row>
    <row r="1364" spans="1:5" x14ac:dyDescent="0.3">
      <c r="A1364" t="s">
        <v>8221</v>
      </c>
      <c r="B1364">
        <v>5</v>
      </c>
      <c r="D1364" t="s">
        <v>8219</v>
      </c>
      <c r="E1364">
        <v>34</v>
      </c>
    </row>
    <row r="1365" spans="1:5" x14ac:dyDescent="0.3">
      <c r="A1365" t="s">
        <v>8221</v>
      </c>
      <c r="B1365">
        <v>2</v>
      </c>
      <c r="D1365" t="s">
        <v>8219</v>
      </c>
      <c r="E1365">
        <v>36</v>
      </c>
    </row>
    <row r="1366" spans="1:5" x14ac:dyDescent="0.3">
      <c r="A1366" t="s">
        <v>8221</v>
      </c>
      <c r="B1366">
        <v>0</v>
      </c>
      <c r="D1366" t="s">
        <v>8219</v>
      </c>
      <c r="E1366">
        <v>18</v>
      </c>
    </row>
    <row r="1367" spans="1:5" x14ac:dyDescent="0.3">
      <c r="A1367" t="s">
        <v>8221</v>
      </c>
      <c r="B1367">
        <v>32</v>
      </c>
      <c r="D1367" t="s">
        <v>8219</v>
      </c>
      <c r="E1367">
        <v>25</v>
      </c>
    </row>
    <row r="1368" spans="1:5" x14ac:dyDescent="0.3">
      <c r="A1368" t="s">
        <v>8221</v>
      </c>
      <c r="B1368">
        <v>1</v>
      </c>
      <c r="D1368" t="s">
        <v>8219</v>
      </c>
      <c r="E1368">
        <v>21</v>
      </c>
    </row>
    <row r="1369" spans="1:5" x14ac:dyDescent="0.3">
      <c r="A1369" t="s">
        <v>8221</v>
      </c>
      <c r="B1369">
        <v>1</v>
      </c>
      <c r="D1369" t="s">
        <v>8219</v>
      </c>
      <c r="E1369">
        <v>151</v>
      </c>
    </row>
    <row r="1370" spans="1:5" x14ac:dyDescent="0.3">
      <c r="A1370" t="s">
        <v>8221</v>
      </c>
      <c r="B1370">
        <v>1</v>
      </c>
      <c r="D1370" t="s">
        <v>8219</v>
      </c>
      <c r="E1370">
        <v>489</v>
      </c>
    </row>
    <row r="1371" spans="1:5" x14ac:dyDescent="0.3">
      <c r="A1371" t="s">
        <v>8221</v>
      </c>
      <c r="B1371">
        <v>0</v>
      </c>
      <c r="D1371" t="s">
        <v>8219</v>
      </c>
      <c r="E1371">
        <v>50</v>
      </c>
    </row>
    <row r="1372" spans="1:5" x14ac:dyDescent="0.3">
      <c r="A1372" t="s">
        <v>8221</v>
      </c>
      <c r="B1372">
        <v>0</v>
      </c>
      <c r="D1372" t="s">
        <v>8219</v>
      </c>
      <c r="E1372">
        <v>321</v>
      </c>
    </row>
    <row r="1373" spans="1:5" x14ac:dyDescent="0.3">
      <c r="A1373" t="s">
        <v>8221</v>
      </c>
      <c r="B1373">
        <v>8</v>
      </c>
      <c r="D1373" t="s">
        <v>8219</v>
      </c>
      <c r="E1373">
        <v>1762</v>
      </c>
    </row>
    <row r="1374" spans="1:5" x14ac:dyDescent="0.3">
      <c r="A1374" t="s">
        <v>8221</v>
      </c>
      <c r="B1374">
        <v>0</v>
      </c>
      <c r="D1374" t="s">
        <v>8219</v>
      </c>
      <c r="E1374">
        <v>385</v>
      </c>
    </row>
    <row r="1375" spans="1:5" x14ac:dyDescent="0.3">
      <c r="A1375" t="s">
        <v>8221</v>
      </c>
      <c r="B1375">
        <v>1</v>
      </c>
      <c r="D1375" t="s">
        <v>8219</v>
      </c>
      <c r="E1375">
        <v>398</v>
      </c>
    </row>
    <row r="1376" spans="1:5" x14ac:dyDescent="0.3">
      <c r="A1376" t="s">
        <v>8221</v>
      </c>
      <c r="B1376">
        <v>16</v>
      </c>
      <c r="D1376" t="s">
        <v>8219</v>
      </c>
      <c r="E1376">
        <v>304</v>
      </c>
    </row>
    <row r="1377" spans="1:5" x14ac:dyDescent="0.3">
      <c r="A1377" t="s">
        <v>8221</v>
      </c>
      <c r="B1377">
        <v>12</v>
      </c>
      <c r="D1377" t="s">
        <v>8219</v>
      </c>
      <c r="E1377">
        <v>676</v>
      </c>
    </row>
    <row r="1378" spans="1:5" x14ac:dyDescent="0.3">
      <c r="A1378" t="s">
        <v>8221</v>
      </c>
      <c r="B1378">
        <v>4</v>
      </c>
      <c r="D1378" t="s">
        <v>8219</v>
      </c>
      <c r="E1378">
        <v>577</v>
      </c>
    </row>
    <row r="1379" spans="1:5" x14ac:dyDescent="0.3">
      <c r="A1379" t="s">
        <v>8221</v>
      </c>
      <c r="B1379">
        <v>2</v>
      </c>
      <c r="D1379" t="s">
        <v>8219</v>
      </c>
      <c r="E1379">
        <v>3663</v>
      </c>
    </row>
    <row r="1380" spans="1:5" x14ac:dyDescent="0.3">
      <c r="A1380" t="s">
        <v>8221</v>
      </c>
      <c r="B1380">
        <v>3</v>
      </c>
      <c r="D1380" t="s">
        <v>8219</v>
      </c>
      <c r="E1380">
        <v>294</v>
      </c>
    </row>
    <row r="1381" spans="1:5" x14ac:dyDescent="0.3">
      <c r="A1381" t="s">
        <v>8221</v>
      </c>
      <c r="B1381">
        <v>0</v>
      </c>
      <c r="D1381" t="s">
        <v>8219</v>
      </c>
      <c r="E1381">
        <v>28</v>
      </c>
    </row>
    <row r="1382" spans="1:5" x14ac:dyDescent="0.3">
      <c r="A1382" t="s">
        <v>8221</v>
      </c>
      <c r="B1382">
        <v>3</v>
      </c>
      <c r="D1382" t="s">
        <v>8219</v>
      </c>
      <c r="E1382">
        <v>100</v>
      </c>
    </row>
    <row r="1383" spans="1:5" x14ac:dyDescent="0.3">
      <c r="A1383" t="s">
        <v>8221</v>
      </c>
      <c r="B1383">
        <v>4</v>
      </c>
      <c r="D1383" t="s">
        <v>8219</v>
      </c>
      <c r="E1383">
        <v>72</v>
      </c>
    </row>
    <row r="1384" spans="1:5" x14ac:dyDescent="0.3">
      <c r="A1384" t="s">
        <v>8221</v>
      </c>
      <c r="B1384">
        <v>2</v>
      </c>
      <c r="D1384" t="s">
        <v>8219</v>
      </c>
      <c r="E1384">
        <v>238</v>
      </c>
    </row>
    <row r="1385" spans="1:5" x14ac:dyDescent="0.3">
      <c r="A1385" t="s">
        <v>8221</v>
      </c>
      <c r="B1385">
        <v>10</v>
      </c>
      <c r="D1385" t="s">
        <v>8219</v>
      </c>
      <c r="E1385">
        <v>159</v>
      </c>
    </row>
    <row r="1386" spans="1:5" x14ac:dyDescent="0.3">
      <c r="A1386" t="s">
        <v>8221</v>
      </c>
      <c r="B1386">
        <v>11</v>
      </c>
      <c r="D1386" t="s">
        <v>8219</v>
      </c>
      <c r="E1386">
        <v>77</v>
      </c>
    </row>
    <row r="1387" spans="1:5" x14ac:dyDescent="0.3">
      <c r="A1387" t="s">
        <v>8221</v>
      </c>
      <c r="B1387">
        <v>6</v>
      </c>
      <c r="D1387" t="s">
        <v>8219</v>
      </c>
      <c r="E1387">
        <v>53</v>
      </c>
    </row>
    <row r="1388" spans="1:5" x14ac:dyDescent="0.3">
      <c r="A1388" t="s">
        <v>8221</v>
      </c>
      <c r="B1388">
        <v>2</v>
      </c>
      <c r="D1388" t="s">
        <v>8219</v>
      </c>
      <c r="E1388">
        <v>1251</v>
      </c>
    </row>
    <row r="1389" spans="1:5" x14ac:dyDescent="0.3">
      <c r="A1389" t="s">
        <v>8221</v>
      </c>
      <c r="B1389">
        <v>6</v>
      </c>
      <c r="D1389" t="s">
        <v>8219</v>
      </c>
      <c r="E1389">
        <v>465</v>
      </c>
    </row>
    <row r="1390" spans="1:5" x14ac:dyDescent="0.3">
      <c r="A1390" t="s">
        <v>8221</v>
      </c>
      <c r="B1390">
        <v>8</v>
      </c>
      <c r="D1390" t="s">
        <v>8219</v>
      </c>
      <c r="E1390">
        <v>74</v>
      </c>
    </row>
    <row r="1391" spans="1:5" x14ac:dyDescent="0.3">
      <c r="A1391" t="s">
        <v>8221</v>
      </c>
      <c r="B1391">
        <v>37</v>
      </c>
      <c r="D1391" t="s">
        <v>8219</v>
      </c>
      <c r="E1391">
        <v>62</v>
      </c>
    </row>
    <row r="1392" spans="1:5" x14ac:dyDescent="0.3">
      <c r="A1392" t="s">
        <v>8221</v>
      </c>
      <c r="B1392">
        <v>11</v>
      </c>
      <c r="D1392" t="s">
        <v>8219</v>
      </c>
      <c r="E1392">
        <v>3468</v>
      </c>
    </row>
    <row r="1393" spans="1:5" x14ac:dyDescent="0.3">
      <c r="A1393" t="s">
        <v>8221</v>
      </c>
      <c r="B1393">
        <v>0</v>
      </c>
      <c r="D1393" t="s">
        <v>8219</v>
      </c>
      <c r="E1393">
        <v>52</v>
      </c>
    </row>
    <row r="1394" spans="1:5" x14ac:dyDescent="0.3">
      <c r="A1394" t="s">
        <v>8221</v>
      </c>
      <c r="B1394">
        <v>10</v>
      </c>
      <c r="D1394" t="s">
        <v>8219</v>
      </c>
      <c r="E1394">
        <v>50</v>
      </c>
    </row>
    <row r="1395" spans="1:5" x14ac:dyDescent="0.3">
      <c r="A1395" t="s">
        <v>8221</v>
      </c>
      <c r="B1395">
        <v>6</v>
      </c>
      <c r="D1395" t="s">
        <v>8219</v>
      </c>
      <c r="E1395">
        <v>45</v>
      </c>
    </row>
    <row r="1396" spans="1:5" x14ac:dyDescent="0.3">
      <c r="A1396" t="s">
        <v>8221</v>
      </c>
      <c r="B1396">
        <v>8</v>
      </c>
      <c r="D1396" t="s">
        <v>8219</v>
      </c>
      <c r="E1396">
        <v>21</v>
      </c>
    </row>
    <row r="1397" spans="1:5" x14ac:dyDescent="0.3">
      <c r="A1397" t="s">
        <v>8221</v>
      </c>
      <c r="B1397">
        <v>6</v>
      </c>
      <c r="D1397" t="s">
        <v>8219</v>
      </c>
      <c r="E1397">
        <v>100</v>
      </c>
    </row>
    <row r="1398" spans="1:5" x14ac:dyDescent="0.3">
      <c r="A1398" t="s">
        <v>8221</v>
      </c>
      <c r="B1398">
        <v>7</v>
      </c>
      <c r="D1398" t="s">
        <v>8219</v>
      </c>
      <c r="E1398">
        <v>81</v>
      </c>
    </row>
    <row r="1399" spans="1:5" x14ac:dyDescent="0.3">
      <c r="A1399" t="s">
        <v>8221</v>
      </c>
      <c r="B1399">
        <v>7</v>
      </c>
      <c r="D1399" t="s">
        <v>8219</v>
      </c>
      <c r="E1399">
        <v>286</v>
      </c>
    </row>
    <row r="1400" spans="1:5" x14ac:dyDescent="0.3">
      <c r="A1400" t="s">
        <v>8221</v>
      </c>
      <c r="B1400">
        <v>5</v>
      </c>
      <c r="D1400" t="s">
        <v>8219</v>
      </c>
      <c r="E1400">
        <v>42</v>
      </c>
    </row>
    <row r="1401" spans="1:5" x14ac:dyDescent="0.3">
      <c r="A1401" t="s">
        <v>8221</v>
      </c>
      <c r="B1401">
        <v>46</v>
      </c>
      <c r="D1401" t="s">
        <v>8219</v>
      </c>
      <c r="E1401">
        <v>199</v>
      </c>
    </row>
    <row r="1402" spans="1:5" x14ac:dyDescent="0.3">
      <c r="A1402" t="s">
        <v>8221</v>
      </c>
      <c r="B1402">
        <v>10</v>
      </c>
      <c r="D1402" t="s">
        <v>8219</v>
      </c>
      <c r="E1402">
        <v>25</v>
      </c>
    </row>
    <row r="1403" spans="1:5" x14ac:dyDescent="0.3">
      <c r="A1403" t="s">
        <v>8221</v>
      </c>
      <c r="B1403">
        <v>19</v>
      </c>
      <c r="D1403" t="s">
        <v>8219</v>
      </c>
      <c r="E1403">
        <v>84</v>
      </c>
    </row>
    <row r="1404" spans="1:5" x14ac:dyDescent="0.3">
      <c r="A1404" t="s">
        <v>8221</v>
      </c>
      <c r="B1404">
        <v>13</v>
      </c>
      <c r="D1404" t="s">
        <v>8219</v>
      </c>
      <c r="E1404">
        <v>50</v>
      </c>
    </row>
    <row r="1405" spans="1:5" x14ac:dyDescent="0.3">
      <c r="A1405" t="s">
        <v>8221</v>
      </c>
      <c r="B1405">
        <v>13</v>
      </c>
      <c r="D1405" t="s">
        <v>8219</v>
      </c>
      <c r="E1405">
        <v>26</v>
      </c>
    </row>
    <row r="1406" spans="1:5" x14ac:dyDescent="0.3">
      <c r="A1406" t="s">
        <v>8221</v>
      </c>
      <c r="B1406">
        <v>4</v>
      </c>
      <c r="D1406" t="s">
        <v>8219</v>
      </c>
      <c r="E1406">
        <v>14</v>
      </c>
    </row>
    <row r="1407" spans="1:5" x14ac:dyDescent="0.3">
      <c r="A1407" t="s">
        <v>8221</v>
      </c>
      <c r="B1407">
        <v>0</v>
      </c>
      <c r="D1407" t="s">
        <v>8219</v>
      </c>
      <c r="E1407">
        <v>49</v>
      </c>
    </row>
    <row r="1408" spans="1:5" x14ac:dyDescent="0.3">
      <c r="A1408" t="s">
        <v>8221</v>
      </c>
      <c r="B1408">
        <v>3</v>
      </c>
      <c r="D1408" t="s">
        <v>8219</v>
      </c>
      <c r="E1408">
        <v>69</v>
      </c>
    </row>
    <row r="1409" spans="1:5" x14ac:dyDescent="0.3">
      <c r="A1409" t="s">
        <v>8221</v>
      </c>
      <c r="B1409">
        <v>1</v>
      </c>
      <c r="D1409" t="s">
        <v>8219</v>
      </c>
      <c r="E1409">
        <v>60</v>
      </c>
    </row>
    <row r="1410" spans="1:5" x14ac:dyDescent="0.3">
      <c r="A1410" t="s">
        <v>8221</v>
      </c>
      <c r="B1410">
        <v>9</v>
      </c>
      <c r="D1410" t="s">
        <v>8219</v>
      </c>
      <c r="E1410">
        <v>80</v>
      </c>
    </row>
    <row r="1411" spans="1:5" x14ac:dyDescent="0.3">
      <c r="A1411" t="s">
        <v>8221</v>
      </c>
      <c r="B1411">
        <v>1</v>
      </c>
      <c r="D1411" t="s">
        <v>8219</v>
      </c>
      <c r="E1411">
        <v>56</v>
      </c>
    </row>
    <row r="1412" spans="1:5" x14ac:dyDescent="0.3">
      <c r="A1412" t="s">
        <v>8221</v>
      </c>
      <c r="B1412">
        <v>1</v>
      </c>
      <c r="D1412" t="s">
        <v>8219</v>
      </c>
      <c r="E1412">
        <v>104</v>
      </c>
    </row>
    <row r="1413" spans="1:5" x14ac:dyDescent="0.3">
      <c r="A1413" t="s">
        <v>8221</v>
      </c>
      <c r="B1413">
        <v>4</v>
      </c>
      <c r="D1413" t="s">
        <v>8219</v>
      </c>
      <c r="E1413">
        <v>46</v>
      </c>
    </row>
    <row r="1414" spans="1:5" x14ac:dyDescent="0.3">
      <c r="A1414" t="s">
        <v>8221</v>
      </c>
      <c r="B1414">
        <v>17</v>
      </c>
      <c r="D1414" t="s">
        <v>8219</v>
      </c>
      <c r="E1414">
        <v>206</v>
      </c>
    </row>
    <row r="1415" spans="1:5" x14ac:dyDescent="0.3">
      <c r="A1415" t="s">
        <v>8221</v>
      </c>
      <c r="B1415">
        <v>0</v>
      </c>
      <c r="D1415" t="s">
        <v>8219</v>
      </c>
      <c r="E1415">
        <v>18</v>
      </c>
    </row>
    <row r="1416" spans="1:5" x14ac:dyDescent="0.3">
      <c r="A1416" t="s">
        <v>8221</v>
      </c>
      <c r="B1416">
        <v>12</v>
      </c>
      <c r="D1416" t="s">
        <v>8219</v>
      </c>
      <c r="E1416">
        <v>28</v>
      </c>
    </row>
    <row r="1417" spans="1:5" x14ac:dyDescent="0.3">
      <c r="A1417" t="s">
        <v>8221</v>
      </c>
      <c r="B1417">
        <v>14</v>
      </c>
      <c r="D1417" t="s">
        <v>8219</v>
      </c>
      <c r="E1417">
        <v>11</v>
      </c>
    </row>
    <row r="1418" spans="1:5" x14ac:dyDescent="0.3">
      <c r="A1418" t="s">
        <v>8221</v>
      </c>
      <c r="B1418">
        <v>1</v>
      </c>
      <c r="D1418" t="s">
        <v>8219</v>
      </c>
      <c r="E1418">
        <v>263</v>
      </c>
    </row>
    <row r="1419" spans="1:5" x14ac:dyDescent="0.3">
      <c r="A1419" t="s">
        <v>8221</v>
      </c>
      <c r="B1419">
        <v>14</v>
      </c>
      <c r="D1419" t="s">
        <v>8219</v>
      </c>
      <c r="E1419">
        <v>394</v>
      </c>
    </row>
    <row r="1420" spans="1:5" x14ac:dyDescent="0.3">
      <c r="A1420" t="s">
        <v>8221</v>
      </c>
      <c r="B1420">
        <v>4</v>
      </c>
      <c r="D1420" t="s">
        <v>8219</v>
      </c>
      <c r="E1420">
        <v>1049</v>
      </c>
    </row>
    <row r="1421" spans="1:5" x14ac:dyDescent="0.3">
      <c r="A1421" t="s">
        <v>8221</v>
      </c>
      <c r="B1421">
        <v>2</v>
      </c>
      <c r="D1421" t="s">
        <v>8219</v>
      </c>
      <c r="E1421">
        <v>308</v>
      </c>
    </row>
    <row r="1422" spans="1:5" x14ac:dyDescent="0.3">
      <c r="A1422" t="s">
        <v>8221</v>
      </c>
      <c r="B1422">
        <v>1</v>
      </c>
      <c r="D1422" t="s">
        <v>8219</v>
      </c>
      <c r="E1422">
        <v>1088</v>
      </c>
    </row>
    <row r="1423" spans="1:5" x14ac:dyDescent="0.3">
      <c r="A1423" t="s">
        <v>8221</v>
      </c>
      <c r="B1423">
        <v>2</v>
      </c>
      <c r="D1423" t="s">
        <v>8219</v>
      </c>
      <c r="E1423">
        <v>73</v>
      </c>
    </row>
    <row r="1424" spans="1:5" x14ac:dyDescent="0.3">
      <c r="A1424" t="s">
        <v>8221</v>
      </c>
      <c r="B1424">
        <v>1</v>
      </c>
      <c r="D1424" t="s">
        <v>8219</v>
      </c>
      <c r="E1424">
        <v>143</v>
      </c>
    </row>
    <row r="1425" spans="1:5" x14ac:dyDescent="0.3">
      <c r="A1425" t="s">
        <v>8221</v>
      </c>
      <c r="B1425">
        <v>1</v>
      </c>
      <c r="D1425" t="s">
        <v>8219</v>
      </c>
      <c r="E1425">
        <v>1420</v>
      </c>
    </row>
    <row r="1426" spans="1:5" x14ac:dyDescent="0.3">
      <c r="A1426" t="s">
        <v>8221</v>
      </c>
      <c r="B1426">
        <v>4</v>
      </c>
      <c r="D1426" t="s">
        <v>8219</v>
      </c>
      <c r="E1426">
        <v>305</v>
      </c>
    </row>
    <row r="1427" spans="1:5" x14ac:dyDescent="0.3">
      <c r="A1427" t="s">
        <v>8221</v>
      </c>
      <c r="B1427">
        <v>3</v>
      </c>
      <c r="D1427" t="s">
        <v>8219</v>
      </c>
      <c r="E1427">
        <v>551</v>
      </c>
    </row>
    <row r="1428" spans="1:5" x14ac:dyDescent="0.3">
      <c r="A1428" t="s">
        <v>8221</v>
      </c>
      <c r="B1428">
        <v>38</v>
      </c>
      <c r="D1428" t="s">
        <v>8219</v>
      </c>
      <c r="E1428">
        <v>187</v>
      </c>
    </row>
    <row r="1429" spans="1:5" x14ac:dyDescent="0.3">
      <c r="A1429" t="s">
        <v>8221</v>
      </c>
      <c r="B1429">
        <v>4</v>
      </c>
      <c r="D1429" t="s">
        <v>8219</v>
      </c>
      <c r="E1429">
        <v>325</v>
      </c>
    </row>
    <row r="1430" spans="1:5" x14ac:dyDescent="0.3">
      <c r="A1430" t="s">
        <v>8221</v>
      </c>
      <c r="B1430">
        <v>0</v>
      </c>
      <c r="D1430" t="s">
        <v>8219</v>
      </c>
      <c r="E1430">
        <v>148</v>
      </c>
    </row>
    <row r="1431" spans="1:5" x14ac:dyDescent="0.3">
      <c r="A1431" t="s">
        <v>8221</v>
      </c>
      <c r="B1431">
        <v>2</v>
      </c>
      <c r="D1431" t="s">
        <v>8219</v>
      </c>
      <c r="E1431">
        <v>69</v>
      </c>
    </row>
    <row r="1432" spans="1:5" x14ac:dyDescent="0.3">
      <c r="A1432" t="s">
        <v>8221</v>
      </c>
      <c r="B1432">
        <v>0</v>
      </c>
      <c r="D1432" t="s">
        <v>8219</v>
      </c>
      <c r="E1432">
        <v>173</v>
      </c>
    </row>
    <row r="1433" spans="1:5" x14ac:dyDescent="0.3">
      <c r="A1433" t="s">
        <v>8221</v>
      </c>
      <c r="B1433">
        <v>1</v>
      </c>
      <c r="D1433" t="s">
        <v>8219</v>
      </c>
      <c r="E1433">
        <v>269</v>
      </c>
    </row>
    <row r="1434" spans="1:5" x14ac:dyDescent="0.3">
      <c r="A1434" t="s">
        <v>8221</v>
      </c>
      <c r="B1434">
        <v>7</v>
      </c>
      <c r="D1434" t="s">
        <v>8219</v>
      </c>
      <c r="E1434">
        <v>185</v>
      </c>
    </row>
    <row r="1435" spans="1:5" x14ac:dyDescent="0.3">
      <c r="A1435" t="s">
        <v>8221</v>
      </c>
      <c r="B1435">
        <v>2</v>
      </c>
      <c r="D1435" t="s">
        <v>8219</v>
      </c>
      <c r="E1435">
        <v>176</v>
      </c>
    </row>
    <row r="1436" spans="1:5" x14ac:dyDescent="0.3">
      <c r="A1436" t="s">
        <v>8221</v>
      </c>
      <c r="B1436">
        <v>4</v>
      </c>
      <c r="D1436" t="s">
        <v>8219</v>
      </c>
      <c r="E1436">
        <v>1019</v>
      </c>
    </row>
    <row r="1437" spans="1:5" x14ac:dyDescent="0.3">
      <c r="A1437" t="s">
        <v>8221</v>
      </c>
      <c r="B1437">
        <v>4</v>
      </c>
      <c r="D1437" t="s">
        <v>8219</v>
      </c>
      <c r="E1437">
        <v>113</v>
      </c>
    </row>
    <row r="1438" spans="1:5" x14ac:dyDescent="0.3">
      <c r="A1438" t="s">
        <v>8221</v>
      </c>
      <c r="B1438">
        <v>3</v>
      </c>
      <c r="D1438" t="s">
        <v>8219</v>
      </c>
      <c r="E1438">
        <v>404</v>
      </c>
    </row>
    <row r="1439" spans="1:5" x14ac:dyDescent="0.3">
      <c r="A1439" t="s">
        <v>8221</v>
      </c>
      <c r="B1439">
        <v>2</v>
      </c>
      <c r="D1439" t="s">
        <v>8219</v>
      </c>
      <c r="E1439">
        <v>707</v>
      </c>
    </row>
    <row r="1440" spans="1:5" x14ac:dyDescent="0.3">
      <c r="A1440" t="s">
        <v>8221</v>
      </c>
      <c r="B1440">
        <v>197</v>
      </c>
      <c r="D1440" t="s">
        <v>8219</v>
      </c>
      <c r="E1440">
        <v>392</v>
      </c>
    </row>
    <row r="1441" spans="1:5" x14ac:dyDescent="0.3">
      <c r="A1441" t="s">
        <v>8221</v>
      </c>
      <c r="B1441">
        <v>0</v>
      </c>
      <c r="D1441" t="s">
        <v>8219</v>
      </c>
      <c r="E1441">
        <v>23</v>
      </c>
    </row>
    <row r="1442" spans="1:5" x14ac:dyDescent="0.3">
      <c r="A1442" t="s">
        <v>8221</v>
      </c>
      <c r="B1442">
        <v>1</v>
      </c>
      <c r="D1442" t="s">
        <v>8219</v>
      </c>
      <c r="E1442">
        <v>682</v>
      </c>
    </row>
    <row r="1443" spans="1:5" x14ac:dyDescent="0.3">
      <c r="A1443" t="s">
        <v>8221</v>
      </c>
      <c r="B1443">
        <v>4</v>
      </c>
      <c r="D1443" t="s">
        <v>8219</v>
      </c>
      <c r="E1443">
        <v>37</v>
      </c>
    </row>
    <row r="1444" spans="1:5" x14ac:dyDescent="0.3">
      <c r="A1444" t="s">
        <v>8221</v>
      </c>
      <c r="B1444">
        <v>0</v>
      </c>
      <c r="D1444" t="s">
        <v>8219</v>
      </c>
      <c r="E1444">
        <v>146</v>
      </c>
    </row>
    <row r="1445" spans="1:5" x14ac:dyDescent="0.3">
      <c r="A1445" t="s">
        <v>8221</v>
      </c>
      <c r="B1445">
        <v>7</v>
      </c>
      <c r="D1445" t="s">
        <v>8219</v>
      </c>
      <c r="E1445">
        <v>119</v>
      </c>
    </row>
    <row r="1446" spans="1:5" x14ac:dyDescent="0.3">
      <c r="A1446" t="s">
        <v>8221</v>
      </c>
      <c r="B1446">
        <v>11</v>
      </c>
      <c r="D1446" t="s">
        <v>8219</v>
      </c>
      <c r="E1446">
        <v>163</v>
      </c>
    </row>
    <row r="1447" spans="1:5" x14ac:dyDescent="0.3">
      <c r="A1447" t="s">
        <v>8221</v>
      </c>
      <c r="B1447">
        <v>0</v>
      </c>
      <c r="D1447" t="s">
        <v>8219</v>
      </c>
      <c r="E1447">
        <v>339</v>
      </c>
    </row>
    <row r="1448" spans="1:5" x14ac:dyDescent="0.3">
      <c r="A1448" t="s">
        <v>8221</v>
      </c>
      <c r="B1448">
        <v>6</v>
      </c>
      <c r="D1448" t="s">
        <v>8219</v>
      </c>
      <c r="E1448">
        <v>58</v>
      </c>
    </row>
    <row r="1449" spans="1:5" x14ac:dyDescent="0.3">
      <c r="A1449" t="s">
        <v>8221</v>
      </c>
      <c r="B1449">
        <v>0</v>
      </c>
      <c r="D1449" t="s">
        <v>8219</v>
      </c>
      <c r="E1449">
        <v>456</v>
      </c>
    </row>
    <row r="1450" spans="1:5" x14ac:dyDescent="0.3">
      <c r="A1450" t="s">
        <v>8221</v>
      </c>
      <c r="B1450">
        <v>7</v>
      </c>
      <c r="D1450" t="s">
        <v>8219</v>
      </c>
      <c r="E1450">
        <v>15</v>
      </c>
    </row>
    <row r="1451" spans="1:5" x14ac:dyDescent="0.3">
      <c r="A1451" t="s">
        <v>8221</v>
      </c>
      <c r="B1451">
        <v>94</v>
      </c>
      <c r="D1451" t="s">
        <v>8219</v>
      </c>
      <c r="E1451">
        <v>191</v>
      </c>
    </row>
    <row r="1452" spans="1:5" x14ac:dyDescent="0.3">
      <c r="A1452" t="s">
        <v>8221</v>
      </c>
      <c r="B1452">
        <v>2</v>
      </c>
      <c r="D1452" t="s">
        <v>8219</v>
      </c>
      <c r="E1452">
        <v>17</v>
      </c>
    </row>
    <row r="1453" spans="1:5" x14ac:dyDescent="0.3">
      <c r="A1453" t="s">
        <v>8221</v>
      </c>
      <c r="B1453">
        <v>25</v>
      </c>
      <c r="D1453" t="s">
        <v>8219</v>
      </c>
      <c r="E1453">
        <v>28</v>
      </c>
    </row>
    <row r="1454" spans="1:5" x14ac:dyDescent="0.3">
      <c r="A1454" t="s">
        <v>8221</v>
      </c>
      <c r="B1454">
        <v>17</v>
      </c>
      <c r="D1454" t="s">
        <v>8219</v>
      </c>
      <c r="E1454">
        <v>18</v>
      </c>
    </row>
    <row r="1455" spans="1:5" x14ac:dyDescent="0.3">
      <c r="A1455" t="s">
        <v>8221</v>
      </c>
      <c r="B1455">
        <v>2</v>
      </c>
      <c r="D1455" t="s">
        <v>8219</v>
      </c>
      <c r="E1455">
        <v>61</v>
      </c>
    </row>
    <row r="1456" spans="1:5" x14ac:dyDescent="0.3">
      <c r="A1456" t="s">
        <v>8221</v>
      </c>
      <c r="B1456">
        <v>4</v>
      </c>
      <c r="D1456" t="s">
        <v>8219</v>
      </c>
      <c r="E1456">
        <v>108</v>
      </c>
    </row>
    <row r="1457" spans="1:5" x14ac:dyDescent="0.3">
      <c r="A1457" t="s">
        <v>8221</v>
      </c>
      <c r="B1457">
        <v>5</v>
      </c>
      <c r="D1457" t="s">
        <v>8219</v>
      </c>
      <c r="E1457">
        <v>142</v>
      </c>
    </row>
    <row r="1458" spans="1:5" x14ac:dyDescent="0.3">
      <c r="A1458" t="s">
        <v>8221</v>
      </c>
      <c r="B1458">
        <v>2</v>
      </c>
      <c r="D1458" t="s">
        <v>8219</v>
      </c>
      <c r="E1458">
        <v>74</v>
      </c>
    </row>
    <row r="1459" spans="1:5" x14ac:dyDescent="0.3">
      <c r="A1459" t="s">
        <v>8221</v>
      </c>
      <c r="B1459">
        <v>2</v>
      </c>
      <c r="D1459" t="s">
        <v>8219</v>
      </c>
      <c r="E1459">
        <v>38</v>
      </c>
    </row>
    <row r="1460" spans="1:5" x14ac:dyDescent="0.3">
      <c r="A1460" t="s">
        <v>8221</v>
      </c>
      <c r="B1460">
        <v>3</v>
      </c>
      <c r="D1460" t="s">
        <v>8219</v>
      </c>
      <c r="E1460">
        <v>20</v>
      </c>
    </row>
    <row r="1461" spans="1:5" x14ac:dyDescent="0.3">
      <c r="A1461" t="s">
        <v>8221</v>
      </c>
      <c r="B1461">
        <v>0</v>
      </c>
      <c r="D1461" t="s">
        <v>8219</v>
      </c>
      <c r="E1461">
        <v>24</v>
      </c>
    </row>
    <row r="1462" spans="1:5" x14ac:dyDescent="0.3">
      <c r="A1462" t="s">
        <v>8221</v>
      </c>
      <c r="B1462">
        <v>4</v>
      </c>
      <c r="D1462" t="s">
        <v>8219</v>
      </c>
      <c r="E1462">
        <v>66</v>
      </c>
    </row>
    <row r="1463" spans="1:5" x14ac:dyDescent="0.3">
      <c r="A1463" t="s">
        <v>8221</v>
      </c>
      <c r="B1463">
        <v>1</v>
      </c>
      <c r="D1463" t="s">
        <v>8219</v>
      </c>
      <c r="E1463">
        <v>28</v>
      </c>
    </row>
    <row r="1464" spans="1:5" x14ac:dyDescent="0.3">
      <c r="A1464" t="s">
        <v>8221</v>
      </c>
      <c r="B1464">
        <v>12</v>
      </c>
      <c r="D1464" t="s">
        <v>8219</v>
      </c>
      <c r="E1464">
        <v>24</v>
      </c>
    </row>
    <row r="1465" spans="1:5" x14ac:dyDescent="0.3">
      <c r="A1465" t="s">
        <v>8221</v>
      </c>
      <c r="B1465">
        <v>4</v>
      </c>
      <c r="D1465" t="s">
        <v>8219</v>
      </c>
      <c r="E1465">
        <v>73</v>
      </c>
    </row>
    <row r="1466" spans="1:5" x14ac:dyDescent="0.3">
      <c r="A1466" t="s">
        <v>8221</v>
      </c>
      <c r="B1466">
        <v>91</v>
      </c>
      <c r="D1466" t="s">
        <v>8219</v>
      </c>
      <c r="E1466">
        <v>3</v>
      </c>
    </row>
    <row r="1467" spans="1:5" x14ac:dyDescent="0.3">
      <c r="A1467" t="s">
        <v>8221</v>
      </c>
      <c r="B1467">
        <v>1</v>
      </c>
      <c r="D1467" t="s">
        <v>8219</v>
      </c>
      <c r="E1467">
        <v>20</v>
      </c>
    </row>
    <row r="1468" spans="1:5" x14ac:dyDescent="0.3">
      <c r="A1468" t="s">
        <v>8221</v>
      </c>
      <c r="B1468">
        <v>1</v>
      </c>
      <c r="D1468" t="s">
        <v>8219</v>
      </c>
      <c r="E1468">
        <v>21</v>
      </c>
    </row>
    <row r="1469" spans="1:5" x14ac:dyDescent="0.3">
      <c r="A1469" t="s">
        <v>8221</v>
      </c>
      <c r="B1469">
        <v>0</v>
      </c>
      <c r="D1469" t="s">
        <v>8219</v>
      </c>
      <c r="E1469">
        <v>94</v>
      </c>
    </row>
    <row r="1470" spans="1:5" x14ac:dyDescent="0.3">
      <c r="A1470" t="s">
        <v>8221</v>
      </c>
      <c r="B1470">
        <v>13</v>
      </c>
      <c r="D1470" t="s">
        <v>8219</v>
      </c>
      <c r="E1470">
        <v>139</v>
      </c>
    </row>
    <row r="1471" spans="1:5" x14ac:dyDescent="0.3">
      <c r="A1471" t="s">
        <v>8221</v>
      </c>
      <c r="B1471">
        <v>2</v>
      </c>
      <c r="D1471" t="s">
        <v>8219</v>
      </c>
      <c r="E1471">
        <v>130</v>
      </c>
    </row>
    <row r="1472" spans="1:5" x14ac:dyDescent="0.3">
      <c r="A1472" t="s">
        <v>8221</v>
      </c>
      <c r="B1472">
        <v>0</v>
      </c>
      <c r="D1472" t="s">
        <v>8219</v>
      </c>
      <c r="E1472">
        <v>31</v>
      </c>
    </row>
    <row r="1473" spans="1:5" x14ac:dyDescent="0.3">
      <c r="A1473" t="s">
        <v>8221</v>
      </c>
      <c r="B1473">
        <v>21</v>
      </c>
      <c r="D1473" t="s">
        <v>8219</v>
      </c>
      <c r="E1473">
        <v>13</v>
      </c>
    </row>
    <row r="1474" spans="1:5" x14ac:dyDescent="0.3">
      <c r="A1474" t="s">
        <v>8221</v>
      </c>
      <c r="B1474">
        <v>9</v>
      </c>
      <c r="D1474" t="s">
        <v>8219</v>
      </c>
      <c r="E1474">
        <v>90</v>
      </c>
    </row>
    <row r="1475" spans="1:5" x14ac:dyDescent="0.3">
      <c r="A1475" t="s">
        <v>8221</v>
      </c>
      <c r="B1475">
        <v>6</v>
      </c>
      <c r="D1475" t="s">
        <v>8219</v>
      </c>
      <c r="E1475">
        <v>141</v>
      </c>
    </row>
    <row r="1476" spans="1:5" x14ac:dyDescent="0.3">
      <c r="A1476" t="s">
        <v>8221</v>
      </c>
      <c r="B1476">
        <v>4</v>
      </c>
      <c r="D1476" t="s">
        <v>8219</v>
      </c>
      <c r="E1476">
        <v>23</v>
      </c>
    </row>
    <row r="1477" spans="1:5" x14ac:dyDescent="0.3">
      <c r="A1477" t="s">
        <v>8221</v>
      </c>
      <c r="B1477">
        <v>7</v>
      </c>
      <c r="D1477" t="s">
        <v>8219</v>
      </c>
      <c r="E1477">
        <v>18</v>
      </c>
    </row>
    <row r="1478" spans="1:5" x14ac:dyDescent="0.3">
      <c r="A1478" t="s">
        <v>8221</v>
      </c>
      <c r="B1478">
        <v>5</v>
      </c>
      <c r="D1478" t="s">
        <v>8219</v>
      </c>
      <c r="E1478">
        <v>76</v>
      </c>
    </row>
    <row r="1479" spans="1:5" x14ac:dyDescent="0.3">
      <c r="A1479" t="s">
        <v>8221</v>
      </c>
      <c r="B1479">
        <v>0</v>
      </c>
      <c r="D1479" t="s">
        <v>8219</v>
      </c>
      <c r="E1479">
        <v>93</v>
      </c>
    </row>
    <row r="1480" spans="1:5" x14ac:dyDescent="0.3">
      <c r="A1480" t="s">
        <v>8221</v>
      </c>
      <c r="B1480">
        <v>3</v>
      </c>
      <c r="D1480" t="s">
        <v>8219</v>
      </c>
      <c r="E1480">
        <v>69</v>
      </c>
    </row>
    <row r="1481" spans="1:5" x14ac:dyDescent="0.3">
      <c r="A1481" t="s">
        <v>8221</v>
      </c>
      <c r="B1481">
        <v>9</v>
      </c>
      <c r="D1481" t="s">
        <v>8219</v>
      </c>
      <c r="E1481">
        <v>21</v>
      </c>
    </row>
    <row r="1482" spans="1:5" x14ac:dyDescent="0.3">
      <c r="A1482" t="s">
        <v>8221</v>
      </c>
      <c r="B1482">
        <v>6</v>
      </c>
      <c r="D1482" t="s">
        <v>8219</v>
      </c>
      <c r="E1482">
        <v>57</v>
      </c>
    </row>
    <row r="1483" spans="1:5" x14ac:dyDescent="0.3">
      <c r="A1483" t="s">
        <v>8221</v>
      </c>
      <c r="B1483">
        <v>4</v>
      </c>
      <c r="D1483" t="s">
        <v>8219</v>
      </c>
      <c r="E1483">
        <v>108</v>
      </c>
    </row>
    <row r="1484" spans="1:5" x14ac:dyDescent="0.3">
      <c r="A1484" t="s">
        <v>8221</v>
      </c>
      <c r="B1484">
        <v>1</v>
      </c>
      <c r="D1484" t="s">
        <v>8219</v>
      </c>
      <c r="E1484">
        <v>83</v>
      </c>
    </row>
    <row r="1485" spans="1:5" x14ac:dyDescent="0.3">
      <c r="A1485" t="s">
        <v>8221</v>
      </c>
      <c r="B1485">
        <v>17</v>
      </c>
      <c r="D1485" t="s">
        <v>8219</v>
      </c>
      <c r="E1485">
        <v>96</v>
      </c>
    </row>
    <row r="1486" spans="1:5" x14ac:dyDescent="0.3">
      <c r="A1486" t="s">
        <v>8221</v>
      </c>
      <c r="B1486">
        <v>1</v>
      </c>
      <c r="D1486" t="s">
        <v>8219</v>
      </c>
      <c r="E1486">
        <v>64</v>
      </c>
    </row>
    <row r="1487" spans="1:5" x14ac:dyDescent="0.3">
      <c r="A1487" t="s">
        <v>8221</v>
      </c>
      <c r="B1487">
        <v>13</v>
      </c>
      <c r="D1487" t="s">
        <v>8219</v>
      </c>
      <c r="E1487">
        <v>14</v>
      </c>
    </row>
    <row r="1488" spans="1:5" x14ac:dyDescent="0.3">
      <c r="A1488" t="s">
        <v>8221</v>
      </c>
      <c r="B1488">
        <v>6</v>
      </c>
      <c r="D1488" t="s">
        <v>8219</v>
      </c>
      <c r="E1488">
        <v>169</v>
      </c>
    </row>
    <row r="1489" spans="1:5" x14ac:dyDescent="0.3">
      <c r="A1489" t="s">
        <v>8221</v>
      </c>
      <c r="B1489">
        <v>0</v>
      </c>
      <c r="D1489" t="s">
        <v>8219</v>
      </c>
      <c r="E1489">
        <v>33</v>
      </c>
    </row>
    <row r="1490" spans="1:5" x14ac:dyDescent="0.3">
      <c r="A1490" t="s">
        <v>8221</v>
      </c>
      <c r="B1490">
        <v>2</v>
      </c>
      <c r="D1490" t="s">
        <v>8219</v>
      </c>
      <c r="E1490">
        <v>102</v>
      </c>
    </row>
    <row r="1491" spans="1:5" x14ac:dyDescent="0.3">
      <c r="A1491" t="s">
        <v>8221</v>
      </c>
      <c r="B1491">
        <v>2</v>
      </c>
      <c r="D1491" t="s">
        <v>8219</v>
      </c>
      <c r="E1491">
        <v>104</v>
      </c>
    </row>
    <row r="1492" spans="1:5" x14ac:dyDescent="0.3">
      <c r="A1492" t="s">
        <v>8221</v>
      </c>
      <c r="B1492">
        <v>21</v>
      </c>
      <c r="D1492" t="s">
        <v>8219</v>
      </c>
      <c r="E1492">
        <v>20</v>
      </c>
    </row>
    <row r="1493" spans="1:5" x14ac:dyDescent="0.3">
      <c r="A1493" t="s">
        <v>8221</v>
      </c>
      <c r="B1493">
        <v>13</v>
      </c>
      <c r="D1493" t="s">
        <v>8219</v>
      </c>
      <c r="E1493">
        <v>35</v>
      </c>
    </row>
    <row r="1494" spans="1:5" x14ac:dyDescent="0.3">
      <c r="A1494" t="s">
        <v>8221</v>
      </c>
      <c r="B1494">
        <v>0</v>
      </c>
      <c r="D1494" t="s">
        <v>8219</v>
      </c>
      <c r="E1494">
        <v>94</v>
      </c>
    </row>
    <row r="1495" spans="1:5" x14ac:dyDescent="0.3">
      <c r="A1495" t="s">
        <v>8221</v>
      </c>
      <c r="B1495">
        <v>6</v>
      </c>
      <c r="D1495" t="s">
        <v>8219</v>
      </c>
      <c r="E1495">
        <v>14</v>
      </c>
    </row>
    <row r="1496" spans="1:5" x14ac:dyDescent="0.3">
      <c r="A1496" t="s">
        <v>8221</v>
      </c>
      <c r="B1496">
        <v>0</v>
      </c>
      <c r="D1496" t="s">
        <v>8219</v>
      </c>
      <c r="E1496">
        <v>15</v>
      </c>
    </row>
    <row r="1497" spans="1:5" x14ac:dyDescent="0.3">
      <c r="A1497" t="s">
        <v>8221</v>
      </c>
      <c r="B1497">
        <v>1</v>
      </c>
      <c r="D1497" t="s">
        <v>8219</v>
      </c>
      <c r="E1497">
        <v>51</v>
      </c>
    </row>
    <row r="1498" spans="1:5" x14ac:dyDescent="0.3">
      <c r="A1498" t="s">
        <v>8221</v>
      </c>
      <c r="B1498">
        <v>0</v>
      </c>
      <c r="D1498" t="s">
        <v>8219</v>
      </c>
      <c r="E1498">
        <v>19</v>
      </c>
    </row>
    <row r="1499" spans="1:5" x14ac:dyDescent="0.3">
      <c r="A1499" t="s">
        <v>8221</v>
      </c>
      <c r="B1499">
        <v>12</v>
      </c>
      <c r="D1499" t="s">
        <v>8219</v>
      </c>
      <c r="E1499">
        <v>23</v>
      </c>
    </row>
    <row r="1500" spans="1:5" x14ac:dyDescent="0.3">
      <c r="A1500" t="s">
        <v>8221</v>
      </c>
      <c r="B1500">
        <v>2</v>
      </c>
      <c r="D1500" t="s">
        <v>8219</v>
      </c>
      <c r="E1500">
        <v>97</v>
      </c>
    </row>
    <row r="1501" spans="1:5" x14ac:dyDescent="0.3">
      <c r="A1501" t="s">
        <v>8221</v>
      </c>
      <c r="B1501">
        <v>6</v>
      </c>
      <c r="D1501" t="s">
        <v>8219</v>
      </c>
      <c r="E1501">
        <v>76</v>
      </c>
    </row>
    <row r="1502" spans="1:5" x14ac:dyDescent="0.3">
      <c r="A1502" t="s">
        <v>8221</v>
      </c>
      <c r="B1502">
        <v>1</v>
      </c>
      <c r="D1502" t="s">
        <v>8219</v>
      </c>
      <c r="E1502">
        <v>11</v>
      </c>
    </row>
    <row r="1503" spans="1:5" x14ac:dyDescent="0.3">
      <c r="A1503" t="s">
        <v>8221</v>
      </c>
      <c r="B1503">
        <v>1</v>
      </c>
      <c r="D1503" t="s">
        <v>8219</v>
      </c>
      <c r="E1503">
        <v>52</v>
      </c>
    </row>
    <row r="1504" spans="1:5" x14ac:dyDescent="0.3">
      <c r="A1504" t="s">
        <v>8221</v>
      </c>
      <c r="B1504">
        <v>5</v>
      </c>
      <c r="D1504" t="s">
        <v>8219</v>
      </c>
      <c r="E1504">
        <v>95</v>
      </c>
    </row>
    <row r="1505" spans="1:5" x14ac:dyDescent="0.3">
      <c r="A1505" t="s">
        <v>8221</v>
      </c>
      <c r="B1505">
        <v>0</v>
      </c>
      <c r="D1505" t="s">
        <v>8219</v>
      </c>
      <c r="E1505">
        <v>35</v>
      </c>
    </row>
    <row r="1506" spans="1:5" x14ac:dyDescent="0.3">
      <c r="A1506" t="s">
        <v>8221</v>
      </c>
      <c r="B1506">
        <v>3</v>
      </c>
      <c r="D1506" t="s">
        <v>8219</v>
      </c>
      <c r="E1506">
        <v>21</v>
      </c>
    </row>
    <row r="1507" spans="1:5" x14ac:dyDescent="0.3">
      <c r="A1507" t="s">
        <v>8221</v>
      </c>
      <c r="B1507">
        <v>8</v>
      </c>
      <c r="D1507" t="s">
        <v>8219</v>
      </c>
      <c r="E1507">
        <v>93</v>
      </c>
    </row>
    <row r="1508" spans="1:5" x14ac:dyDescent="0.3">
      <c r="A1508" t="s">
        <v>8221</v>
      </c>
      <c r="B1508">
        <v>3</v>
      </c>
      <c r="D1508" t="s">
        <v>8219</v>
      </c>
      <c r="E1508">
        <v>11</v>
      </c>
    </row>
    <row r="1509" spans="1:5" x14ac:dyDescent="0.3">
      <c r="A1509" t="s">
        <v>8221</v>
      </c>
      <c r="B1509">
        <v>8</v>
      </c>
      <c r="D1509" t="s">
        <v>8219</v>
      </c>
      <c r="E1509">
        <v>21</v>
      </c>
    </row>
    <row r="1510" spans="1:5" x14ac:dyDescent="0.3">
      <c r="A1510" t="s">
        <v>8221</v>
      </c>
      <c r="B1510">
        <v>1</v>
      </c>
      <c r="D1510" t="s">
        <v>8219</v>
      </c>
      <c r="E1510">
        <v>54</v>
      </c>
    </row>
    <row r="1511" spans="1:5" x14ac:dyDescent="0.3">
      <c r="A1511" t="s">
        <v>8221</v>
      </c>
      <c r="B1511">
        <v>4</v>
      </c>
      <c r="D1511" t="s">
        <v>8219</v>
      </c>
      <c r="E1511">
        <v>31</v>
      </c>
    </row>
    <row r="1512" spans="1:5" x14ac:dyDescent="0.3">
      <c r="A1512" t="s">
        <v>8221</v>
      </c>
      <c r="B1512">
        <v>8</v>
      </c>
      <c r="D1512" t="s">
        <v>8219</v>
      </c>
      <c r="E1512">
        <v>132</v>
      </c>
    </row>
    <row r="1513" spans="1:5" x14ac:dyDescent="0.3">
      <c r="A1513" t="s">
        <v>8221</v>
      </c>
      <c r="B1513">
        <v>1</v>
      </c>
      <c r="D1513" t="s">
        <v>8219</v>
      </c>
      <c r="E1513">
        <v>3</v>
      </c>
    </row>
    <row r="1514" spans="1:5" x14ac:dyDescent="0.3">
      <c r="A1514" t="s">
        <v>8221</v>
      </c>
      <c r="B1514">
        <v>5</v>
      </c>
      <c r="D1514" t="s">
        <v>8219</v>
      </c>
      <c r="E1514">
        <v>6</v>
      </c>
    </row>
    <row r="1515" spans="1:5" x14ac:dyDescent="0.3">
      <c r="A1515" t="s">
        <v>8221</v>
      </c>
      <c r="B1515">
        <v>0</v>
      </c>
      <c r="D1515" t="s">
        <v>8219</v>
      </c>
      <c r="E1515">
        <v>10</v>
      </c>
    </row>
    <row r="1516" spans="1:5" x14ac:dyDescent="0.3">
      <c r="A1516" t="s">
        <v>8221</v>
      </c>
      <c r="B1516">
        <v>0</v>
      </c>
      <c r="D1516" t="s">
        <v>8219</v>
      </c>
      <c r="E1516">
        <v>147</v>
      </c>
    </row>
    <row r="1517" spans="1:5" x14ac:dyDescent="0.3">
      <c r="A1517" t="s">
        <v>8221</v>
      </c>
      <c r="B1517">
        <v>1</v>
      </c>
      <c r="D1517" t="s">
        <v>8219</v>
      </c>
      <c r="E1517">
        <v>199</v>
      </c>
    </row>
    <row r="1518" spans="1:5" x14ac:dyDescent="0.3">
      <c r="A1518" t="s">
        <v>8221</v>
      </c>
      <c r="B1518">
        <v>0</v>
      </c>
      <c r="D1518" t="s">
        <v>8219</v>
      </c>
      <c r="E1518">
        <v>50</v>
      </c>
    </row>
    <row r="1519" spans="1:5" x14ac:dyDescent="0.3">
      <c r="A1519" t="s">
        <v>8221</v>
      </c>
      <c r="B1519">
        <v>0</v>
      </c>
      <c r="D1519" t="s">
        <v>8219</v>
      </c>
      <c r="E1519">
        <v>21</v>
      </c>
    </row>
    <row r="1520" spans="1:5" x14ac:dyDescent="0.3">
      <c r="A1520" t="s">
        <v>8221</v>
      </c>
      <c r="B1520">
        <v>6</v>
      </c>
      <c r="D1520" t="s">
        <v>8219</v>
      </c>
      <c r="E1520">
        <v>24</v>
      </c>
    </row>
    <row r="1521" spans="1:5" x14ac:dyDescent="0.3">
      <c r="A1521" t="s">
        <v>8221</v>
      </c>
      <c r="B1521">
        <v>6</v>
      </c>
      <c r="D1521" t="s">
        <v>8219</v>
      </c>
      <c r="E1521">
        <v>32</v>
      </c>
    </row>
    <row r="1522" spans="1:5" x14ac:dyDescent="0.3">
      <c r="A1522" t="s">
        <v>8221</v>
      </c>
      <c r="B1522">
        <v>14</v>
      </c>
      <c r="D1522" t="s">
        <v>8219</v>
      </c>
      <c r="E1522">
        <v>62</v>
      </c>
    </row>
    <row r="1523" spans="1:5" x14ac:dyDescent="0.3">
      <c r="A1523" t="s">
        <v>8221</v>
      </c>
      <c r="B1523">
        <v>6</v>
      </c>
      <c r="D1523" t="s">
        <v>8219</v>
      </c>
      <c r="E1523">
        <v>9</v>
      </c>
    </row>
    <row r="1524" spans="1:5" x14ac:dyDescent="0.3">
      <c r="A1524" t="s">
        <v>8221</v>
      </c>
      <c r="B1524">
        <v>33</v>
      </c>
      <c r="D1524" t="s">
        <v>8219</v>
      </c>
      <c r="E1524">
        <v>38</v>
      </c>
    </row>
    <row r="1525" spans="1:5" x14ac:dyDescent="0.3">
      <c r="A1525" t="s">
        <v>8221</v>
      </c>
      <c r="B1525">
        <v>4</v>
      </c>
      <c r="D1525" t="s">
        <v>8219</v>
      </c>
      <c r="E1525">
        <v>54</v>
      </c>
    </row>
    <row r="1526" spans="1:5" x14ac:dyDescent="0.3">
      <c r="A1526" t="s">
        <v>8221</v>
      </c>
      <c r="B1526">
        <v>1</v>
      </c>
      <c r="D1526" t="s">
        <v>8219</v>
      </c>
      <c r="E1526">
        <v>37</v>
      </c>
    </row>
    <row r="1527" spans="1:5" x14ac:dyDescent="0.3">
      <c r="A1527" t="s">
        <v>8221</v>
      </c>
      <c r="B1527">
        <v>0</v>
      </c>
      <c r="D1527" t="s">
        <v>8219</v>
      </c>
      <c r="E1527">
        <v>39</v>
      </c>
    </row>
    <row r="1528" spans="1:5" x14ac:dyDescent="0.3">
      <c r="A1528" t="s">
        <v>8221</v>
      </c>
      <c r="B1528">
        <v>6</v>
      </c>
      <c r="D1528" t="s">
        <v>8219</v>
      </c>
      <c r="E1528">
        <v>34</v>
      </c>
    </row>
    <row r="1529" spans="1:5" x14ac:dyDescent="0.3">
      <c r="A1529" t="s">
        <v>8221</v>
      </c>
      <c r="B1529">
        <v>6</v>
      </c>
      <c r="D1529" t="s">
        <v>8219</v>
      </c>
      <c r="E1529">
        <v>55</v>
      </c>
    </row>
    <row r="1530" spans="1:5" x14ac:dyDescent="0.3">
      <c r="A1530" t="s">
        <v>8221</v>
      </c>
      <c r="B1530">
        <v>1</v>
      </c>
      <c r="D1530" t="s">
        <v>8219</v>
      </c>
      <c r="E1530">
        <v>32</v>
      </c>
    </row>
    <row r="1531" spans="1:5" x14ac:dyDescent="0.3">
      <c r="A1531" t="s">
        <v>8221</v>
      </c>
      <c r="B1531">
        <v>3</v>
      </c>
      <c r="D1531" t="s">
        <v>8219</v>
      </c>
      <c r="E1531">
        <v>25</v>
      </c>
    </row>
    <row r="1532" spans="1:5" x14ac:dyDescent="0.3">
      <c r="D1532" t="s">
        <v>8219</v>
      </c>
      <c r="E1532">
        <v>33</v>
      </c>
    </row>
    <row r="1533" spans="1:5" x14ac:dyDescent="0.3">
      <c r="D1533" t="s">
        <v>8219</v>
      </c>
      <c r="E1533">
        <v>108</v>
      </c>
    </row>
    <row r="1534" spans="1:5" x14ac:dyDescent="0.3">
      <c r="D1534" t="s">
        <v>8219</v>
      </c>
      <c r="E1534">
        <v>20</v>
      </c>
    </row>
    <row r="1535" spans="1:5" x14ac:dyDescent="0.3">
      <c r="D1535" t="s">
        <v>8219</v>
      </c>
      <c r="E1535">
        <v>98</v>
      </c>
    </row>
    <row r="1536" spans="1:5" x14ac:dyDescent="0.3">
      <c r="D1536" t="s">
        <v>8219</v>
      </c>
      <c r="E1536">
        <v>196</v>
      </c>
    </row>
    <row r="1537" spans="4:5" x14ac:dyDescent="0.3">
      <c r="D1537" t="s">
        <v>8219</v>
      </c>
      <c r="E1537">
        <v>39</v>
      </c>
    </row>
    <row r="1538" spans="4:5" x14ac:dyDescent="0.3">
      <c r="D1538" t="s">
        <v>8219</v>
      </c>
      <c r="E1538">
        <v>128</v>
      </c>
    </row>
    <row r="1539" spans="4:5" x14ac:dyDescent="0.3">
      <c r="D1539" t="s">
        <v>8219</v>
      </c>
      <c r="E1539">
        <v>71</v>
      </c>
    </row>
    <row r="1540" spans="4:5" x14ac:dyDescent="0.3">
      <c r="D1540" t="s">
        <v>8219</v>
      </c>
      <c r="E1540">
        <v>47</v>
      </c>
    </row>
    <row r="1541" spans="4:5" x14ac:dyDescent="0.3">
      <c r="D1541" t="s">
        <v>8219</v>
      </c>
      <c r="E1541">
        <v>17</v>
      </c>
    </row>
    <row r="1542" spans="4:5" x14ac:dyDescent="0.3">
      <c r="D1542" t="s">
        <v>8219</v>
      </c>
      <c r="E1542">
        <v>91</v>
      </c>
    </row>
    <row r="1543" spans="4:5" x14ac:dyDescent="0.3">
      <c r="D1543" t="s">
        <v>8219</v>
      </c>
      <c r="E1543">
        <v>43</v>
      </c>
    </row>
    <row r="1544" spans="4:5" x14ac:dyDescent="0.3">
      <c r="D1544" t="s">
        <v>8219</v>
      </c>
      <c r="E1544">
        <v>17</v>
      </c>
    </row>
    <row r="1545" spans="4:5" x14ac:dyDescent="0.3">
      <c r="D1545" t="s">
        <v>8219</v>
      </c>
      <c r="E1545">
        <v>33</v>
      </c>
    </row>
    <row r="1546" spans="4:5" x14ac:dyDescent="0.3">
      <c r="D1546" t="s">
        <v>8219</v>
      </c>
      <c r="E1546">
        <v>87</v>
      </c>
    </row>
    <row r="1547" spans="4:5" x14ac:dyDescent="0.3">
      <c r="D1547" t="s">
        <v>8219</v>
      </c>
      <c r="E1547">
        <v>113</v>
      </c>
    </row>
    <row r="1548" spans="4:5" x14ac:dyDescent="0.3">
      <c r="D1548" t="s">
        <v>8219</v>
      </c>
      <c r="E1548">
        <v>14</v>
      </c>
    </row>
    <row r="1549" spans="4:5" x14ac:dyDescent="0.3">
      <c r="D1549" t="s">
        <v>8219</v>
      </c>
      <c r="E1549">
        <v>30</v>
      </c>
    </row>
    <row r="1550" spans="4:5" x14ac:dyDescent="0.3">
      <c r="D1550" t="s">
        <v>8219</v>
      </c>
      <c r="E1550">
        <v>16</v>
      </c>
    </row>
    <row r="1551" spans="4:5" x14ac:dyDescent="0.3">
      <c r="D1551" t="s">
        <v>8219</v>
      </c>
      <c r="E1551">
        <v>46</v>
      </c>
    </row>
    <row r="1552" spans="4:5" x14ac:dyDescent="0.3">
      <c r="D1552" t="s">
        <v>8219</v>
      </c>
      <c r="E1552">
        <v>24</v>
      </c>
    </row>
    <row r="1553" spans="4:5" x14ac:dyDescent="0.3">
      <c r="D1553" t="s">
        <v>8219</v>
      </c>
      <c r="E1553">
        <v>97</v>
      </c>
    </row>
    <row r="1554" spans="4:5" x14ac:dyDescent="0.3">
      <c r="D1554" t="s">
        <v>8219</v>
      </c>
      <c r="E1554">
        <v>59</v>
      </c>
    </row>
    <row r="1555" spans="4:5" x14ac:dyDescent="0.3">
      <c r="D1555" t="s">
        <v>8219</v>
      </c>
      <c r="E1555">
        <v>1095</v>
      </c>
    </row>
    <row r="1556" spans="4:5" x14ac:dyDescent="0.3">
      <c r="D1556" t="s">
        <v>8219</v>
      </c>
      <c r="E1556">
        <v>218</v>
      </c>
    </row>
    <row r="1557" spans="4:5" x14ac:dyDescent="0.3">
      <c r="D1557" t="s">
        <v>8219</v>
      </c>
      <c r="E1557">
        <v>111</v>
      </c>
    </row>
    <row r="1558" spans="4:5" x14ac:dyDescent="0.3">
      <c r="D1558" t="s">
        <v>8219</v>
      </c>
      <c r="E1558">
        <v>56</v>
      </c>
    </row>
    <row r="1559" spans="4:5" x14ac:dyDescent="0.3">
      <c r="D1559" t="s">
        <v>8219</v>
      </c>
      <c r="E1559">
        <v>265</v>
      </c>
    </row>
    <row r="1560" spans="4:5" x14ac:dyDescent="0.3">
      <c r="D1560" t="s">
        <v>8219</v>
      </c>
      <c r="E1560">
        <v>28</v>
      </c>
    </row>
    <row r="1561" spans="4:5" x14ac:dyDescent="0.3">
      <c r="D1561" t="s">
        <v>8219</v>
      </c>
      <c r="E1561">
        <v>364</v>
      </c>
    </row>
    <row r="1562" spans="4:5" x14ac:dyDescent="0.3">
      <c r="D1562" t="s">
        <v>8219</v>
      </c>
      <c r="E1562">
        <v>27</v>
      </c>
    </row>
    <row r="1563" spans="4:5" x14ac:dyDescent="0.3">
      <c r="D1563" t="s">
        <v>8219</v>
      </c>
      <c r="E1563">
        <v>93</v>
      </c>
    </row>
    <row r="1564" spans="4:5" x14ac:dyDescent="0.3">
      <c r="D1564" t="s">
        <v>8219</v>
      </c>
      <c r="E1564">
        <v>64</v>
      </c>
    </row>
    <row r="1565" spans="4:5" x14ac:dyDescent="0.3">
      <c r="D1565" t="s">
        <v>8219</v>
      </c>
      <c r="E1565">
        <v>22</v>
      </c>
    </row>
    <row r="1566" spans="4:5" x14ac:dyDescent="0.3">
      <c r="D1566" t="s">
        <v>8219</v>
      </c>
      <c r="E1566">
        <v>59</v>
      </c>
    </row>
    <row r="1567" spans="4:5" x14ac:dyDescent="0.3">
      <c r="D1567" t="s">
        <v>8219</v>
      </c>
      <c r="E1567">
        <v>249</v>
      </c>
    </row>
    <row r="1568" spans="4:5" x14ac:dyDescent="0.3">
      <c r="D1568" t="s">
        <v>8219</v>
      </c>
      <c r="E1568">
        <v>392</v>
      </c>
    </row>
    <row r="1569" spans="4:5" x14ac:dyDescent="0.3">
      <c r="D1569" t="s">
        <v>8219</v>
      </c>
      <c r="E1569">
        <v>115</v>
      </c>
    </row>
    <row r="1570" spans="4:5" x14ac:dyDescent="0.3">
      <c r="D1570" t="s">
        <v>8219</v>
      </c>
      <c r="E1570">
        <v>433</v>
      </c>
    </row>
    <row r="1571" spans="4:5" x14ac:dyDescent="0.3">
      <c r="D1571" t="s">
        <v>8219</v>
      </c>
      <c r="E1571">
        <v>20</v>
      </c>
    </row>
    <row r="1572" spans="4:5" x14ac:dyDescent="0.3">
      <c r="D1572" t="s">
        <v>8219</v>
      </c>
      <c r="E1572">
        <v>8</v>
      </c>
    </row>
    <row r="1573" spans="4:5" x14ac:dyDescent="0.3">
      <c r="D1573" t="s">
        <v>8219</v>
      </c>
      <c r="E1573">
        <v>175</v>
      </c>
    </row>
    <row r="1574" spans="4:5" x14ac:dyDescent="0.3">
      <c r="D1574" t="s">
        <v>8219</v>
      </c>
      <c r="E1574">
        <v>104</v>
      </c>
    </row>
    <row r="1575" spans="4:5" x14ac:dyDescent="0.3">
      <c r="D1575" t="s">
        <v>8219</v>
      </c>
      <c r="E1575">
        <v>17</v>
      </c>
    </row>
    <row r="1576" spans="4:5" x14ac:dyDescent="0.3">
      <c r="D1576" t="s">
        <v>8219</v>
      </c>
      <c r="E1576">
        <v>277</v>
      </c>
    </row>
    <row r="1577" spans="4:5" x14ac:dyDescent="0.3">
      <c r="D1577" t="s">
        <v>8219</v>
      </c>
      <c r="E1577">
        <v>118</v>
      </c>
    </row>
    <row r="1578" spans="4:5" x14ac:dyDescent="0.3">
      <c r="D1578" t="s">
        <v>8219</v>
      </c>
      <c r="E1578">
        <v>97</v>
      </c>
    </row>
    <row r="1579" spans="4:5" x14ac:dyDescent="0.3">
      <c r="D1579" t="s">
        <v>8219</v>
      </c>
      <c r="E1579">
        <v>20</v>
      </c>
    </row>
    <row r="1580" spans="4:5" x14ac:dyDescent="0.3">
      <c r="D1580" t="s">
        <v>8219</v>
      </c>
      <c r="E1580">
        <v>26</v>
      </c>
    </row>
    <row r="1581" spans="4:5" x14ac:dyDescent="0.3">
      <c r="D1581" t="s">
        <v>8219</v>
      </c>
      <c r="E1581">
        <v>128</v>
      </c>
    </row>
    <row r="1582" spans="4:5" x14ac:dyDescent="0.3">
      <c r="D1582" t="s">
        <v>8219</v>
      </c>
      <c r="E1582">
        <v>15</v>
      </c>
    </row>
    <row r="1583" spans="4:5" x14ac:dyDescent="0.3">
      <c r="D1583" t="s">
        <v>8219</v>
      </c>
      <c r="E1583">
        <v>25</v>
      </c>
    </row>
    <row r="1584" spans="4:5" x14ac:dyDescent="0.3">
      <c r="D1584" t="s">
        <v>8219</v>
      </c>
      <c r="E1584">
        <v>55</v>
      </c>
    </row>
    <row r="1585" spans="4:5" x14ac:dyDescent="0.3">
      <c r="D1585" t="s">
        <v>8219</v>
      </c>
      <c r="E1585">
        <v>107</v>
      </c>
    </row>
    <row r="1586" spans="4:5" x14ac:dyDescent="0.3">
      <c r="D1586" t="s">
        <v>8219</v>
      </c>
      <c r="E1586">
        <v>557</v>
      </c>
    </row>
    <row r="1587" spans="4:5" x14ac:dyDescent="0.3">
      <c r="D1587" t="s">
        <v>8219</v>
      </c>
      <c r="E1587">
        <v>40</v>
      </c>
    </row>
    <row r="1588" spans="4:5" x14ac:dyDescent="0.3">
      <c r="D1588" t="s">
        <v>8219</v>
      </c>
      <c r="E1588">
        <v>36</v>
      </c>
    </row>
    <row r="1589" spans="4:5" x14ac:dyDescent="0.3">
      <c r="D1589" t="s">
        <v>8219</v>
      </c>
      <c r="E1589">
        <v>159</v>
      </c>
    </row>
    <row r="1590" spans="4:5" x14ac:dyDescent="0.3">
      <c r="D1590" t="s">
        <v>8219</v>
      </c>
      <c r="E1590">
        <v>41</v>
      </c>
    </row>
    <row r="1591" spans="4:5" x14ac:dyDescent="0.3">
      <c r="D1591" t="s">
        <v>8219</v>
      </c>
      <c r="E1591">
        <v>226</v>
      </c>
    </row>
    <row r="1592" spans="4:5" x14ac:dyDescent="0.3">
      <c r="D1592" t="s">
        <v>8219</v>
      </c>
      <c r="E1592">
        <v>30</v>
      </c>
    </row>
    <row r="1593" spans="4:5" x14ac:dyDescent="0.3">
      <c r="D1593" t="s">
        <v>8219</v>
      </c>
      <c r="E1593">
        <v>103</v>
      </c>
    </row>
    <row r="1594" spans="4:5" x14ac:dyDescent="0.3">
      <c r="D1594" t="s">
        <v>8219</v>
      </c>
      <c r="E1594">
        <v>62</v>
      </c>
    </row>
    <row r="1595" spans="4:5" x14ac:dyDescent="0.3">
      <c r="D1595" t="s">
        <v>8219</v>
      </c>
      <c r="E1595">
        <v>6</v>
      </c>
    </row>
    <row r="1596" spans="4:5" x14ac:dyDescent="0.3">
      <c r="D1596" t="s">
        <v>8219</v>
      </c>
      <c r="E1596">
        <v>182</v>
      </c>
    </row>
    <row r="1597" spans="4:5" x14ac:dyDescent="0.3">
      <c r="D1597" t="s">
        <v>8219</v>
      </c>
      <c r="E1597">
        <v>145</v>
      </c>
    </row>
    <row r="1598" spans="4:5" x14ac:dyDescent="0.3">
      <c r="D1598" t="s">
        <v>8219</v>
      </c>
      <c r="E1598">
        <v>25</v>
      </c>
    </row>
    <row r="1599" spans="4:5" x14ac:dyDescent="0.3">
      <c r="D1599" t="s">
        <v>8219</v>
      </c>
      <c r="E1599">
        <v>320</v>
      </c>
    </row>
    <row r="1600" spans="4:5" x14ac:dyDescent="0.3">
      <c r="D1600" t="s">
        <v>8219</v>
      </c>
      <c r="E1600">
        <v>99</v>
      </c>
    </row>
    <row r="1601" spans="4:5" x14ac:dyDescent="0.3">
      <c r="D1601" t="s">
        <v>8219</v>
      </c>
      <c r="E1601">
        <v>348</v>
      </c>
    </row>
    <row r="1602" spans="4:5" x14ac:dyDescent="0.3">
      <c r="D1602" t="s">
        <v>8219</v>
      </c>
      <c r="E1602">
        <v>41</v>
      </c>
    </row>
    <row r="1603" spans="4:5" x14ac:dyDescent="0.3">
      <c r="D1603" t="s">
        <v>8219</v>
      </c>
      <c r="E1603">
        <v>29</v>
      </c>
    </row>
    <row r="1604" spans="4:5" x14ac:dyDescent="0.3">
      <c r="D1604" t="s">
        <v>8219</v>
      </c>
      <c r="E1604">
        <v>25</v>
      </c>
    </row>
    <row r="1605" spans="4:5" x14ac:dyDescent="0.3">
      <c r="D1605" t="s">
        <v>8219</v>
      </c>
      <c r="E1605">
        <v>23</v>
      </c>
    </row>
    <row r="1606" spans="4:5" x14ac:dyDescent="0.3">
      <c r="D1606" t="s">
        <v>8219</v>
      </c>
      <c r="E1606">
        <v>1260</v>
      </c>
    </row>
    <row r="1607" spans="4:5" x14ac:dyDescent="0.3">
      <c r="D1607" t="s">
        <v>8219</v>
      </c>
      <c r="E1607">
        <v>307</v>
      </c>
    </row>
    <row r="1608" spans="4:5" x14ac:dyDescent="0.3">
      <c r="D1608" t="s">
        <v>8219</v>
      </c>
      <c r="E1608">
        <v>329</v>
      </c>
    </row>
    <row r="1609" spans="4:5" x14ac:dyDescent="0.3">
      <c r="D1609" t="s">
        <v>8219</v>
      </c>
      <c r="E1609">
        <v>32</v>
      </c>
    </row>
    <row r="1610" spans="4:5" x14ac:dyDescent="0.3">
      <c r="D1610" t="s">
        <v>8219</v>
      </c>
      <c r="E1610">
        <v>27</v>
      </c>
    </row>
    <row r="1611" spans="4:5" x14ac:dyDescent="0.3">
      <c r="D1611" t="s">
        <v>8219</v>
      </c>
      <c r="E1611">
        <v>236</v>
      </c>
    </row>
    <row r="1612" spans="4:5" x14ac:dyDescent="0.3">
      <c r="D1612" t="s">
        <v>8219</v>
      </c>
      <c r="E1612">
        <v>42</v>
      </c>
    </row>
    <row r="1613" spans="4:5" x14ac:dyDescent="0.3">
      <c r="D1613" t="s">
        <v>8219</v>
      </c>
      <c r="E1613">
        <v>95</v>
      </c>
    </row>
    <row r="1614" spans="4:5" x14ac:dyDescent="0.3">
      <c r="D1614" t="s">
        <v>8219</v>
      </c>
      <c r="E1614">
        <v>37</v>
      </c>
    </row>
    <row r="1615" spans="4:5" x14ac:dyDescent="0.3">
      <c r="D1615" t="s">
        <v>8219</v>
      </c>
      <c r="E1615">
        <v>128</v>
      </c>
    </row>
    <row r="1616" spans="4:5" x14ac:dyDescent="0.3">
      <c r="D1616" t="s">
        <v>8219</v>
      </c>
      <c r="E1616">
        <v>156</v>
      </c>
    </row>
    <row r="1617" spans="4:5" x14ac:dyDescent="0.3">
      <c r="D1617" t="s">
        <v>8219</v>
      </c>
      <c r="E1617">
        <v>64</v>
      </c>
    </row>
    <row r="1618" spans="4:5" x14ac:dyDescent="0.3">
      <c r="D1618" t="s">
        <v>8219</v>
      </c>
      <c r="E1618">
        <v>58</v>
      </c>
    </row>
    <row r="1619" spans="4:5" x14ac:dyDescent="0.3">
      <c r="D1619" t="s">
        <v>8219</v>
      </c>
      <c r="E1619">
        <v>20</v>
      </c>
    </row>
    <row r="1620" spans="4:5" x14ac:dyDescent="0.3">
      <c r="D1620" t="s">
        <v>8219</v>
      </c>
      <c r="E1620">
        <v>47</v>
      </c>
    </row>
    <row r="1621" spans="4:5" x14ac:dyDescent="0.3">
      <c r="D1621" t="s">
        <v>8219</v>
      </c>
      <c r="E1621">
        <v>54</v>
      </c>
    </row>
    <row r="1622" spans="4:5" x14ac:dyDescent="0.3">
      <c r="D1622" t="s">
        <v>8219</v>
      </c>
      <c r="E1622">
        <v>9</v>
      </c>
    </row>
    <row r="1623" spans="4:5" x14ac:dyDescent="0.3">
      <c r="D1623" t="s">
        <v>8219</v>
      </c>
      <c r="E1623">
        <v>213</v>
      </c>
    </row>
    <row r="1624" spans="4:5" x14ac:dyDescent="0.3">
      <c r="D1624" t="s">
        <v>8219</v>
      </c>
      <c r="E1624">
        <v>57</v>
      </c>
    </row>
    <row r="1625" spans="4:5" x14ac:dyDescent="0.3">
      <c r="D1625" t="s">
        <v>8219</v>
      </c>
      <c r="E1625">
        <v>25</v>
      </c>
    </row>
    <row r="1626" spans="4:5" x14ac:dyDescent="0.3">
      <c r="D1626" t="s">
        <v>8219</v>
      </c>
      <c r="E1626">
        <v>104</v>
      </c>
    </row>
    <row r="1627" spans="4:5" x14ac:dyDescent="0.3">
      <c r="D1627" t="s">
        <v>8219</v>
      </c>
      <c r="E1627">
        <v>34</v>
      </c>
    </row>
    <row r="1628" spans="4:5" x14ac:dyDescent="0.3">
      <c r="D1628" t="s">
        <v>8219</v>
      </c>
      <c r="E1628">
        <v>67</v>
      </c>
    </row>
    <row r="1629" spans="4:5" x14ac:dyDescent="0.3">
      <c r="D1629" t="s">
        <v>8219</v>
      </c>
      <c r="E1629">
        <v>241</v>
      </c>
    </row>
    <row r="1630" spans="4:5" x14ac:dyDescent="0.3">
      <c r="D1630" t="s">
        <v>8219</v>
      </c>
      <c r="E1630">
        <v>123</v>
      </c>
    </row>
    <row r="1631" spans="4:5" x14ac:dyDescent="0.3">
      <c r="D1631" t="s">
        <v>8219</v>
      </c>
      <c r="E1631">
        <v>302</v>
      </c>
    </row>
    <row r="1632" spans="4:5" x14ac:dyDescent="0.3">
      <c r="D1632" t="s">
        <v>8219</v>
      </c>
      <c r="E1632">
        <v>89</v>
      </c>
    </row>
    <row r="1633" spans="4:5" x14ac:dyDescent="0.3">
      <c r="D1633" t="s">
        <v>8219</v>
      </c>
      <c r="E1633">
        <v>41</v>
      </c>
    </row>
    <row r="1634" spans="4:5" x14ac:dyDescent="0.3">
      <c r="D1634" t="s">
        <v>8219</v>
      </c>
      <c r="E1634">
        <v>69</v>
      </c>
    </row>
    <row r="1635" spans="4:5" x14ac:dyDescent="0.3">
      <c r="D1635" t="s">
        <v>8219</v>
      </c>
      <c r="E1635">
        <v>52</v>
      </c>
    </row>
    <row r="1636" spans="4:5" x14ac:dyDescent="0.3">
      <c r="D1636" t="s">
        <v>8219</v>
      </c>
      <c r="E1636">
        <v>57</v>
      </c>
    </row>
    <row r="1637" spans="4:5" x14ac:dyDescent="0.3">
      <c r="D1637" t="s">
        <v>8219</v>
      </c>
      <c r="E1637">
        <v>74</v>
      </c>
    </row>
    <row r="1638" spans="4:5" x14ac:dyDescent="0.3">
      <c r="D1638" t="s">
        <v>8219</v>
      </c>
      <c r="E1638">
        <v>63</v>
      </c>
    </row>
    <row r="1639" spans="4:5" x14ac:dyDescent="0.3">
      <c r="D1639" t="s">
        <v>8219</v>
      </c>
      <c r="E1639">
        <v>72</v>
      </c>
    </row>
    <row r="1640" spans="4:5" x14ac:dyDescent="0.3">
      <c r="D1640" t="s">
        <v>8219</v>
      </c>
      <c r="E1640">
        <v>71</v>
      </c>
    </row>
    <row r="1641" spans="4:5" x14ac:dyDescent="0.3">
      <c r="D1641" t="s">
        <v>8219</v>
      </c>
      <c r="E1641">
        <v>21</v>
      </c>
    </row>
    <row r="1642" spans="4:5" x14ac:dyDescent="0.3">
      <c r="D1642" t="s">
        <v>8219</v>
      </c>
      <c r="E1642">
        <v>930</v>
      </c>
    </row>
    <row r="1643" spans="4:5" x14ac:dyDescent="0.3">
      <c r="D1643" t="s">
        <v>8219</v>
      </c>
      <c r="E1643">
        <v>55</v>
      </c>
    </row>
    <row r="1644" spans="4:5" x14ac:dyDescent="0.3">
      <c r="D1644" t="s">
        <v>8219</v>
      </c>
      <c r="E1644">
        <v>61</v>
      </c>
    </row>
    <row r="1645" spans="4:5" x14ac:dyDescent="0.3">
      <c r="D1645" t="s">
        <v>8219</v>
      </c>
      <c r="E1645">
        <v>82</v>
      </c>
    </row>
    <row r="1646" spans="4:5" x14ac:dyDescent="0.3">
      <c r="D1646" t="s">
        <v>8219</v>
      </c>
      <c r="E1646">
        <v>71</v>
      </c>
    </row>
    <row r="1647" spans="4:5" x14ac:dyDescent="0.3">
      <c r="D1647" t="s">
        <v>8219</v>
      </c>
      <c r="E1647">
        <v>117</v>
      </c>
    </row>
    <row r="1648" spans="4:5" x14ac:dyDescent="0.3">
      <c r="D1648" t="s">
        <v>8219</v>
      </c>
      <c r="E1648">
        <v>29</v>
      </c>
    </row>
    <row r="1649" spans="4:5" x14ac:dyDescent="0.3">
      <c r="D1649" t="s">
        <v>8219</v>
      </c>
      <c r="E1649">
        <v>74</v>
      </c>
    </row>
    <row r="1650" spans="4:5" x14ac:dyDescent="0.3">
      <c r="D1650" t="s">
        <v>8219</v>
      </c>
      <c r="E1650">
        <v>23</v>
      </c>
    </row>
    <row r="1651" spans="4:5" x14ac:dyDescent="0.3">
      <c r="D1651" t="s">
        <v>8219</v>
      </c>
      <c r="E1651">
        <v>60</v>
      </c>
    </row>
    <row r="1652" spans="4:5" x14ac:dyDescent="0.3">
      <c r="D1652" t="s">
        <v>8219</v>
      </c>
      <c r="E1652">
        <v>55</v>
      </c>
    </row>
    <row r="1653" spans="4:5" x14ac:dyDescent="0.3">
      <c r="D1653" t="s">
        <v>8219</v>
      </c>
      <c r="E1653">
        <v>51</v>
      </c>
    </row>
    <row r="1654" spans="4:5" x14ac:dyDescent="0.3">
      <c r="D1654" t="s">
        <v>8219</v>
      </c>
      <c r="E1654">
        <v>78</v>
      </c>
    </row>
    <row r="1655" spans="4:5" x14ac:dyDescent="0.3">
      <c r="D1655" t="s">
        <v>8219</v>
      </c>
      <c r="E1655">
        <v>62</v>
      </c>
    </row>
    <row r="1656" spans="4:5" x14ac:dyDescent="0.3">
      <c r="D1656" t="s">
        <v>8219</v>
      </c>
      <c r="E1656">
        <v>45</v>
      </c>
    </row>
    <row r="1657" spans="4:5" x14ac:dyDescent="0.3">
      <c r="D1657" t="s">
        <v>8219</v>
      </c>
      <c r="E1657">
        <v>15</v>
      </c>
    </row>
    <row r="1658" spans="4:5" x14ac:dyDescent="0.3">
      <c r="D1658" t="s">
        <v>8219</v>
      </c>
      <c r="E1658">
        <v>151</v>
      </c>
    </row>
    <row r="1659" spans="4:5" x14ac:dyDescent="0.3">
      <c r="D1659" t="s">
        <v>8219</v>
      </c>
      <c r="E1659">
        <v>68</v>
      </c>
    </row>
    <row r="1660" spans="4:5" x14ac:dyDescent="0.3">
      <c r="D1660" t="s">
        <v>8219</v>
      </c>
      <c r="E1660">
        <v>46</v>
      </c>
    </row>
    <row r="1661" spans="4:5" x14ac:dyDescent="0.3">
      <c r="D1661" t="s">
        <v>8219</v>
      </c>
      <c r="E1661">
        <v>24</v>
      </c>
    </row>
    <row r="1662" spans="4:5" x14ac:dyDescent="0.3">
      <c r="D1662" t="s">
        <v>8219</v>
      </c>
      <c r="E1662">
        <v>70</v>
      </c>
    </row>
    <row r="1663" spans="4:5" x14ac:dyDescent="0.3">
      <c r="D1663" t="s">
        <v>8219</v>
      </c>
      <c r="E1663">
        <v>244</v>
      </c>
    </row>
    <row r="1664" spans="4:5" x14ac:dyDescent="0.3">
      <c r="D1664" t="s">
        <v>8219</v>
      </c>
      <c r="E1664">
        <v>82</v>
      </c>
    </row>
    <row r="1665" spans="4:5" x14ac:dyDescent="0.3">
      <c r="D1665" t="s">
        <v>8219</v>
      </c>
      <c r="E1665">
        <v>226</v>
      </c>
    </row>
    <row r="1666" spans="4:5" x14ac:dyDescent="0.3">
      <c r="D1666" t="s">
        <v>8219</v>
      </c>
      <c r="E1666">
        <v>60</v>
      </c>
    </row>
    <row r="1667" spans="4:5" x14ac:dyDescent="0.3">
      <c r="D1667" t="s">
        <v>8219</v>
      </c>
      <c r="E1667">
        <v>322</v>
      </c>
    </row>
    <row r="1668" spans="4:5" x14ac:dyDescent="0.3">
      <c r="D1668" t="s">
        <v>8219</v>
      </c>
      <c r="E1668">
        <v>94</v>
      </c>
    </row>
    <row r="1669" spans="4:5" x14ac:dyDescent="0.3">
      <c r="D1669" t="s">
        <v>8219</v>
      </c>
      <c r="E1669">
        <v>47</v>
      </c>
    </row>
    <row r="1670" spans="4:5" x14ac:dyDescent="0.3">
      <c r="D1670" t="s">
        <v>8219</v>
      </c>
      <c r="E1670">
        <v>115</v>
      </c>
    </row>
    <row r="1671" spans="4:5" x14ac:dyDescent="0.3">
      <c r="D1671" t="s">
        <v>8219</v>
      </c>
      <c r="E1671">
        <v>134</v>
      </c>
    </row>
    <row r="1672" spans="4:5" x14ac:dyDescent="0.3">
      <c r="D1672" t="s">
        <v>8219</v>
      </c>
      <c r="E1672">
        <v>35</v>
      </c>
    </row>
    <row r="1673" spans="4:5" x14ac:dyDescent="0.3">
      <c r="D1673" t="s">
        <v>8219</v>
      </c>
      <c r="E1673">
        <v>104</v>
      </c>
    </row>
    <row r="1674" spans="4:5" x14ac:dyDescent="0.3">
      <c r="D1674" t="s">
        <v>8219</v>
      </c>
      <c r="E1674">
        <v>184</v>
      </c>
    </row>
    <row r="1675" spans="4:5" x14ac:dyDescent="0.3">
      <c r="D1675" t="s">
        <v>8219</v>
      </c>
      <c r="E1675">
        <v>119</v>
      </c>
    </row>
    <row r="1676" spans="4:5" x14ac:dyDescent="0.3">
      <c r="D1676" t="s">
        <v>8219</v>
      </c>
      <c r="E1676">
        <v>59</v>
      </c>
    </row>
    <row r="1677" spans="4:5" x14ac:dyDescent="0.3">
      <c r="D1677" t="s">
        <v>8219</v>
      </c>
      <c r="E1677">
        <v>113</v>
      </c>
    </row>
    <row r="1678" spans="4:5" x14ac:dyDescent="0.3">
      <c r="D1678" t="s">
        <v>8219</v>
      </c>
      <c r="E1678">
        <v>84</v>
      </c>
    </row>
    <row r="1679" spans="4:5" x14ac:dyDescent="0.3">
      <c r="D1679" t="s">
        <v>8219</v>
      </c>
      <c r="E1679">
        <v>74</v>
      </c>
    </row>
    <row r="1680" spans="4:5" x14ac:dyDescent="0.3">
      <c r="D1680" t="s">
        <v>8219</v>
      </c>
      <c r="E1680">
        <v>216</v>
      </c>
    </row>
    <row r="1681" spans="4:5" x14ac:dyDescent="0.3">
      <c r="D1681" t="s">
        <v>8219</v>
      </c>
      <c r="E1681">
        <v>39</v>
      </c>
    </row>
    <row r="1682" spans="4:5" x14ac:dyDescent="0.3">
      <c r="D1682" t="s">
        <v>8219</v>
      </c>
      <c r="E1682">
        <v>21</v>
      </c>
    </row>
    <row r="1683" spans="4:5" x14ac:dyDescent="0.3">
      <c r="D1683" t="s">
        <v>8219</v>
      </c>
      <c r="E1683">
        <v>30</v>
      </c>
    </row>
    <row r="1684" spans="4:5" x14ac:dyDescent="0.3">
      <c r="D1684" t="s">
        <v>8219</v>
      </c>
      <c r="E1684">
        <v>37</v>
      </c>
    </row>
    <row r="1685" spans="4:5" x14ac:dyDescent="0.3">
      <c r="D1685" t="s">
        <v>8219</v>
      </c>
      <c r="E1685">
        <v>202</v>
      </c>
    </row>
    <row r="1686" spans="4:5" x14ac:dyDescent="0.3">
      <c r="D1686" t="s">
        <v>8219</v>
      </c>
      <c r="E1686">
        <v>37</v>
      </c>
    </row>
    <row r="1687" spans="4:5" x14ac:dyDescent="0.3">
      <c r="D1687" t="s">
        <v>8219</v>
      </c>
      <c r="E1687">
        <v>28</v>
      </c>
    </row>
    <row r="1688" spans="4:5" x14ac:dyDescent="0.3">
      <c r="D1688" t="s">
        <v>8219</v>
      </c>
      <c r="E1688">
        <v>26</v>
      </c>
    </row>
    <row r="1689" spans="4:5" x14ac:dyDescent="0.3">
      <c r="D1689" t="s">
        <v>8219</v>
      </c>
      <c r="E1689">
        <v>61</v>
      </c>
    </row>
    <row r="1690" spans="4:5" x14ac:dyDescent="0.3">
      <c r="D1690" t="s">
        <v>8219</v>
      </c>
      <c r="E1690">
        <v>115</v>
      </c>
    </row>
    <row r="1691" spans="4:5" x14ac:dyDescent="0.3">
      <c r="D1691" t="s">
        <v>8219</v>
      </c>
      <c r="E1691">
        <v>181</v>
      </c>
    </row>
    <row r="1692" spans="4:5" x14ac:dyDescent="0.3">
      <c r="D1692" t="s">
        <v>8219</v>
      </c>
      <c r="E1692">
        <v>110</v>
      </c>
    </row>
    <row r="1693" spans="4:5" x14ac:dyDescent="0.3">
      <c r="D1693" t="s">
        <v>8219</v>
      </c>
      <c r="E1693">
        <v>269</v>
      </c>
    </row>
    <row r="1694" spans="4:5" x14ac:dyDescent="0.3">
      <c r="D1694" t="s">
        <v>8219</v>
      </c>
      <c r="E1694">
        <v>79</v>
      </c>
    </row>
    <row r="1695" spans="4:5" x14ac:dyDescent="0.3">
      <c r="D1695" t="s">
        <v>8219</v>
      </c>
      <c r="E1695">
        <v>104</v>
      </c>
    </row>
    <row r="1696" spans="4:5" x14ac:dyDescent="0.3">
      <c r="D1696" t="s">
        <v>8219</v>
      </c>
      <c r="E1696">
        <v>34</v>
      </c>
    </row>
    <row r="1697" spans="4:5" x14ac:dyDescent="0.3">
      <c r="D1697" t="s">
        <v>8219</v>
      </c>
      <c r="E1697">
        <v>167</v>
      </c>
    </row>
    <row r="1698" spans="4:5" x14ac:dyDescent="0.3">
      <c r="D1698" t="s">
        <v>8219</v>
      </c>
      <c r="E1698">
        <v>183</v>
      </c>
    </row>
    <row r="1699" spans="4:5" x14ac:dyDescent="0.3">
      <c r="D1699" t="s">
        <v>8219</v>
      </c>
      <c r="E1699">
        <v>71</v>
      </c>
    </row>
    <row r="1700" spans="4:5" x14ac:dyDescent="0.3">
      <c r="D1700" t="s">
        <v>8219</v>
      </c>
      <c r="E1700">
        <v>69</v>
      </c>
    </row>
    <row r="1701" spans="4:5" x14ac:dyDescent="0.3">
      <c r="D1701" t="s">
        <v>8219</v>
      </c>
      <c r="E1701">
        <v>270</v>
      </c>
    </row>
    <row r="1702" spans="4:5" x14ac:dyDescent="0.3">
      <c r="D1702" t="s">
        <v>8219</v>
      </c>
      <c r="E1702">
        <v>193</v>
      </c>
    </row>
    <row r="1703" spans="4:5" x14ac:dyDescent="0.3">
      <c r="D1703" t="s">
        <v>8219</v>
      </c>
      <c r="E1703">
        <v>57</v>
      </c>
    </row>
    <row r="1704" spans="4:5" x14ac:dyDescent="0.3">
      <c r="D1704" t="s">
        <v>8219</v>
      </c>
      <c r="E1704">
        <v>200</v>
      </c>
    </row>
    <row r="1705" spans="4:5" x14ac:dyDescent="0.3">
      <c r="D1705" t="s">
        <v>8219</v>
      </c>
      <c r="E1705">
        <v>88</v>
      </c>
    </row>
    <row r="1706" spans="4:5" x14ac:dyDescent="0.3">
      <c r="D1706" t="s">
        <v>8219</v>
      </c>
      <c r="E1706">
        <v>213</v>
      </c>
    </row>
    <row r="1707" spans="4:5" x14ac:dyDescent="0.3">
      <c r="D1707" t="s">
        <v>8219</v>
      </c>
      <c r="E1707">
        <v>20</v>
      </c>
    </row>
    <row r="1708" spans="4:5" x14ac:dyDescent="0.3">
      <c r="D1708" t="s">
        <v>8219</v>
      </c>
      <c r="E1708">
        <v>50</v>
      </c>
    </row>
    <row r="1709" spans="4:5" x14ac:dyDescent="0.3">
      <c r="D1709" t="s">
        <v>8219</v>
      </c>
      <c r="E1709">
        <v>115</v>
      </c>
    </row>
    <row r="1710" spans="4:5" x14ac:dyDescent="0.3">
      <c r="D1710" t="s">
        <v>8219</v>
      </c>
      <c r="E1710">
        <v>186</v>
      </c>
    </row>
    <row r="1711" spans="4:5" x14ac:dyDescent="0.3">
      <c r="D1711" t="s">
        <v>8219</v>
      </c>
      <c r="E1711">
        <v>18</v>
      </c>
    </row>
    <row r="1712" spans="4:5" x14ac:dyDescent="0.3">
      <c r="D1712" t="s">
        <v>8219</v>
      </c>
      <c r="E1712">
        <v>176</v>
      </c>
    </row>
    <row r="1713" spans="4:5" x14ac:dyDescent="0.3">
      <c r="D1713" t="s">
        <v>8219</v>
      </c>
      <c r="E1713">
        <v>41</v>
      </c>
    </row>
    <row r="1714" spans="4:5" x14ac:dyDescent="0.3">
      <c r="D1714" t="s">
        <v>8219</v>
      </c>
      <c r="E1714">
        <v>75</v>
      </c>
    </row>
    <row r="1715" spans="4:5" x14ac:dyDescent="0.3">
      <c r="D1715" t="s">
        <v>8219</v>
      </c>
      <c r="E1715">
        <v>97</v>
      </c>
    </row>
    <row r="1716" spans="4:5" x14ac:dyDescent="0.3">
      <c r="D1716" t="s">
        <v>8219</v>
      </c>
      <c r="E1716">
        <v>73</v>
      </c>
    </row>
    <row r="1717" spans="4:5" x14ac:dyDescent="0.3">
      <c r="D1717" t="s">
        <v>8219</v>
      </c>
      <c r="E1717">
        <v>49</v>
      </c>
    </row>
    <row r="1718" spans="4:5" x14ac:dyDescent="0.3">
      <c r="D1718" t="s">
        <v>8219</v>
      </c>
      <c r="E1718">
        <v>134</v>
      </c>
    </row>
    <row r="1719" spans="4:5" x14ac:dyDescent="0.3">
      <c r="D1719" t="s">
        <v>8219</v>
      </c>
      <c r="E1719">
        <v>68</v>
      </c>
    </row>
    <row r="1720" spans="4:5" x14ac:dyDescent="0.3">
      <c r="D1720" t="s">
        <v>8219</v>
      </c>
      <c r="E1720">
        <v>49</v>
      </c>
    </row>
    <row r="1721" spans="4:5" x14ac:dyDescent="0.3">
      <c r="D1721" t="s">
        <v>8219</v>
      </c>
      <c r="E1721">
        <v>63</v>
      </c>
    </row>
    <row r="1722" spans="4:5" x14ac:dyDescent="0.3">
      <c r="D1722" t="s">
        <v>8219</v>
      </c>
      <c r="E1722">
        <v>163</v>
      </c>
    </row>
    <row r="1723" spans="4:5" x14ac:dyDescent="0.3">
      <c r="D1723" t="s">
        <v>8219</v>
      </c>
      <c r="E1723">
        <v>288</v>
      </c>
    </row>
    <row r="1724" spans="4:5" x14ac:dyDescent="0.3">
      <c r="D1724" t="s">
        <v>8219</v>
      </c>
      <c r="E1724">
        <v>42</v>
      </c>
    </row>
    <row r="1725" spans="4:5" x14ac:dyDescent="0.3">
      <c r="D1725" t="s">
        <v>8219</v>
      </c>
      <c r="E1725">
        <v>70</v>
      </c>
    </row>
    <row r="1726" spans="4:5" x14ac:dyDescent="0.3">
      <c r="D1726" t="s">
        <v>8219</v>
      </c>
      <c r="E1726">
        <v>30</v>
      </c>
    </row>
    <row r="1727" spans="4:5" x14ac:dyDescent="0.3">
      <c r="D1727" t="s">
        <v>8219</v>
      </c>
      <c r="E1727">
        <v>51</v>
      </c>
    </row>
    <row r="1728" spans="4:5" x14ac:dyDescent="0.3">
      <c r="D1728" t="s">
        <v>8219</v>
      </c>
      <c r="E1728">
        <v>145</v>
      </c>
    </row>
    <row r="1729" spans="4:5" x14ac:dyDescent="0.3">
      <c r="D1729" t="s">
        <v>8219</v>
      </c>
      <c r="E1729">
        <v>21</v>
      </c>
    </row>
    <row r="1730" spans="4:5" x14ac:dyDescent="0.3">
      <c r="D1730" t="s">
        <v>8219</v>
      </c>
      <c r="E1730">
        <v>286</v>
      </c>
    </row>
    <row r="1731" spans="4:5" x14ac:dyDescent="0.3">
      <c r="D1731" t="s">
        <v>8219</v>
      </c>
      <c r="E1731">
        <v>12</v>
      </c>
    </row>
    <row r="1732" spans="4:5" x14ac:dyDescent="0.3">
      <c r="D1732" t="s">
        <v>8219</v>
      </c>
      <c r="E1732">
        <v>100</v>
      </c>
    </row>
    <row r="1733" spans="4:5" x14ac:dyDescent="0.3">
      <c r="D1733" t="s">
        <v>8219</v>
      </c>
      <c r="E1733">
        <v>100</v>
      </c>
    </row>
    <row r="1734" spans="4:5" x14ac:dyDescent="0.3">
      <c r="D1734" t="s">
        <v>8219</v>
      </c>
      <c r="E1734">
        <v>34</v>
      </c>
    </row>
    <row r="1735" spans="4:5" x14ac:dyDescent="0.3">
      <c r="D1735" t="s">
        <v>8219</v>
      </c>
      <c r="E1735">
        <v>63</v>
      </c>
    </row>
    <row r="1736" spans="4:5" x14ac:dyDescent="0.3">
      <c r="D1736" t="s">
        <v>8219</v>
      </c>
      <c r="E1736">
        <v>30</v>
      </c>
    </row>
    <row r="1737" spans="4:5" x14ac:dyDescent="0.3">
      <c r="D1737" t="s">
        <v>8219</v>
      </c>
      <c r="E1737">
        <v>47</v>
      </c>
    </row>
    <row r="1738" spans="4:5" x14ac:dyDescent="0.3">
      <c r="D1738" t="s">
        <v>8219</v>
      </c>
      <c r="E1738">
        <v>237</v>
      </c>
    </row>
    <row r="1739" spans="4:5" x14ac:dyDescent="0.3">
      <c r="D1739" t="s">
        <v>8219</v>
      </c>
      <c r="E1739">
        <v>47</v>
      </c>
    </row>
    <row r="1740" spans="4:5" x14ac:dyDescent="0.3">
      <c r="D1740" t="s">
        <v>8219</v>
      </c>
      <c r="E1740">
        <v>15</v>
      </c>
    </row>
    <row r="1741" spans="4:5" x14ac:dyDescent="0.3">
      <c r="D1741" t="s">
        <v>8219</v>
      </c>
      <c r="E1741">
        <v>81</v>
      </c>
    </row>
    <row r="1742" spans="4:5" x14ac:dyDescent="0.3">
      <c r="D1742" t="s">
        <v>8219</v>
      </c>
      <c r="E1742">
        <v>122</v>
      </c>
    </row>
    <row r="1743" spans="4:5" x14ac:dyDescent="0.3">
      <c r="D1743" t="s">
        <v>8219</v>
      </c>
      <c r="E1743">
        <v>34</v>
      </c>
    </row>
    <row r="1744" spans="4:5" x14ac:dyDescent="0.3">
      <c r="D1744" t="s">
        <v>8219</v>
      </c>
      <c r="E1744">
        <v>207</v>
      </c>
    </row>
    <row r="1745" spans="4:5" x14ac:dyDescent="0.3">
      <c r="D1745" t="s">
        <v>8219</v>
      </c>
      <c r="E1745">
        <v>25</v>
      </c>
    </row>
    <row r="1746" spans="4:5" x14ac:dyDescent="0.3">
      <c r="D1746" t="s">
        <v>8219</v>
      </c>
      <c r="E1746">
        <v>72</v>
      </c>
    </row>
    <row r="1747" spans="4:5" x14ac:dyDescent="0.3">
      <c r="D1747" t="s">
        <v>8219</v>
      </c>
      <c r="E1747">
        <v>14</v>
      </c>
    </row>
    <row r="1748" spans="4:5" x14ac:dyDescent="0.3">
      <c r="D1748" t="s">
        <v>8219</v>
      </c>
      <c r="E1748">
        <v>15</v>
      </c>
    </row>
    <row r="1749" spans="4:5" x14ac:dyDescent="0.3">
      <c r="D1749" t="s">
        <v>8219</v>
      </c>
      <c r="E1749">
        <v>91</v>
      </c>
    </row>
    <row r="1750" spans="4:5" x14ac:dyDescent="0.3">
      <c r="D1750" t="s">
        <v>8219</v>
      </c>
      <c r="E1750">
        <v>24</v>
      </c>
    </row>
    <row r="1751" spans="4:5" x14ac:dyDescent="0.3">
      <c r="D1751" t="s">
        <v>8219</v>
      </c>
      <c r="E1751">
        <v>27</v>
      </c>
    </row>
    <row r="1752" spans="4:5" x14ac:dyDescent="0.3">
      <c r="D1752" t="s">
        <v>8219</v>
      </c>
      <c r="E1752">
        <v>47</v>
      </c>
    </row>
    <row r="1753" spans="4:5" x14ac:dyDescent="0.3">
      <c r="D1753" t="s">
        <v>8219</v>
      </c>
      <c r="E1753">
        <v>44</v>
      </c>
    </row>
    <row r="1754" spans="4:5" x14ac:dyDescent="0.3">
      <c r="D1754" t="s">
        <v>8219</v>
      </c>
      <c r="E1754">
        <v>72</v>
      </c>
    </row>
    <row r="1755" spans="4:5" x14ac:dyDescent="0.3">
      <c r="D1755" t="s">
        <v>8219</v>
      </c>
      <c r="E1755">
        <v>63</v>
      </c>
    </row>
    <row r="1756" spans="4:5" x14ac:dyDescent="0.3">
      <c r="D1756" t="s">
        <v>8219</v>
      </c>
      <c r="E1756">
        <v>88</v>
      </c>
    </row>
    <row r="1757" spans="4:5" x14ac:dyDescent="0.3">
      <c r="D1757" t="s">
        <v>8219</v>
      </c>
      <c r="E1757">
        <v>70</v>
      </c>
    </row>
    <row r="1758" spans="4:5" x14ac:dyDescent="0.3">
      <c r="D1758" t="s">
        <v>8219</v>
      </c>
      <c r="E1758">
        <v>50</v>
      </c>
    </row>
    <row r="1759" spans="4:5" x14ac:dyDescent="0.3">
      <c r="D1759" t="s">
        <v>8219</v>
      </c>
      <c r="E1759">
        <v>35</v>
      </c>
    </row>
    <row r="1760" spans="4:5" x14ac:dyDescent="0.3">
      <c r="D1760" t="s">
        <v>8219</v>
      </c>
      <c r="E1760">
        <v>175</v>
      </c>
    </row>
    <row r="1761" spans="4:5" x14ac:dyDescent="0.3">
      <c r="D1761" t="s">
        <v>8219</v>
      </c>
      <c r="E1761">
        <v>20</v>
      </c>
    </row>
    <row r="1762" spans="4:5" x14ac:dyDescent="0.3">
      <c r="D1762" t="s">
        <v>8219</v>
      </c>
      <c r="E1762">
        <v>54</v>
      </c>
    </row>
    <row r="1763" spans="4:5" x14ac:dyDescent="0.3">
      <c r="D1763" t="s">
        <v>8219</v>
      </c>
      <c r="E1763">
        <v>20</v>
      </c>
    </row>
    <row r="1764" spans="4:5" x14ac:dyDescent="0.3">
      <c r="D1764" t="s">
        <v>8219</v>
      </c>
      <c r="E1764">
        <v>57</v>
      </c>
    </row>
    <row r="1765" spans="4:5" x14ac:dyDescent="0.3">
      <c r="D1765" t="s">
        <v>8219</v>
      </c>
      <c r="E1765">
        <v>31</v>
      </c>
    </row>
    <row r="1766" spans="4:5" x14ac:dyDescent="0.3">
      <c r="D1766" t="s">
        <v>8219</v>
      </c>
      <c r="E1766">
        <v>31</v>
      </c>
    </row>
    <row r="1767" spans="4:5" x14ac:dyDescent="0.3">
      <c r="D1767" t="s">
        <v>8219</v>
      </c>
      <c r="E1767">
        <v>45</v>
      </c>
    </row>
    <row r="1768" spans="4:5" x14ac:dyDescent="0.3">
      <c r="D1768" t="s">
        <v>8219</v>
      </c>
      <c r="E1768">
        <v>41</v>
      </c>
    </row>
    <row r="1769" spans="4:5" x14ac:dyDescent="0.3">
      <c r="D1769" t="s">
        <v>8219</v>
      </c>
      <c r="E1769">
        <v>29</v>
      </c>
    </row>
    <row r="1770" spans="4:5" x14ac:dyDescent="0.3">
      <c r="D1770" t="s">
        <v>8219</v>
      </c>
      <c r="E1770">
        <v>58</v>
      </c>
    </row>
    <row r="1771" spans="4:5" x14ac:dyDescent="0.3">
      <c r="D1771" t="s">
        <v>8219</v>
      </c>
      <c r="E1771">
        <v>89</v>
      </c>
    </row>
    <row r="1772" spans="4:5" x14ac:dyDescent="0.3">
      <c r="D1772" t="s">
        <v>8219</v>
      </c>
      <c r="E1772">
        <v>125</v>
      </c>
    </row>
    <row r="1773" spans="4:5" x14ac:dyDescent="0.3">
      <c r="D1773" t="s">
        <v>8219</v>
      </c>
      <c r="E1773">
        <v>18</v>
      </c>
    </row>
    <row r="1774" spans="4:5" x14ac:dyDescent="0.3">
      <c r="D1774" t="s">
        <v>8219</v>
      </c>
      <c r="E1774">
        <v>32</v>
      </c>
    </row>
    <row r="1775" spans="4:5" x14ac:dyDescent="0.3">
      <c r="D1775" t="s">
        <v>8219</v>
      </c>
      <c r="E1775">
        <v>16</v>
      </c>
    </row>
    <row r="1776" spans="4:5" x14ac:dyDescent="0.3">
      <c r="D1776" t="s">
        <v>8219</v>
      </c>
      <c r="E1776">
        <v>38</v>
      </c>
    </row>
    <row r="1777" spans="4:5" x14ac:dyDescent="0.3">
      <c r="D1777" t="s">
        <v>8219</v>
      </c>
      <c r="E1777">
        <v>15</v>
      </c>
    </row>
    <row r="1778" spans="4:5" x14ac:dyDescent="0.3">
      <c r="D1778" t="s">
        <v>8219</v>
      </c>
      <c r="E1778">
        <v>23</v>
      </c>
    </row>
    <row r="1779" spans="4:5" x14ac:dyDescent="0.3">
      <c r="D1779" t="s">
        <v>8219</v>
      </c>
      <c r="E1779">
        <v>49</v>
      </c>
    </row>
    <row r="1780" spans="4:5" x14ac:dyDescent="0.3">
      <c r="D1780" t="s">
        <v>8219</v>
      </c>
      <c r="E1780">
        <v>10</v>
      </c>
    </row>
    <row r="1781" spans="4:5" x14ac:dyDescent="0.3">
      <c r="D1781" t="s">
        <v>8219</v>
      </c>
      <c r="E1781">
        <v>15</v>
      </c>
    </row>
    <row r="1782" spans="4:5" x14ac:dyDescent="0.3">
      <c r="D1782" t="s">
        <v>8219</v>
      </c>
      <c r="E1782">
        <v>57</v>
      </c>
    </row>
    <row r="1783" spans="4:5" x14ac:dyDescent="0.3">
      <c r="D1783" t="s">
        <v>8219</v>
      </c>
      <c r="E1783">
        <v>33</v>
      </c>
    </row>
    <row r="1784" spans="4:5" x14ac:dyDescent="0.3">
      <c r="D1784" t="s">
        <v>8219</v>
      </c>
      <c r="E1784">
        <v>9</v>
      </c>
    </row>
    <row r="1785" spans="4:5" x14ac:dyDescent="0.3">
      <c r="D1785" t="s">
        <v>8219</v>
      </c>
      <c r="E1785">
        <v>26</v>
      </c>
    </row>
    <row r="1786" spans="4:5" x14ac:dyDescent="0.3">
      <c r="D1786" t="s">
        <v>8219</v>
      </c>
      <c r="E1786">
        <v>69</v>
      </c>
    </row>
    <row r="1787" spans="4:5" x14ac:dyDescent="0.3">
      <c r="D1787" t="s">
        <v>8219</v>
      </c>
      <c r="E1787">
        <v>65</v>
      </c>
    </row>
    <row r="1788" spans="4:5" x14ac:dyDescent="0.3">
      <c r="D1788" t="s">
        <v>8219</v>
      </c>
      <c r="E1788">
        <v>83</v>
      </c>
    </row>
    <row r="1789" spans="4:5" x14ac:dyDescent="0.3">
      <c r="D1789" t="s">
        <v>8219</v>
      </c>
      <c r="E1789">
        <v>111</v>
      </c>
    </row>
    <row r="1790" spans="4:5" x14ac:dyDescent="0.3">
      <c r="D1790" t="s">
        <v>8219</v>
      </c>
      <c r="E1790">
        <v>46</v>
      </c>
    </row>
    <row r="1791" spans="4:5" x14ac:dyDescent="0.3">
      <c r="D1791" t="s">
        <v>8219</v>
      </c>
      <c r="E1791">
        <v>63</v>
      </c>
    </row>
    <row r="1792" spans="4:5" x14ac:dyDescent="0.3">
      <c r="D1792" t="s">
        <v>8219</v>
      </c>
      <c r="E1792">
        <v>9</v>
      </c>
    </row>
    <row r="1793" spans="4:5" x14ac:dyDescent="0.3">
      <c r="D1793" t="s">
        <v>8219</v>
      </c>
      <c r="E1793">
        <v>34</v>
      </c>
    </row>
    <row r="1794" spans="4:5" x14ac:dyDescent="0.3">
      <c r="D1794" t="s">
        <v>8219</v>
      </c>
      <c r="E1794">
        <v>112</v>
      </c>
    </row>
    <row r="1795" spans="4:5" x14ac:dyDescent="0.3">
      <c r="D1795" t="s">
        <v>8219</v>
      </c>
      <c r="E1795">
        <v>47</v>
      </c>
    </row>
    <row r="1796" spans="4:5" x14ac:dyDescent="0.3">
      <c r="D1796" t="s">
        <v>8219</v>
      </c>
      <c r="E1796">
        <v>38</v>
      </c>
    </row>
    <row r="1797" spans="4:5" x14ac:dyDescent="0.3">
      <c r="D1797" t="s">
        <v>8219</v>
      </c>
      <c r="E1797">
        <v>28</v>
      </c>
    </row>
    <row r="1798" spans="4:5" x14ac:dyDescent="0.3">
      <c r="D1798" t="s">
        <v>8219</v>
      </c>
      <c r="E1798">
        <v>78</v>
      </c>
    </row>
    <row r="1799" spans="4:5" x14ac:dyDescent="0.3">
      <c r="D1799" t="s">
        <v>8219</v>
      </c>
      <c r="E1799">
        <v>23</v>
      </c>
    </row>
    <row r="1800" spans="4:5" x14ac:dyDescent="0.3">
      <c r="D1800" t="s">
        <v>8219</v>
      </c>
      <c r="E1800">
        <v>40</v>
      </c>
    </row>
    <row r="1801" spans="4:5" x14ac:dyDescent="0.3">
      <c r="D1801" t="s">
        <v>8219</v>
      </c>
      <c r="E1801">
        <v>13</v>
      </c>
    </row>
    <row r="1802" spans="4:5" x14ac:dyDescent="0.3">
      <c r="D1802" t="s">
        <v>8219</v>
      </c>
      <c r="E1802">
        <v>18</v>
      </c>
    </row>
    <row r="1803" spans="4:5" x14ac:dyDescent="0.3">
      <c r="D1803" t="s">
        <v>8219</v>
      </c>
      <c r="E1803">
        <v>22</v>
      </c>
    </row>
    <row r="1804" spans="4:5" x14ac:dyDescent="0.3">
      <c r="D1804" t="s">
        <v>8219</v>
      </c>
      <c r="E1804">
        <v>79</v>
      </c>
    </row>
    <row r="1805" spans="4:5" x14ac:dyDescent="0.3">
      <c r="D1805" t="s">
        <v>8219</v>
      </c>
      <c r="E1805">
        <v>14</v>
      </c>
    </row>
    <row r="1806" spans="4:5" x14ac:dyDescent="0.3">
      <c r="D1806" t="s">
        <v>8219</v>
      </c>
      <c r="E1806">
        <v>51</v>
      </c>
    </row>
    <row r="1807" spans="4:5" x14ac:dyDescent="0.3">
      <c r="D1807" t="s">
        <v>8219</v>
      </c>
      <c r="E1807">
        <v>54</v>
      </c>
    </row>
    <row r="1808" spans="4:5" x14ac:dyDescent="0.3">
      <c r="D1808" t="s">
        <v>8219</v>
      </c>
      <c r="E1808">
        <v>70</v>
      </c>
    </row>
    <row r="1809" spans="4:5" x14ac:dyDescent="0.3">
      <c r="D1809" t="s">
        <v>8219</v>
      </c>
      <c r="E1809">
        <v>44</v>
      </c>
    </row>
    <row r="1810" spans="4:5" x14ac:dyDescent="0.3">
      <c r="D1810" t="s">
        <v>8219</v>
      </c>
      <c r="E1810">
        <v>55</v>
      </c>
    </row>
    <row r="1811" spans="4:5" x14ac:dyDescent="0.3">
      <c r="D1811" t="s">
        <v>8219</v>
      </c>
      <c r="E1811">
        <v>15</v>
      </c>
    </row>
    <row r="1812" spans="4:5" x14ac:dyDescent="0.3">
      <c r="D1812" t="s">
        <v>8219</v>
      </c>
      <c r="E1812">
        <v>27</v>
      </c>
    </row>
    <row r="1813" spans="4:5" x14ac:dyDescent="0.3">
      <c r="D1813" t="s">
        <v>8219</v>
      </c>
      <c r="E1813">
        <v>21</v>
      </c>
    </row>
    <row r="1814" spans="4:5" x14ac:dyDescent="0.3">
      <c r="D1814" t="s">
        <v>8219</v>
      </c>
      <c r="E1814">
        <v>162</v>
      </c>
    </row>
    <row r="1815" spans="4:5" x14ac:dyDescent="0.3">
      <c r="D1815" t="s">
        <v>8219</v>
      </c>
      <c r="E1815">
        <v>23</v>
      </c>
    </row>
    <row r="1816" spans="4:5" x14ac:dyDescent="0.3">
      <c r="D1816" t="s">
        <v>8219</v>
      </c>
      <c r="E1816">
        <v>72</v>
      </c>
    </row>
    <row r="1817" spans="4:5" x14ac:dyDescent="0.3">
      <c r="D1817" t="s">
        <v>8219</v>
      </c>
      <c r="E1817">
        <v>68</v>
      </c>
    </row>
    <row r="1818" spans="4:5" x14ac:dyDescent="0.3">
      <c r="D1818" t="s">
        <v>8219</v>
      </c>
      <c r="E1818">
        <v>20</v>
      </c>
    </row>
    <row r="1819" spans="4:5" x14ac:dyDescent="0.3">
      <c r="D1819" t="s">
        <v>8219</v>
      </c>
      <c r="E1819">
        <v>26</v>
      </c>
    </row>
    <row r="1820" spans="4:5" x14ac:dyDescent="0.3">
      <c r="D1820" t="s">
        <v>8219</v>
      </c>
      <c r="E1820">
        <v>72</v>
      </c>
    </row>
    <row r="1821" spans="4:5" x14ac:dyDescent="0.3">
      <c r="D1821" t="s">
        <v>8219</v>
      </c>
      <c r="E1821">
        <v>3</v>
      </c>
    </row>
    <row r="1822" spans="4:5" x14ac:dyDescent="0.3">
      <c r="D1822" t="s">
        <v>8219</v>
      </c>
      <c r="E1822">
        <v>18</v>
      </c>
    </row>
    <row r="1823" spans="4:5" x14ac:dyDescent="0.3">
      <c r="D1823" t="s">
        <v>8219</v>
      </c>
      <c r="E1823">
        <v>30</v>
      </c>
    </row>
    <row r="1824" spans="4:5" x14ac:dyDescent="0.3">
      <c r="D1824" t="s">
        <v>8219</v>
      </c>
      <c r="E1824">
        <v>23</v>
      </c>
    </row>
    <row r="1825" spans="4:5" x14ac:dyDescent="0.3">
      <c r="D1825" t="s">
        <v>8219</v>
      </c>
      <c r="E1825">
        <v>54</v>
      </c>
    </row>
    <row r="1826" spans="4:5" x14ac:dyDescent="0.3">
      <c r="D1826" t="s">
        <v>8219</v>
      </c>
      <c r="E1826">
        <v>26</v>
      </c>
    </row>
    <row r="1827" spans="4:5" x14ac:dyDescent="0.3">
      <c r="D1827" t="s">
        <v>8219</v>
      </c>
      <c r="E1827">
        <v>9</v>
      </c>
    </row>
    <row r="1828" spans="4:5" x14ac:dyDescent="0.3">
      <c r="D1828" t="s">
        <v>8219</v>
      </c>
      <c r="E1828">
        <v>27</v>
      </c>
    </row>
    <row r="1829" spans="4:5" x14ac:dyDescent="0.3">
      <c r="D1829" t="s">
        <v>8219</v>
      </c>
      <c r="E1829">
        <v>30</v>
      </c>
    </row>
    <row r="1830" spans="4:5" x14ac:dyDescent="0.3">
      <c r="D1830" t="s">
        <v>8219</v>
      </c>
      <c r="E1830">
        <v>52</v>
      </c>
    </row>
    <row r="1831" spans="4:5" x14ac:dyDescent="0.3">
      <c r="D1831" t="s">
        <v>8219</v>
      </c>
      <c r="E1831">
        <v>17</v>
      </c>
    </row>
    <row r="1832" spans="4:5" x14ac:dyDescent="0.3">
      <c r="D1832" t="s">
        <v>8219</v>
      </c>
      <c r="E1832">
        <v>19</v>
      </c>
    </row>
    <row r="1833" spans="4:5" x14ac:dyDescent="0.3">
      <c r="D1833" t="s">
        <v>8219</v>
      </c>
      <c r="E1833">
        <v>77</v>
      </c>
    </row>
    <row r="1834" spans="4:5" x14ac:dyDescent="0.3">
      <c r="D1834" t="s">
        <v>8219</v>
      </c>
      <c r="E1834">
        <v>21</v>
      </c>
    </row>
    <row r="1835" spans="4:5" x14ac:dyDescent="0.3">
      <c r="D1835" t="s">
        <v>8219</v>
      </c>
      <c r="E1835">
        <v>38</v>
      </c>
    </row>
    <row r="1836" spans="4:5" x14ac:dyDescent="0.3">
      <c r="D1836" t="s">
        <v>8219</v>
      </c>
      <c r="E1836">
        <v>28</v>
      </c>
    </row>
    <row r="1837" spans="4:5" x14ac:dyDescent="0.3">
      <c r="D1837" t="s">
        <v>8219</v>
      </c>
      <c r="E1837">
        <v>48</v>
      </c>
    </row>
    <row r="1838" spans="4:5" x14ac:dyDescent="0.3">
      <c r="D1838" t="s">
        <v>8219</v>
      </c>
      <c r="E1838">
        <v>46</v>
      </c>
    </row>
    <row r="1839" spans="4:5" x14ac:dyDescent="0.3">
      <c r="D1839" t="s">
        <v>8219</v>
      </c>
      <c r="E1839">
        <v>30</v>
      </c>
    </row>
    <row r="1840" spans="4:5" x14ac:dyDescent="0.3">
      <c r="D1840" t="s">
        <v>8219</v>
      </c>
      <c r="E1840">
        <v>64</v>
      </c>
    </row>
    <row r="1841" spans="4:5" x14ac:dyDescent="0.3">
      <c r="D1841" t="s">
        <v>8219</v>
      </c>
      <c r="E1841">
        <v>15</v>
      </c>
    </row>
    <row r="1842" spans="4:5" x14ac:dyDescent="0.3">
      <c r="D1842" t="s">
        <v>8219</v>
      </c>
      <c r="E1842">
        <v>41</v>
      </c>
    </row>
    <row r="1843" spans="4:5" x14ac:dyDescent="0.3">
      <c r="D1843" t="s">
        <v>8219</v>
      </c>
      <c r="E1843">
        <v>35</v>
      </c>
    </row>
    <row r="1844" spans="4:5" x14ac:dyDescent="0.3">
      <c r="D1844" t="s">
        <v>8219</v>
      </c>
      <c r="E1844">
        <v>45</v>
      </c>
    </row>
    <row r="1845" spans="4:5" x14ac:dyDescent="0.3">
      <c r="D1845" t="s">
        <v>8219</v>
      </c>
      <c r="E1845">
        <v>62</v>
      </c>
    </row>
    <row r="1846" spans="4:5" x14ac:dyDescent="0.3">
      <c r="D1846" t="s">
        <v>8219</v>
      </c>
      <c r="E1846">
        <v>22</v>
      </c>
    </row>
    <row r="1847" spans="4:5" x14ac:dyDescent="0.3">
      <c r="D1847" t="s">
        <v>8219</v>
      </c>
      <c r="E1847">
        <v>18</v>
      </c>
    </row>
    <row r="1848" spans="4:5" x14ac:dyDescent="0.3">
      <c r="D1848" t="s">
        <v>8219</v>
      </c>
      <c r="E1848">
        <v>12</v>
      </c>
    </row>
    <row r="1849" spans="4:5" x14ac:dyDescent="0.3">
      <c r="D1849" t="s">
        <v>8219</v>
      </c>
      <c r="E1849">
        <v>44</v>
      </c>
    </row>
    <row r="1850" spans="4:5" x14ac:dyDescent="0.3">
      <c r="D1850" t="s">
        <v>8219</v>
      </c>
      <c r="E1850">
        <v>27</v>
      </c>
    </row>
    <row r="1851" spans="4:5" x14ac:dyDescent="0.3">
      <c r="D1851" t="s">
        <v>8219</v>
      </c>
      <c r="E1851">
        <v>38</v>
      </c>
    </row>
    <row r="1852" spans="4:5" x14ac:dyDescent="0.3">
      <c r="D1852" t="s">
        <v>8219</v>
      </c>
      <c r="E1852">
        <v>28</v>
      </c>
    </row>
    <row r="1853" spans="4:5" x14ac:dyDescent="0.3">
      <c r="D1853" t="s">
        <v>8219</v>
      </c>
      <c r="E1853">
        <v>24</v>
      </c>
    </row>
    <row r="1854" spans="4:5" x14ac:dyDescent="0.3">
      <c r="D1854" t="s">
        <v>8219</v>
      </c>
      <c r="E1854">
        <v>65</v>
      </c>
    </row>
    <row r="1855" spans="4:5" x14ac:dyDescent="0.3">
      <c r="D1855" t="s">
        <v>8219</v>
      </c>
      <c r="E1855">
        <v>46</v>
      </c>
    </row>
    <row r="1856" spans="4:5" x14ac:dyDescent="0.3">
      <c r="D1856" t="s">
        <v>8219</v>
      </c>
      <c r="E1856">
        <v>85</v>
      </c>
    </row>
    <row r="1857" spans="4:5" x14ac:dyDescent="0.3">
      <c r="D1857" t="s">
        <v>8219</v>
      </c>
      <c r="E1857">
        <v>66</v>
      </c>
    </row>
    <row r="1858" spans="4:5" x14ac:dyDescent="0.3">
      <c r="D1858" t="s">
        <v>8219</v>
      </c>
      <c r="E1858">
        <v>165</v>
      </c>
    </row>
    <row r="1859" spans="4:5" x14ac:dyDescent="0.3">
      <c r="D1859" t="s">
        <v>8219</v>
      </c>
      <c r="E1859">
        <v>17</v>
      </c>
    </row>
    <row r="1860" spans="4:5" x14ac:dyDescent="0.3">
      <c r="D1860" t="s">
        <v>8219</v>
      </c>
      <c r="E1860">
        <v>3</v>
      </c>
    </row>
    <row r="1861" spans="4:5" x14ac:dyDescent="0.3">
      <c r="D1861" t="s">
        <v>8219</v>
      </c>
      <c r="E1861">
        <v>17</v>
      </c>
    </row>
    <row r="1862" spans="4:5" x14ac:dyDescent="0.3">
      <c r="D1862" t="s">
        <v>8219</v>
      </c>
      <c r="E1862">
        <v>91</v>
      </c>
    </row>
    <row r="1863" spans="4:5" x14ac:dyDescent="0.3">
      <c r="D1863" t="s">
        <v>8219</v>
      </c>
      <c r="E1863">
        <v>67</v>
      </c>
    </row>
    <row r="1864" spans="4:5" x14ac:dyDescent="0.3">
      <c r="D1864" t="s">
        <v>8219</v>
      </c>
      <c r="E1864">
        <v>18</v>
      </c>
    </row>
    <row r="1865" spans="4:5" x14ac:dyDescent="0.3">
      <c r="D1865" t="s">
        <v>8219</v>
      </c>
      <c r="E1865">
        <v>21</v>
      </c>
    </row>
    <row r="1866" spans="4:5" x14ac:dyDescent="0.3">
      <c r="D1866" t="s">
        <v>8219</v>
      </c>
      <c r="E1866">
        <v>40</v>
      </c>
    </row>
    <row r="1867" spans="4:5" x14ac:dyDescent="0.3">
      <c r="D1867" t="s">
        <v>8219</v>
      </c>
      <c r="E1867">
        <v>78</v>
      </c>
    </row>
    <row r="1868" spans="4:5" x14ac:dyDescent="0.3">
      <c r="D1868" t="s">
        <v>8219</v>
      </c>
      <c r="E1868">
        <v>26</v>
      </c>
    </row>
    <row r="1869" spans="4:5" x14ac:dyDescent="0.3">
      <c r="D1869" t="s">
        <v>8219</v>
      </c>
      <c r="E1869">
        <v>14</v>
      </c>
    </row>
    <row r="1870" spans="4:5" x14ac:dyDescent="0.3">
      <c r="D1870" t="s">
        <v>8219</v>
      </c>
      <c r="E1870">
        <v>44</v>
      </c>
    </row>
    <row r="1871" spans="4:5" x14ac:dyDescent="0.3">
      <c r="D1871" t="s">
        <v>8219</v>
      </c>
      <c r="E1871">
        <v>9</v>
      </c>
    </row>
    <row r="1872" spans="4:5" x14ac:dyDescent="0.3">
      <c r="D1872" t="s">
        <v>8219</v>
      </c>
      <c r="E1872">
        <v>30</v>
      </c>
    </row>
    <row r="1873" spans="4:5" x14ac:dyDescent="0.3">
      <c r="D1873" t="s">
        <v>8219</v>
      </c>
      <c r="E1873">
        <v>45</v>
      </c>
    </row>
    <row r="1874" spans="4:5" x14ac:dyDescent="0.3">
      <c r="D1874" t="s">
        <v>8219</v>
      </c>
      <c r="E1874">
        <v>56</v>
      </c>
    </row>
    <row r="1875" spans="4:5" x14ac:dyDescent="0.3">
      <c r="D1875" t="s">
        <v>8219</v>
      </c>
      <c r="E1875">
        <v>46</v>
      </c>
    </row>
    <row r="1876" spans="4:5" x14ac:dyDescent="0.3">
      <c r="D1876" t="s">
        <v>8219</v>
      </c>
      <c r="E1876">
        <v>34</v>
      </c>
    </row>
    <row r="1877" spans="4:5" x14ac:dyDescent="0.3">
      <c r="D1877" t="s">
        <v>8219</v>
      </c>
      <c r="E1877">
        <v>98</v>
      </c>
    </row>
    <row r="1878" spans="4:5" x14ac:dyDescent="0.3">
      <c r="D1878" t="s">
        <v>8219</v>
      </c>
      <c r="E1878">
        <v>46</v>
      </c>
    </row>
    <row r="1879" spans="4:5" x14ac:dyDescent="0.3">
      <c r="D1879" t="s">
        <v>8219</v>
      </c>
      <c r="E1879">
        <v>10</v>
      </c>
    </row>
    <row r="1880" spans="4:5" x14ac:dyDescent="0.3">
      <c r="D1880" t="s">
        <v>8219</v>
      </c>
      <c r="E1880">
        <v>76</v>
      </c>
    </row>
    <row r="1881" spans="4:5" x14ac:dyDescent="0.3">
      <c r="D1881" t="s">
        <v>8219</v>
      </c>
      <c r="E1881">
        <v>104</v>
      </c>
    </row>
    <row r="1882" spans="4:5" x14ac:dyDescent="0.3">
      <c r="D1882" t="s">
        <v>8219</v>
      </c>
      <c r="E1882">
        <v>87</v>
      </c>
    </row>
    <row r="1883" spans="4:5" x14ac:dyDescent="0.3">
      <c r="D1883" t="s">
        <v>8219</v>
      </c>
      <c r="E1883">
        <v>29</v>
      </c>
    </row>
    <row r="1884" spans="4:5" x14ac:dyDescent="0.3">
      <c r="D1884" t="s">
        <v>8219</v>
      </c>
      <c r="E1884">
        <v>51</v>
      </c>
    </row>
    <row r="1885" spans="4:5" x14ac:dyDescent="0.3">
      <c r="D1885" t="s">
        <v>8219</v>
      </c>
      <c r="E1885">
        <v>12</v>
      </c>
    </row>
    <row r="1886" spans="4:5" x14ac:dyDescent="0.3">
      <c r="D1886" t="s">
        <v>8219</v>
      </c>
      <c r="E1886">
        <v>72</v>
      </c>
    </row>
    <row r="1887" spans="4:5" x14ac:dyDescent="0.3">
      <c r="D1887" t="s">
        <v>8219</v>
      </c>
      <c r="E1887">
        <v>21</v>
      </c>
    </row>
    <row r="1888" spans="4:5" x14ac:dyDescent="0.3">
      <c r="D1888" t="s">
        <v>8219</v>
      </c>
      <c r="E1888">
        <v>42</v>
      </c>
    </row>
    <row r="1889" spans="4:5" x14ac:dyDescent="0.3">
      <c r="D1889" t="s">
        <v>8219</v>
      </c>
      <c r="E1889">
        <v>71</v>
      </c>
    </row>
    <row r="1890" spans="4:5" x14ac:dyDescent="0.3">
      <c r="D1890" t="s">
        <v>8219</v>
      </c>
      <c r="E1890">
        <v>168</v>
      </c>
    </row>
    <row r="1891" spans="4:5" x14ac:dyDescent="0.3">
      <c r="D1891" t="s">
        <v>8219</v>
      </c>
      <c r="E1891">
        <v>19</v>
      </c>
    </row>
    <row r="1892" spans="4:5" x14ac:dyDescent="0.3">
      <c r="D1892" t="s">
        <v>8219</v>
      </c>
      <c r="E1892">
        <v>37</v>
      </c>
    </row>
    <row r="1893" spans="4:5" x14ac:dyDescent="0.3">
      <c r="D1893" t="s">
        <v>8219</v>
      </c>
      <c r="E1893">
        <v>36</v>
      </c>
    </row>
    <row r="1894" spans="4:5" x14ac:dyDescent="0.3">
      <c r="D1894" t="s">
        <v>8219</v>
      </c>
      <c r="E1894">
        <v>14</v>
      </c>
    </row>
    <row r="1895" spans="4:5" x14ac:dyDescent="0.3">
      <c r="D1895" t="s">
        <v>8219</v>
      </c>
      <c r="E1895">
        <v>18</v>
      </c>
    </row>
    <row r="1896" spans="4:5" x14ac:dyDescent="0.3">
      <c r="D1896" t="s">
        <v>8219</v>
      </c>
      <c r="E1896">
        <v>82</v>
      </c>
    </row>
    <row r="1897" spans="4:5" x14ac:dyDescent="0.3">
      <c r="D1897" t="s">
        <v>8219</v>
      </c>
      <c r="E1897">
        <v>43</v>
      </c>
    </row>
    <row r="1898" spans="4:5" x14ac:dyDescent="0.3">
      <c r="D1898" t="s">
        <v>8219</v>
      </c>
      <c r="E1898">
        <v>8</v>
      </c>
    </row>
    <row r="1899" spans="4:5" x14ac:dyDescent="0.3">
      <c r="D1899" t="s">
        <v>8219</v>
      </c>
      <c r="E1899">
        <v>45</v>
      </c>
    </row>
    <row r="1900" spans="4:5" x14ac:dyDescent="0.3">
      <c r="D1900" t="s">
        <v>8219</v>
      </c>
      <c r="E1900">
        <v>20</v>
      </c>
    </row>
    <row r="1901" spans="4:5" x14ac:dyDescent="0.3">
      <c r="D1901" t="s">
        <v>8219</v>
      </c>
      <c r="E1901">
        <v>31</v>
      </c>
    </row>
    <row r="1902" spans="4:5" x14ac:dyDescent="0.3">
      <c r="D1902" t="s">
        <v>8219</v>
      </c>
      <c r="E1902">
        <v>25</v>
      </c>
    </row>
    <row r="1903" spans="4:5" x14ac:dyDescent="0.3">
      <c r="D1903" t="s">
        <v>8219</v>
      </c>
      <c r="E1903">
        <v>14</v>
      </c>
    </row>
    <row r="1904" spans="4:5" x14ac:dyDescent="0.3">
      <c r="D1904" t="s">
        <v>8219</v>
      </c>
      <c r="E1904">
        <v>45</v>
      </c>
    </row>
    <row r="1905" spans="4:5" x14ac:dyDescent="0.3">
      <c r="D1905" t="s">
        <v>8219</v>
      </c>
      <c r="E1905">
        <v>20</v>
      </c>
    </row>
    <row r="1906" spans="4:5" x14ac:dyDescent="0.3">
      <c r="D1906" t="s">
        <v>8219</v>
      </c>
      <c r="E1906">
        <v>39</v>
      </c>
    </row>
    <row r="1907" spans="4:5" x14ac:dyDescent="0.3">
      <c r="D1907" t="s">
        <v>8219</v>
      </c>
      <c r="E1907">
        <v>16</v>
      </c>
    </row>
    <row r="1908" spans="4:5" x14ac:dyDescent="0.3">
      <c r="D1908" t="s">
        <v>8219</v>
      </c>
      <c r="E1908">
        <v>37</v>
      </c>
    </row>
    <row r="1909" spans="4:5" x14ac:dyDescent="0.3">
      <c r="D1909" t="s">
        <v>8219</v>
      </c>
      <c r="E1909">
        <v>14</v>
      </c>
    </row>
    <row r="1910" spans="4:5" x14ac:dyDescent="0.3">
      <c r="D1910" t="s">
        <v>8219</v>
      </c>
      <c r="E1910">
        <v>21</v>
      </c>
    </row>
    <row r="1911" spans="4:5" x14ac:dyDescent="0.3">
      <c r="D1911" t="s">
        <v>8219</v>
      </c>
      <c r="E1911">
        <v>69</v>
      </c>
    </row>
    <row r="1912" spans="4:5" x14ac:dyDescent="0.3">
      <c r="D1912" t="s">
        <v>8219</v>
      </c>
      <c r="E1912">
        <v>16</v>
      </c>
    </row>
    <row r="1913" spans="4:5" x14ac:dyDescent="0.3">
      <c r="D1913" t="s">
        <v>8219</v>
      </c>
      <c r="E1913">
        <v>55</v>
      </c>
    </row>
    <row r="1914" spans="4:5" x14ac:dyDescent="0.3">
      <c r="D1914" t="s">
        <v>8219</v>
      </c>
      <c r="E1914">
        <v>27</v>
      </c>
    </row>
    <row r="1915" spans="4:5" x14ac:dyDescent="0.3">
      <c r="D1915" t="s">
        <v>8219</v>
      </c>
      <c r="E1915">
        <v>36</v>
      </c>
    </row>
    <row r="1916" spans="4:5" x14ac:dyDescent="0.3">
      <c r="D1916" t="s">
        <v>8219</v>
      </c>
      <c r="E1916">
        <v>19</v>
      </c>
    </row>
    <row r="1917" spans="4:5" x14ac:dyDescent="0.3">
      <c r="D1917" t="s">
        <v>8219</v>
      </c>
      <c r="E1917">
        <v>12</v>
      </c>
    </row>
    <row r="1918" spans="4:5" x14ac:dyDescent="0.3">
      <c r="D1918" t="s">
        <v>8219</v>
      </c>
      <c r="E1918">
        <v>17</v>
      </c>
    </row>
    <row r="1919" spans="4:5" x14ac:dyDescent="0.3">
      <c r="D1919" t="s">
        <v>8219</v>
      </c>
      <c r="E1919">
        <v>114</v>
      </c>
    </row>
    <row r="1920" spans="4:5" x14ac:dyDescent="0.3">
      <c r="D1920" t="s">
        <v>8219</v>
      </c>
      <c r="E1920">
        <v>93</v>
      </c>
    </row>
    <row r="1921" spans="4:5" x14ac:dyDescent="0.3">
      <c r="D1921" t="s">
        <v>8219</v>
      </c>
      <c r="E1921">
        <v>36</v>
      </c>
    </row>
    <row r="1922" spans="4:5" x14ac:dyDescent="0.3">
      <c r="D1922" t="s">
        <v>8219</v>
      </c>
      <c r="E1922">
        <v>61</v>
      </c>
    </row>
    <row r="1923" spans="4:5" x14ac:dyDescent="0.3">
      <c r="D1923" t="s">
        <v>8219</v>
      </c>
      <c r="E1923">
        <v>47</v>
      </c>
    </row>
    <row r="1924" spans="4:5" x14ac:dyDescent="0.3">
      <c r="D1924" t="s">
        <v>8219</v>
      </c>
      <c r="E1924">
        <v>17</v>
      </c>
    </row>
    <row r="1925" spans="4:5" x14ac:dyDescent="0.3">
      <c r="D1925" t="s">
        <v>8219</v>
      </c>
      <c r="E1925">
        <v>63</v>
      </c>
    </row>
    <row r="1926" spans="4:5" x14ac:dyDescent="0.3">
      <c r="D1926" t="s">
        <v>8219</v>
      </c>
      <c r="E1926">
        <v>9</v>
      </c>
    </row>
    <row r="1927" spans="4:5" x14ac:dyDescent="0.3">
      <c r="D1927" t="s">
        <v>8219</v>
      </c>
      <c r="E1927">
        <v>30</v>
      </c>
    </row>
    <row r="1928" spans="4:5" x14ac:dyDescent="0.3">
      <c r="D1928" t="s">
        <v>8219</v>
      </c>
      <c r="E1928">
        <v>23</v>
      </c>
    </row>
    <row r="1929" spans="4:5" x14ac:dyDescent="0.3">
      <c r="D1929" t="s">
        <v>8219</v>
      </c>
      <c r="E1929">
        <v>33</v>
      </c>
    </row>
    <row r="1930" spans="4:5" x14ac:dyDescent="0.3">
      <c r="D1930" t="s">
        <v>8219</v>
      </c>
      <c r="E1930">
        <v>39</v>
      </c>
    </row>
    <row r="1931" spans="4:5" x14ac:dyDescent="0.3">
      <c r="D1931" t="s">
        <v>8219</v>
      </c>
      <c r="E1931">
        <v>17</v>
      </c>
    </row>
    <row r="1932" spans="4:5" x14ac:dyDescent="0.3">
      <c r="D1932" t="s">
        <v>8219</v>
      </c>
      <c r="E1932">
        <v>6</v>
      </c>
    </row>
    <row r="1933" spans="4:5" x14ac:dyDescent="0.3">
      <c r="D1933" t="s">
        <v>8219</v>
      </c>
      <c r="E1933">
        <v>39</v>
      </c>
    </row>
    <row r="1934" spans="4:5" x14ac:dyDescent="0.3">
      <c r="D1934" t="s">
        <v>8219</v>
      </c>
      <c r="E1934">
        <v>57</v>
      </c>
    </row>
    <row r="1935" spans="4:5" x14ac:dyDescent="0.3">
      <c r="D1935" t="s">
        <v>8219</v>
      </c>
      <c r="E1935">
        <v>56</v>
      </c>
    </row>
    <row r="1936" spans="4:5" x14ac:dyDescent="0.3">
      <c r="D1936" t="s">
        <v>8219</v>
      </c>
      <c r="E1936">
        <v>13</v>
      </c>
    </row>
    <row r="1937" spans="4:5" x14ac:dyDescent="0.3">
      <c r="D1937" t="s">
        <v>8219</v>
      </c>
      <c r="E1937">
        <v>95</v>
      </c>
    </row>
    <row r="1938" spans="4:5" x14ac:dyDescent="0.3">
      <c r="D1938" t="s">
        <v>8219</v>
      </c>
      <c r="E1938">
        <v>80</v>
      </c>
    </row>
    <row r="1939" spans="4:5" x14ac:dyDescent="0.3">
      <c r="D1939" t="s">
        <v>8219</v>
      </c>
      <c r="E1939">
        <v>133</v>
      </c>
    </row>
    <row r="1940" spans="4:5" x14ac:dyDescent="0.3">
      <c r="D1940" t="s">
        <v>8219</v>
      </c>
      <c r="E1940">
        <v>44</v>
      </c>
    </row>
    <row r="1941" spans="4:5" x14ac:dyDescent="0.3">
      <c r="D1941" t="s">
        <v>8219</v>
      </c>
      <c r="E1941">
        <v>30</v>
      </c>
    </row>
    <row r="1942" spans="4:5" x14ac:dyDescent="0.3">
      <c r="D1942" t="s">
        <v>8219</v>
      </c>
      <c r="E1942">
        <v>56</v>
      </c>
    </row>
    <row r="1943" spans="4:5" x14ac:dyDescent="0.3">
      <c r="D1943" t="s">
        <v>8219</v>
      </c>
      <c r="E1943">
        <v>66</v>
      </c>
    </row>
    <row r="1944" spans="4:5" x14ac:dyDescent="0.3">
      <c r="D1944" t="s">
        <v>8219</v>
      </c>
      <c r="E1944">
        <v>29</v>
      </c>
    </row>
    <row r="1945" spans="4:5" x14ac:dyDescent="0.3">
      <c r="D1945" t="s">
        <v>8219</v>
      </c>
      <c r="E1945">
        <v>72</v>
      </c>
    </row>
    <row r="1946" spans="4:5" x14ac:dyDescent="0.3">
      <c r="D1946" t="s">
        <v>8219</v>
      </c>
      <c r="E1946">
        <v>27</v>
      </c>
    </row>
    <row r="1947" spans="4:5" x14ac:dyDescent="0.3">
      <c r="D1947" t="s">
        <v>8219</v>
      </c>
      <c r="E1947">
        <v>10</v>
      </c>
    </row>
    <row r="1948" spans="4:5" x14ac:dyDescent="0.3">
      <c r="D1948" t="s">
        <v>8219</v>
      </c>
      <c r="E1948">
        <v>35</v>
      </c>
    </row>
    <row r="1949" spans="4:5" x14ac:dyDescent="0.3">
      <c r="D1949" t="s">
        <v>8219</v>
      </c>
      <c r="E1949">
        <v>29</v>
      </c>
    </row>
    <row r="1950" spans="4:5" x14ac:dyDescent="0.3">
      <c r="D1950" t="s">
        <v>8219</v>
      </c>
      <c r="E1950">
        <v>13</v>
      </c>
    </row>
    <row r="1951" spans="4:5" x14ac:dyDescent="0.3">
      <c r="D1951" t="s">
        <v>8219</v>
      </c>
      <c r="E1951">
        <v>72</v>
      </c>
    </row>
    <row r="1952" spans="4:5" x14ac:dyDescent="0.3">
      <c r="D1952" t="s">
        <v>8219</v>
      </c>
      <c r="E1952">
        <v>78</v>
      </c>
    </row>
    <row r="1953" spans="4:5" x14ac:dyDescent="0.3">
      <c r="D1953" t="s">
        <v>8219</v>
      </c>
      <c r="E1953">
        <v>49</v>
      </c>
    </row>
    <row r="1954" spans="4:5" x14ac:dyDescent="0.3">
      <c r="D1954" t="s">
        <v>8219</v>
      </c>
      <c r="E1954">
        <v>42</v>
      </c>
    </row>
    <row r="1955" spans="4:5" x14ac:dyDescent="0.3">
      <c r="D1955" t="s">
        <v>8219</v>
      </c>
      <c r="E1955">
        <v>35</v>
      </c>
    </row>
    <row r="1956" spans="4:5" x14ac:dyDescent="0.3">
      <c r="D1956" t="s">
        <v>8219</v>
      </c>
      <c r="E1956">
        <v>42</v>
      </c>
    </row>
    <row r="1957" spans="4:5" x14ac:dyDescent="0.3">
      <c r="D1957" t="s">
        <v>8219</v>
      </c>
      <c r="E1957">
        <v>42</v>
      </c>
    </row>
    <row r="1958" spans="4:5" x14ac:dyDescent="0.3">
      <c r="D1958" t="s">
        <v>8219</v>
      </c>
      <c r="E1958">
        <v>31</v>
      </c>
    </row>
    <row r="1959" spans="4:5" x14ac:dyDescent="0.3">
      <c r="D1959" t="s">
        <v>8219</v>
      </c>
      <c r="E1959">
        <v>38</v>
      </c>
    </row>
    <row r="1960" spans="4:5" x14ac:dyDescent="0.3">
      <c r="D1960" t="s">
        <v>8219</v>
      </c>
      <c r="E1960">
        <v>8</v>
      </c>
    </row>
    <row r="1961" spans="4:5" x14ac:dyDescent="0.3">
      <c r="D1961" t="s">
        <v>8219</v>
      </c>
      <c r="E1961">
        <v>39</v>
      </c>
    </row>
    <row r="1962" spans="4:5" x14ac:dyDescent="0.3">
      <c r="D1962" t="s">
        <v>8219</v>
      </c>
      <c r="E1962">
        <v>29</v>
      </c>
    </row>
    <row r="1963" spans="4:5" x14ac:dyDescent="0.3">
      <c r="D1963" t="s">
        <v>8219</v>
      </c>
      <c r="E1963">
        <v>72</v>
      </c>
    </row>
    <row r="1964" spans="4:5" x14ac:dyDescent="0.3">
      <c r="D1964" t="s">
        <v>8219</v>
      </c>
      <c r="E1964">
        <v>15</v>
      </c>
    </row>
    <row r="1965" spans="4:5" x14ac:dyDescent="0.3">
      <c r="D1965" t="s">
        <v>8219</v>
      </c>
      <c r="E1965">
        <v>33</v>
      </c>
    </row>
    <row r="1966" spans="4:5" x14ac:dyDescent="0.3">
      <c r="D1966" t="s">
        <v>8219</v>
      </c>
      <c r="E1966">
        <v>15</v>
      </c>
    </row>
    <row r="1967" spans="4:5" x14ac:dyDescent="0.3">
      <c r="D1967" t="s">
        <v>8219</v>
      </c>
      <c r="E1967">
        <v>19</v>
      </c>
    </row>
    <row r="1968" spans="4:5" x14ac:dyDescent="0.3">
      <c r="D1968" t="s">
        <v>8219</v>
      </c>
      <c r="E1968">
        <v>17</v>
      </c>
    </row>
    <row r="1969" spans="4:5" x14ac:dyDescent="0.3">
      <c r="D1969" t="s">
        <v>8219</v>
      </c>
      <c r="E1969">
        <v>44</v>
      </c>
    </row>
    <row r="1970" spans="4:5" x14ac:dyDescent="0.3">
      <c r="D1970" t="s">
        <v>8219</v>
      </c>
      <c r="E1970">
        <v>10</v>
      </c>
    </row>
    <row r="1971" spans="4:5" x14ac:dyDescent="0.3">
      <c r="D1971" t="s">
        <v>8219</v>
      </c>
      <c r="E1971">
        <v>46</v>
      </c>
    </row>
    <row r="1972" spans="4:5" x14ac:dyDescent="0.3">
      <c r="D1972" t="s">
        <v>8219</v>
      </c>
      <c r="E1972">
        <v>11</v>
      </c>
    </row>
    <row r="1973" spans="4:5" x14ac:dyDescent="0.3">
      <c r="D1973" t="s">
        <v>8219</v>
      </c>
      <c r="E1973">
        <v>13</v>
      </c>
    </row>
    <row r="1974" spans="4:5" x14ac:dyDescent="0.3">
      <c r="D1974" t="s">
        <v>8219</v>
      </c>
      <c r="E1974">
        <v>33</v>
      </c>
    </row>
    <row r="1975" spans="4:5" x14ac:dyDescent="0.3">
      <c r="D1975" t="s">
        <v>8219</v>
      </c>
      <c r="E1975">
        <v>28</v>
      </c>
    </row>
    <row r="1976" spans="4:5" x14ac:dyDescent="0.3">
      <c r="D1976" t="s">
        <v>8219</v>
      </c>
      <c r="E1976">
        <v>21</v>
      </c>
    </row>
    <row r="1977" spans="4:5" x14ac:dyDescent="0.3">
      <c r="D1977" t="s">
        <v>8219</v>
      </c>
      <c r="E1977">
        <v>13</v>
      </c>
    </row>
    <row r="1978" spans="4:5" x14ac:dyDescent="0.3">
      <c r="D1978" t="s">
        <v>8219</v>
      </c>
      <c r="E1978">
        <v>34</v>
      </c>
    </row>
    <row r="1979" spans="4:5" x14ac:dyDescent="0.3">
      <c r="D1979" t="s">
        <v>8219</v>
      </c>
      <c r="E1979">
        <v>80</v>
      </c>
    </row>
    <row r="1980" spans="4:5" x14ac:dyDescent="0.3">
      <c r="D1980" t="s">
        <v>8219</v>
      </c>
      <c r="E1980">
        <v>74</v>
      </c>
    </row>
    <row r="1981" spans="4:5" x14ac:dyDescent="0.3">
      <c r="D1981" t="s">
        <v>8219</v>
      </c>
      <c r="E1981">
        <v>7</v>
      </c>
    </row>
    <row r="1982" spans="4:5" x14ac:dyDescent="0.3">
      <c r="D1982" t="s">
        <v>8219</v>
      </c>
      <c r="E1982">
        <v>34</v>
      </c>
    </row>
    <row r="1983" spans="4:5" x14ac:dyDescent="0.3">
      <c r="D1983" t="s">
        <v>8219</v>
      </c>
      <c r="E1983">
        <v>86</v>
      </c>
    </row>
    <row r="1984" spans="4:5" x14ac:dyDescent="0.3">
      <c r="D1984" t="s">
        <v>8219</v>
      </c>
      <c r="E1984">
        <v>37</v>
      </c>
    </row>
    <row r="1985" spans="4:5" x14ac:dyDescent="0.3">
      <c r="D1985" t="s">
        <v>8219</v>
      </c>
      <c r="E1985">
        <v>18</v>
      </c>
    </row>
    <row r="1986" spans="4:5" x14ac:dyDescent="0.3">
      <c r="D1986" t="s">
        <v>8219</v>
      </c>
      <c r="E1986">
        <v>22</v>
      </c>
    </row>
    <row r="1987" spans="4:5" x14ac:dyDescent="0.3">
      <c r="D1987" t="s">
        <v>8219</v>
      </c>
      <c r="E1987">
        <v>26</v>
      </c>
    </row>
    <row r="1988" spans="4:5" x14ac:dyDescent="0.3">
      <c r="D1988" t="s">
        <v>8219</v>
      </c>
      <c r="E1988">
        <v>27</v>
      </c>
    </row>
    <row r="1989" spans="4:5" x14ac:dyDescent="0.3">
      <c r="D1989" t="s">
        <v>8219</v>
      </c>
      <c r="E1989">
        <v>8</v>
      </c>
    </row>
    <row r="1990" spans="4:5" x14ac:dyDescent="0.3">
      <c r="D1990" t="s">
        <v>8219</v>
      </c>
      <c r="E1990">
        <v>204</v>
      </c>
    </row>
    <row r="1991" spans="4:5" x14ac:dyDescent="0.3">
      <c r="D1991" t="s">
        <v>8219</v>
      </c>
      <c r="E1991">
        <v>46</v>
      </c>
    </row>
    <row r="1992" spans="4:5" x14ac:dyDescent="0.3">
      <c r="D1992" t="s">
        <v>8219</v>
      </c>
      <c r="E1992">
        <v>17</v>
      </c>
    </row>
    <row r="1993" spans="4:5" x14ac:dyDescent="0.3">
      <c r="D1993" t="s">
        <v>8219</v>
      </c>
      <c r="E1993">
        <v>28</v>
      </c>
    </row>
    <row r="1994" spans="4:5" x14ac:dyDescent="0.3">
      <c r="D1994" t="s">
        <v>8219</v>
      </c>
      <c r="E1994">
        <v>83</v>
      </c>
    </row>
    <row r="1995" spans="4:5" x14ac:dyDescent="0.3">
      <c r="D1995" t="s">
        <v>8219</v>
      </c>
      <c r="E1995">
        <v>13</v>
      </c>
    </row>
    <row r="1996" spans="4:5" x14ac:dyDescent="0.3">
      <c r="D1996" t="s">
        <v>8219</v>
      </c>
      <c r="E1996">
        <v>8</v>
      </c>
    </row>
    <row r="1997" spans="4:5" x14ac:dyDescent="0.3">
      <c r="D1997" t="s">
        <v>8219</v>
      </c>
      <c r="E1997">
        <v>32</v>
      </c>
    </row>
    <row r="1998" spans="4:5" x14ac:dyDescent="0.3">
      <c r="D1998" t="s">
        <v>8219</v>
      </c>
      <c r="E1998">
        <v>85</v>
      </c>
    </row>
    <row r="1999" spans="4:5" x14ac:dyDescent="0.3">
      <c r="D1999" t="s">
        <v>8219</v>
      </c>
      <c r="E1999">
        <v>29</v>
      </c>
    </row>
    <row r="2000" spans="4:5" x14ac:dyDescent="0.3">
      <c r="D2000" t="s">
        <v>8219</v>
      </c>
      <c r="E2000">
        <v>24</v>
      </c>
    </row>
    <row r="2001" spans="4:5" x14ac:dyDescent="0.3">
      <c r="D2001" t="s">
        <v>8219</v>
      </c>
      <c r="E2001">
        <v>8</v>
      </c>
    </row>
    <row r="2002" spans="4:5" x14ac:dyDescent="0.3">
      <c r="D2002" t="s">
        <v>8219</v>
      </c>
      <c r="E2002">
        <v>19</v>
      </c>
    </row>
    <row r="2003" spans="4:5" x14ac:dyDescent="0.3">
      <c r="D2003" t="s">
        <v>8219</v>
      </c>
      <c r="E2003">
        <v>336</v>
      </c>
    </row>
    <row r="2004" spans="4:5" x14ac:dyDescent="0.3">
      <c r="D2004" t="s">
        <v>8219</v>
      </c>
      <c r="E2004">
        <v>13</v>
      </c>
    </row>
    <row r="2005" spans="4:5" x14ac:dyDescent="0.3">
      <c r="D2005" t="s">
        <v>8219</v>
      </c>
      <c r="E2005">
        <v>42</v>
      </c>
    </row>
    <row r="2006" spans="4:5" x14ac:dyDescent="0.3">
      <c r="D2006" t="s">
        <v>8219</v>
      </c>
      <c r="E2006">
        <v>64</v>
      </c>
    </row>
    <row r="2007" spans="4:5" x14ac:dyDescent="0.3">
      <c r="D2007" t="s">
        <v>8219</v>
      </c>
      <c r="E2007">
        <v>25</v>
      </c>
    </row>
    <row r="2008" spans="4:5" x14ac:dyDescent="0.3">
      <c r="D2008" t="s">
        <v>8219</v>
      </c>
      <c r="E2008">
        <v>20</v>
      </c>
    </row>
    <row r="2009" spans="4:5" x14ac:dyDescent="0.3">
      <c r="D2009" t="s">
        <v>8219</v>
      </c>
      <c r="E2009">
        <v>104</v>
      </c>
    </row>
    <row r="2010" spans="4:5" x14ac:dyDescent="0.3">
      <c r="D2010" t="s">
        <v>8219</v>
      </c>
      <c r="E2010">
        <v>53</v>
      </c>
    </row>
    <row r="2011" spans="4:5" x14ac:dyDescent="0.3">
      <c r="D2011" t="s">
        <v>8219</v>
      </c>
      <c r="E2011">
        <v>14</v>
      </c>
    </row>
    <row r="2012" spans="4:5" x14ac:dyDescent="0.3">
      <c r="D2012" t="s">
        <v>8219</v>
      </c>
      <c r="E2012">
        <v>20</v>
      </c>
    </row>
    <row r="2013" spans="4:5" x14ac:dyDescent="0.3">
      <c r="D2013" t="s">
        <v>8219</v>
      </c>
      <c r="E2013">
        <v>558</v>
      </c>
    </row>
    <row r="2014" spans="4:5" x14ac:dyDescent="0.3">
      <c r="D2014" t="s">
        <v>8219</v>
      </c>
      <c r="E2014">
        <v>22</v>
      </c>
    </row>
    <row r="2015" spans="4:5" x14ac:dyDescent="0.3">
      <c r="D2015" t="s">
        <v>8219</v>
      </c>
      <c r="E2015">
        <v>24</v>
      </c>
    </row>
    <row r="2016" spans="4:5" x14ac:dyDescent="0.3">
      <c r="D2016" t="s">
        <v>8219</v>
      </c>
      <c r="E2016">
        <v>74</v>
      </c>
    </row>
    <row r="2017" spans="4:5" x14ac:dyDescent="0.3">
      <c r="D2017" t="s">
        <v>8219</v>
      </c>
      <c r="E2017">
        <v>54</v>
      </c>
    </row>
    <row r="2018" spans="4:5" x14ac:dyDescent="0.3">
      <c r="D2018" t="s">
        <v>8219</v>
      </c>
      <c r="E2018">
        <v>31</v>
      </c>
    </row>
    <row r="2019" spans="4:5" x14ac:dyDescent="0.3">
      <c r="D2019" t="s">
        <v>8219</v>
      </c>
      <c r="E2019">
        <v>25</v>
      </c>
    </row>
    <row r="2020" spans="4:5" x14ac:dyDescent="0.3">
      <c r="D2020" t="s">
        <v>8219</v>
      </c>
      <c r="E2020">
        <v>17</v>
      </c>
    </row>
    <row r="2021" spans="4:5" x14ac:dyDescent="0.3">
      <c r="D2021" t="s">
        <v>8219</v>
      </c>
      <c r="E2021">
        <v>12</v>
      </c>
    </row>
    <row r="2022" spans="4:5" x14ac:dyDescent="0.3">
      <c r="D2022" t="s">
        <v>8219</v>
      </c>
      <c r="E2022">
        <v>38</v>
      </c>
    </row>
    <row r="2023" spans="4:5" x14ac:dyDescent="0.3">
      <c r="D2023" t="s">
        <v>8219</v>
      </c>
      <c r="E2023">
        <v>41</v>
      </c>
    </row>
    <row r="2024" spans="4:5" x14ac:dyDescent="0.3">
      <c r="D2024" t="s">
        <v>8219</v>
      </c>
      <c r="E2024">
        <v>19</v>
      </c>
    </row>
    <row r="2025" spans="4:5" x14ac:dyDescent="0.3">
      <c r="D2025" t="s">
        <v>8219</v>
      </c>
      <c r="E2025">
        <v>41</v>
      </c>
    </row>
    <row r="2026" spans="4:5" x14ac:dyDescent="0.3">
      <c r="D2026" t="s">
        <v>8219</v>
      </c>
      <c r="E2026">
        <v>26</v>
      </c>
    </row>
    <row r="2027" spans="4:5" x14ac:dyDescent="0.3">
      <c r="D2027" t="s">
        <v>8219</v>
      </c>
      <c r="E2027">
        <v>25</v>
      </c>
    </row>
    <row r="2028" spans="4:5" x14ac:dyDescent="0.3">
      <c r="D2028" t="s">
        <v>8219</v>
      </c>
      <c r="E2028">
        <v>9</v>
      </c>
    </row>
    <row r="2029" spans="4:5" x14ac:dyDescent="0.3">
      <c r="D2029" t="s">
        <v>8219</v>
      </c>
      <c r="E2029">
        <v>78</v>
      </c>
    </row>
    <row r="2030" spans="4:5" x14ac:dyDescent="0.3">
      <c r="D2030" t="s">
        <v>8219</v>
      </c>
      <c r="E2030">
        <v>45</v>
      </c>
    </row>
    <row r="2031" spans="4:5" x14ac:dyDescent="0.3">
      <c r="D2031" t="s">
        <v>8219</v>
      </c>
      <c r="E2031">
        <v>102</v>
      </c>
    </row>
    <row r="2032" spans="4:5" x14ac:dyDescent="0.3">
      <c r="D2032" t="s">
        <v>8219</v>
      </c>
      <c r="E2032">
        <v>5</v>
      </c>
    </row>
    <row r="2033" spans="4:5" x14ac:dyDescent="0.3">
      <c r="D2033" t="s">
        <v>8219</v>
      </c>
      <c r="E2033">
        <v>27</v>
      </c>
    </row>
    <row r="2034" spans="4:5" x14ac:dyDescent="0.3">
      <c r="D2034" t="s">
        <v>8219</v>
      </c>
      <c r="E2034">
        <v>37</v>
      </c>
    </row>
    <row r="2035" spans="4:5" x14ac:dyDescent="0.3">
      <c r="D2035" t="s">
        <v>8219</v>
      </c>
      <c r="E2035">
        <v>14</v>
      </c>
    </row>
    <row r="2036" spans="4:5" x14ac:dyDescent="0.3">
      <c r="D2036" t="s">
        <v>8219</v>
      </c>
      <c r="E2036">
        <v>27</v>
      </c>
    </row>
    <row r="2037" spans="4:5" x14ac:dyDescent="0.3">
      <c r="D2037" t="s">
        <v>8219</v>
      </c>
      <c r="E2037">
        <v>45</v>
      </c>
    </row>
    <row r="2038" spans="4:5" x14ac:dyDescent="0.3">
      <c r="D2038" t="s">
        <v>8219</v>
      </c>
      <c r="E2038">
        <v>49</v>
      </c>
    </row>
    <row r="2039" spans="4:5" x14ac:dyDescent="0.3">
      <c r="D2039" t="s">
        <v>8219</v>
      </c>
      <c r="E2039">
        <v>24</v>
      </c>
    </row>
    <row r="2040" spans="4:5" x14ac:dyDescent="0.3">
      <c r="D2040" t="s">
        <v>8219</v>
      </c>
      <c r="E2040">
        <v>112</v>
      </c>
    </row>
    <row r="2041" spans="4:5" x14ac:dyDescent="0.3">
      <c r="D2041" t="s">
        <v>8219</v>
      </c>
      <c r="E2041">
        <v>23</v>
      </c>
    </row>
    <row r="2042" spans="4:5" x14ac:dyDescent="0.3">
      <c r="D2042" t="s">
        <v>8219</v>
      </c>
      <c r="E2042">
        <v>54</v>
      </c>
    </row>
    <row r="2043" spans="4:5" x14ac:dyDescent="0.3">
      <c r="D2043" t="s">
        <v>8219</v>
      </c>
      <c r="E2043">
        <v>28</v>
      </c>
    </row>
    <row r="2044" spans="4:5" x14ac:dyDescent="0.3">
      <c r="D2044" t="s">
        <v>8219</v>
      </c>
      <c r="E2044">
        <v>11</v>
      </c>
    </row>
    <row r="2045" spans="4:5" x14ac:dyDescent="0.3">
      <c r="D2045" t="s">
        <v>8219</v>
      </c>
      <c r="E2045">
        <v>62</v>
      </c>
    </row>
    <row r="2046" spans="4:5" x14ac:dyDescent="0.3">
      <c r="D2046" t="s">
        <v>8219</v>
      </c>
      <c r="E2046">
        <v>73</v>
      </c>
    </row>
    <row r="2047" spans="4:5" x14ac:dyDescent="0.3">
      <c r="D2047" t="s">
        <v>8219</v>
      </c>
      <c r="E2047">
        <v>18</v>
      </c>
    </row>
    <row r="2048" spans="4:5" x14ac:dyDescent="0.3">
      <c r="D2048" t="s">
        <v>8219</v>
      </c>
      <c r="E2048">
        <v>35</v>
      </c>
    </row>
    <row r="2049" spans="4:5" x14ac:dyDescent="0.3">
      <c r="D2049" t="s">
        <v>8219</v>
      </c>
      <c r="E2049">
        <v>43</v>
      </c>
    </row>
    <row r="2050" spans="4:5" x14ac:dyDescent="0.3">
      <c r="D2050" t="s">
        <v>8219</v>
      </c>
      <c r="E2050">
        <v>36</v>
      </c>
    </row>
    <row r="2051" spans="4:5" x14ac:dyDescent="0.3">
      <c r="D2051" t="s">
        <v>8219</v>
      </c>
      <c r="E2051">
        <v>62</v>
      </c>
    </row>
    <row r="2052" spans="4:5" x14ac:dyDescent="0.3">
      <c r="D2052" t="s">
        <v>8219</v>
      </c>
      <c r="E2052">
        <v>15</v>
      </c>
    </row>
    <row r="2053" spans="4:5" x14ac:dyDescent="0.3">
      <c r="D2053" t="s">
        <v>8219</v>
      </c>
      <c r="E2053">
        <v>33</v>
      </c>
    </row>
    <row r="2054" spans="4:5" x14ac:dyDescent="0.3">
      <c r="D2054" t="s">
        <v>8219</v>
      </c>
      <c r="E2054">
        <v>27</v>
      </c>
    </row>
    <row r="2055" spans="4:5" x14ac:dyDescent="0.3">
      <c r="D2055" t="s">
        <v>8219</v>
      </c>
      <c r="E2055">
        <v>17</v>
      </c>
    </row>
    <row r="2056" spans="4:5" x14ac:dyDescent="0.3">
      <c r="D2056" t="s">
        <v>8219</v>
      </c>
      <c r="E2056">
        <v>4</v>
      </c>
    </row>
    <row r="2057" spans="4:5" x14ac:dyDescent="0.3">
      <c r="D2057" t="s">
        <v>8219</v>
      </c>
      <c r="E2057">
        <v>53</v>
      </c>
    </row>
    <row r="2058" spans="4:5" x14ac:dyDescent="0.3">
      <c r="D2058" t="s">
        <v>8219</v>
      </c>
      <c r="E2058">
        <v>49</v>
      </c>
    </row>
    <row r="2059" spans="4:5" x14ac:dyDescent="0.3">
      <c r="D2059" t="s">
        <v>8219</v>
      </c>
      <c r="E2059">
        <v>57</v>
      </c>
    </row>
    <row r="2060" spans="4:5" x14ac:dyDescent="0.3">
      <c r="D2060" t="s">
        <v>8219</v>
      </c>
      <c r="E2060">
        <v>69</v>
      </c>
    </row>
    <row r="2061" spans="4:5" x14ac:dyDescent="0.3">
      <c r="D2061" t="s">
        <v>8219</v>
      </c>
      <c r="E2061">
        <v>15</v>
      </c>
    </row>
    <row r="2062" spans="4:5" x14ac:dyDescent="0.3">
      <c r="D2062" t="s">
        <v>8219</v>
      </c>
      <c r="E2062">
        <v>64</v>
      </c>
    </row>
    <row r="2063" spans="4:5" x14ac:dyDescent="0.3">
      <c r="D2063" t="s">
        <v>8219</v>
      </c>
      <c r="E2063">
        <v>20</v>
      </c>
    </row>
    <row r="2064" spans="4:5" x14ac:dyDescent="0.3">
      <c r="D2064" t="s">
        <v>8219</v>
      </c>
      <c r="E2064">
        <v>27</v>
      </c>
    </row>
    <row r="2065" spans="4:5" x14ac:dyDescent="0.3">
      <c r="D2065" t="s">
        <v>8219</v>
      </c>
      <c r="E2065">
        <v>21</v>
      </c>
    </row>
    <row r="2066" spans="4:5" x14ac:dyDescent="0.3">
      <c r="D2066" t="s">
        <v>8219</v>
      </c>
      <c r="E2066">
        <v>31</v>
      </c>
    </row>
    <row r="2067" spans="4:5" x14ac:dyDescent="0.3">
      <c r="D2067" t="s">
        <v>8219</v>
      </c>
      <c r="E2067">
        <v>51</v>
      </c>
    </row>
    <row r="2068" spans="4:5" x14ac:dyDescent="0.3">
      <c r="D2068" t="s">
        <v>8219</v>
      </c>
      <c r="E2068">
        <v>57</v>
      </c>
    </row>
    <row r="2069" spans="4:5" x14ac:dyDescent="0.3">
      <c r="D2069" t="s">
        <v>8219</v>
      </c>
      <c r="E2069">
        <v>20</v>
      </c>
    </row>
    <row r="2070" spans="4:5" x14ac:dyDescent="0.3">
      <c r="D2070" t="s">
        <v>8219</v>
      </c>
      <c r="E2070">
        <v>71</v>
      </c>
    </row>
    <row r="2071" spans="4:5" x14ac:dyDescent="0.3">
      <c r="D2071" t="s">
        <v>8219</v>
      </c>
      <c r="E2071">
        <v>72</v>
      </c>
    </row>
    <row r="2072" spans="4:5" x14ac:dyDescent="0.3">
      <c r="D2072" t="s">
        <v>8219</v>
      </c>
      <c r="E2072">
        <v>45</v>
      </c>
    </row>
    <row r="2073" spans="4:5" x14ac:dyDescent="0.3">
      <c r="D2073" t="s">
        <v>8219</v>
      </c>
      <c r="E2073">
        <v>51</v>
      </c>
    </row>
    <row r="2074" spans="4:5" x14ac:dyDescent="0.3">
      <c r="D2074" t="s">
        <v>8219</v>
      </c>
      <c r="E2074">
        <v>56</v>
      </c>
    </row>
    <row r="2075" spans="4:5" x14ac:dyDescent="0.3">
      <c r="D2075" t="s">
        <v>8219</v>
      </c>
      <c r="E2075">
        <v>17</v>
      </c>
    </row>
    <row r="2076" spans="4:5" x14ac:dyDescent="0.3">
      <c r="D2076" t="s">
        <v>8219</v>
      </c>
      <c r="E2076">
        <v>197</v>
      </c>
    </row>
    <row r="2077" spans="4:5" x14ac:dyDescent="0.3">
      <c r="D2077" t="s">
        <v>8219</v>
      </c>
      <c r="E2077">
        <v>70</v>
      </c>
    </row>
    <row r="2078" spans="4:5" x14ac:dyDescent="0.3">
      <c r="D2078" t="s">
        <v>8219</v>
      </c>
      <c r="E2078">
        <v>21</v>
      </c>
    </row>
    <row r="2079" spans="4:5" x14ac:dyDescent="0.3">
      <c r="D2079" t="s">
        <v>8219</v>
      </c>
      <c r="E2079">
        <v>34</v>
      </c>
    </row>
    <row r="2080" spans="4:5" x14ac:dyDescent="0.3">
      <c r="D2080" t="s">
        <v>8219</v>
      </c>
      <c r="E2080">
        <v>39</v>
      </c>
    </row>
    <row r="2081" spans="4:5" x14ac:dyDescent="0.3">
      <c r="D2081" t="s">
        <v>8219</v>
      </c>
      <c r="E2081">
        <v>78</v>
      </c>
    </row>
    <row r="2082" spans="4:5" x14ac:dyDescent="0.3">
      <c r="D2082" t="s">
        <v>8219</v>
      </c>
      <c r="E2082">
        <v>48</v>
      </c>
    </row>
    <row r="2083" spans="4:5" x14ac:dyDescent="0.3">
      <c r="D2083" t="s">
        <v>8219</v>
      </c>
      <c r="E2083">
        <v>29</v>
      </c>
    </row>
    <row r="2084" spans="4:5" x14ac:dyDescent="0.3">
      <c r="D2084" t="s">
        <v>8219</v>
      </c>
      <c r="E2084">
        <v>73</v>
      </c>
    </row>
    <row r="2085" spans="4:5" x14ac:dyDescent="0.3">
      <c r="D2085" t="s">
        <v>8219</v>
      </c>
      <c r="E2085">
        <v>8</v>
      </c>
    </row>
    <row r="2086" spans="4:5" x14ac:dyDescent="0.3">
      <c r="D2086" t="s">
        <v>8219</v>
      </c>
      <c r="E2086">
        <v>17</v>
      </c>
    </row>
    <row r="2087" spans="4:5" x14ac:dyDescent="0.3">
      <c r="D2087" t="s">
        <v>8219</v>
      </c>
      <c r="E2087">
        <v>9</v>
      </c>
    </row>
    <row r="2088" spans="4:5" x14ac:dyDescent="0.3">
      <c r="D2088" t="s">
        <v>8219</v>
      </c>
      <c r="E2088">
        <v>17</v>
      </c>
    </row>
    <row r="2089" spans="4:5" x14ac:dyDescent="0.3">
      <c r="D2089" t="s">
        <v>8219</v>
      </c>
      <c r="E2089">
        <v>33</v>
      </c>
    </row>
    <row r="2090" spans="4:5" x14ac:dyDescent="0.3">
      <c r="D2090" t="s">
        <v>8219</v>
      </c>
      <c r="E2090">
        <v>38</v>
      </c>
    </row>
    <row r="2091" spans="4:5" x14ac:dyDescent="0.3">
      <c r="D2091" t="s">
        <v>8219</v>
      </c>
      <c r="E2091">
        <v>79</v>
      </c>
    </row>
    <row r="2092" spans="4:5" x14ac:dyDescent="0.3">
      <c r="D2092" t="s">
        <v>8219</v>
      </c>
      <c r="E2092">
        <v>46</v>
      </c>
    </row>
    <row r="2093" spans="4:5" x14ac:dyDescent="0.3">
      <c r="D2093" t="s">
        <v>8219</v>
      </c>
      <c r="E2093">
        <v>20</v>
      </c>
    </row>
    <row r="2094" spans="4:5" x14ac:dyDescent="0.3">
      <c r="D2094" t="s">
        <v>8219</v>
      </c>
      <c r="E2094">
        <v>20</v>
      </c>
    </row>
    <row r="2095" spans="4:5" x14ac:dyDescent="0.3">
      <c r="D2095" t="s">
        <v>8219</v>
      </c>
      <c r="E2095">
        <v>13</v>
      </c>
    </row>
    <row r="2096" spans="4:5" x14ac:dyDescent="0.3">
      <c r="D2096" t="s">
        <v>8219</v>
      </c>
      <c r="E2096">
        <v>22</v>
      </c>
    </row>
    <row r="2097" spans="4:5" x14ac:dyDescent="0.3">
      <c r="D2097" t="s">
        <v>8219</v>
      </c>
      <c r="E2097">
        <v>36</v>
      </c>
    </row>
    <row r="2098" spans="4:5" x14ac:dyDescent="0.3">
      <c r="D2098" t="s">
        <v>8219</v>
      </c>
      <c r="E2098">
        <v>40</v>
      </c>
    </row>
    <row r="2099" spans="4:5" x14ac:dyDescent="0.3">
      <c r="D2099" t="s">
        <v>8219</v>
      </c>
      <c r="E2099">
        <v>9</v>
      </c>
    </row>
    <row r="2100" spans="4:5" x14ac:dyDescent="0.3">
      <c r="D2100" t="s">
        <v>8219</v>
      </c>
      <c r="E2100">
        <v>19</v>
      </c>
    </row>
    <row r="2101" spans="4:5" x14ac:dyDescent="0.3">
      <c r="D2101" t="s">
        <v>8219</v>
      </c>
      <c r="E2101">
        <v>14</v>
      </c>
    </row>
    <row r="2102" spans="4:5" x14ac:dyDescent="0.3">
      <c r="D2102" t="s">
        <v>8219</v>
      </c>
      <c r="E2102">
        <v>38</v>
      </c>
    </row>
    <row r="2103" spans="4:5" x14ac:dyDescent="0.3">
      <c r="D2103" t="s">
        <v>8219</v>
      </c>
      <c r="E2103">
        <v>58</v>
      </c>
    </row>
    <row r="2104" spans="4:5" x14ac:dyDescent="0.3">
      <c r="D2104" t="s">
        <v>8219</v>
      </c>
      <c r="E2104">
        <v>28</v>
      </c>
    </row>
    <row r="2105" spans="4:5" x14ac:dyDescent="0.3">
      <c r="D2105" t="s">
        <v>8219</v>
      </c>
      <c r="E2105">
        <v>17</v>
      </c>
    </row>
    <row r="2106" spans="4:5" x14ac:dyDescent="0.3">
      <c r="D2106" t="s">
        <v>8219</v>
      </c>
      <c r="E2106">
        <v>12</v>
      </c>
    </row>
    <row r="2107" spans="4:5" x14ac:dyDescent="0.3">
      <c r="D2107" t="s">
        <v>8219</v>
      </c>
      <c r="E2107">
        <v>40</v>
      </c>
    </row>
    <row r="2108" spans="4:5" x14ac:dyDescent="0.3">
      <c r="D2108" t="s">
        <v>8219</v>
      </c>
      <c r="E2108">
        <v>57</v>
      </c>
    </row>
    <row r="2109" spans="4:5" x14ac:dyDescent="0.3">
      <c r="D2109" t="s">
        <v>8219</v>
      </c>
      <c r="E2109">
        <v>114</v>
      </c>
    </row>
    <row r="2110" spans="4:5" x14ac:dyDescent="0.3">
      <c r="D2110" t="s">
        <v>8219</v>
      </c>
      <c r="E2110">
        <v>31</v>
      </c>
    </row>
    <row r="2111" spans="4:5" x14ac:dyDescent="0.3">
      <c r="D2111" t="s">
        <v>8219</v>
      </c>
      <c r="E2111">
        <v>3</v>
      </c>
    </row>
    <row r="2112" spans="4:5" x14ac:dyDescent="0.3">
      <c r="D2112" t="s">
        <v>8219</v>
      </c>
      <c r="E2112">
        <v>16</v>
      </c>
    </row>
    <row r="2113" spans="4:5" x14ac:dyDescent="0.3">
      <c r="D2113" t="s">
        <v>8219</v>
      </c>
      <c r="E2113">
        <v>199</v>
      </c>
    </row>
    <row r="2114" spans="4:5" x14ac:dyDescent="0.3">
      <c r="D2114" t="s">
        <v>8219</v>
      </c>
      <c r="E2114">
        <v>31</v>
      </c>
    </row>
    <row r="2115" spans="4:5" x14ac:dyDescent="0.3">
      <c r="D2115" t="s">
        <v>8219</v>
      </c>
      <c r="E2115">
        <v>30</v>
      </c>
    </row>
    <row r="2116" spans="4:5" x14ac:dyDescent="0.3">
      <c r="D2116" t="s">
        <v>8219</v>
      </c>
      <c r="E2116">
        <v>34</v>
      </c>
    </row>
    <row r="2117" spans="4:5" x14ac:dyDescent="0.3">
      <c r="D2117" t="s">
        <v>8219</v>
      </c>
      <c r="E2117">
        <v>18</v>
      </c>
    </row>
    <row r="2118" spans="4:5" x14ac:dyDescent="0.3">
      <c r="D2118" t="s">
        <v>8219</v>
      </c>
      <c r="E2118">
        <v>67</v>
      </c>
    </row>
    <row r="2119" spans="4:5" x14ac:dyDescent="0.3">
      <c r="D2119" t="s">
        <v>8219</v>
      </c>
      <c r="E2119">
        <v>66</v>
      </c>
    </row>
    <row r="2120" spans="4:5" x14ac:dyDescent="0.3">
      <c r="D2120" t="s">
        <v>8219</v>
      </c>
      <c r="E2120">
        <v>23</v>
      </c>
    </row>
    <row r="2121" spans="4:5" x14ac:dyDescent="0.3">
      <c r="D2121" t="s">
        <v>8219</v>
      </c>
      <c r="E2121">
        <v>126</v>
      </c>
    </row>
    <row r="2122" spans="4:5" x14ac:dyDescent="0.3">
      <c r="D2122" t="s">
        <v>8219</v>
      </c>
      <c r="E2122">
        <v>6</v>
      </c>
    </row>
    <row r="2123" spans="4:5" x14ac:dyDescent="0.3">
      <c r="D2123" t="s">
        <v>8219</v>
      </c>
      <c r="E2123">
        <v>25</v>
      </c>
    </row>
    <row r="2124" spans="4:5" x14ac:dyDescent="0.3">
      <c r="D2124" t="s">
        <v>8219</v>
      </c>
      <c r="E2124">
        <v>39</v>
      </c>
    </row>
    <row r="2125" spans="4:5" x14ac:dyDescent="0.3">
      <c r="D2125" t="s">
        <v>8219</v>
      </c>
      <c r="E2125">
        <v>62</v>
      </c>
    </row>
    <row r="2126" spans="4:5" x14ac:dyDescent="0.3">
      <c r="D2126" t="s">
        <v>8219</v>
      </c>
      <c r="E2126">
        <v>31</v>
      </c>
    </row>
    <row r="2127" spans="4:5" x14ac:dyDescent="0.3">
      <c r="D2127" t="s">
        <v>8219</v>
      </c>
      <c r="E2127">
        <v>274</v>
      </c>
    </row>
    <row r="2128" spans="4:5" x14ac:dyDescent="0.3">
      <c r="D2128" t="s">
        <v>8219</v>
      </c>
      <c r="E2128">
        <v>17</v>
      </c>
    </row>
    <row r="2129" spans="4:5" x14ac:dyDescent="0.3">
      <c r="D2129" t="s">
        <v>8219</v>
      </c>
      <c r="E2129">
        <v>14</v>
      </c>
    </row>
    <row r="2130" spans="4:5" x14ac:dyDescent="0.3">
      <c r="D2130" t="s">
        <v>8219</v>
      </c>
      <c r="E2130">
        <v>60</v>
      </c>
    </row>
    <row r="2131" spans="4:5" x14ac:dyDescent="0.3">
      <c r="D2131" t="s">
        <v>8219</v>
      </c>
      <c r="E2131">
        <v>33</v>
      </c>
    </row>
    <row r="2132" spans="4:5" x14ac:dyDescent="0.3">
      <c r="D2132" t="s">
        <v>8219</v>
      </c>
      <c r="E2132">
        <v>78</v>
      </c>
    </row>
    <row r="2133" spans="4:5" x14ac:dyDescent="0.3">
      <c r="D2133" t="s">
        <v>8219</v>
      </c>
      <c r="E2133">
        <v>30</v>
      </c>
    </row>
    <row r="2134" spans="4:5" x14ac:dyDescent="0.3">
      <c r="D2134" t="s">
        <v>8219</v>
      </c>
      <c r="E2134">
        <v>136</v>
      </c>
    </row>
    <row r="2135" spans="4:5" x14ac:dyDescent="0.3">
      <c r="D2135" t="s">
        <v>8219</v>
      </c>
      <c r="E2135">
        <v>40</v>
      </c>
    </row>
    <row r="2136" spans="4:5" x14ac:dyDescent="0.3">
      <c r="D2136" t="s">
        <v>8219</v>
      </c>
      <c r="E2136">
        <v>18</v>
      </c>
    </row>
    <row r="2137" spans="4:5" x14ac:dyDescent="0.3">
      <c r="D2137" t="s">
        <v>8219</v>
      </c>
      <c r="E2137">
        <v>39</v>
      </c>
    </row>
    <row r="2138" spans="4:5" x14ac:dyDescent="0.3">
      <c r="D2138" t="s">
        <v>8219</v>
      </c>
      <c r="E2138">
        <v>21</v>
      </c>
    </row>
    <row r="2139" spans="4:5" x14ac:dyDescent="0.3">
      <c r="D2139" t="s">
        <v>8219</v>
      </c>
      <c r="E2139">
        <v>30</v>
      </c>
    </row>
    <row r="2140" spans="4:5" x14ac:dyDescent="0.3">
      <c r="D2140" t="s">
        <v>8219</v>
      </c>
      <c r="E2140">
        <v>27</v>
      </c>
    </row>
    <row r="2141" spans="4:5" x14ac:dyDescent="0.3">
      <c r="D2141" t="s">
        <v>8219</v>
      </c>
      <c r="E2141">
        <v>35</v>
      </c>
    </row>
    <row r="2142" spans="4:5" x14ac:dyDescent="0.3">
      <c r="D2142" t="s">
        <v>8219</v>
      </c>
      <c r="E2142">
        <v>13</v>
      </c>
    </row>
    <row r="2143" spans="4:5" x14ac:dyDescent="0.3">
      <c r="D2143" t="s">
        <v>8219</v>
      </c>
      <c r="E2143">
        <v>23</v>
      </c>
    </row>
    <row r="2144" spans="4:5" x14ac:dyDescent="0.3">
      <c r="D2144" t="s">
        <v>8219</v>
      </c>
      <c r="E2144">
        <v>39</v>
      </c>
    </row>
    <row r="2145" spans="4:5" x14ac:dyDescent="0.3">
      <c r="D2145" t="s">
        <v>8219</v>
      </c>
      <c r="E2145">
        <v>35</v>
      </c>
    </row>
    <row r="2146" spans="4:5" x14ac:dyDescent="0.3">
      <c r="D2146" t="s">
        <v>8219</v>
      </c>
      <c r="E2146">
        <v>27</v>
      </c>
    </row>
    <row r="2147" spans="4:5" x14ac:dyDescent="0.3">
      <c r="D2147" t="s">
        <v>8219</v>
      </c>
      <c r="E2147">
        <v>21</v>
      </c>
    </row>
    <row r="2148" spans="4:5" x14ac:dyDescent="0.3">
      <c r="D2148" t="s">
        <v>8219</v>
      </c>
      <c r="E2148">
        <v>104</v>
      </c>
    </row>
    <row r="2149" spans="4:5" x14ac:dyDescent="0.3">
      <c r="D2149" t="s">
        <v>8219</v>
      </c>
      <c r="E2149">
        <v>19</v>
      </c>
    </row>
    <row r="2150" spans="4:5" x14ac:dyDescent="0.3">
      <c r="D2150" t="s">
        <v>8219</v>
      </c>
      <c r="E2150">
        <v>97</v>
      </c>
    </row>
    <row r="2151" spans="4:5" x14ac:dyDescent="0.3">
      <c r="D2151" t="s">
        <v>8219</v>
      </c>
      <c r="E2151">
        <v>27</v>
      </c>
    </row>
    <row r="2152" spans="4:5" x14ac:dyDescent="0.3">
      <c r="D2152" t="s">
        <v>8219</v>
      </c>
      <c r="E2152">
        <v>24</v>
      </c>
    </row>
    <row r="2153" spans="4:5" x14ac:dyDescent="0.3">
      <c r="D2153" t="s">
        <v>8219</v>
      </c>
      <c r="E2153">
        <v>13</v>
      </c>
    </row>
    <row r="2154" spans="4:5" x14ac:dyDescent="0.3">
      <c r="D2154" t="s">
        <v>8219</v>
      </c>
      <c r="E2154">
        <v>46</v>
      </c>
    </row>
    <row r="2155" spans="4:5" x14ac:dyDescent="0.3">
      <c r="D2155" t="s">
        <v>8219</v>
      </c>
      <c r="E2155">
        <v>4</v>
      </c>
    </row>
    <row r="2156" spans="4:5" x14ac:dyDescent="0.3">
      <c r="D2156" t="s">
        <v>8219</v>
      </c>
      <c r="E2156">
        <v>40</v>
      </c>
    </row>
    <row r="2157" spans="4:5" x14ac:dyDescent="0.3">
      <c r="D2157" t="s">
        <v>8219</v>
      </c>
      <c r="E2157">
        <v>44</v>
      </c>
    </row>
    <row r="2158" spans="4:5" x14ac:dyDescent="0.3">
      <c r="D2158" t="s">
        <v>8219</v>
      </c>
      <c r="E2158">
        <v>35</v>
      </c>
    </row>
    <row r="2159" spans="4:5" x14ac:dyDescent="0.3">
      <c r="D2159" t="s">
        <v>8219</v>
      </c>
      <c r="E2159">
        <v>63</v>
      </c>
    </row>
    <row r="2160" spans="4:5" x14ac:dyDescent="0.3">
      <c r="D2160" t="s">
        <v>8219</v>
      </c>
      <c r="E2160">
        <v>89</v>
      </c>
    </row>
    <row r="2161" spans="4:5" x14ac:dyDescent="0.3">
      <c r="D2161" t="s">
        <v>8219</v>
      </c>
      <c r="E2161">
        <v>15</v>
      </c>
    </row>
    <row r="2162" spans="4:5" x14ac:dyDescent="0.3">
      <c r="D2162" t="s">
        <v>8219</v>
      </c>
      <c r="E2162">
        <v>46</v>
      </c>
    </row>
    <row r="2163" spans="4:5" x14ac:dyDescent="0.3">
      <c r="D2163" t="s">
        <v>8219</v>
      </c>
      <c r="E2163">
        <v>33</v>
      </c>
    </row>
    <row r="2164" spans="4:5" x14ac:dyDescent="0.3">
      <c r="D2164" t="s">
        <v>8219</v>
      </c>
      <c r="E2164">
        <v>52</v>
      </c>
    </row>
    <row r="2165" spans="4:5" x14ac:dyDescent="0.3">
      <c r="D2165" t="s">
        <v>8219</v>
      </c>
      <c r="E2165">
        <v>7</v>
      </c>
    </row>
    <row r="2166" spans="4:5" x14ac:dyDescent="0.3">
      <c r="D2166" t="s">
        <v>8219</v>
      </c>
      <c r="E2166">
        <v>28</v>
      </c>
    </row>
    <row r="2167" spans="4:5" x14ac:dyDescent="0.3">
      <c r="D2167" t="s">
        <v>8219</v>
      </c>
      <c r="E2167">
        <v>11</v>
      </c>
    </row>
    <row r="2168" spans="4:5" x14ac:dyDescent="0.3">
      <c r="D2168" t="s">
        <v>8219</v>
      </c>
      <c r="E2168">
        <v>15</v>
      </c>
    </row>
    <row r="2169" spans="4:5" x14ac:dyDescent="0.3">
      <c r="D2169" t="s">
        <v>8219</v>
      </c>
      <c r="E2169">
        <v>30</v>
      </c>
    </row>
    <row r="2170" spans="4:5" x14ac:dyDescent="0.3">
      <c r="D2170" t="s">
        <v>8219</v>
      </c>
      <c r="E2170">
        <v>27</v>
      </c>
    </row>
    <row r="2171" spans="4:5" x14ac:dyDescent="0.3">
      <c r="D2171" t="s">
        <v>8219</v>
      </c>
      <c r="E2171">
        <v>28</v>
      </c>
    </row>
    <row r="2172" spans="4:5" x14ac:dyDescent="0.3">
      <c r="D2172" t="s">
        <v>8219</v>
      </c>
      <c r="E2172">
        <v>17</v>
      </c>
    </row>
    <row r="2173" spans="4:5" x14ac:dyDescent="0.3">
      <c r="D2173" t="s">
        <v>8219</v>
      </c>
      <c r="E2173">
        <v>50</v>
      </c>
    </row>
    <row r="2174" spans="4:5" x14ac:dyDescent="0.3">
      <c r="D2174" t="s">
        <v>8219</v>
      </c>
      <c r="E2174">
        <v>26</v>
      </c>
    </row>
    <row r="2175" spans="4:5" x14ac:dyDescent="0.3">
      <c r="D2175" t="s">
        <v>8219</v>
      </c>
      <c r="E2175">
        <v>88</v>
      </c>
    </row>
    <row r="2176" spans="4:5" x14ac:dyDescent="0.3">
      <c r="D2176" t="s">
        <v>8219</v>
      </c>
      <c r="E2176">
        <v>91</v>
      </c>
    </row>
    <row r="2177" spans="4:9" x14ac:dyDescent="0.3">
      <c r="D2177" t="s">
        <v>8219</v>
      </c>
      <c r="E2177">
        <v>3</v>
      </c>
    </row>
    <row r="2178" spans="4:9" x14ac:dyDescent="0.3">
      <c r="D2178" t="s">
        <v>8219</v>
      </c>
      <c r="E2178">
        <v>28</v>
      </c>
    </row>
    <row r="2179" spans="4:9" x14ac:dyDescent="0.3">
      <c r="D2179" t="s">
        <v>8219</v>
      </c>
      <c r="E2179">
        <v>77</v>
      </c>
    </row>
    <row r="2180" spans="4:9" x14ac:dyDescent="0.3">
      <c r="D2180" t="s">
        <v>8219</v>
      </c>
      <c r="E2180">
        <v>27</v>
      </c>
    </row>
    <row r="2181" spans="4:9" x14ac:dyDescent="0.3">
      <c r="D2181" t="s">
        <v>8219</v>
      </c>
      <c r="E2181">
        <v>107</v>
      </c>
    </row>
    <row r="2182" spans="4:9" x14ac:dyDescent="0.3">
      <c r="D2182" t="s">
        <v>8219</v>
      </c>
      <c r="E2182">
        <v>96</v>
      </c>
    </row>
    <row r="2183" spans="4:9" x14ac:dyDescent="0.3">
      <c r="D2183" t="s">
        <v>8219</v>
      </c>
      <c r="E2183">
        <v>56</v>
      </c>
    </row>
    <row r="2184" spans="4:9" x14ac:dyDescent="0.3">
      <c r="D2184" t="s">
        <v>8219</v>
      </c>
      <c r="E2184">
        <v>58</v>
      </c>
    </row>
    <row r="2185" spans="4:9" x14ac:dyDescent="0.3">
      <c r="D2185" t="s">
        <v>8219</v>
      </c>
      <c r="E2185">
        <v>15</v>
      </c>
    </row>
    <row r="2186" spans="4:9" x14ac:dyDescent="0.3">
      <c r="D2186" t="s">
        <v>8219</v>
      </c>
      <c r="E2186">
        <v>20</v>
      </c>
    </row>
    <row r="2187" spans="4:9" hidden="1" x14ac:dyDescent="0.3">
      <c r="D2187" t="s">
        <v>8219</v>
      </c>
      <c r="E2187">
        <v>38</v>
      </c>
      <c r="H2187"/>
      <c r="I2187"/>
    </row>
    <row r="2188" spans="4:9" hidden="1" x14ac:dyDescent="0.3">
      <c r="D2188" t="s">
        <v>8219</v>
      </c>
      <c r="E2188">
        <v>33</v>
      </c>
      <c r="H2188"/>
      <c r="I2188"/>
    </row>
    <row r="2189" spans="4:9" hidden="1" x14ac:dyDescent="0.3">
      <c r="D2189" t="s">
        <v>8219</v>
      </c>
      <c r="E2189">
        <v>57</v>
      </c>
      <c r="H2189"/>
      <c r="I2189"/>
    </row>
    <row r="2190" spans="4:9" hidden="1" x14ac:dyDescent="0.3">
      <c r="D2190" t="s">
        <v>8219</v>
      </c>
      <c r="E2190">
        <v>25</v>
      </c>
      <c r="H2190"/>
      <c r="I2190"/>
    </row>
    <row r="2191" spans="4:9" hidden="1" x14ac:dyDescent="0.3">
      <c r="D2191" t="s">
        <v>8219</v>
      </c>
      <c r="E2191">
        <v>14</v>
      </c>
      <c r="H2191"/>
      <c r="I2191"/>
    </row>
    <row r="2192" spans="4:9" hidden="1" x14ac:dyDescent="0.3">
      <c r="D2192" t="s">
        <v>8219</v>
      </c>
      <c r="E2192">
        <v>94</v>
      </c>
      <c r="H2192"/>
      <c r="I2192"/>
    </row>
    <row r="2193" spans="4:5" customFormat="1" hidden="1" x14ac:dyDescent="0.3">
      <c r="D2193" t="s">
        <v>8219</v>
      </c>
      <c r="E2193">
        <v>59</v>
      </c>
    </row>
    <row r="2194" spans="4:5" customFormat="1" hidden="1" x14ac:dyDescent="0.3">
      <c r="D2194" t="s">
        <v>8219</v>
      </c>
      <c r="E2194">
        <v>36</v>
      </c>
    </row>
    <row r="2195" spans="4:5" customFormat="1" hidden="1" x14ac:dyDescent="0.3">
      <c r="D2195" t="s">
        <v>8219</v>
      </c>
      <c r="E2195">
        <v>115</v>
      </c>
    </row>
    <row r="2196" spans="4:5" customFormat="1" hidden="1" x14ac:dyDescent="0.3">
      <c r="D2196" t="s">
        <v>8219</v>
      </c>
      <c r="E2196">
        <v>30</v>
      </c>
    </row>
    <row r="2197" spans="4:5" customFormat="1" hidden="1" x14ac:dyDescent="0.3">
      <c r="D2197" t="s">
        <v>8219</v>
      </c>
      <c r="E2197">
        <v>52</v>
      </c>
    </row>
    <row r="2198" spans="4:5" customFormat="1" hidden="1" x14ac:dyDescent="0.3">
      <c r="D2198" t="s">
        <v>8219</v>
      </c>
      <c r="E2198">
        <v>27</v>
      </c>
    </row>
    <row r="2199" spans="4:5" customFormat="1" hidden="1" x14ac:dyDescent="0.3">
      <c r="D2199" t="s">
        <v>8219</v>
      </c>
      <c r="E2199">
        <v>24</v>
      </c>
    </row>
    <row r="2200" spans="4:5" customFormat="1" hidden="1" x14ac:dyDescent="0.3">
      <c r="D2200" t="s">
        <v>8219</v>
      </c>
      <c r="E2200">
        <v>10</v>
      </c>
    </row>
    <row r="2201" spans="4:5" customFormat="1" hidden="1" x14ac:dyDescent="0.3">
      <c r="D2201" t="s">
        <v>8219</v>
      </c>
      <c r="E2201">
        <v>30</v>
      </c>
    </row>
    <row r="2202" spans="4:5" customFormat="1" hidden="1" x14ac:dyDescent="0.3">
      <c r="D2202" t="s">
        <v>8219</v>
      </c>
      <c r="E2202">
        <v>71</v>
      </c>
    </row>
    <row r="2203" spans="4:5" customFormat="1" hidden="1" x14ac:dyDescent="0.3">
      <c r="D2203" t="s">
        <v>8219</v>
      </c>
      <c r="E2203">
        <v>10</v>
      </c>
    </row>
    <row r="2204" spans="4:5" customFormat="1" hidden="1" x14ac:dyDescent="0.3">
      <c r="D2204" t="s">
        <v>8219</v>
      </c>
      <c r="E2204">
        <v>24</v>
      </c>
    </row>
    <row r="2205" spans="4:5" customFormat="1" hidden="1" x14ac:dyDescent="0.3">
      <c r="D2205" t="s">
        <v>8219</v>
      </c>
      <c r="E2205">
        <v>38</v>
      </c>
    </row>
    <row r="2206" spans="4:5" customFormat="1" hidden="1" x14ac:dyDescent="0.3">
      <c r="D2206" t="s">
        <v>8219</v>
      </c>
      <c r="E2206">
        <v>26</v>
      </c>
    </row>
    <row r="2207" spans="4:5" customFormat="1" hidden="1" x14ac:dyDescent="0.3">
      <c r="D2207" t="s">
        <v>8219</v>
      </c>
      <c r="E2207">
        <v>19</v>
      </c>
    </row>
    <row r="2208" spans="4:5" customFormat="1" hidden="1" x14ac:dyDescent="0.3">
      <c r="D2208" t="s">
        <v>8219</v>
      </c>
      <c r="E2208">
        <v>11</v>
      </c>
    </row>
    <row r="2209" spans="4:5" customFormat="1" hidden="1" x14ac:dyDescent="0.3">
      <c r="D2209" t="s">
        <v>8219</v>
      </c>
      <c r="E2209">
        <v>27</v>
      </c>
    </row>
    <row r="2210" spans="4:5" customFormat="1" hidden="1" x14ac:dyDescent="0.3">
      <c r="D2210" t="s">
        <v>8219</v>
      </c>
      <c r="E2210">
        <v>34</v>
      </c>
    </row>
    <row r="2211" spans="4:5" customFormat="1" hidden="1" x14ac:dyDescent="0.3">
      <c r="D2211" t="s">
        <v>8219</v>
      </c>
      <c r="E2211">
        <v>20</v>
      </c>
    </row>
    <row r="2212" spans="4:5" customFormat="1" hidden="1" x14ac:dyDescent="0.3">
      <c r="D2212" t="s">
        <v>8219</v>
      </c>
      <c r="E2212">
        <v>37</v>
      </c>
    </row>
    <row r="2213" spans="4:5" customFormat="1" hidden="1" x14ac:dyDescent="0.3">
      <c r="D2213" t="s">
        <v>8219</v>
      </c>
      <c r="E2213">
        <v>20</v>
      </c>
    </row>
    <row r="2214" spans="4:5" customFormat="1" hidden="1" x14ac:dyDescent="0.3">
      <c r="D2214" t="s">
        <v>8219</v>
      </c>
      <c r="E2214">
        <v>10</v>
      </c>
    </row>
    <row r="2215" spans="4:5" customFormat="1" hidden="1" x14ac:dyDescent="0.3">
      <c r="D2215" t="s">
        <v>8219</v>
      </c>
      <c r="E2215">
        <v>26</v>
      </c>
    </row>
    <row r="2216" spans="4:5" customFormat="1" hidden="1" x14ac:dyDescent="0.3">
      <c r="D2216" t="s">
        <v>8219</v>
      </c>
      <c r="E2216">
        <v>20</v>
      </c>
    </row>
    <row r="2217" spans="4:5" customFormat="1" hidden="1" x14ac:dyDescent="0.3">
      <c r="D2217" t="s">
        <v>8219</v>
      </c>
      <c r="E2217">
        <v>46</v>
      </c>
    </row>
    <row r="2218" spans="4:5" customFormat="1" hidden="1" x14ac:dyDescent="0.3">
      <c r="D2218" t="s">
        <v>8219</v>
      </c>
      <c r="E2218">
        <v>76</v>
      </c>
    </row>
    <row r="2219" spans="4:5" customFormat="1" hidden="1" x14ac:dyDescent="0.3">
      <c r="D2219" t="s">
        <v>8219</v>
      </c>
      <c r="E2219">
        <v>41</v>
      </c>
    </row>
    <row r="2220" spans="4:5" customFormat="1" hidden="1" x14ac:dyDescent="0.3">
      <c r="D2220" t="s">
        <v>8219</v>
      </c>
      <c r="E2220">
        <v>7</v>
      </c>
    </row>
    <row r="2221" spans="4:5" customFormat="1" hidden="1" x14ac:dyDescent="0.3">
      <c r="D2221" t="s">
        <v>8219</v>
      </c>
      <c r="E2221">
        <v>49</v>
      </c>
    </row>
    <row r="2222" spans="4:5" customFormat="1" hidden="1" x14ac:dyDescent="0.3">
      <c r="D2222" t="s">
        <v>8219</v>
      </c>
      <c r="E2222">
        <v>26</v>
      </c>
    </row>
    <row r="2223" spans="4:5" customFormat="1" hidden="1" x14ac:dyDescent="0.3">
      <c r="D2223" t="s">
        <v>8219</v>
      </c>
      <c r="E2223">
        <v>65</v>
      </c>
    </row>
    <row r="2224" spans="4:5" customFormat="1" hidden="1" x14ac:dyDescent="0.3">
      <c r="D2224" t="s">
        <v>8219</v>
      </c>
      <c r="E2224">
        <v>28</v>
      </c>
    </row>
    <row r="2225" spans="4:9" hidden="1" x14ac:dyDescent="0.3">
      <c r="D2225" t="s">
        <v>8219</v>
      </c>
      <c r="E2225">
        <v>8</v>
      </c>
      <c r="H2225"/>
      <c r="I2225"/>
    </row>
    <row r="2226" spans="4:9" hidden="1" x14ac:dyDescent="0.3">
      <c r="D2226" t="s">
        <v>8219</v>
      </c>
      <c r="E2226">
        <v>3</v>
      </c>
      <c r="H2226"/>
      <c r="I2226"/>
    </row>
    <row r="2227" spans="4:9" hidden="1" x14ac:dyDescent="0.3">
      <c r="D2227" t="s">
        <v>8219</v>
      </c>
      <c r="E2227">
        <v>9</v>
      </c>
      <c r="H2227"/>
      <c r="I2227"/>
    </row>
    <row r="2228" spans="4:9" hidden="1" x14ac:dyDescent="0.3">
      <c r="D2228" t="s">
        <v>8219</v>
      </c>
      <c r="E2228">
        <v>9</v>
      </c>
      <c r="H2228"/>
      <c r="I2228"/>
    </row>
    <row r="2229" spans="4:9" hidden="1" x14ac:dyDescent="0.3">
      <c r="D2229" t="s">
        <v>8219</v>
      </c>
      <c r="E2229">
        <v>20</v>
      </c>
      <c r="H2229"/>
      <c r="I2229"/>
    </row>
    <row r="2230" spans="4:9" hidden="1" x14ac:dyDescent="0.3">
      <c r="D2230" t="s">
        <v>8219</v>
      </c>
      <c r="E2230">
        <v>57</v>
      </c>
      <c r="H2230"/>
      <c r="I2230"/>
    </row>
    <row r="2231" spans="4:9" hidden="1" x14ac:dyDescent="0.3">
      <c r="D2231" t="s">
        <v>8219</v>
      </c>
      <c r="E2231">
        <v>8</v>
      </c>
      <c r="H2231"/>
      <c r="I2231"/>
    </row>
    <row r="2232" spans="4:9" hidden="1" x14ac:dyDescent="0.3">
      <c r="D2232" t="s">
        <v>8219</v>
      </c>
      <c r="E2232">
        <v>14</v>
      </c>
      <c r="H2232"/>
      <c r="I2232"/>
    </row>
    <row r="2233" spans="4:9" hidden="1" x14ac:dyDescent="0.3">
      <c r="D2233" t="s">
        <v>8219</v>
      </c>
      <c r="E2233">
        <v>17</v>
      </c>
      <c r="H2233"/>
      <c r="I2233"/>
    </row>
    <row r="2234" spans="4:9" hidden="1" x14ac:dyDescent="0.3">
      <c r="D2234" t="s">
        <v>8219</v>
      </c>
      <c r="E2234">
        <v>100</v>
      </c>
      <c r="H2234"/>
      <c r="I2234"/>
    </row>
    <row r="2235" spans="4:9" hidden="1" x14ac:dyDescent="0.3">
      <c r="D2235" t="s">
        <v>8219</v>
      </c>
      <c r="E2235">
        <v>32</v>
      </c>
      <c r="H2235"/>
      <c r="I2235"/>
    </row>
    <row r="2236" spans="4:9" hidden="1" x14ac:dyDescent="0.3">
      <c r="D2236" t="s">
        <v>8219</v>
      </c>
      <c r="E2236">
        <v>3</v>
      </c>
      <c r="H2236"/>
      <c r="I2236"/>
    </row>
    <row r="3767" spans="1:9" hidden="1" x14ac:dyDescent="0.3">
      <c r="A3767" t="s">
        <v>8220</v>
      </c>
      <c r="B3767">
        <v>1</v>
      </c>
      <c r="H3767"/>
      <c r="I3767"/>
    </row>
    <row r="3768" spans="1:9" hidden="1" x14ac:dyDescent="0.3">
      <c r="A3768" t="s">
        <v>8220</v>
      </c>
      <c r="B3768">
        <v>1</v>
      </c>
      <c r="H3768"/>
      <c r="I3768"/>
    </row>
    <row r="3769" spans="1:9" hidden="1" x14ac:dyDescent="0.3">
      <c r="A3769" t="s">
        <v>8220</v>
      </c>
      <c r="B3769">
        <v>0</v>
      </c>
      <c r="H3769"/>
      <c r="I3769"/>
    </row>
    <row r="3770" spans="1:9" hidden="1" x14ac:dyDescent="0.3">
      <c r="A3770" t="s">
        <v>8220</v>
      </c>
      <c r="B3770">
        <v>6</v>
      </c>
      <c r="H3770"/>
      <c r="I3770"/>
    </row>
    <row r="3771" spans="1:9" hidden="1" x14ac:dyDescent="0.3">
      <c r="A3771" t="s">
        <v>8220</v>
      </c>
      <c r="B3771">
        <v>0</v>
      </c>
      <c r="H3771"/>
      <c r="I3771"/>
    </row>
    <row r="3772" spans="1:9" hidden="1" x14ac:dyDescent="0.3">
      <c r="A3772" t="s">
        <v>8220</v>
      </c>
      <c r="B3772">
        <v>6</v>
      </c>
      <c r="H3772"/>
      <c r="I3772"/>
    </row>
    <row r="3773" spans="1:9" hidden="1" x14ac:dyDescent="0.3">
      <c r="A3773" t="s">
        <v>8220</v>
      </c>
      <c r="B3773">
        <v>13</v>
      </c>
      <c r="H3773"/>
      <c r="I3773"/>
    </row>
    <row r="3774" spans="1:9" hidden="1" x14ac:dyDescent="0.3">
      <c r="A3774" t="s">
        <v>8220</v>
      </c>
      <c r="B3774">
        <v>4</v>
      </c>
      <c r="H3774"/>
      <c r="I3774"/>
    </row>
    <row r="3775" spans="1:9" hidden="1" x14ac:dyDescent="0.3">
      <c r="A3775" t="s">
        <v>8220</v>
      </c>
      <c r="B3775">
        <v>6</v>
      </c>
      <c r="H3775"/>
      <c r="I3775"/>
    </row>
    <row r="3776" spans="1:9" hidden="1" x14ac:dyDescent="0.3">
      <c r="A3776" t="s">
        <v>8220</v>
      </c>
      <c r="B3776">
        <v>0</v>
      </c>
      <c r="H3776"/>
      <c r="I3776"/>
    </row>
    <row r="3777" spans="1:2" customFormat="1" hidden="1" x14ac:dyDescent="0.3">
      <c r="A3777" t="s">
        <v>8220</v>
      </c>
      <c r="B3777">
        <v>0</v>
      </c>
    </row>
    <row r="3778" spans="1:2" customFormat="1" hidden="1" x14ac:dyDescent="0.3">
      <c r="A3778" t="s">
        <v>8220</v>
      </c>
      <c r="B3778">
        <v>0</v>
      </c>
    </row>
    <row r="3779" spans="1:2" customFormat="1" hidden="1" x14ac:dyDescent="0.3">
      <c r="A3779" t="s">
        <v>8220</v>
      </c>
      <c r="B3779">
        <v>81</v>
      </c>
    </row>
    <row r="3780" spans="1:2" customFormat="1" hidden="1" x14ac:dyDescent="0.3">
      <c r="A3780" t="s">
        <v>8220</v>
      </c>
      <c r="B3780">
        <v>0</v>
      </c>
    </row>
    <row r="3781" spans="1:2" customFormat="1" hidden="1" x14ac:dyDescent="0.3">
      <c r="A3781" t="s">
        <v>8220</v>
      </c>
      <c r="B3781">
        <v>0</v>
      </c>
    </row>
    <row r="3782" spans="1:2" customFormat="1" hidden="1" x14ac:dyDescent="0.3">
      <c r="A3782" t="s">
        <v>8220</v>
      </c>
      <c r="B3782">
        <v>5</v>
      </c>
    </row>
    <row r="3783" spans="1:2" customFormat="1" hidden="1" x14ac:dyDescent="0.3">
      <c r="A3783" t="s">
        <v>8220</v>
      </c>
      <c r="B3783">
        <v>0</v>
      </c>
    </row>
    <row r="3784" spans="1:2" customFormat="1" hidden="1" x14ac:dyDescent="0.3">
      <c r="A3784" t="s">
        <v>8220</v>
      </c>
      <c r="B3784">
        <v>0</v>
      </c>
    </row>
    <row r="3785" spans="1:2" customFormat="1" hidden="1" x14ac:dyDescent="0.3">
      <c r="A3785" t="s">
        <v>8220</v>
      </c>
      <c r="B3785">
        <v>58</v>
      </c>
    </row>
    <row r="3786" spans="1:2" customFormat="1" hidden="1" x14ac:dyDescent="0.3">
      <c r="A3786" t="s">
        <v>8220</v>
      </c>
      <c r="B3786">
        <v>1</v>
      </c>
    </row>
    <row r="3787" spans="1:2" customFormat="1" hidden="1" x14ac:dyDescent="0.3">
      <c r="A3787" t="s">
        <v>8220</v>
      </c>
      <c r="B3787">
        <v>0</v>
      </c>
    </row>
    <row r="3788" spans="1:2" customFormat="1" hidden="1" x14ac:dyDescent="0.3">
      <c r="A3788" t="s">
        <v>8220</v>
      </c>
      <c r="B3788">
        <v>28</v>
      </c>
    </row>
    <row r="3789" spans="1:2" customFormat="1" hidden="1" x14ac:dyDescent="0.3">
      <c r="A3789" t="s">
        <v>8220</v>
      </c>
      <c r="B3789">
        <v>1</v>
      </c>
    </row>
    <row r="3790" spans="1:2" customFormat="1" hidden="1" x14ac:dyDescent="0.3">
      <c r="A3790" t="s">
        <v>8220</v>
      </c>
      <c r="B3790">
        <v>0</v>
      </c>
    </row>
    <row r="3791" spans="1:2" customFormat="1" hidden="1" x14ac:dyDescent="0.3">
      <c r="A3791" t="s">
        <v>8220</v>
      </c>
      <c r="B3791">
        <v>37</v>
      </c>
    </row>
    <row r="3792" spans="1:2" customFormat="1" hidden="1" x14ac:dyDescent="0.3">
      <c r="A3792" t="s">
        <v>8220</v>
      </c>
      <c r="B3792">
        <v>9</v>
      </c>
    </row>
    <row r="3793" spans="1:2" customFormat="1" hidden="1" x14ac:dyDescent="0.3">
      <c r="A3793" t="s">
        <v>8220</v>
      </c>
      <c r="B3793">
        <v>3</v>
      </c>
    </row>
    <row r="3794" spans="1:2" customFormat="1" hidden="1" x14ac:dyDescent="0.3">
      <c r="A3794" t="s">
        <v>8220</v>
      </c>
      <c r="B3794">
        <v>0</v>
      </c>
    </row>
    <row r="3795" spans="1:2" customFormat="1" hidden="1" x14ac:dyDescent="0.3">
      <c r="A3795" t="s">
        <v>8220</v>
      </c>
      <c r="B3795">
        <v>2</v>
      </c>
    </row>
    <row r="3796" spans="1:2" customFormat="1" hidden="1" x14ac:dyDescent="0.3">
      <c r="A3796" t="s">
        <v>8220</v>
      </c>
      <c r="B3796">
        <v>6</v>
      </c>
    </row>
    <row r="3797" spans="1:2" customFormat="1" hidden="1" x14ac:dyDescent="0.3">
      <c r="A3797" t="s">
        <v>8220</v>
      </c>
      <c r="B3797">
        <v>67</v>
      </c>
    </row>
    <row r="3798" spans="1:2" customFormat="1" hidden="1" x14ac:dyDescent="0.3">
      <c r="A3798" t="s">
        <v>8220</v>
      </c>
      <c r="B3798">
        <v>5</v>
      </c>
    </row>
    <row r="3799" spans="1:2" customFormat="1" hidden="1" x14ac:dyDescent="0.3">
      <c r="A3799" t="s">
        <v>8220</v>
      </c>
      <c r="B3799">
        <v>2</v>
      </c>
    </row>
    <row r="3800" spans="1:2" customFormat="1" hidden="1" x14ac:dyDescent="0.3">
      <c r="A3800" t="s">
        <v>8220</v>
      </c>
      <c r="B3800">
        <v>10</v>
      </c>
    </row>
    <row r="3801" spans="1:2" customFormat="1" hidden="1" x14ac:dyDescent="0.3">
      <c r="A3801" t="s">
        <v>8220</v>
      </c>
      <c r="B3801">
        <v>3</v>
      </c>
    </row>
    <row r="3802" spans="1:2" customFormat="1" hidden="1" x14ac:dyDescent="0.3">
      <c r="A3802" t="s">
        <v>8220</v>
      </c>
      <c r="B3802">
        <v>4</v>
      </c>
    </row>
    <row r="3803" spans="1:2" customFormat="1" hidden="1" x14ac:dyDescent="0.3">
      <c r="A3803" t="s">
        <v>8220</v>
      </c>
      <c r="B3803">
        <v>15</v>
      </c>
    </row>
    <row r="3804" spans="1:2" customFormat="1" hidden="1" x14ac:dyDescent="0.3">
      <c r="A3804" t="s">
        <v>8220</v>
      </c>
      <c r="B3804">
        <v>2</v>
      </c>
    </row>
    <row r="3805" spans="1:2" customFormat="1" hidden="1" x14ac:dyDescent="0.3">
      <c r="A3805" t="s">
        <v>8220</v>
      </c>
      <c r="B3805">
        <v>0</v>
      </c>
    </row>
    <row r="3806" spans="1:2" customFormat="1" hidden="1" x14ac:dyDescent="0.3">
      <c r="A3806" t="s">
        <v>8220</v>
      </c>
      <c r="B3806">
        <v>1</v>
      </c>
    </row>
    <row r="3807" spans="1:2" customFormat="1" hidden="1" x14ac:dyDescent="0.3">
      <c r="A3807" t="s">
        <v>8220</v>
      </c>
      <c r="B3807">
        <v>1</v>
      </c>
    </row>
    <row r="3808" spans="1:2" customFormat="1" hidden="1" x14ac:dyDescent="0.3">
      <c r="A3808" t="s">
        <v>8220</v>
      </c>
      <c r="B3808">
        <v>6</v>
      </c>
    </row>
    <row r="3809" spans="1:2" customFormat="1" hidden="1" x14ac:dyDescent="0.3">
      <c r="A3809" t="s">
        <v>8220</v>
      </c>
      <c r="B3809">
        <v>0</v>
      </c>
    </row>
    <row r="3810" spans="1:2" customFormat="1" hidden="1" x14ac:dyDescent="0.3">
      <c r="A3810" t="s">
        <v>8220</v>
      </c>
      <c r="B3810">
        <v>13</v>
      </c>
    </row>
    <row r="3811" spans="1:2" customFormat="1" hidden="1" x14ac:dyDescent="0.3">
      <c r="A3811" t="s">
        <v>8220</v>
      </c>
      <c r="B3811">
        <v>0</v>
      </c>
    </row>
    <row r="3812" spans="1:2" customFormat="1" hidden="1" x14ac:dyDescent="0.3">
      <c r="A3812" t="s">
        <v>8220</v>
      </c>
      <c r="B3812">
        <v>8</v>
      </c>
    </row>
    <row r="3813" spans="1:2" customFormat="1" hidden="1" x14ac:dyDescent="0.3">
      <c r="A3813" t="s">
        <v>8220</v>
      </c>
      <c r="B3813">
        <v>1</v>
      </c>
    </row>
    <row r="3814" spans="1:2" customFormat="1" hidden="1" x14ac:dyDescent="0.3">
      <c r="A3814" t="s">
        <v>8220</v>
      </c>
      <c r="B3814">
        <v>0</v>
      </c>
    </row>
    <row r="3815" spans="1:2" customFormat="1" hidden="1" x14ac:dyDescent="0.3">
      <c r="A3815" t="s">
        <v>8220</v>
      </c>
      <c r="B3815">
        <v>5</v>
      </c>
    </row>
    <row r="3816" spans="1:2" customFormat="1" hidden="1" x14ac:dyDescent="0.3">
      <c r="A3816" t="s">
        <v>8220</v>
      </c>
      <c r="B3816">
        <v>1</v>
      </c>
    </row>
    <row r="3817" spans="1:2" customFormat="1" hidden="1" x14ac:dyDescent="0.3">
      <c r="A3817" t="s">
        <v>8220</v>
      </c>
      <c r="B3817">
        <v>0</v>
      </c>
    </row>
    <row r="3818" spans="1:2" customFormat="1" hidden="1" x14ac:dyDescent="0.3">
      <c r="A3818" t="s">
        <v>8220</v>
      </c>
      <c r="B3818">
        <v>0</v>
      </c>
    </row>
    <row r="3819" spans="1:2" customFormat="1" hidden="1" x14ac:dyDescent="0.3">
      <c r="A3819" t="s">
        <v>8220</v>
      </c>
      <c r="B3819">
        <v>0</v>
      </c>
    </row>
    <row r="3820" spans="1:2" customFormat="1" hidden="1" x14ac:dyDescent="0.3">
      <c r="A3820" t="s">
        <v>8220</v>
      </c>
      <c r="B3820">
        <v>121</v>
      </c>
    </row>
    <row r="3821" spans="1:2" customFormat="1" hidden="1" x14ac:dyDescent="0.3">
      <c r="A3821" t="s">
        <v>8220</v>
      </c>
      <c r="B3821">
        <v>0</v>
      </c>
    </row>
    <row r="3822" spans="1:2" customFormat="1" hidden="1" x14ac:dyDescent="0.3">
      <c r="A3822" t="s">
        <v>8220</v>
      </c>
      <c r="B3822">
        <v>0</v>
      </c>
    </row>
    <row r="3823" spans="1:2" customFormat="1" hidden="1" x14ac:dyDescent="0.3">
      <c r="A3823" t="s">
        <v>8220</v>
      </c>
      <c r="B3823">
        <v>0</v>
      </c>
    </row>
    <row r="3824" spans="1:2" customFormat="1" hidden="1" x14ac:dyDescent="0.3">
      <c r="A3824" t="s">
        <v>8220</v>
      </c>
      <c r="B3824">
        <v>3</v>
      </c>
    </row>
    <row r="3825" spans="1:2" customFormat="1" hidden="1" x14ac:dyDescent="0.3">
      <c r="A3825" t="s">
        <v>8220</v>
      </c>
      <c r="B3825">
        <v>0</v>
      </c>
    </row>
    <row r="3826" spans="1:2" customFormat="1" hidden="1" x14ac:dyDescent="0.3">
      <c r="A3826" t="s">
        <v>8220</v>
      </c>
      <c r="B3826">
        <v>1</v>
      </c>
    </row>
    <row r="3827" spans="1:2" customFormat="1" hidden="1" x14ac:dyDescent="0.3">
      <c r="A3827" t="s">
        <v>8220</v>
      </c>
      <c r="B3827">
        <v>1</v>
      </c>
    </row>
    <row r="3828" spans="1:2" customFormat="1" hidden="1" x14ac:dyDescent="0.3">
      <c r="A3828" t="s">
        <v>8220</v>
      </c>
      <c r="B3828">
        <v>3</v>
      </c>
    </row>
    <row r="3829" spans="1:2" customFormat="1" hidden="1" x14ac:dyDescent="0.3">
      <c r="A3829" t="s">
        <v>8220</v>
      </c>
      <c r="B3829">
        <v>9</v>
      </c>
    </row>
    <row r="3830" spans="1:2" customFormat="1" hidden="1" x14ac:dyDescent="0.3">
      <c r="A3830" t="s">
        <v>8220</v>
      </c>
      <c r="B3830">
        <v>0</v>
      </c>
    </row>
    <row r="3831" spans="1:2" customFormat="1" hidden="1" x14ac:dyDescent="0.3">
      <c r="A3831" t="s">
        <v>8220</v>
      </c>
      <c r="B3831">
        <v>0</v>
      </c>
    </row>
    <row r="3832" spans="1:2" customFormat="1" hidden="1" x14ac:dyDescent="0.3">
      <c r="A3832" t="s">
        <v>8220</v>
      </c>
      <c r="B3832">
        <v>0</v>
      </c>
    </row>
    <row r="3833" spans="1:2" customFormat="1" hidden="1" x14ac:dyDescent="0.3">
      <c r="A3833" t="s">
        <v>8220</v>
      </c>
      <c r="B3833">
        <v>39</v>
      </c>
    </row>
    <row r="3834" spans="1:2" customFormat="1" hidden="1" x14ac:dyDescent="0.3">
      <c r="A3834" t="s">
        <v>8220</v>
      </c>
      <c r="B3834">
        <v>1</v>
      </c>
    </row>
    <row r="3835" spans="1:2" customFormat="1" hidden="1" x14ac:dyDescent="0.3">
      <c r="A3835" t="s">
        <v>8220</v>
      </c>
      <c r="B3835">
        <v>0</v>
      </c>
    </row>
    <row r="3836" spans="1:2" customFormat="1" hidden="1" x14ac:dyDescent="0.3">
      <c r="A3836" t="s">
        <v>8220</v>
      </c>
      <c r="B3836">
        <v>3</v>
      </c>
    </row>
    <row r="3837" spans="1:2" customFormat="1" hidden="1" x14ac:dyDescent="0.3">
      <c r="A3837" t="s">
        <v>8220</v>
      </c>
      <c r="B3837">
        <v>1</v>
      </c>
    </row>
    <row r="3838" spans="1:2" customFormat="1" hidden="1" x14ac:dyDescent="0.3">
      <c r="A3838" t="s">
        <v>8220</v>
      </c>
      <c r="B3838">
        <v>9</v>
      </c>
    </row>
    <row r="3839" spans="1:2" customFormat="1" hidden="1" x14ac:dyDescent="0.3">
      <c r="A3839" t="s">
        <v>8220</v>
      </c>
      <c r="B3839">
        <v>0</v>
      </c>
    </row>
    <row r="3840" spans="1:2" customFormat="1" hidden="1" x14ac:dyDescent="0.3">
      <c r="A3840" t="s">
        <v>8220</v>
      </c>
      <c r="B3840">
        <v>25</v>
      </c>
    </row>
    <row r="3841" spans="1:2" customFormat="1" hidden="1" x14ac:dyDescent="0.3">
      <c r="A3841" t="s">
        <v>8220</v>
      </c>
      <c r="B3841">
        <v>1</v>
      </c>
    </row>
    <row r="3842" spans="1:2" customFormat="1" hidden="1" x14ac:dyDescent="0.3">
      <c r="A3842" t="s">
        <v>8220</v>
      </c>
      <c r="B3842">
        <v>1</v>
      </c>
    </row>
    <row r="3843" spans="1:2" customFormat="1" hidden="1" x14ac:dyDescent="0.3">
      <c r="A3843" t="s">
        <v>8220</v>
      </c>
      <c r="B3843">
        <v>1</v>
      </c>
    </row>
    <row r="3844" spans="1:2" customFormat="1" hidden="1" x14ac:dyDescent="0.3">
      <c r="A3844" t="s">
        <v>8220</v>
      </c>
      <c r="B3844">
        <v>0</v>
      </c>
    </row>
    <row r="3845" spans="1:2" customFormat="1" hidden="1" x14ac:dyDescent="0.3">
      <c r="A3845" t="s">
        <v>8220</v>
      </c>
      <c r="B3845">
        <v>6</v>
      </c>
    </row>
    <row r="3846" spans="1:2" customFormat="1" hidden="1" x14ac:dyDescent="0.3">
      <c r="A3846" t="s">
        <v>8220</v>
      </c>
      <c r="B3846">
        <v>1</v>
      </c>
    </row>
    <row r="3847" spans="1:2" customFormat="1" hidden="1" x14ac:dyDescent="0.3">
      <c r="A3847" t="s">
        <v>8220</v>
      </c>
      <c r="B3847">
        <v>6</v>
      </c>
    </row>
    <row r="3848" spans="1:2" customFormat="1" hidden="1" x14ac:dyDescent="0.3">
      <c r="A3848" t="s">
        <v>8220</v>
      </c>
      <c r="B3848">
        <v>4</v>
      </c>
    </row>
    <row r="3849" spans="1:2" customFormat="1" hidden="1" x14ac:dyDescent="0.3">
      <c r="A3849" t="s">
        <v>8220</v>
      </c>
      <c r="B3849">
        <v>22</v>
      </c>
    </row>
    <row r="3850" spans="1:2" customFormat="1" hidden="1" x14ac:dyDescent="0.3">
      <c r="A3850" t="s">
        <v>8220</v>
      </c>
      <c r="B3850">
        <v>15</v>
      </c>
    </row>
    <row r="3851" spans="1:2" customFormat="1" hidden="1" x14ac:dyDescent="0.3">
      <c r="A3851" t="s">
        <v>8220</v>
      </c>
      <c r="B3851">
        <v>95</v>
      </c>
    </row>
    <row r="3852" spans="1:2" customFormat="1" hidden="1" x14ac:dyDescent="0.3">
      <c r="A3852" t="s">
        <v>8220</v>
      </c>
      <c r="B3852">
        <v>161</v>
      </c>
    </row>
    <row r="3853" spans="1:2" customFormat="1" hidden="1" x14ac:dyDescent="0.3">
      <c r="A3853" t="s">
        <v>8220</v>
      </c>
      <c r="B3853">
        <v>8</v>
      </c>
    </row>
    <row r="3854" spans="1:2" customFormat="1" hidden="1" x14ac:dyDescent="0.3">
      <c r="A3854" t="s">
        <v>8220</v>
      </c>
      <c r="B3854">
        <v>76</v>
      </c>
    </row>
    <row r="3855" spans="1:2" customFormat="1" hidden="1" x14ac:dyDescent="0.3">
      <c r="A3855" t="s">
        <v>8220</v>
      </c>
      <c r="B3855">
        <v>1</v>
      </c>
    </row>
    <row r="3856" spans="1:2" customFormat="1" hidden="1" x14ac:dyDescent="0.3">
      <c r="A3856" t="s">
        <v>8220</v>
      </c>
      <c r="B3856">
        <v>101</v>
      </c>
    </row>
    <row r="3857" spans="1:2" customFormat="1" hidden="1" x14ac:dyDescent="0.3">
      <c r="A3857" t="s">
        <v>8220</v>
      </c>
      <c r="B3857">
        <v>4</v>
      </c>
    </row>
    <row r="3858" spans="1:2" customFormat="1" hidden="1" x14ac:dyDescent="0.3">
      <c r="A3858" t="s">
        <v>8220</v>
      </c>
      <c r="B3858">
        <v>1</v>
      </c>
    </row>
    <row r="3859" spans="1:2" customFormat="1" hidden="1" x14ac:dyDescent="0.3">
      <c r="A3859" t="s">
        <v>8220</v>
      </c>
      <c r="B3859">
        <v>775</v>
      </c>
    </row>
    <row r="3860" spans="1:2" customFormat="1" hidden="1" x14ac:dyDescent="0.3">
      <c r="A3860" t="s">
        <v>8220</v>
      </c>
      <c r="B3860">
        <v>90</v>
      </c>
    </row>
    <row r="3861" spans="1:2" customFormat="1" hidden="1" x14ac:dyDescent="0.3">
      <c r="A3861" t="s">
        <v>8220</v>
      </c>
      <c r="B3861">
        <v>16</v>
      </c>
    </row>
    <row r="3862" spans="1:2" customFormat="1" hidden="1" x14ac:dyDescent="0.3">
      <c r="A3862" t="s">
        <v>8220</v>
      </c>
      <c r="B3862">
        <v>6</v>
      </c>
    </row>
    <row r="3863" spans="1:2" customFormat="1" hidden="1" x14ac:dyDescent="0.3">
      <c r="A3863" t="s">
        <v>8220</v>
      </c>
      <c r="B3863">
        <v>38</v>
      </c>
    </row>
    <row r="3864" spans="1:2" customFormat="1" hidden="1" x14ac:dyDescent="0.3">
      <c r="A3864" t="s">
        <v>8220</v>
      </c>
      <c r="B3864">
        <v>355</v>
      </c>
    </row>
    <row r="3865" spans="1:2" customFormat="1" hidden="1" x14ac:dyDescent="0.3">
      <c r="A3865" t="s">
        <v>8220</v>
      </c>
      <c r="B3865">
        <v>7</v>
      </c>
    </row>
    <row r="3866" spans="1:2" customFormat="1" hidden="1" x14ac:dyDescent="0.3">
      <c r="A3866" t="s">
        <v>8220</v>
      </c>
      <c r="B3866">
        <v>400</v>
      </c>
    </row>
    <row r="3867" spans="1:2" customFormat="1" hidden="1" x14ac:dyDescent="0.3">
      <c r="A3867" t="s">
        <v>8220</v>
      </c>
      <c r="B3867">
        <v>1</v>
      </c>
    </row>
    <row r="3868" spans="1:2" customFormat="1" hidden="1" x14ac:dyDescent="0.3">
      <c r="A3868" t="s">
        <v>8220</v>
      </c>
      <c r="B3868">
        <v>0</v>
      </c>
    </row>
    <row r="3869" spans="1:2" customFormat="1" hidden="1" x14ac:dyDescent="0.3">
      <c r="A3869" t="s">
        <v>8220</v>
      </c>
      <c r="B3869">
        <v>1</v>
      </c>
    </row>
    <row r="3870" spans="1:2" customFormat="1" hidden="1" x14ac:dyDescent="0.3">
      <c r="A3870" t="s">
        <v>8220</v>
      </c>
      <c r="B3870">
        <v>292</v>
      </c>
    </row>
    <row r="3871" spans="1:2" customFormat="1" hidden="1" x14ac:dyDescent="0.3">
      <c r="A3871" t="s">
        <v>8220</v>
      </c>
      <c r="B3871">
        <v>2</v>
      </c>
    </row>
    <row r="3872" spans="1:2" customFormat="1" hidden="1" x14ac:dyDescent="0.3">
      <c r="A3872" t="s">
        <v>8220</v>
      </c>
      <c r="B3872">
        <v>8</v>
      </c>
    </row>
    <row r="3873" spans="1:2" customFormat="1" hidden="1" x14ac:dyDescent="0.3">
      <c r="A3873" t="s">
        <v>8220</v>
      </c>
      <c r="B3873">
        <v>0</v>
      </c>
    </row>
    <row r="3874" spans="1:2" customFormat="1" hidden="1" x14ac:dyDescent="0.3">
      <c r="A3874" t="s">
        <v>8220</v>
      </c>
      <c r="B3874">
        <v>1</v>
      </c>
    </row>
    <row r="3875" spans="1:2" customFormat="1" hidden="1" x14ac:dyDescent="0.3">
      <c r="A3875" t="s">
        <v>8220</v>
      </c>
      <c r="B3875">
        <v>4</v>
      </c>
    </row>
    <row r="3876" spans="1:2" customFormat="1" hidden="1" x14ac:dyDescent="0.3">
      <c r="A3876" t="s">
        <v>8220</v>
      </c>
      <c r="B3876">
        <v>0</v>
      </c>
    </row>
    <row r="3877" spans="1:2" customFormat="1" hidden="1" x14ac:dyDescent="0.3">
      <c r="A3877" t="s">
        <v>8220</v>
      </c>
      <c r="B3877">
        <v>0</v>
      </c>
    </row>
    <row r="3878" spans="1:2" customFormat="1" hidden="1" x14ac:dyDescent="0.3">
      <c r="A3878" t="s">
        <v>8220</v>
      </c>
      <c r="B3878">
        <v>0</v>
      </c>
    </row>
    <row r="3879" spans="1:2" customFormat="1" hidden="1" x14ac:dyDescent="0.3">
      <c r="A3879" t="s">
        <v>8220</v>
      </c>
      <c r="B3879">
        <v>0</v>
      </c>
    </row>
    <row r="3880" spans="1:2" customFormat="1" hidden="1" x14ac:dyDescent="0.3">
      <c r="A3880" t="s">
        <v>8220</v>
      </c>
      <c r="B3880">
        <v>1</v>
      </c>
    </row>
    <row r="3881" spans="1:2" customFormat="1" hidden="1" x14ac:dyDescent="0.3">
      <c r="A3881" t="s">
        <v>8220</v>
      </c>
      <c r="B3881">
        <v>0</v>
      </c>
    </row>
    <row r="3882" spans="1:2" customFormat="1" hidden="1" x14ac:dyDescent="0.3">
      <c r="A3882" t="s">
        <v>8220</v>
      </c>
      <c r="B3882">
        <v>0</v>
      </c>
    </row>
    <row r="3883" spans="1:2" customFormat="1" hidden="1" x14ac:dyDescent="0.3">
      <c r="A3883" t="s">
        <v>8220</v>
      </c>
      <c r="B3883">
        <v>0</v>
      </c>
    </row>
    <row r="3884" spans="1:2" customFormat="1" hidden="1" x14ac:dyDescent="0.3">
      <c r="A3884" t="s">
        <v>8220</v>
      </c>
      <c r="B3884">
        <v>0</v>
      </c>
    </row>
    <row r="3885" spans="1:2" customFormat="1" hidden="1" x14ac:dyDescent="0.3">
      <c r="A3885" t="s">
        <v>8220</v>
      </c>
      <c r="B3885">
        <v>0</v>
      </c>
    </row>
    <row r="3886" spans="1:2" customFormat="1" hidden="1" x14ac:dyDescent="0.3">
      <c r="A3886" t="s">
        <v>8220</v>
      </c>
      <c r="B3886">
        <v>0</v>
      </c>
    </row>
    <row r="3887" spans="1:2" customFormat="1" hidden="1" x14ac:dyDescent="0.3">
      <c r="A3887" t="s">
        <v>8220</v>
      </c>
      <c r="B3887">
        <v>1</v>
      </c>
    </row>
    <row r="3888" spans="1:2" customFormat="1" hidden="1" x14ac:dyDescent="0.3">
      <c r="A3888" t="s">
        <v>8220</v>
      </c>
      <c r="B3888">
        <v>0</v>
      </c>
    </row>
    <row r="3889" spans="1:2" customFormat="1" hidden="1" x14ac:dyDescent="0.3">
      <c r="A3889" t="s">
        <v>8220</v>
      </c>
      <c r="B3889">
        <v>4</v>
      </c>
    </row>
    <row r="3890" spans="1:2" customFormat="1" hidden="1" x14ac:dyDescent="0.3">
      <c r="A3890" t="s">
        <v>8220</v>
      </c>
      <c r="B3890">
        <v>0</v>
      </c>
    </row>
    <row r="3891" spans="1:2" customFormat="1" hidden="1" x14ac:dyDescent="0.3">
      <c r="A3891" t="s">
        <v>8220</v>
      </c>
      <c r="B3891">
        <v>18</v>
      </c>
    </row>
    <row r="3892" spans="1:2" customFormat="1" hidden="1" x14ac:dyDescent="0.3">
      <c r="A3892" t="s">
        <v>8220</v>
      </c>
      <c r="B3892">
        <v>3</v>
      </c>
    </row>
    <row r="3893" spans="1:2" customFormat="1" hidden="1" x14ac:dyDescent="0.3">
      <c r="A3893" t="s">
        <v>8220</v>
      </c>
      <c r="B3893">
        <v>40</v>
      </c>
    </row>
    <row r="3894" spans="1:2" customFormat="1" hidden="1" x14ac:dyDescent="0.3">
      <c r="A3894" t="s">
        <v>8220</v>
      </c>
      <c r="B3894">
        <v>0</v>
      </c>
    </row>
    <row r="3895" spans="1:2" customFormat="1" hidden="1" x14ac:dyDescent="0.3">
      <c r="A3895" t="s">
        <v>8220</v>
      </c>
      <c r="B3895">
        <v>24</v>
      </c>
    </row>
    <row r="3896" spans="1:2" customFormat="1" hidden="1" x14ac:dyDescent="0.3">
      <c r="A3896" t="s">
        <v>8220</v>
      </c>
      <c r="B3896">
        <v>1</v>
      </c>
    </row>
    <row r="3897" spans="1:2" customFormat="1" hidden="1" x14ac:dyDescent="0.3">
      <c r="A3897" t="s">
        <v>8220</v>
      </c>
      <c r="B3897">
        <v>0</v>
      </c>
    </row>
    <row r="3898" spans="1:2" customFormat="1" hidden="1" x14ac:dyDescent="0.3">
      <c r="A3898" t="s">
        <v>8220</v>
      </c>
      <c r="B3898">
        <v>0</v>
      </c>
    </row>
    <row r="3899" spans="1:2" customFormat="1" hidden="1" x14ac:dyDescent="0.3">
      <c r="A3899" t="s">
        <v>8220</v>
      </c>
      <c r="B3899">
        <v>1</v>
      </c>
    </row>
    <row r="3900" spans="1:2" customFormat="1" hidden="1" x14ac:dyDescent="0.3">
      <c r="A3900" t="s">
        <v>8220</v>
      </c>
      <c r="B3900">
        <v>6</v>
      </c>
    </row>
    <row r="3901" spans="1:2" customFormat="1" hidden="1" x14ac:dyDescent="0.3">
      <c r="A3901" t="s">
        <v>8220</v>
      </c>
      <c r="B3901">
        <v>0</v>
      </c>
    </row>
    <row r="3902" spans="1:2" customFormat="1" hidden="1" x14ac:dyDescent="0.3">
      <c r="A3902" t="s">
        <v>8220</v>
      </c>
      <c r="B3902">
        <v>6</v>
      </c>
    </row>
    <row r="3903" spans="1:2" customFormat="1" hidden="1" x14ac:dyDescent="0.3">
      <c r="A3903" t="s">
        <v>8220</v>
      </c>
      <c r="B3903">
        <v>0</v>
      </c>
    </row>
    <row r="3904" spans="1:2" customFormat="1" hidden="1" x14ac:dyDescent="0.3">
      <c r="A3904" t="s">
        <v>8220</v>
      </c>
      <c r="B3904">
        <v>0</v>
      </c>
    </row>
    <row r="3905" spans="1:2" customFormat="1" hidden="1" x14ac:dyDescent="0.3">
      <c r="A3905" t="s">
        <v>8220</v>
      </c>
      <c r="B3905">
        <v>3</v>
      </c>
    </row>
    <row r="3906" spans="1:2" customFormat="1" hidden="1" x14ac:dyDescent="0.3">
      <c r="A3906" t="s">
        <v>8220</v>
      </c>
      <c r="B3906">
        <v>0</v>
      </c>
    </row>
    <row r="3907" spans="1:2" customFormat="1" hidden="1" x14ac:dyDescent="0.3">
      <c r="A3907" t="s">
        <v>8220</v>
      </c>
      <c r="B3907">
        <v>8</v>
      </c>
    </row>
    <row r="3908" spans="1:2" customFormat="1" hidden="1" x14ac:dyDescent="0.3">
      <c r="A3908" t="s">
        <v>8220</v>
      </c>
      <c r="B3908">
        <v>34</v>
      </c>
    </row>
    <row r="3909" spans="1:2" customFormat="1" hidden="1" x14ac:dyDescent="0.3">
      <c r="A3909" t="s">
        <v>8220</v>
      </c>
      <c r="B3909">
        <v>1</v>
      </c>
    </row>
    <row r="3910" spans="1:2" customFormat="1" hidden="1" x14ac:dyDescent="0.3">
      <c r="A3910" t="s">
        <v>8220</v>
      </c>
      <c r="B3910">
        <v>38</v>
      </c>
    </row>
    <row r="3911" spans="1:2" customFormat="1" hidden="1" x14ac:dyDescent="0.3">
      <c r="A3911" t="s">
        <v>8220</v>
      </c>
      <c r="B3911">
        <v>104</v>
      </c>
    </row>
    <row r="3912" spans="1:2" customFormat="1" hidden="1" x14ac:dyDescent="0.3">
      <c r="A3912" t="s">
        <v>8220</v>
      </c>
      <c r="B3912">
        <v>86</v>
      </c>
    </row>
    <row r="3913" spans="1:2" customFormat="1" hidden="1" x14ac:dyDescent="0.3">
      <c r="A3913" t="s">
        <v>8220</v>
      </c>
      <c r="B3913">
        <v>356</v>
      </c>
    </row>
    <row r="3914" spans="1:2" customFormat="1" hidden="1" x14ac:dyDescent="0.3">
      <c r="A3914" t="s">
        <v>8220</v>
      </c>
      <c r="B3914">
        <v>45</v>
      </c>
    </row>
    <row r="3915" spans="1:2" customFormat="1" hidden="1" x14ac:dyDescent="0.3">
      <c r="A3915" t="s">
        <v>8220</v>
      </c>
      <c r="B3915">
        <v>38</v>
      </c>
    </row>
    <row r="3916" spans="1:2" customFormat="1" hidden="1" x14ac:dyDescent="0.3">
      <c r="A3916" t="s">
        <v>8220</v>
      </c>
      <c r="B3916">
        <v>35</v>
      </c>
    </row>
    <row r="3917" spans="1:2" customFormat="1" hidden="1" x14ac:dyDescent="0.3">
      <c r="A3917" t="s">
        <v>8220</v>
      </c>
      <c r="B3917">
        <v>24</v>
      </c>
    </row>
    <row r="3918" spans="1:2" customFormat="1" hidden="1" x14ac:dyDescent="0.3">
      <c r="A3918" t="s">
        <v>8220</v>
      </c>
      <c r="B3918">
        <v>100</v>
      </c>
    </row>
    <row r="3919" spans="1:2" customFormat="1" hidden="1" x14ac:dyDescent="0.3">
      <c r="A3919" t="s">
        <v>8220</v>
      </c>
      <c r="B3919">
        <v>1</v>
      </c>
    </row>
    <row r="3920" spans="1:2" customFormat="1" hidden="1" x14ac:dyDescent="0.3">
      <c r="A3920" t="s">
        <v>8220</v>
      </c>
      <c r="B3920">
        <v>122</v>
      </c>
    </row>
    <row r="3921" spans="1:2" customFormat="1" hidden="1" x14ac:dyDescent="0.3">
      <c r="A3921" t="s">
        <v>8220</v>
      </c>
      <c r="B3921">
        <v>11</v>
      </c>
    </row>
    <row r="3922" spans="1:2" customFormat="1" hidden="1" x14ac:dyDescent="0.3">
      <c r="A3922" t="s">
        <v>8220</v>
      </c>
      <c r="B3922">
        <v>248</v>
      </c>
    </row>
    <row r="3923" spans="1:2" customFormat="1" hidden="1" x14ac:dyDescent="0.3">
      <c r="A3923" t="s">
        <v>8220</v>
      </c>
      <c r="B3923">
        <v>1</v>
      </c>
    </row>
    <row r="3924" spans="1:2" customFormat="1" hidden="1" x14ac:dyDescent="0.3">
      <c r="A3924" t="s">
        <v>8220</v>
      </c>
      <c r="B3924">
        <v>19</v>
      </c>
    </row>
    <row r="3925" spans="1:2" customFormat="1" hidden="1" x14ac:dyDescent="0.3">
      <c r="A3925" t="s">
        <v>8220</v>
      </c>
      <c r="B3925">
        <v>135</v>
      </c>
    </row>
    <row r="3926" spans="1:2" customFormat="1" hidden="1" x14ac:dyDescent="0.3">
      <c r="A3926" t="s">
        <v>8220</v>
      </c>
      <c r="B3926">
        <v>9</v>
      </c>
    </row>
    <row r="3927" spans="1:2" customFormat="1" hidden="1" x14ac:dyDescent="0.3">
      <c r="A3927" t="s">
        <v>8220</v>
      </c>
      <c r="B3927">
        <v>3</v>
      </c>
    </row>
    <row r="3928" spans="1:2" customFormat="1" hidden="1" x14ac:dyDescent="0.3">
      <c r="A3928" t="s">
        <v>8220</v>
      </c>
      <c r="B3928">
        <v>7</v>
      </c>
    </row>
    <row r="3929" spans="1:2" customFormat="1" hidden="1" x14ac:dyDescent="0.3">
      <c r="A3929" t="s">
        <v>8220</v>
      </c>
      <c r="B3929">
        <v>4</v>
      </c>
    </row>
    <row r="3930" spans="1:2" customFormat="1" hidden="1" x14ac:dyDescent="0.3">
      <c r="A3930" t="s">
        <v>8220</v>
      </c>
      <c r="B3930">
        <v>44</v>
      </c>
    </row>
    <row r="3931" spans="1:2" customFormat="1" hidden="1" x14ac:dyDescent="0.3">
      <c r="A3931" t="s">
        <v>8220</v>
      </c>
      <c r="B3931">
        <v>90</v>
      </c>
    </row>
    <row r="3932" spans="1:2" customFormat="1" hidden="1" x14ac:dyDescent="0.3">
      <c r="A3932" t="s">
        <v>8220</v>
      </c>
      <c r="B3932">
        <v>8</v>
      </c>
    </row>
    <row r="3933" spans="1:2" customFormat="1" hidden="1" x14ac:dyDescent="0.3">
      <c r="A3933" t="s">
        <v>8220</v>
      </c>
      <c r="B3933">
        <v>11</v>
      </c>
    </row>
    <row r="3934" spans="1:2" customFormat="1" hidden="1" x14ac:dyDescent="0.3">
      <c r="A3934" t="s">
        <v>8220</v>
      </c>
      <c r="B3934">
        <v>41</v>
      </c>
    </row>
    <row r="3935" spans="1:2" customFormat="1" hidden="1" x14ac:dyDescent="0.3">
      <c r="A3935" t="s">
        <v>8220</v>
      </c>
      <c r="B3935">
        <v>15</v>
      </c>
    </row>
    <row r="3936" spans="1:2" customFormat="1" hidden="1" x14ac:dyDescent="0.3">
      <c r="A3936" t="s">
        <v>8220</v>
      </c>
      <c r="B3936">
        <v>9</v>
      </c>
    </row>
    <row r="3937" spans="1:2" customFormat="1" hidden="1" x14ac:dyDescent="0.3">
      <c r="A3937" t="s">
        <v>8220</v>
      </c>
      <c r="B3937">
        <v>50</v>
      </c>
    </row>
    <row r="3938" spans="1:2" customFormat="1" hidden="1" x14ac:dyDescent="0.3">
      <c r="A3938" t="s">
        <v>8220</v>
      </c>
      <c r="B3938">
        <v>34</v>
      </c>
    </row>
    <row r="3939" spans="1:2" customFormat="1" hidden="1" x14ac:dyDescent="0.3">
      <c r="A3939" t="s">
        <v>8220</v>
      </c>
      <c r="B3939">
        <v>0</v>
      </c>
    </row>
    <row r="3940" spans="1:2" customFormat="1" hidden="1" x14ac:dyDescent="0.3">
      <c r="A3940" t="s">
        <v>8220</v>
      </c>
      <c r="B3940">
        <v>0</v>
      </c>
    </row>
    <row r="3941" spans="1:2" customFormat="1" hidden="1" x14ac:dyDescent="0.3">
      <c r="A3941" t="s">
        <v>8220</v>
      </c>
      <c r="B3941">
        <v>276</v>
      </c>
    </row>
    <row r="3942" spans="1:2" customFormat="1" hidden="1" x14ac:dyDescent="0.3">
      <c r="A3942" t="s">
        <v>8220</v>
      </c>
      <c r="B3942">
        <v>16</v>
      </c>
    </row>
    <row r="3943" spans="1:2" customFormat="1" hidden="1" x14ac:dyDescent="0.3">
      <c r="A3943" t="s">
        <v>8220</v>
      </c>
      <c r="B3943">
        <v>224</v>
      </c>
    </row>
    <row r="3944" spans="1:2" customFormat="1" hidden="1" x14ac:dyDescent="0.3">
      <c r="A3944" t="s">
        <v>8220</v>
      </c>
      <c r="B3944">
        <v>140</v>
      </c>
    </row>
    <row r="3945" spans="1:2" customFormat="1" hidden="1" x14ac:dyDescent="0.3">
      <c r="A3945" t="s">
        <v>8220</v>
      </c>
      <c r="B3945">
        <v>15</v>
      </c>
    </row>
    <row r="3946" spans="1:2" customFormat="1" hidden="1" x14ac:dyDescent="0.3">
      <c r="A3946" t="s">
        <v>8220</v>
      </c>
      <c r="B3946">
        <v>37</v>
      </c>
    </row>
    <row r="3947" spans="1:2" customFormat="1" hidden="1" x14ac:dyDescent="0.3">
      <c r="A3947" t="s">
        <v>8220</v>
      </c>
      <c r="B3947">
        <v>0</v>
      </c>
    </row>
    <row r="3948" spans="1:2" customFormat="1" hidden="1" x14ac:dyDescent="0.3">
      <c r="A3948" t="s">
        <v>8220</v>
      </c>
      <c r="B3948">
        <v>46</v>
      </c>
    </row>
    <row r="3949" spans="1:2" customFormat="1" hidden="1" x14ac:dyDescent="0.3">
      <c r="A3949" t="s">
        <v>8220</v>
      </c>
      <c r="B3949">
        <v>1</v>
      </c>
    </row>
    <row r="3950" spans="1:2" customFormat="1" hidden="1" x14ac:dyDescent="0.3">
      <c r="A3950" t="s">
        <v>8220</v>
      </c>
      <c r="B3950">
        <v>323</v>
      </c>
    </row>
    <row r="3951" spans="1:2" customFormat="1" hidden="1" x14ac:dyDescent="0.3">
      <c r="A3951" t="s">
        <v>8220</v>
      </c>
      <c r="B3951">
        <v>2</v>
      </c>
    </row>
    <row r="3952" spans="1:2" customFormat="1" hidden="1" x14ac:dyDescent="0.3">
      <c r="A3952" t="s">
        <v>8220</v>
      </c>
      <c r="B3952">
        <v>0</v>
      </c>
    </row>
    <row r="3953" spans="1:2" customFormat="1" hidden="1" x14ac:dyDescent="0.3">
      <c r="A3953" t="s">
        <v>8220</v>
      </c>
      <c r="B3953">
        <v>0</v>
      </c>
    </row>
    <row r="3954" spans="1:2" customFormat="1" hidden="1" x14ac:dyDescent="0.3">
      <c r="A3954" t="s">
        <v>8220</v>
      </c>
      <c r="B3954">
        <v>1</v>
      </c>
    </row>
    <row r="3955" spans="1:2" customFormat="1" hidden="1" x14ac:dyDescent="0.3">
      <c r="A3955" t="s">
        <v>8220</v>
      </c>
      <c r="B3955">
        <v>7</v>
      </c>
    </row>
    <row r="3956" spans="1:2" customFormat="1" hidden="1" x14ac:dyDescent="0.3">
      <c r="A3956" t="s">
        <v>8220</v>
      </c>
      <c r="B3956">
        <v>3</v>
      </c>
    </row>
    <row r="3957" spans="1:2" customFormat="1" hidden="1" x14ac:dyDescent="0.3">
      <c r="A3957" t="s">
        <v>8220</v>
      </c>
      <c r="B3957">
        <v>0</v>
      </c>
    </row>
    <row r="3958" spans="1:2" customFormat="1" hidden="1" x14ac:dyDescent="0.3">
      <c r="A3958" t="s">
        <v>8220</v>
      </c>
      <c r="B3958">
        <v>0</v>
      </c>
    </row>
    <row r="3959" spans="1:2" customFormat="1" hidden="1" x14ac:dyDescent="0.3">
      <c r="A3959" t="s">
        <v>8220</v>
      </c>
      <c r="B3959">
        <v>0</v>
      </c>
    </row>
    <row r="3960" spans="1:2" customFormat="1" hidden="1" x14ac:dyDescent="0.3">
      <c r="A3960" t="s">
        <v>8220</v>
      </c>
      <c r="B3960">
        <v>0</v>
      </c>
    </row>
    <row r="3961" spans="1:2" customFormat="1" hidden="1" x14ac:dyDescent="0.3">
      <c r="A3961" t="s">
        <v>8220</v>
      </c>
      <c r="B3961">
        <v>1</v>
      </c>
    </row>
    <row r="3962" spans="1:2" customFormat="1" hidden="1" x14ac:dyDescent="0.3">
      <c r="A3962" t="s">
        <v>8220</v>
      </c>
      <c r="B3962">
        <v>0</v>
      </c>
    </row>
    <row r="3963" spans="1:2" customFormat="1" hidden="1" x14ac:dyDescent="0.3">
      <c r="A3963" t="s">
        <v>8220</v>
      </c>
      <c r="B3963">
        <v>2</v>
      </c>
    </row>
    <row r="3964" spans="1:2" customFormat="1" hidden="1" x14ac:dyDescent="0.3">
      <c r="A3964" t="s">
        <v>8220</v>
      </c>
      <c r="B3964">
        <v>1</v>
      </c>
    </row>
    <row r="3965" spans="1:2" customFormat="1" hidden="1" x14ac:dyDescent="0.3">
      <c r="A3965" t="s">
        <v>8220</v>
      </c>
      <c r="B3965">
        <v>1</v>
      </c>
    </row>
    <row r="3966" spans="1:2" customFormat="1" hidden="1" x14ac:dyDescent="0.3">
      <c r="A3966" t="s">
        <v>8220</v>
      </c>
      <c r="B3966">
        <v>59</v>
      </c>
    </row>
    <row r="3967" spans="1:2" customFormat="1" hidden="1" x14ac:dyDescent="0.3">
      <c r="A3967" t="s">
        <v>8220</v>
      </c>
      <c r="B3967">
        <v>13</v>
      </c>
    </row>
    <row r="3968" spans="1:2" customFormat="1" hidden="1" x14ac:dyDescent="0.3">
      <c r="A3968" t="s">
        <v>8220</v>
      </c>
      <c r="B3968">
        <v>22</v>
      </c>
    </row>
    <row r="3969" spans="1:2" customFormat="1" hidden="1" x14ac:dyDescent="0.3">
      <c r="A3969" t="s">
        <v>8220</v>
      </c>
      <c r="B3969">
        <v>0</v>
      </c>
    </row>
    <row r="3970" spans="1:2" customFormat="1" hidden="1" x14ac:dyDescent="0.3">
      <c r="A3970" t="s">
        <v>8220</v>
      </c>
      <c r="B3970">
        <v>52</v>
      </c>
    </row>
    <row r="3971" spans="1:2" customFormat="1" hidden="1" x14ac:dyDescent="0.3">
      <c r="A3971" t="s">
        <v>8220</v>
      </c>
      <c r="B3971">
        <v>4</v>
      </c>
    </row>
    <row r="3972" spans="1:2" customFormat="1" hidden="1" x14ac:dyDescent="0.3">
      <c r="A3972" t="s">
        <v>8220</v>
      </c>
      <c r="B3972">
        <v>3</v>
      </c>
    </row>
    <row r="3973" spans="1:2" customFormat="1" hidden="1" x14ac:dyDescent="0.3">
      <c r="A3973" t="s">
        <v>8220</v>
      </c>
      <c r="B3973">
        <v>3</v>
      </c>
    </row>
    <row r="3974" spans="1:2" customFormat="1" hidden="1" x14ac:dyDescent="0.3">
      <c r="A3974" t="s">
        <v>8220</v>
      </c>
      <c r="B3974">
        <v>6</v>
      </c>
    </row>
    <row r="3975" spans="1:2" customFormat="1" hidden="1" x14ac:dyDescent="0.3">
      <c r="A3975" t="s">
        <v>8220</v>
      </c>
      <c r="B3975">
        <v>35</v>
      </c>
    </row>
    <row r="3976" spans="1:2" customFormat="1" hidden="1" x14ac:dyDescent="0.3">
      <c r="A3976" t="s">
        <v>8220</v>
      </c>
      <c r="B3976">
        <v>10</v>
      </c>
    </row>
    <row r="3977" spans="1:2" customFormat="1" hidden="1" x14ac:dyDescent="0.3">
      <c r="A3977" t="s">
        <v>8220</v>
      </c>
      <c r="B3977">
        <v>2</v>
      </c>
    </row>
    <row r="3978" spans="1:2" customFormat="1" hidden="1" x14ac:dyDescent="0.3">
      <c r="A3978" t="s">
        <v>8220</v>
      </c>
      <c r="B3978">
        <v>4</v>
      </c>
    </row>
    <row r="3979" spans="1:2" customFormat="1" hidden="1" x14ac:dyDescent="0.3">
      <c r="A3979" t="s">
        <v>8220</v>
      </c>
      <c r="B3979">
        <v>2</v>
      </c>
    </row>
    <row r="3980" spans="1:2" customFormat="1" hidden="1" x14ac:dyDescent="0.3">
      <c r="A3980" t="s">
        <v>8220</v>
      </c>
      <c r="B3980">
        <v>0</v>
      </c>
    </row>
    <row r="3981" spans="1:2" customFormat="1" hidden="1" x14ac:dyDescent="0.3">
      <c r="A3981" t="s">
        <v>8220</v>
      </c>
      <c r="B3981">
        <v>0</v>
      </c>
    </row>
    <row r="3982" spans="1:2" customFormat="1" hidden="1" x14ac:dyDescent="0.3">
      <c r="A3982" t="s">
        <v>8220</v>
      </c>
      <c r="B3982">
        <v>0</v>
      </c>
    </row>
    <row r="3983" spans="1:2" customFormat="1" hidden="1" x14ac:dyDescent="0.3">
      <c r="A3983" t="s">
        <v>8220</v>
      </c>
      <c r="B3983">
        <v>1</v>
      </c>
    </row>
    <row r="3984" spans="1:2" customFormat="1" hidden="1" x14ac:dyDescent="0.3">
      <c r="A3984" t="s">
        <v>8220</v>
      </c>
      <c r="B3984">
        <v>1</v>
      </c>
    </row>
    <row r="3985" spans="1:2" customFormat="1" hidden="1" x14ac:dyDescent="0.3">
      <c r="A3985" t="s">
        <v>8220</v>
      </c>
      <c r="B3985">
        <v>0</v>
      </c>
    </row>
    <row r="3986" spans="1:2" customFormat="1" hidden="1" x14ac:dyDescent="0.3">
      <c r="A3986" t="s">
        <v>8220</v>
      </c>
      <c r="B3986">
        <v>3</v>
      </c>
    </row>
    <row r="3987" spans="1:2" customFormat="1" hidden="1" x14ac:dyDescent="0.3">
      <c r="A3987" t="s">
        <v>8220</v>
      </c>
      <c r="B3987">
        <v>1</v>
      </c>
    </row>
    <row r="3988" spans="1:2" customFormat="1" hidden="1" x14ac:dyDescent="0.3">
      <c r="A3988" t="s">
        <v>8220</v>
      </c>
      <c r="B3988">
        <v>5</v>
      </c>
    </row>
    <row r="3989" spans="1:2" customFormat="1" hidden="1" x14ac:dyDescent="0.3">
      <c r="A3989" t="s">
        <v>8220</v>
      </c>
      <c r="B3989">
        <v>0</v>
      </c>
    </row>
    <row r="3990" spans="1:2" customFormat="1" hidden="1" x14ac:dyDescent="0.3">
      <c r="A3990" t="s">
        <v>8220</v>
      </c>
      <c r="B3990">
        <v>0</v>
      </c>
    </row>
    <row r="3991" spans="1:2" customFormat="1" hidden="1" x14ac:dyDescent="0.3">
      <c r="A3991" t="s">
        <v>8220</v>
      </c>
      <c r="B3991">
        <v>7</v>
      </c>
    </row>
    <row r="3992" spans="1:2" customFormat="1" hidden="1" x14ac:dyDescent="0.3">
      <c r="A3992" t="s">
        <v>8220</v>
      </c>
      <c r="B3992">
        <v>0</v>
      </c>
    </row>
    <row r="3993" spans="1:2" customFormat="1" hidden="1" x14ac:dyDescent="0.3">
      <c r="A3993" t="s">
        <v>8220</v>
      </c>
      <c r="B3993">
        <v>0</v>
      </c>
    </row>
    <row r="3994" spans="1:2" customFormat="1" hidden="1" x14ac:dyDescent="0.3">
      <c r="A3994" t="s">
        <v>8220</v>
      </c>
      <c r="B3994">
        <v>1</v>
      </c>
    </row>
    <row r="3995" spans="1:2" customFormat="1" hidden="1" x14ac:dyDescent="0.3">
      <c r="A3995" t="s">
        <v>8220</v>
      </c>
      <c r="B3995">
        <v>2</v>
      </c>
    </row>
    <row r="3996" spans="1:2" customFormat="1" hidden="1" x14ac:dyDescent="0.3">
      <c r="A3996" t="s">
        <v>8220</v>
      </c>
      <c r="B3996">
        <v>0</v>
      </c>
    </row>
    <row r="3997" spans="1:2" customFormat="1" hidden="1" x14ac:dyDescent="0.3">
      <c r="A3997" t="s">
        <v>8220</v>
      </c>
      <c r="B3997">
        <v>0</v>
      </c>
    </row>
    <row r="3998" spans="1:2" customFormat="1" hidden="1" x14ac:dyDescent="0.3">
      <c r="A3998" t="s">
        <v>8220</v>
      </c>
      <c r="B3998">
        <v>0</v>
      </c>
    </row>
    <row r="3999" spans="1:2" customFormat="1" hidden="1" x14ac:dyDescent="0.3">
      <c r="A3999" t="s">
        <v>8220</v>
      </c>
      <c r="B3999">
        <v>3</v>
      </c>
    </row>
    <row r="4000" spans="1:2" customFormat="1" hidden="1" x14ac:dyDescent="0.3">
      <c r="A4000" t="s">
        <v>8220</v>
      </c>
      <c r="B4000">
        <v>1</v>
      </c>
    </row>
    <row r="4001" spans="1:2" customFormat="1" hidden="1" x14ac:dyDescent="0.3">
      <c r="A4001" t="s">
        <v>8220</v>
      </c>
      <c r="B4001">
        <v>0</v>
      </c>
    </row>
    <row r="4002" spans="1:2" customFormat="1" hidden="1" x14ac:dyDescent="0.3">
      <c r="A4002" t="s">
        <v>8220</v>
      </c>
      <c r="B4002">
        <v>2</v>
      </c>
    </row>
    <row r="4003" spans="1:2" customFormat="1" hidden="1" x14ac:dyDescent="0.3">
      <c r="A4003" t="s">
        <v>8220</v>
      </c>
      <c r="B4003">
        <v>0</v>
      </c>
    </row>
    <row r="4004" spans="1:2" customFormat="1" hidden="1" x14ac:dyDescent="0.3">
      <c r="A4004" t="s">
        <v>8220</v>
      </c>
      <c r="B4004">
        <v>0</v>
      </c>
    </row>
    <row r="4005" spans="1:2" customFormat="1" hidden="1" x14ac:dyDescent="0.3">
      <c r="A4005" t="s">
        <v>8220</v>
      </c>
      <c r="B4005">
        <v>0</v>
      </c>
    </row>
    <row r="4006" spans="1:2" customFormat="1" hidden="1" x14ac:dyDescent="0.3">
      <c r="A4006" t="s">
        <v>8220</v>
      </c>
      <c r="B4006">
        <v>27</v>
      </c>
    </row>
    <row r="4007" spans="1:2" customFormat="1" hidden="1" x14ac:dyDescent="0.3">
      <c r="A4007" t="s">
        <v>8220</v>
      </c>
      <c r="B4007">
        <v>14</v>
      </c>
    </row>
    <row r="4008" spans="1:2" customFormat="1" hidden="1" x14ac:dyDescent="0.3">
      <c r="A4008" t="s">
        <v>8220</v>
      </c>
      <c r="B4008">
        <v>2</v>
      </c>
    </row>
    <row r="4009" spans="1:2" customFormat="1" hidden="1" x14ac:dyDescent="0.3">
      <c r="A4009" t="s">
        <v>8220</v>
      </c>
      <c r="B4009">
        <v>0</v>
      </c>
    </row>
    <row r="4010" spans="1:2" customFormat="1" hidden="1" x14ac:dyDescent="0.3">
      <c r="A4010" t="s">
        <v>8220</v>
      </c>
      <c r="B4010">
        <v>4</v>
      </c>
    </row>
    <row r="4011" spans="1:2" customFormat="1" hidden="1" x14ac:dyDescent="0.3">
      <c r="A4011" t="s">
        <v>8220</v>
      </c>
      <c r="B4011">
        <v>0</v>
      </c>
    </row>
    <row r="4012" spans="1:2" customFormat="1" hidden="1" x14ac:dyDescent="0.3">
      <c r="A4012" t="s">
        <v>8220</v>
      </c>
      <c r="B4012">
        <v>6</v>
      </c>
    </row>
    <row r="4013" spans="1:2" customFormat="1" hidden="1" x14ac:dyDescent="0.3">
      <c r="A4013" t="s">
        <v>8220</v>
      </c>
      <c r="B4013">
        <v>1</v>
      </c>
    </row>
    <row r="4014" spans="1:2" customFormat="1" hidden="1" x14ac:dyDescent="0.3">
      <c r="A4014" t="s">
        <v>8220</v>
      </c>
      <c r="B4014">
        <v>1</v>
      </c>
    </row>
    <row r="4015" spans="1:2" customFormat="1" hidden="1" x14ac:dyDescent="0.3">
      <c r="A4015" t="s">
        <v>8220</v>
      </c>
      <c r="B4015">
        <v>0</v>
      </c>
    </row>
    <row r="4016" spans="1:2" customFormat="1" hidden="1" x14ac:dyDescent="0.3">
      <c r="A4016" t="s">
        <v>8220</v>
      </c>
      <c r="B4016">
        <v>4</v>
      </c>
    </row>
    <row r="4017" spans="1:2" customFormat="1" hidden="1" x14ac:dyDescent="0.3">
      <c r="A4017" t="s">
        <v>8220</v>
      </c>
      <c r="B4017">
        <v>0</v>
      </c>
    </row>
    <row r="4018" spans="1:2" customFormat="1" hidden="1" x14ac:dyDescent="0.3">
      <c r="A4018" t="s">
        <v>8220</v>
      </c>
      <c r="B4018">
        <v>0</v>
      </c>
    </row>
    <row r="4019" spans="1:2" customFormat="1" hidden="1" x14ac:dyDescent="0.3">
      <c r="A4019" t="s">
        <v>8220</v>
      </c>
      <c r="B4019">
        <v>0</v>
      </c>
    </row>
    <row r="4020" spans="1:2" customFormat="1" hidden="1" x14ac:dyDescent="0.3">
      <c r="A4020" t="s">
        <v>8220</v>
      </c>
      <c r="B4020">
        <v>3</v>
      </c>
    </row>
    <row r="4021" spans="1:2" customFormat="1" hidden="1" x14ac:dyDescent="0.3">
      <c r="A4021" t="s">
        <v>8220</v>
      </c>
      <c r="B4021">
        <v>7</v>
      </c>
    </row>
    <row r="4022" spans="1:2" customFormat="1" hidden="1" x14ac:dyDescent="0.3">
      <c r="A4022" t="s">
        <v>8220</v>
      </c>
      <c r="B4022">
        <v>2</v>
      </c>
    </row>
    <row r="4023" spans="1:2" customFormat="1" hidden="1" x14ac:dyDescent="0.3">
      <c r="A4023" t="s">
        <v>8220</v>
      </c>
      <c r="B4023">
        <v>3</v>
      </c>
    </row>
    <row r="4024" spans="1:2" customFormat="1" hidden="1" x14ac:dyDescent="0.3">
      <c r="A4024" t="s">
        <v>8220</v>
      </c>
      <c r="B4024">
        <v>8</v>
      </c>
    </row>
    <row r="4025" spans="1:2" customFormat="1" hidden="1" x14ac:dyDescent="0.3">
      <c r="A4025" t="s">
        <v>8220</v>
      </c>
      <c r="B4025">
        <v>7</v>
      </c>
    </row>
    <row r="4026" spans="1:2" customFormat="1" hidden="1" x14ac:dyDescent="0.3">
      <c r="A4026" t="s">
        <v>8220</v>
      </c>
      <c r="B4026">
        <v>0</v>
      </c>
    </row>
    <row r="4027" spans="1:2" customFormat="1" hidden="1" x14ac:dyDescent="0.3">
      <c r="A4027" t="s">
        <v>8220</v>
      </c>
      <c r="B4027">
        <v>3</v>
      </c>
    </row>
    <row r="4028" spans="1:2" customFormat="1" hidden="1" x14ac:dyDescent="0.3">
      <c r="A4028" t="s">
        <v>8220</v>
      </c>
      <c r="B4028">
        <v>8</v>
      </c>
    </row>
    <row r="4029" spans="1:2" customFormat="1" hidden="1" x14ac:dyDescent="0.3">
      <c r="A4029" t="s">
        <v>8220</v>
      </c>
      <c r="B4029">
        <v>1</v>
      </c>
    </row>
    <row r="4030" spans="1:2" customFormat="1" hidden="1" x14ac:dyDescent="0.3">
      <c r="A4030" t="s">
        <v>8220</v>
      </c>
      <c r="B4030">
        <v>0</v>
      </c>
    </row>
    <row r="4031" spans="1:2" customFormat="1" hidden="1" x14ac:dyDescent="0.3">
      <c r="A4031" t="s">
        <v>8220</v>
      </c>
      <c r="B4031">
        <v>1</v>
      </c>
    </row>
    <row r="4032" spans="1:2" customFormat="1" hidden="1" x14ac:dyDescent="0.3">
      <c r="A4032" t="s">
        <v>8220</v>
      </c>
      <c r="B4032">
        <v>0</v>
      </c>
    </row>
    <row r="4033" spans="1:2" customFormat="1" hidden="1" x14ac:dyDescent="0.3">
      <c r="A4033" t="s">
        <v>8220</v>
      </c>
      <c r="B4033">
        <v>1</v>
      </c>
    </row>
    <row r="4034" spans="1:2" customFormat="1" hidden="1" x14ac:dyDescent="0.3">
      <c r="A4034" t="s">
        <v>8220</v>
      </c>
      <c r="B4034">
        <v>2</v>
      </c>
    </row>
    <row r="4035" spans="1:2" customFormat="1" hidden="1" x14ac:dyDescent="0.3">
      <c r="A4035" t="s">
        <v>8220</v>
      </c>
      <c r="B4035">
        <v>0</v>
      </c>
    </row>
    <row r="4036" spans="1:2" customFormat="1" hidden="1" x14ac:dyDescent="0.3">
      <c r="A4036" t="s">
        <v>8220</v>
      </c>
      <c r="B4036">
        <v>1</v>
      </c>
    </row>
    <row r="4037" spans="1:2" customFormat="1" hidden="1" x14ac:dyDescent="0.3">
      <c r="A4037" t="s">
        <v>8220</v>
      </c>
      <c r="B4037">
        <v>0</v>
      </c>
    </row>
    <row r="4038" spans="1:2" customFormat="1" hidden="1" x14ac:dyDescent="0.3">
      <c r="A4038" t="s">
        <v>8220</v>
      </c>
      <c r="B4038">
        <v>0</v>
      </c>
    </row>
    <row r="4039" spans="1:2" customFormat="1" hidden="1" x14ac:dyDescent="0.3">
      <c r="A4039" t="s">
        <v>8220</v>
      </c>
      <c r="B4039">
        <v>0</v>
      </c>
    </row>
    <row r="4040" spans="1:2" customFormat="1" hidden="1" x14ac:dyDescent="0.3">
      <c r="A4040" t="s">
        <v>8220</v>
      </c>
      <c r="B4040">
        <v>0</v>
      </c>
    </row>
    <row r="4041" spans="1:2" customFormat="1" hidden="1" x14ac:dyDescent="0.3">
      <c r="A4041" t="s">
        <v>8220</v>
      </c>
      <c r="B4041">
        <v>0</v>
      </c>
    </row>
    <row r="4042" spans="1:2" customFormat="1" hidden="1" x14ac:dyDescent="0.3">
      <c r="A4042" t="s">
        <v>8220</v>
      </c>
      <c r="B4042">
        <v>3</v>
      </c>
    </row>
    <row r="4043" spans="1:2" customFormat="1" hidden="1" x14ac:dyDescent="0.3">
      <c r="A4043" t="s">
        <v>8220</v>
      </c>
      <c r="B4043">
        <v>0</v>
      </c>
    </row>
    <row r="4044" spans="1:2" customFormat="1" hidden="1" x14ac:dyDescent="0.3">
      <c r="A4044" t="s">
        <v>8220</v>
      </c>
      <c r="B4044">
        <v>0</v>
      </c>
    </row>
    <row r="4045" spans="1:2" customFormat="1" hidden="1" x14ac:dyDescent="0.3">
      <c r="A4045" t="s">
        <v>8220</v>
      </c>
      <c r="B4045">
        <v>1</v>
      </c>
    </row>
    <row r="4046" spans="1:2" customFormat="1" hidden="1" x14ac:dyDescent="0.3">
      <c r="A4046" t="s">
        <v>8220</v>
      </c>
      <c r="B4046">
        <v>0</v>
      </c>
    </row>
    <row r="4047" spans="1:2" customFormat="1" hidden="1" x14ac:dyDescent="0.3">
      <c r="A4047" t="s">
        <v>8220</v>
      </c>
      <c r="B4047">
        <v>2</v>
      </c>
    </row>
    <row r="4048" spans="1:2" customFormat="1" hidden="1" x14ac:dyDescent="0.3">
      <c r="A4048" t="s">
        <v>8220</v>
      </c>
      <c r="B4048">
        <v>1</v>
      </c>
    </row>
    <row r="4049" spans="1:2" customFormat="1" hidden="1" x14ac:dyDescent="0.3">
      <c r="A4049" t="s">
        <v>8220</v>
      </c>
      <c r="B4049">
        <v>2</v>
      </c>
    </row>
    <row r="4050" spans="1:2" customFormat="1" hidden="1" x14ac:dyDescent="0.3">
      <c r="A4050" t="s">
        <v>8220</v>
      </c>
      <c r="B4050">
        <v>2</v>
      </c>
    </row>
    <row r="4051" spans="1:2" customFormat="1" hidden="1" x14ac:dyDescent="0.3">
      <c r="A4051" t="s">
        <v>8220</v>
      </c>
      <c r="B4051">
        <v>4</v>
      </c>
    </row>
    <row r="4052" spans="1:2" customFormat="1" hidden="1" x14ac:dyDescent="0.3">
      <c r="A4052" t="s">
        <v>8220</v>
      </c>
      <c r="B4052">
        <v>0</v>
      </c>
    </row>
    <row r="4053" spans="1:2" customFormat="1" hidden="1" x14ac:dyDescent="0.3">
      <c r="A4053" t="s">
        <v>8220</v>
      </c>
      <c r="B4053">
        <v>0</v>
      </c>
    </row>
    <row r="4054" spans="1:2" customFormat="1" hidden="1" x14ac:dyDescent="0.3">
      <c r="A4054" t="s">
        <v>8220</v>
      </c>
      <c r="B4054">
        <v>0</v>
      </c>
    </row>
    <row r="4055" spans="1:2" customFormat="1" hidden="1" x14ac:dyDescent="0.3">
      <c r="A4055" t="s">
        <v>8220</v>
      </c>
      <c r="B4055">
        <v>0</v>
      </c>
    </row>
    <row r="4056" spans="1:2" customFormat="1" hidden="1" x14ac:dyDescent="0.3">
      <c r="A4056" t="s">
        <v>8220</v>
      </c>
      <c r="B4056">
        <v>0</v>
      </c>
    </row>
    <row r="4057" spans="1:2" customFormat="1" hidden="1" x14ac:dyDescent="0.3">
      <c r="A4057" t="s">
        <v>8220</v>
      </c>
      <c r="B4057">
        <v>0</v>
      </c>
    </row>
    <row r="4058" spans="1:2" customFormat="1" hidden="1" x14ac:dyDescent="0.3">
      <c r="A4058" t="s">
        <v>8220</v>
      </c>
      <c r="B4058">
        <v>0</v>
      </c>
    </row>
    <row r="4059" spans="1:2" customFormat="1" hidden="1" x14ac:dyDescent="0.3">
      <c r="A4059" t="s">
        <v>8220</v>
      </c>
      <c r="B4059">
        <v>12</v>
      </c>
    </row>
    <row r="4060" spans="1:2" customFormat="1" hidden="1" x14ac:dyDescent="0.3">
      <c r="A4060" t="s">
        <v>8220</v>
      </c>
      <c r="B4060">
        <v>2</v>
      </c>
    </row>
    <row r="4061" spans="1:2" customFormat="1" hidden="1" x14ac:dyDescent="0.3">
      <c r="A4061" t="s">
        <v>8220</v>
      </c>
      <c r="B4061">
        <v>1501</v>
      </c>
    </row>
    <row r="4062" spans="1:2" customFormat="1" hidden="1" x14ac:dyDescent="0.3">
      <c r="A4062" t="s">
        <v>8220</v>
      </c>
      <c r="B4062">
        <v>52</v>
      </c>
    </row>
    <row r="4063" spans="1:2" customFormat="1" hidden="1" x14ac:dyDescent="0.3">
      <c r="A4063" t="s">
        <v>8220</v>
      </c>
      <c r="B4063">
        <v>23</v>
      </c>
    </row>
    <row r="4064" spans="1:2" customFormat="1" hidden="1" x14ac:dyDescent="0.3">
      <c r="A4064" t="s">
        <v>8220</v>
      </c>
      <c r="B4064">
        <v>535</v>
      </c>
    </row>
    <row r="4065" spans="1:2" customFormat="1" hidden="1" x14ac:dyDescent="0.3">
      <c r="A4065" t="s">
        <v>8220</v>
      </c>
      <c r="B4065">
        <v>3</v>
      </c>
    </row>
    <row r="4066" spans="1:2" customFormat="1" hidden="1" x14ac:dyDescent="0.3">
      <c r="A4066" t="s">
        <v>8220</v>
      </c>
      <c r="B4066">
        <v>6</v>
      </c>
    </row>
    <row r="4067" spans="1:2" customFormat="1" hidden="1" x14ac:dyDescent="0.3">
      <c r="A4067" t="s">
        <v>8220</v>
      </c>
      <c r="B4067">
        <v>3</v>
      </c>
    </row>
    <row r="4068" spans="1:2" customFormat="1" hidden="1" x14ac:dyDescent="0.3">
      <c r="A4068" t="s">
        <v>8220</v>
      </c>
      <c r="B4068">
        <v>5</v>
      </c>
    </row>
    <row r="4069" spans="1:2" customFormat="1" hidden="1" x14ac:dyDescent="0.3">
      <c r="A4069" t="s">
        <v>8220</v>
      </c>
      <c r="B4069">
        <v>17</v>
      </c>
    </row>
    <row r="4070" spans="1:2" customFormat="1" hidden="1" x14ac:dyDescent="0.3">
      <c r="A4070" t="s">
        <v>8220</v>
      </c>
      <c r="B4070">
        <v>11</v>
      </c>
    </row>
    <row r="4071" spans="1:2" customFormat="1" hidden="1" x14ac:dyDescent="0.3">
      <c r="A4071" t="s">
        <v>8220</v>
      </c>
      <c r="B4071">
        <v>70</v>
      </c>
    </row>
    <row r="4072" spans="1:2" customFormat="1" hidden="1" x14ac:dyDescent="0.3">
      <c r="A4072" t="s">
        <v>8220</v>
      </c>
      <c r="B4072">
        <v>6</v>
      </c>
    </row>
    <row r="4073" spans="1:2" customFormat="1" hidden="1" x14ac:dyDescent="0.3">
      <c r="A4073" t="s">
        <v>8220</v>
      </c>
      <c r="B4073">
        <v>43</v>
      </c>
    </row>
    <row r="4074" spans="1:2" customFormat="1" hidden="1" x14ac:dyDescent="0.3">
      <c r="A4074" t="s">
        <v>8220</v>
      </c>
      <c r="B4074">
        <v>152</v>
      </c>
    </row>
    <row r="4075" spans="1:2" customFormat="1" hidden="1" x14ac:dyDescent="0.3">
      <c r="A4075" t="s">
        <v>8220</v>
      </c>
      <c r="B4075">
        <v>59</v>
      </c>
    </row>
    <row r="4076" spans="1:2" customFormat="1" hidden="1" x14ac:dyDescent="0.3">
      <c r="A4076" t="s">
        <v>8220</v>
      </c>
      <c r="B4076">
        <v>4</v>
      </c>
    </row>
    <row r="4077" spans="1:2" customFormat="1" hidden="1" x14ac:dyDescent="0.3">
      <c r="A4077" t="s">
        <v>8220</v>
      </c>
      <c r="B4077">
        <v>10</v>
      </c>
    </row>
    <row r="4078" spans="1:2" customFormat="1" hidden="1" x14ac:dyDescent="0.3">
      <c r="A4078" t="s">
        <v>8220</v>
      </c>
      <c r="B4078">
        <v>5</v>
      </c>
    </row>
    <row r="4079" spans="1:2" customFormat="1" hidden="1" x14ac:dyDescent="0.3">
      <c r="A4079" t="s">
        <v>8220</v>
      </c>
      <c r="B4079">
        <v>58</v>
      </c>
    </row>
    <row r="4080" spans="1:2" customFormat="1" hidden="1" x14ac:dyDescent="0.3">
      <c r="A4080" t="s">
        <v>8220</v>
      </c>
      <c r="B4080">
        <v>8</v>
      </c>
    </row>
    <row r="4081" spans="1:2" customFormat="1" hidden="1" x14ac:dyDescent="0.3">
      <c r="A4081" t="s">
        <v>8220</v>
      </c>
      <c r="B4081">
        <v>3</v>
      </c>
    </row>
    <row r="4082" spans="1:2" customFormat="1" hidden="1" x14ac:dyDescent="0.3">
      <c r="A4082" t="s">
        <v>8220</v>
      </c>
      <c r="B4082">
        <v>0</v>
      </c>
    </row>
    <row r="4083" spans="1:2" customFormat="1" hidden="1" x14ac:dyDescent="0.3">
      <c r="A4083" t="s">
        <v>8220</v>
      </c>
      <c r="B4083">
        <v>11</v>
      </c>
    </row>
    <row r="4084" spans="1:2" customFormat="1" hidden="1" x14ac:dyDescent="0.3">
      <c r="A4084" t="s">
        <v>8220</v>
      </c>
      <c r="B4084">
        <v>20</v>
      </c>
    </row>
    <row r="4085" spans="1:2" customFormat="1" hidden="1" x14ac:dyDescent="0.3">
      <c r="A4085" t="s">
        <v>8220</v>
      </c>
      <c r="B4085">
        <v>3</v>
      </c>
    </row>
    <row r="4086" spans="1:2" customFormat="1" hidden="1" x14ac:dyDescent="0.3">
      <c r="A4086" t="s">
        <v>8220</v>
      </c>
      <c r="B4086">
        <v>0</v>
      </c>
    </row>
    <row r="4087" spans="1:2" customFormat="1" hidden="1" x14ac:dyDescent="0.3">
      <c r="A4087" t="s">
        <v>8220</v>
      </c>
      <c r="B4087">
        <v>0</v>
      </c>
    </row>
    <row r="4088" spans="1:2" customFormat="1" hidden="1" x14ac:dyDescent="0.3">
      <c r="A4088" t="s">
        <v>8220</v>
      </c>
      <c r="B4088">
        <v>0</v>
      </c>
    </row>
    <row r="4089" spans="1:2" customFormat="1" hidden="1" x14ac:dyDescent="0.3">
      <c r="A4089" t="s">
        <v>8220</v>
      </c>
      <c r="B4089">
        <v>1</v>
      </c>
    </row>
    <row r="4090" spans="1:2" customFormat="1" hidden="1" x14ac:dyDescent="0.3">
      <c r="A4090" t="s">
        <v>8220</v>
      </c>
      <c r="B4090">
        <v>2</v>
      </c>
    </row>
    <row r="4091" spans="1:2" customFormat="1" hidden="1" x14ac:dyDescent="0.3">
      <c r="A4091" t="s">
        <v>8220</v>
      </c>
      <c r="B4091">
        <v>348</v>
      </c>
    </row>
    <row r="4092" spans="1:2" customFormat="1" hidden="1" x14ac:dyDescent="0.3">
      <c r="A4092" t="s">
        <v>8220</v>
      </c>
      <c r="B4092">
        <v>4</v>
      </c>
    </row>
    <row r="4093" spans="1:2" customFormat="1" hidden="1" x14ac:dyDescent="0.3">
      <c r="A4093" t="s">
        <v>8220</v>
      </c>
      <c r="B4093">
        <v>0</v>
      </c>
    </row>
    <row r="4094" spans="1:2" customFormat="1" hidden="1" x14ac:dyDescent="0.3">
      <c r="A4094" t="s">
        <v>8220</v>
      </c>
      <c r="B4094">
        <v>17</v>
      </c>
    </row>
    <row r="4095" spans="1:2" customFormat="1" hidden="1" x14ac:dyDescent="0.3">
      <c r="A4095" t="s">
        <v>8220</v>
      </c>
      <c r="B4095">
        <v>0</v>
      </c>
    </row>
    <row r="4096" spans="1:2" customFormat="1" hidden="1" x14ac:dyDescent="0.3">
      <c r="A4096" t="s">
        <v>8220</v>
      </c>
      <c r="B4096">
        <v>1</v>
      </c>
    </row>
    <row r="4097" spans="1:2" customFormat="1" hidden="1" x14ac:dyDescent="0.3">
      <c r="A4097" t="s">
        <v>8220</v>
      </c>
      <c r="B4097">
        <v>15</v>
      </c>
    </row>
    <row r="4098" spans="1:2" customFormat="1" hidden="1" x14ac:dyDescent="0.3">
      <c r="A4098" t="s">
        <v>8220</v>
      </c>
      <c r="B4098">
        <v>10</v>
      </c>
    </row>
    <row r="4099" spans="1:2" customFormat="1" hidden="1" x14ac:dyDescent="0.3">
      <c r="A4099" t="s">
        <v>8220</v>
      </c>
      <c r="B4099">
        <v>3</v>
      </c>
    </row>
    <row r="4100" spans="1:2" customFormat="1" hidden="1" x14ac:dyDescent="0.3">
      <c r="A4100" t="s">
        <v>8220</v>
      </c>
      <c r="B4100">
        <v>0</v>
      </c>
    </row>
    <row r="4101" spans="1:2" customFormat="1" hidden="1" x14ac:dyDescent="0.3">
      <c r="A4101" t="s">
        <v>8220</v>
      </c>
      <c r="B4101">
        <v>0</v>
      </c>
    </row>
    <row r="4102" spans="1:2" customFormat="1" hidden="1" x14ac:dyDescent="0.3">
      <c r="A4102" t="s">
        <v>8220</v>
      </c>
      <c r="B4102">
        <v>0</v>
      </c>
    </row>
    <row r="4103" spans="1:2" customFormat="1" hidden="1" x14ac:dyDescent="0.3">
      <c r="A4103" t="s">
        <v>8220</v>
      </c>
      <c r="B4103">
        <v>0</v>
      </c>
    </row>
    <row r="4104" spans="1:2" customFormat="1" hidden="1" x14ac:dyDescent="0.3">
      <c r="A4104" t="s">
        <v>8220</v>
      </c>
      <c r="B4104">
        <v>46</v>
      </c>
    </row>
    <row r="4105" spans="1:2" customFormat="1" hidden="1" x14ac:dyDescent="0.3">
      <c r="A4105" t="s">
        <v>8220</v>
      </c>
      <c r="B4105">
        <v>14</v>
      </c>
    </row>
    <row r="4106" spans="1:2" customFormat="1" hidden="1" x14ac:dyDescent="0.3">
      <c r="A4106" t="s">
        <v>8220</v>
      </c>
      <c r="B4106">
        <v>1</v>
      </c>
    </row>
    <row r="4107" spans="1:2" customFormat="1" hidden="1" x14ac:dyDescent="0.3">
      <c r="A4107" t="s">
        <v>8220</v>
      </c>
      <c r="B4107">
        <v>0</v>
      </c>
    </row>
    <row r="4108" spans="1:2" customFormat="1" hidden="1" x14ac:dyDescent="0.3">
      <c r="A4108" t="s">
        <v>8220</v>
      </c>
      <c r="B4108">
        <v>17</v>
      </c>
    </row>
    <row r="4109" spans="1:2" customFormat="1" hidden="1" x14ac:dyDescent="0.3">
      <c r="A4109" t="s">
        <v>8220</v>
      </c>
      <c r="B4109">
        <v>1</v>
      </c>
    </row>
    <row r="4110" spans="1:2" customFormat="1" hidden="1" x14ac:dyDescent="0.3">
      <c r="A4110" t="s">
        <v>8220</v>
      </c>
      <c r="B4110">
        <v>0</v>
      </c>
    </row>
    <row r="4111" spans="1:2" customFormat="1" hidden="1" x14ac:dyDescent="0.3">
      <c r="A4111" t="s">
        <v>8220</v>
      </c>
      <c r="B4111">
        <v>0</v>
      </c>
    </row>
    <row r="4112" spans="1:2" customFormat="1" hidden="1" x14ac:dyDescent="0.3">
      <c r="A4112" t="s">
        <v>8220</v>
      </c>
      <c r="B4112">
        <v>0</v>
      </c>
    </row>
    <row r="4113" spans="1:9" hidden="1" x14ac:dyDescent="0.3">
      <c r="A4113" t="s">
        <v>8220</v>
      </c>
      <c r="B4113">
        <v>0</v>
      </c>
      <c r="H4113"/>
      <c r="I4113"/>
    </row>
    <row r="4114" spans="1:9" hidden="1" x14ac:dyDescent="0.3">
      <c r="A4114" t="s">
        <v>8220</v>
      </c>
      <c r="B4114">
        <v>0</v>
      </c>
      <c r="H4114"/>
      <c r="I4114"/>
    </row>
    <row r="4115" spans="1:9" hidden="1" x14ac:dyDescent="0.3">
      <c r="A4115" t="s">
        <v>8220</v>
      </c>
      <c r="B4115">
        <v>2</v>
      </c>
      <c r="H4115"/>
      <c r="I4115"/>
    </row>
    <row r="1048576" spans="5:5" x14ac:dyDescent="0.3">
      <c r="E1048576">
        <f>AVERAGE(E2:E1048575)</f>
        <v>190.8814317673378</v>
      </c>
    </row>
  </sheetData>
  <autoFilter ref="A1:B4115" xr:uid="{1A0FA1B5-22B5-4D68-A946-346C3B3F7A8B}">
    <filterColumn colId="0">
      <filters>
        <filter val="failed"/>
        <filter val="successful"/>
      </filters>
    </filterColumn>
    <sortState xmlns:xlrd2="http://schemas.microsoft.com/office/spreadsheetml/2017/richdata2" ref="A2:B3766">
      <sortCondition ref="A1"/>
    </sortState>
  </autoFilter>
  <sortState xmlns:xlrd2="http://schemas.microsoft.com/office/spreadsheetml/2017/richdata2" ref="A2:B4115">
    <sortCondition descending="1" ref="A1"/>
  </sortState>
  <conditionalFormatting sqref="A1:A1531 A3767:A1048576 D2:D2236">
    <cfRule type="containsText" dxfId="11" priority="16" operator="containsText" text="canceled">
      <formula>NOT(ISERROR(SEARCH("canceled",A1)))</formula>
    </cfRule>
    <cfRule type="containsText" dxfId="10" priority="17" operator="containsText" text="live">
      <formula>NOT(ISERROR(SEARCH("live",A1)))</formula>
    </cfRule>
    <cfRule type="containsText" dxfId="9" priority="18" operator="containsText" text="successful">
      <formula>NOT(ISERROR(SEARCH("successful",A1)))</formula>
    </cfRule>
    <cfRule type="containsText" dxfId="8" priority="19" operator="containsText" text="failed">
      <formula>NOT(ISERROR(SEARCH("failed",A1)))</formula>
    </cfRule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">
    <cfRule type="containsText" dxfId="7" priority="1" operator="containsText" text="canceled">
      <formula>NOT(ISERROR(SEARCH("canceled",D1)))</formula>
    </cfRule>
    <cfRule type="containsText" dxfId="6" priority="2" operator="containsText" text="live">
      <formula>NOT(ISERROR(SEARCH("live",D1)))</formula>
    </cfRule>
    <cfRule type="containsText" dxfId="5" priority="3" operator="containsText" text="successful">
      <formula>NOT(ISERROR(SEARCH("successful",D1)))</formula>
    </cfRule>
    <cfRule type="containsText" dxfId="4" priority="4" operator="containsText" text="failed">
      <formula>NOT(ISERROR(SEARCH("failed",D1)))</formula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Kickstater Data</vt:lpstr>
      <vt:lpstr>Category</vt:lpstr>
      <vt:lpstr>Sub-Category</vt:lpstr>
      <vt:lpstr>Date Created Conversion</vt:lpstr>
      <vt:lpstr>Goals</vt:lpstr>
      <vt:lpstr>Backers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LAREENA L</cp:lastModifiedBy>
  <dcterms:created xsi:type="dcterms:W3CDTF">2017-04-20T15:17:24Z</dcterms:created>
  <dcterms:modified xsi:type="dcterms:W3CDTF">2020-09-07T03:11:41Z</dcterms:modified>
</cp:coreProperties>
</file>