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ontas a Pagar.JACSNOT\OneDrive\Área de Trabalho\LARISSA\EXCEL\"/>
    </mc:Choice>
  </mc:AlternateContent>
  <xr:revisionPtr revIDLastSave="0" documentId="13_ncr:1_{C239C352-F2CC-4516-8BE7-C3DBC165F3BE}" xr6:coauthVersionLast="47" xr6:coauthVersionMax="47" xr10:uidLastSave="{00000000-0000-0000-0000-000000000000}"/>
  <bookViews>
    <workbookView xWindow="-120" yWindow="-120" windowWidth="29040" windowHeight="15720" tabRatio="0" xr2:uid="{4ECDA369-2F58-48BF-8FC6-0B1EEA22D219}"/>
  </bookViews>
  <sheets>
    <sheet name="Ferramenta" sheetId="2" r:id="rId1"/>
    <sheet name="Tabela de apoio" sheetId="3" r:id="rId2"/>
  </sheets>
  <definedNames>
    <definedName name="Aporte">Ferramenta!$D$17:$D$17</definedName>
    <definedName name="patrimonio">Ferramenta!$D$20:$D$20</definedName>
    <definedName name="qtd_anos">Ferramenta!$D$18:$D$18</definedName>
    <definedName name="rendimento_carteira">Ferramenta!$D$13:$D$13</definedName>
    <definedName name="salario">Ferramenta!$D$12:$D$12</definedName>
    <definedName name="sugestao_investimento">Ferramenta!$D$14:$D$14</definedName>
    <definedName name="taxa_mensal">Ferramenta!$D$19:$D$19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" i="3"/>
  <c r="C33" i="2" a="1"/>
  <c r="C33" i="2" s="1"/>
  <c r="D20" i="2" a="1"/>
  <c r="D20" i="2" s="1"/>
  <c r="D21" i="2" s="1" a="1"/>
  <c r="D21" i="2" s="1"/>
  <c r="D14" i="2" a="1"/>
  <c r="D14" i="2" s="1"/>
  <c r="C25" i="2"/>
  <c r="D25" i="2" s="1" a="1"/>
  <c r="D25" i="2" s="1"/>
  <c r="C26" i="2"/>
  <c r="D26" i="2" s="1" a="1"/>
  <c r="D26" i="2" s="1"/>
  <c r="C27" i="2"/>
  <c r="D27" i="2" s="1" a="1"/>
  <c r="D27" i="2" s="1"/>
  <c r="C28" i="2"/>
  <c r="D28" i="2" s="1" a="1"/>
  <c r="D28" i="2" s="1"/>
  <c r="C24" i="2"/>
  <c r="D24" i="2" s="1" a="1"/>
  <c r="D24" i="2" s="1"/>
  <c r="C37" i="2" l="1"/>
  <c r="D37" i="2" s="1"/>
  <c r="C38" i="2"/>
  <c r="D38" i="2" s="1"/>
  <c r="C39" i="2"/>
  <c r="D39" i="2" s="1"/>
  <c r="C40" i="2"/>
  <c r="D40" i="2" s="1"/>
  <c r="C41" i="2"/>
  <c r="D41" i="2" s="1"/>
  <c r="C36" i="2"/>
  <c r="D36" i="2" s="1"/>
  <c r="D4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<sst xmlns="http://schemas.openxmlformats.org/spreadsheetml/2006/main" count="75" uniqueCount="39">
  <si>
    <t>CONFIGURAÇÕES</t>
  </si>
  <si>
    <t>Salário</t>
  </si>
  <si>
    <t>Rendimento carteira</t>
  </si>
  <si>
    <t>Sugestão de investimento (30%)</t>
  </si>
  <si>
    <t>INVESTIMENTO MENSAL</t>
  </si>
  <si>
    <t>CENÁRIOS</t>
  </si>
  <si>
    <t>PERFIL</t>
  </si>
  <si>
    <t>AGRESSIVO</t>
  </si>
  <si>
    <t>VALOR INVESTIMENTO MENSAL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</si>
  <si>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</si>
  <si>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</si>
  <si>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</si>
  <si>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</si>
  <si>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</si>
  <si>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</si>
  <si>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</si>
  <si>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</si>
  <si>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</si>
  <si>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CHAVE</t>
  </si>
  <si>
    <t>%</t>
  </si>
  <si>
    <t>CONSERVADOR</t>
  </si>
  <si>
    <t>MODERADO</t>
  </si>
  <si>
    <t>Quanto deseja investir por mês</t>
  </si>
  <si>
    <t>Tempo de investimento (em anos)</t>
  </si>
  <si>
    <t>Taxa de rendimento mensal</t>
  </si>
  <si>
    <t>Patrimônio acumulado</t>
  </si>
  <si>
    <t>Valor de dividendos mensais</t>
  </si>
  <si>
    <t>DIVIDENDOS</t>
  </si>
  <si>
    <t>Em  2 anos</t>
  </si>
  <si>
    <t>Em 5 anos</t>
  </si>
  <si>
    <t>Em 10 anos</t>
  </si>
  <si>
    <t>Em 20 anos</t>
  </si>
  <si>
    <t>Em 30 anos</t>
  </si>
  <si>
    <t>Instruções:</t>
  </si>
  <si>
    <t>I. Não altere o que está na cor cinza.</t>
  </si>
  <si>
    <t>II. Selecione seu perfil de investimento na linha amarela.</t>
  </si>
  <si>
    <t>III. Essa ferramenta é apenas uma sugestão, não uma recomendação.</t>
  </si>
  <si>
    <t>IV. Faça bom uso da ferramenta!</t>
  </si>
  <si>
    <t>II. Preencha apenas o que está em branco.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</si>
</sst>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0"/>
      <color theme="0"/>
      <name val="Aptos Narrow"/>
      <family val="2"/>
      <scheme val="minor"/>
    </font>
    <font>
      <sz val="11"/>
      <color rgb="FF9C5700"/>
      <name val="Aptos Narrow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2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rgb="FF000000"/>
      </right>
      <top/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rgb="FF000000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000000"/>
      </left>
      <right style="thin">
        <color theme="0" tint="-0.34998626667073579"/>
      </right>
      <top style="thin">
        <color theme="0" tint="-0.34998626667073579"/>
      </top>
      <bottom style="medium">
        <color rgb="FF00000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rgb="FF000000"/>
      </bottom>
      <diagonal/>
    </border>
    <border>
      <left style="thin">
        <color theme="0" tint="-0.34998626667073579"/>
      </left>
      <right style="medium">
        <color rgb="FF000000"/>
      </right>
      <top style="thin">
        <color theme="0" tint="-0.34998626667073579"/>
      </top>
      <bottom style="medium">
        <color rgb="FF000000"/>
      </bottom>
      <diagonal/>
    </border>
    <border>
      <left style="thin">
        <color theme="0" tint="-0.34998626667073579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theme="0" tint="-0.34998626667073579"/>
      </right>
      <top style="medium">
        <color rgb="FF000000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rgb="FF000000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rgb="FF000000"/>
      </right>
      <top style="medium">
        <color rgb="FF000000"/>
      </top>
      <bottom style="thin">
        <color theme="0" tint="-0.34998626667073579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4" borderId="0" applyNumberFormat="0" applyBorder="0" applyAlignment="0" applyProtection="0"/>
  </cellStyleXfs>
  <cellXfs count="56">
    <xf numFmtId="0" fontId="0" fillId="0" borderId="0" xfId="0"/>
    <xf numFmtId="0" fontId="5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10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2" fillId="0" borderId="10" xfId="1" applyNumberFormat="1" applyFont="1" applyBorder="1" applyAlignment="1">
      <alignment horizontal="center"/>
    </xf>
    <xf numFmtId="1" fontId="2" fillId="0" borderId="10" xfId="0" applyNumberFormat="1" applyFont="1" applyBorder="1" applyAlignment="1">
      <alignment horizontal="center"/>
    </xf>
    <xf numFmtId="10" fontId="2" fillId="0" borderId="10" xfId="0" applyNumberFormat="1" applyFont="1" applyBorder="1" applyAlignment="1">
      <alignment horizontal="center"/>
    </xf>
    <xf numFmtId="8" fontId="2" fillId="3" borderId="10" xfId="0" applyNumberFormat="1" applyFont="1" applyFill="1" applyBorder="1" applyAlignment="1">
      <alignment horizontal="center"/>
    </xf>
    <xf numFmtId="8" fontId="2" fillId="3" borderId="13" xfId="0" applyNumberFormat="1" applyFont="1" applyFill="1" applyBorder="1" applyAlignment="1">
      <alignment horizontal="center"/>
    </xf>
    <xf numFmtId="0" fontId="7" fillId="3" borderId="8" xfId="0" applyFont="1" applyFill="1" applyBorder="1" applyAlignment="1">
      <alignment horizontal="left" indent="3"/>
    </xf>
    <xf numFmtId="0" fontId="7" fillId="3" borderId="11" xfId="0" applyFont="1" applyFill="1" applyBorder="1" applyAlignment="1">
      <alignment horizontal="left" indent="3"/>
    </xf>
    <xf numFmtId="164" fontId="0" fillId="3" borderId="13" xfId="0" applyNumberFormat="1" applyFill="1" applyBorder="1" applyAlignment="1">
      <alignment horizontal="center"/>
    </xf>
    <xf numFmtId="0" fontId="7" fillId="3" borderId="5" xfId="0" applyFont="1" applyFill="1" applyBorder="1" applyAlignment="1">
      <alignment horizontal="left" indent="3"/>
    </xf>
    <xf numFmtId="8" fontId="0" fillId="3" borderId="6" xfId="0" applyNumberFormat="1" applyFill="1" applyBorder="1" applyAlignment="1">
      <alignment horizontal="center"/>
    </xf>
    <xf numFmtId="8" fontId="0" fillId="3" borderId="7" xfId="0" applyNumberFormat="1" applyFill="1" applyBorder="1" applyAlignment="1">
      <alignment horizontal="center"/>
    </xf>
    <xf numFmtId="8" fontId="0" fillId="3" borderId="9" xfId="0" applyNumberFormat="1" applyFill="1" applyBorder="1" applyAlignment="1">
      <alignment horizontal="center"/>
    </xf>
    <xf numFmtId="8" fontId="0" fillId="3" borderId="12" xfId="0" applyNumberFormat="1" applyFill="1" applyBorder="1" applyAlignment="1">
      <alignment horizontal="center"/>
    </xf>
    <xf numFmtId="8" fontId="0" fillId="3" borderId="14" xfId="0" applyNumberFormat="1" applyFill="1" applyBorder="1" applyAlignment="1">
      <alignment horizontal="center"/>
    </xf>
    <xf numFmtId="0" fontId="4" fillId="4" borderId="0" xfId="2"/>
    <xf numFmtId="0" fontId="0" fillId="3" borderId="0" xfId="0" applyFill="1"/>
    <xf numFmtId="0" fontId="2" fillId="3" borderId="0" xfId="0" applyFont="1" applyFill="1"/>
    <xf numFmtId="164" fontId="2" fillId="3" borderId="0" xfId="0" applyNumberFormat="1" applyFont="1" applyFill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9" fontId="0" fillId="0" borderId="4" xfId="0" applyNumberFormat="1" applyBorder="1" applyAlignment="1">
      <alignment horizontal="center"/>
    </xf>
    <xf numFmtId="0" fontId="0" fillId="3" borderId="4" xfId="0" applyFill="1" applyBorder="1"/>
    <xf numFmtId="0" fontId="0" fillId="3" borderId="4" xfId="0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9" fontId="5" fillId="5" borderId="4" xfId="0" applyNumberFormat="1" applyFont="1" applyFill="1" applyBorder="1" applyAlignment="1">
      <alignment horizontal="center"/>
    </xf>
    <xf numFmtId="0" fontId="4" fillId="4" borderId="0" xfId="2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7" fillId="0" borderId="8" xfId="0" applyFont="1" applyBorder="1" applyAlignment="1">
      <alignment horizontal="left" indent="3"/>
    </xf>
    <xf numFmtId="0" fontId="7" fillId="0" borderId="9" xfId="0" applyFont="1" applyBorder="1" applyAlignment="1">
      <alignment horizontal="left" indent="3"/>
    </xf>
    <xf numFmtId="0" fontId="6" fillId="3" borderId="8" xfId="0" applyFont="1" applyFill="1" applyBorder="1" applyAlignment="1">
      <alignment horizontal="left" indent="3"/>
    </xf>
    <xf numFmtId="0" fontId="6" fillId="3" borderId="9" xfId="0" applyFont="1" applyFill="1" applyBorder="1" applyAlignment="1">
      <alignment horizontal="left" indent="3"/>
    </xf>
    <xf numFmtId="0" fontId="6" fillId="3" borderId="11" xfId="0" applyFont="1" applyFill="1" applyBorder="1" applyAlignment="1">
      <alignment horizontal="left" indent="3"/>
    </xf>
    <xf numFmtId="0" fontId="6" fillId="3" borderId="12" xfId="0" applyFont="1" applyFill="1" applyBorder="1" applyAlignment="1">
      <alignment horizontal="left" indent="3"/>
    </xf>
    <xf numFmtId="0" fontId="7" fillId="3" borderId="8" xfId="0" applyFont="1" applyFill="1" applyBorder="1" applyAlignment="1">
      <alignment horizontal="left" indent="3"/>
    </xf>
    <xf numFmtId="0" fontId="7" fillId="3" borderId="9" xfId="0" applyFont="1" applyFill="1" applyBorder="1" applyAlignment="1">
      <alignment horizontal="left" indent="3"/>
    </xf>
    <xf numFmtId="0" fontId="7" fillId="3" borderId="11" xfId="0" applyFont="1" applyFill="1" applyBorder="1" applyAlignment="1">
      <alignment horizontal="left" indent="3"/>
    </xf>
    <xf numFmtId="0" fontId="7" fillId="3" borderId="12" xfId="0" applyFont="1" applyFill="1" applyBorder="1" applyAlignment="1">
      <alignment horizontal="left" indent="3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3">
    <cellStyle name="Moeda" xfId="1" builtinId="4"/>
    <cellStyle name="Neutro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939-47F4-BF7A-AF11EED3FFFF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1B3-45D6-8D2B-3E16925697D4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1B3-45D6-8D2B-3E16925697D4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1B3-45D6-8D2B-3E16925697D4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1B3-45D6-8D2B-3E16925697D4}"/>
              </c:ext>
            </c:extLst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1B3-45D6-8D2B-3E16925697D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Ferramenta!$B$36:$B$41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Ferramenta!$C$36:$C$41</c:f>
              <c:numCache>
                <c:formatCode>0%</c:formatCode>
                <c:ptCount val="6"/>
                <c:pt idx="0">
                  <c:v>0.3</c:v>
                </c:pt>
                <c:pt idx="1">
                  <c:v>0.5</c:v>
                </c:pt>
                <c:pt idx="2">
                  <c:v>0.1</c:v>
                </c:pt>
                <c:pt idx="3">
                  <c:v>0.1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39-47F4-BF7A-AF11EED3F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42</xdr:row>
      <xdr:rowOff>114300</xdr:rowOff>
    </xdr:from>
    <xdr:to>
      <xdr:col>3</xdr:col>
      <xdr:colOff>1133475</xdr:colOff>
      <xdr:row>61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CD27721-BA0E-955E-C07C-C68CD5870E52}"/>
            </a:ext>
            <a:ext uri="{147F2762-F138-4A5C-976F-8EAC2B608ADB}">
              <a16:predDERef xmlns:a16="http://schemas.microsoft.com/office/drawing/2014/main" pred="{1FF77F6B-C8B2-4623-97DB-976308027A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361950</xdr:colOff>
      <xdr:row>0</xdr:row>
      <xdr:rowOff>171450</xdr:rowOff>
    </xdr:from>
    <xdr:to>
      <xdr:col>4</xdr:col>
      <xdr:colOff>9525</xdr:colOff>
      <xdr:row>7</xdr:row>
      <xdr:rowOff>123825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3A3CD484-3B95-E209-E063-3B1F6AE5AC0A}"/>
            </a:ext>
          </a:extLst>
        </xdr:cNvPr>
        <xdr:cNvSpPr/>
      </xdr:nvSpPr>
      <xdr:spPr>
        <a:xfrm>
          <a:off x="361950" y="171450"/>
          <a:ext cx="6191250" cy="1285875"/>
        </a:xfrm>
        <a:prstGeom prst="roundRect">
          <a:avLst/>
        </a:prstGeom>
        <a:solidFill>
          <a:schemeClr val="accent3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3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CALCULADORA DE INVESTIMENTO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CA3A4-C9C6-4099-9591-1DDA67D55E1A}">
  <dimension ref="A11:K74"/>
  <sheetViews>
    <sheetView showGridLines="0" showRowColHeaders="0" tabSelected="1" topLeftCell="A26" workbookViewId="0">
      <selection activeCell="B71" sqref="B71:D71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ColWidth="0" defaultRowHeight="15" x14ac:dyDescent="0.25"/>
  <cols>
    <col min="1" max="1" width="5.5703125" customWidth="1"/>
    <col min="2" max="2" width="39" customWidth="1"/>
    <col min="3" max="3" width="34" bestFit="1" customWidth="1"/>
    <col min="4" max="4" width="26.5703125" bestFit="1" customWidth="1"/>
    <col min="5" max="5" width="5.42578125" customWidth="1"/>
    <col min="6" max="6" width="12.28515625" hidden="1" customWidth="1"/>
    <col min="7" max="11" width="9.140625" hidden="1" customWidth="1"/>
    <col min="12" max="12" width="0" hidden="1" customWidth="1"/>
  </cols>
  <sheetData>
    <row r="11" spans="2:4" ht="35.25" customHeight="1" x14ac:dyDescent="0.25">
      <c r="B11" s="49" t="s">
        <v>0</v>
      </c>
      <c r="C11" s="50"/>
      <c r="D11" s="51"/>
    </row>
    <row r="12" spans="2:4" ht="15.75" x14ac:dyDescent="0.25">
      <c r="B12" s="41" t="s">
        <v>1</v>
      </c>
      <c r="C12" s="42"/>
      <c r="D12" s="5"/>
    </row>
    <row r="13" spans="2:4" ht="15.75" x14ac:dyDescent="0.25">
      <c r="B13" s="41" t="s">
        <v>2</v>
      </c>
      <c r="C13" s="42"/>
      <c r="D13" s="4"/>
    </row>
    <row r="14" spans="2:4" ht="15.75" x14ac:dyDescent="0.25">
      <c r="B14" s="43" t="s">
        <v>3</v>
      </c>
      <c r="C14" s="44"/>
      <c r="D14" s="13" cm="1">
        <f t="array" ref="D14">salario*30%</f>
        <v>0</v>
      </c>
    </row>
    <row r="16" spans="2:4" ht="35.25" customHeight="1" x14ac:dyDescent="0.25">
      <c r="B16" s="45" t="s">
        <v>4</v>
      </c>
      <c r="C16" s="46"/>
      <c r="D16" s="47"/>
    </row>
    <row r="17" spans="1:5" ht="15.75" x14ac:dyDescent="0.25">
      <c r="B17" s="35" t="s">
        <v>22</v>
      </c>
      <c r="C17" s="36"/>
      <c r="D17" s="6"/>
    </row>
    <row r="18" spans="1:5" ht="15.75" x14ac:dyDescent="0.25">
      <c r="B18" s="35" t="s">
        <v>23</v>
      </c>
      <c r="C18" s="36"/>
      <c r="D18" s="7"/>
    </row>
    <row r="19" spans="1:5" ht="15.75" x14ac:dyDescent="0.25">
      <c r="B19" s="35" t="s">
        <v>24</v>
      </c>
      <c r="C19" s="36"/>
      <c r="D19" s="8"/>
    </row>
    <row r="20" spans="1:5" ht="15.75" x14ac:dyDescent="0.25">
      <c r="B20" s="37" t="s">
        <v>25</v>
      </c>
      <c r="C20" s="38"/>
      <c r="D20" s="9" cm="1">
        <f t="array" ref="D20">FV(taxa_mensal,qtd_anos*12,Aporte*-1)</f>
        <v>0</v>
      </c>
    </row>
    <row r="21" spans="1:5" ht="15.75" x14ac:dyDescent="0.25">
      <c r="B21" s="39" t="s">
        <v>26</v>
      </c>
      <c r="C21" s="40"/>
      <c r="D21" s="10" cm="1">
        <f t="array" ref="D21">patrimonio*rendimento_carteira</f>
        <v>0</v>
      </c>
    </row>
    <row r="23" spans="1:5" ht="35.25" customHeight="1" x14ac:dyDescent="0.25">
      <c r="B23" s="45" t="s">
        <v>5</v>
      </c>
      <c r="C23" s="46"/>
      <c r="D23" s="48" t="s">
        <v>27</v>
      </c>
      <c r="E23" s="2"/>
    </row>
    <row r="24" spans="1:5" ht="15.75" x14ac:dyDescent="0.25">
      <c r="A24" s="1">
        <v>2</v>
      </c>
      <c r="B24" s="14" t="s">
        <v>28</v>
      </c>
      <c r="C24" s="15">
        <f>FV($D$19,$A24*12,$D$17*-1)</f>
        <v>0</v>
      </c>
      <c r="D24" s="16" cm="1">
        <f t="array" ref="D24">C24*rendimento_carteira</f>
        <v>0</v>
      </c>
    </row>
    <row r="25" spans="1:5" ht="15.75" x14ac:dyDescent="0.25">
      <c r="A25" s="1">
        <v>5</v>
      </c>
      <c r="B25" s="11" t="s">
        <v>29</v>
      </c>
      <c r="C25" s="17">
        <f>FV($D$19,$A25*12,$D$17*-1)</f>
        <v>0</v>
      </c>
      <c r="D25" s="16" cm="1">
        <f t="array" ref="D25">C25*rendimento_carteira</f>
        <v>0</v>
      </c>
    </row>
    <row r="26" spans="1:5" ht="15.75" x14ac:dyDescent="0.25">
      <c r="A26" s="1">
        <v>10</v>
      </c>
      <c r="B26" s="11" t="s">
        <v>30</v>
      </c>
      <c r="C26" s="17">
        <f>FV($D$19,$A26*12,$D$17*-1)</f>
        <v>0</v>
      </c>
      <c r="D26" s="16" cm="1">
        <f t="array" ref="D26">C26*rendimento_carteira</f>
        <v>0</v>
      </c>
    </row>
    <row r="27" spans="1:5" ht="15.75" x14ac:dyDescent="0.25">
      <c r="A27" s="1">
        <v>20</v>
      </c>
      <c r="B27" s="11" t="s">
        <v>31</v>
      </c>
      <c r="C27" s="17">
        <f>FV($D$19,$A27*12,$D$17*-1)</f>
        <v>0</v>
      </c>
      <c r="D27" s="16" cm="1">
        <f t="array" ref="D27">C27*rendimento_carteira</f>
        <v>0</v>
      </c>
    </row>
    <row r="28" spans="1:5" ht="15.75" x14ac:dyDescent="0.25">
      <c r="A28" s="1">
        <v>30</v>
      </c>
      <c r="B28" s="12" t="s">
        <v>32</v>
      </c>
      <c r="C28" s="18">
        <f>FV($D$19,$A28*12,$D$17*-1)</f>
        <v>0</v>
      </c>
      <c r="D28" s="19" cm="1">
        <f t="array" ref="D28">C28*rendimento_carteira</f>
        <v>0</v>
      </c>
    </row>
    <row r="32" spans="1:5" x14ac:dyDescent="0.25">
      <c r="B32" s="20" t="s">
        <v>6</v>
      </c>
      <c r="C32" s="33" t="s">
        <v>20</v>
      </c>
      <c r="D32" s="33"/>
    </row>
    <row r="33" spans="2:4" x14ac:dyDescent="0.25">
      <c r="B33" s="22" t="s">
        <v>8</v>
      </c>
      <c r="C33" s="34" cm="1">
        <f t="array" ref="C33">Aporte</f>
        <v>0</v>
      </c>
      <c r="D33" s="34"/>
    </row>
    <row r="35" spans="2:4" x14ac:dyDescent="0.25">
      <c r="B35" s="26" t="s">
        <v>9</v>
      </c>
      <c r="C35" s="26" t="s">
        <v>10</v>
      </c>
      <c r="D35" s="26" t="s">
        <v>11</v>
      </c>
    </row>
    <row r="36" spans="2:4" x14ac:dyDescent="0.25">
      <c r="B36" s="3" t="s">
        <v>12</v>
      </c>
      <c r="C36" s="24">
        <f>VLOOKUP($C$32&amp;"-"&amp;B36,'Tabela de apoio'!$A:$D,4,FALSE)</f>
        <v>0.3</v>
      </c>
      <c r="D36" s="25">
        <f>C36*$C$33</f>
        <v>0</v>
      </c>
    </row>
    <row r="37" spans="2:4" x14ac:dyDescent="0.25">
      <c r="B37" s="3" t="s">
        <v>13</v>
      </c>
      <c r="C37" s="24">
        <f>VLOOKUP($C$32&amp;"-"&amp;B37,'Tabela de apoio'!$A:$D,4,FALSE)</f>
        <v>0.5</v>
      </c>
      <c r="D37" s="25">
        <f t="shared" ref="D37:D41" si="0">C37*$C$33</f>
        <v>0</v>
      </c>
    </row>
    <row r="38" spans="2:4" x14ac:dyDescent="0.25">
      <c r="B38" s="3" t="s">
        <v>14</v>
      </c>
      <c r="C38" s="24">
        <f>VLOOKUP($C$32&amp;"-"&amp;B38,'Tabela de apoio'!$A:$D,4,FALSE)</f>
        <v>0.1</v>
      </c>
      <c r="D38" s="25">
        <f t="shared" si="0"/>
        <v>0</v>
      </c>
    </row>
    <row r="39" spans="2:4" x14ac:dyDescent="0.25">
      <c r="B39" s="3" t="s">
        <v>15</v>
      </c>
      <c r="C39" s="24">
        <f>VLOOKUP($C$32&amp;"-"&amp;B39,'Tabela de apoio'!$A:$D,4,FALSE)</f>
        <v>0.1</v>
      </c>
      <c r="D39" s="25">
        <f t="shared" si="0"/>
        <v>0</v>
      </c>
    </row>
    <row r="40" spans="2:4" x14ac:dyDescent="0.25">
      <c r="B40" s="3" t="s">
        <v>16</v>
      </c>
      <c r="C40" s="24">
        <f>VLOOKUP($C$32&amp;"-"&amp;B40,'Tabela de apoio'!$A:$D,4,FALSE)</f>
        <v>0</v>
      </c>
      <c r="D40" s="25">
        <f t="shared" si="0"/>
        <v>0</v>
      </c>
    </row>
    <row r="41" spans="2:4" x14ac:dyDescent="0.25">
      <c r="B41" s="3" t="s">
        <v>17</v>
      </c>
      <c r="C41" s="24">
        <f>VLOOKUP($C$32&amp;"-"&amp;B41,'Tabela de apoio'!$A:$D,4,FALSE)</f>
        <v>0</v>
      </c>
      <c r="D41" s="25">
        <f t="shared" si="0"/>
        <v>0</v>
      </c>
    </row>
    <row r="42" spans="2:4" x14ac:dyDescent="0.25">
      <c r="B42" s="27"/>
      <c r="C42" s="21"/>
      <c r="D42" s="23">
        <f>SUM(D36:D41)</f>
        <v>0</v>
      </c>
    </row>
    <row r="43" spans="2:4" x14ac:dyDescent="0.25">
      <c r="B43" s="3"/>
    </row>
    <row r="44" spans="2:4" x14ac:dyDescent="0.25">
      <c r="B44" s="3"/>
    </row>
    <row r="67" spans="1:5" ht="5.25" customHeight="1" x14ac:dyDescent="0.25">
      <c r="A67" s="53"/>
      <c r="B67" s="53"/>
      <c r="C67" s="53"/>
      <c r="D67" s="53"/>
      <c r="E67" s="53"/>
    </row>
    <row r="69" spans="1:5" x14ac:dyDescent="0.25">
      <c r="B69" s="52" t="s">
        <v>33</v>
      </c>
      <c r="C69" s="52"/>
      <c r="D69" s="52"/>
    </row>
    <row r="70" spans="1:5" x14ac:dyDescent="0.25">
      <c r="B70" s="54" t="s">
        <v>34</v>
      </c>
      <c r="C70" s="54"/>
      <c r="D70" s="54"/>
    </row>
    <row r="71" spans="1:5" x14ac:dyDescent="0.25">
      <c r="B71" s="54" t="s">
        <v>38</v>
      </c>
      <c r="C71" s="54"/>
      <c r="D71" s="54"/>
    </row>
    <row r="72" spans="1:5" x14ac:dyDescent="0.25">
      <c r="B72" s="54" t="s">
        <v>35</v>
      </c>
      <c r="C72" s="54"/>
      <c r="D72" s="54"/>
    </row>
    <row r="73" spans="1:5" x14ac:dyDescent="0.25">
      <c r="B73" s="55" t="s">
        <v>36</v>
      </c>
      <c r="C73" s="55"/>
      <c r="D73" s="55"/>
    </row>
    <row r="74" spans="1:5" x14ac:dyDescent="0.25">
      <c r="B74" s="55" t="s">
        <v>37</v>
      </c>
      <c r="C74" s="55"/>
      <c r="D74" s="55"/>
    </row>
  </sheetData>
  <mergeCells count="18">
    <mergeCell ref="B71:D71"/>
    <mergeCell ref="A67:E67"/>
    <mergeCell ref="B69:D69"/>
    <mergeCell ref="B72:D72"/>
    <mergeCell ref="B70:D70"/>
    <mergeCell ref="C32:D32"/>
    <mergeCell ref="C33:D33"/>
    <mergeCell ref="B23:C23"/>
    <mergeCell ref="B11:D11"/>
    <mergeCell ref="B16:D16"/>
    <mergeCell ref="B17:C17"/>
    <mergeCell ref="B18:C18"/>
    <mergeCell ref="B19:C19"/>
    <mergeCell ref="B20:C20"/>
    <mergeCell ref="B21:C21"/>
    <mergeCell ref="B12:C12"/>
    <mergeCell ref="B13:C13"/>
    <mergeCell ref="B14:C14"/>
  </mergeCells>
  <dataValidations count="1">
    <dataValidation type="list" allowBlank="1" showInputMessage="1" showErrorMessage="1" sqref="C32:D32" xr:uid="{6AFBB96D-13A7-4703-898F-41104713B5E6}">
      <formula1>"AGRESSIVO,MODERADO,CONSERVADOR"</formula1>
    </dataValidation>
  </dataValidation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5EAC-5EA6-41F7-89F3-51445D22109C}">
  <dimension ref="A1:D19"/>
  <sheetViews>
    <sheetView workbookViewId="0">
      <selection activeCell="A2" sqref="A2"/>
    </sheetView>
  </sheetViews>
  <sheetFormatPr defaultColWidth="0" defaultRowHeight="15" zeroHeight="1" x14ac:dyDescent="0.25"/>
  <cols>
    <col min="1" max="1" width="34" bestFit="1" customWidth="1"/>
    <col min="2" max="2" width="15.140625" bestFit="1" customWidth="1"/>
    <col min="3" max="3" width="19" bestFit="1" customWidth="1"/>
    <col min="4" max="4" width="9.85546875" style="24" bestFit="1" customWidth="1"/>
  </cols>
  <sheetData>
    <row r="1" spans="1:4" x14ac:dyDescent="0.25">
      <c r="A1" s="31" t="s">
        <v>18</v>
      </c>
      <c r="B1" s="31" t="s">
        <v>6</v>
      </c>
      <c r="C1" s="31" t="s">
        <v>9</v>
      </c>
      <c r="D1" s="32" t="s">
        <v>19</v>
      </c>
    </row>
    <row r="2" spans="1:4" x14ac:dyDescent="0.25">
      <c r="A2" s="21" t="str">
        <f>B2&amp;"-"&amp;C2</f>
        <v>CONSERVADOR-PAPEL</v>
      </c>
      <c r="B2" s="21" t="s">
        <v>20</v>
      </c>
      <c r="C2" s="27" t="s">
        <v>12</v>
      </c>
      <c r="D2" s="24">
        <v>0.3</v>
      </c>
    </row>
    <row r="3" spans="1:4" x14ac:dyDescent="0.25">
      <c r="A3" s="21" t="str">
        <f t="shared" ref="A3:A19" si="0">B3&amp;"-"&amp;C3</f>
        <v>CONSERVADOR-TIJOLO</v>
      </c>
      <c r="B3" s="21" t="s">
        <v>20</v>
      </c>
      <c r="C3" s="27" t="s">
        <v>13</v>
      </c>
      <c r="D3" s="24">
        <v>0.5</v>
      </c>
    </row>
    <row r="4" spans="1:4" x14ac:dyDescent="0.25">
      <c r="A4" s="21" t="str">
        <f t="shared" si="0"/>
        <v>CONSERVADOR-HÍBRIDOS</v>
      </c>
      <c r="B4" s="21" t="s">
        <v>20</v>
      </c>
      <c r="C4" s="27" t="s">
        <v>14</v>
      </c>
      <c r="D4" s="24">
        <v>0.1</v>
      </c>
    </row>
    <row r="5" spans="1:4" x14ac:dyDescent="0.25">
      <c r="A5" s="21" t="str">
        <f t="shared" si="0"/>
        <v>CONSERVADOR-FOFs</v>
      </c>
      <c r="B5" s="21" t="s">
        <v>20</v>
      </c>
      <c r="C5" s="27" t="s">
        <v>15</v>
      </c>
      <c r="D5" s="24">
        <v>0.1</v>
      </c>
    </row>
    <row r="6" spans="1:4" x14ac:dyDescent="0.25">
      <c r="A6" s="21" t="str">
        <f t="shared" si="0"/>
        <v>CONSERVADOR-DESENVOLVIMENTO</v>
      </c>
      <c r="B6" s="21" t="s">
        <v>20</v>
      </c>
      <c r="C6" s="27" t="s">
        <v>16</v>
      </c>
      <c r="D6" s="24">
        <v>0</v>
      </c>
    </row>
    <row r="7" spans="1:4" x14ac:dyDescent="0.25">
      <c r="A7" s="29" t="str">
        <f t="shared" si="0"/>
        <v>CONSERVADOR-HOTELARIAS</v>
      </c>
      <c r="B7" s="29" t="s">
        <v>20</v>
      </c>
      <c r="C7" s="30" t="s">
        <v>17</v>
      </c>
      <c r="D7" s="28">
        <v>0</v>
      </c>
    </row>
    <row r="8" spans="1:4" x14ac:dyDescent="0.25">
      <c r="A8" s="21" t="str">
        <f t="shared" si="0"/>
        <v>MODERADO-PAPEL</v>
      </c>
      <c r="B8" s="21" t="s">
        <v>21</v>
      </c>
      <c r="C8" s="27" t="s">
        <v>12</v>
      </c>
      <c r="D8" s="24">
        <v>0.32</v>
      </c>
    </row>
    <row r="9" spans="1:4" x14ac:dyDescent="0.25">
      <c r="A9" s="21" t="str">
        <f t="shared" si="0"/>
        <v>MODERADO-TIJOLO</v>
      </c>
      <c r="B9" s="21" t="s">
        <v>21</v>
      </c>
      <c r="C9" s="27" t="s">
        <v>13</v>
      </c>
      <c r="D9" s="24">
        <v>0.35</v>
      </c>
    </row>
    <row r="10" spans="1:4" x14ac:dyDescent="0.25">
      <c r="A10" s="21" t="str">
        <f t="shared" si="0"/>
        <v>MODERADO-HÍBRIDOS</v>
      </c>
      <c r="B10" s="21" t="s">
        <v>21</v>
      </c>
      <c r="C10" s="27" t="s">
        <v>14</v>
      </c>
      <c r="D10" s="24">
        <v>0.08</v>
      </c>
    </row>
    <row r="11" spans="1:4" x14ac:dyDescent="0.25">
      <c r="A11" s="21" t="str">
        <f t="shared" si="0"/>
        <v>MODERADO-FOFs</v>
      </c>
      <c r="B11" s="21" t="s">
        <v>21</v>
      </c>
      <c r="C11" s="27" t="s">
        <v>15</v>
      </c>
      <c r="D11" s="24">
        <v>0.05</v>
      </c>
    </row>
    <row r="12" spans="1:4" x14ac:dyDescent="0.25">
      <c r="A12" s="21" t="str">
        <f t="shared" si="0"/>
        <v>MODERADO-DESENVOLVIMENTO</v>
      </c>
      <c r="B12" s="21" t="s">
        <v>21</v>
      </c>
      <c r="C12" s="27" t="s">
        <v>16</v>
      </c>
      <c r="D12" s="24">
        <v>0.1</v>
      </c>
    </row>
    <row r="13" spans="1:4" x14ac:dyDescent="0.25">
      <c r="A13" s="29" t="str">
        <f t="shared" si="0"/>
        <v>MODERADO-HOTELARIAS</v>
      </c>
      <c r="B13" s="29" t="s">
        <v>21</v>
      </c>
      <c r="C13" s="30" t="s">
        <v>17</v>
      </c>
      <c r="D13" s="28">
        <v>0.1</v>
      </c>
    </row>
    <row r="14" spans="1:4" x14ac:dyDescent="0.25">
      <c r="A14" s="21" t="str">
        <f t="shared" si="0"/>
        <v>AGRESSIVO-PAPEL</v>
      </c>
      <c r="B14" s="21" t="s">
        <v>7</v>
      </c>
      <c r="C14" s="27" t="s">
        <v>12</v>
      </c>
      <c r="D14" s="24">
        <v>0.5</v>
      </c>
    </row>
    <row r="15" spans="1:4" x14ac:dyDescent="0.25">
      <c r="A15" s="21" t="str">
        <f t="shared" si="0"/>
        <v>AGRESSIVO-TIJOLO</v>
      </c>
      <c r="B15" s="21" t="s">
        <v>7</v>
      </c>
      <c r="C15" s="27" t="s">
        <v>13</v>
      </c>
      <c r="D15" s="24">
        <v>0.1</v>
      </c>
    </row>
    <row r="16" spans="1:4" x14ac:dyDescent="0.25">
      <c r="A16" s="21" t="str">
        <f t="shared" si="0"/>
        <v>AGRESSIVO-HÍBRIDOS</v>
      </c>
      <c r="B16" s="21" t="s">
        <v>7</v>
      </c>
      <c r="C16" s="27" t="s">
        <v>14</v>
      </c>
      <c r="D16" s="24">
        <v>0.05</v>
      </c>
    </row>
    <row r="17" spans="1:4" x14ac:dyDescent="0.25">
      <c r="A17" s="21" t="str">
        <f t="shared" si="0"/>
        <v>AGRESSIVO-FOFs</v>
      </c>
      <c r="B17" s="21" t="s">
        <v>7</v>
      </c>
      <c r="C17" s="27" t="s">
        <v>15</v>
      </c>
      <c r="D17" s="24">
        <v>0.05</v>
      </c>
    </row>
    <row r="18" spans="1:4" x14ac:dyDescent="0.25">
      <c r="A18" s="21" t="str">
        <f t="shared" si="0"/>
        <v>AGRESSIVO-DESENVOLVIMENTO</v>
      </c>
      <c r="B18" s="21" t="s">
        <v>7</v>
      </c>
      <c r="C18" s="27" t="s">
        <v>16</v>
      </c>
      <c r="D18" s="24">
        <v>0.2</v>
      </c>
    </row>
    <row r="19" spans="1:4" x14ac:dyDescent="0.25">
      <c r="A19" s="21" t="str">
        <f t="shared" si="0"/>
        <v>AGRESSIVO-HOTELARIAS</v>
      </c>
      <c r="B19" s="21" t="s">
        <v>7</v>
      </c>
      <c r="C19" s="27" t="s">
        <v>17</v>
      </c>
      <c r="D19" s="24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Ferramenta</vt:lpstr>
      <vt:lpstr>Tabela de apoio</vt:lpstr>
      <vt:lpstr>Aporte</vt:lpstr>
      <vt:lpstr>patrimonio</vt:lpstr>
      <vt:lpstr>qtd_anos</vt:lpstr>
      <vt:lpstr>rendimento_carteira</vt:lpstr>
      <vt:lpstr>salario</vt:lpstr>
      <vt:lpstr>sugestao_investimento</vt:lpstr>
      <vt:lpstr>taxa_mensal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Márcia Cris Lima...</dc:creator>
  <cp:keywords/>
  <dc:description/>
  <cp:lastModifiedBy>Márcia Cris Lima...</cp:lastModifiedBy>
  <cp:revision/>
  <dcterms:created xsi:type="dcterms:W3CDTF">2025-06-17T20:02:49Z</dcterms:created>
  <dcterms:modified xsi:type="dcterms:W3CDTF">2025-06-24T14:28:22Z</dcterms:modified>
  <cp:category/>
  <cp:contentStatus/>
</cp:coreProperties>
</file>