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is\OneDrive\Documentos\MiniCursos\ExcelEduardo\Projetos\projects\ex2SEeSES\"/>
    </mc:Choice>
  </mc:AlternateContent>
  <xr:revisionPtr revIDLastSave="0" documentId="13_ncr:1_{61D01919-D106-4DF2-9956-73EA958C868E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Exercícios" sheetId="2" r:id="rId1"/>
    <sheet name="Alunos" sheetId="1" r:id="rId2"/>
    <sheet name="SOMASE" sheetId="4" r:id="rId3"/>
    <sheet name="MÉDIASE" sheetId="7" r:id="rId4"/>
    <sheet name="CONT.SE" sheetId="8" r:id="rId5"/>
  </sheets>
  <calcPr calcId="181029"/>
</workbook>
</file>

<file path=xl/calcChain.xml><?xml version="1.0" encoding="utf-8"?>
<calcChain xmlns="http://schemas.openxmlformats.org/spreadsheetml/2006/main">
  <c r="F14" i="8" l="1"/>
  <c r="F8" i="8"/>
  <c r="E32" i="1"/>
  <c r="C32" i="1"/>
  <c r="C12" i="8"/>
  <c r="C7" i="8"/>
  <c r="F14" i="4"/>
  <c r="F8" i="4"/>
  <c r="C12" i="4"/>
  <c r="C7" i="4"/>
  <c r="D32" i="1"/>
  <c r="B32" i="1"/>
  <c r="F14" i="7"/>
  <c r="F8" i="7"/>
  <c r="C12" i="7"/>
  <c r="C7" i="7"/>
</calcChain>
</file>

<file path=xl/sharedStrings.xml><?xml version="1.0" encoding="utf-8"?>
<sst xmlns="http://schemas.openxmlformats.org/spreadsheetml/2006/main" count="117" uniqueCount="60">
  <si>
    <t>ALUNO</t>
  </si>
  <si>
    <t>NOTA</t>
  </si>
  <si>
    <t>TURMA</t>
  </si>
  <si>
    <t>PRESENÇAS</t>
  </si>
  <si>
    <t>FALTAS</t>
  </si>
  <si>
    <t>Lucas Oliveira</t>
  </si>
  <si>
    <t>Turma A</t>
  </si>
  <si>
    <t>Gabriel Silva</t>
  </si>
  <si>
    <t>Ana Santos</t>
  </si>
  <si>
    <t>Carla Souza</t>
  </si>
  <si>
    <t>Pedro Lima</t>
  </si>
  <si>
    <t>Juliana Rocha</t>
  </si>
  <si>
    <t>Fernanda Lima</t>
  </si>
  <si>
    <t>Carlos Silva</t>
  </si>
  <si>
    <t>João Costa</t>
  </si>
  <si>
    <t>Gabriel Rocha</t>
  </si>
  <si>
    <t>Maria Fernanda</t>
  </si>
  <si>
    <t>Mateus Alves</t>
  </si>
  <si>
    <t>Beatriz Costa</t>
  </si>
  <si>
    <t>Rafael Pereira</t>
  </si>
  <si>
    <t>Isabella Lima</t>
  </si>
  <si>
    <t>Victor Santos</t>
  </si>
  <si>
    <t>Turma B</t>
  </si>
  <si>
    <t>Mariana Silva</t>
  </si>
  <si>
    <t>Daniel Oliveira</t>
  </si>
  <si>
    <t>Luana Santos</t>
  </si>
  <si>
    <t>Thiago Almeida</t>
  </si>
  <si>
    <t>Juliana Silva</t>
  </si>
  <si>
    <t>Roberta Lima</t>
  </si>
  <si>
    <t>Paulo Henrique</t>
  </si>
  <si>
    <t>Aline Santos</t>
  </si>
  <si>
    <t>Felipe Oliveira</t>
  </si>
  <si>
    <t>Sabrina Souza</t>
  </si>
  <si>
    <t>Ricardo Lima</t>
  </si>
  <si>
    <t>Larissa Silva</t>
  </si>
  <si>
    <t>Leonardo Costa</t>
  </si>
  <si>
    <t>Vanessa Rocha</t>
  </si>
  <si>
    <t xml:space="preserve">TURMA </t>
  </si>
  <si>
    <t>SOMA DAS FALTAS</t>
  </si>
  <si>
    <t>Relação de Faltas</t>
  </si>
  <si>
    <t>Relação de Notas</t>
  </si>
  <si>
    <t>SOMA DAS NOTAS</t>
  </si>
  <si>
    <t xml:space="preserve">CRITÉRIO FALTAS </t>
  </si>
  <si>
    <t>Total</t>
  </si>
  <si>
    <t>Soma das notas de alunos com &gt; 5 faltas</t>
  </si>
  <si>
    <t>Relação de Presença</t>
  </si>
  <si>
    <t xml:space="preserve">CRITÉRIO NOTA </t>
  </si>
  <si>
    <t>Soma das presenças de alunos com &gt; 70 pontos</t>
  </si>
  <si>
    <t>MÉDIA DAS NOTAS</t>
  </si>
  <si>
    <t>MÉDIA DAS PRESENÇAS</t>
  </si>
  <si>
    <t>Média das notas de alunos com &lt; 5 faltas</t>
  </si>
  <si>
    <t>Média das presenças de alunos com &gt; 80 pontos</t>
  </si>
  <si>
    <t>NÚMERO DE ALUNOS</t>
  </si>
  <si>
    <t>Relação de Alunos com &gt; 8 Faltas</t>
  </si>
  <si>
    <t>Relação do número de alunos por turma</t>
  </si>
  <si>
    <t>Relação nº de alunos com nota &gt; 70</t>
  </si>
  <si>
    <t>Número de alunos com nota &gt; 70</t>
  </si>
  <si>
    <t>Número de alunos</t>
  </si>
  <si>
    <t>CRITÉRIO FALTA</t>
  </si>
  <si>
    <t>Relação de Alunos com &gt; 5 Faltas em Cada turma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</si>
</sst>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&quot;Faltas&quot;"/>
    <numFmt numFmtId="165" formatCode="#\ &quot;Pontos&quot;"/>
    <numFmt numFmtId="166" formatCode="#\ &quot;dias&quot;"/>
    <numFmt numFmtId="167" formatCode="#\ &quot;Dias&quot;"/>
    <numFmt numFmtId="168" formatCode="#\ &quot;Alunos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165" fontId="0" fillId="0" borderId="0" xfId="0" applyNumberFormat="1"/>
    <xf numFmtId="0" fontId="3" fillId="0" borderId="1" xfId="0" applyFont="1" applyBorder="1" applyAlignment="1">
      <alignment horizontal="right"/>
    </xf>
    <xf numFmtId="165" fontId="3" fillId="0" borderId="1" xfId="0" applyNumberFormat="1" applyFont="1" applyBorder="1"/>
    <xf numFmtId="167" fontId="0" fillId="0" borderId="0" xfId="0" applyNumberFormat="1"/>
    <xf numFmtId="165" fontId="3" fillId="3" borderId="1" xfId="0" applyNumberFormat="1" applyFont="1" applyFill="1" applyBorder="1"/>
    <xf numFmtId="167" fontId="3" fillId="3" borderId="1" xfId="0" applyNumberFormat="1" applyFont="1" applyFill="1" applyBorder="1"/>
    <xf numFmtId="166" fontId="3" fillId="3" borderId="1" xfId="0" applyNumberFormat="1" applyFont="1" applyFill="1" applyBorder="1"/>
    <xf numFmtId="168" fontId="3" fillId="3" borderId="1" xfId="0" applyNumberFormat="1" applyFont="1" applyFill="1" applyBorder="1"/>
    <xf numFmtId="164" fontId="3" fillId="3" borderId="1" xfId="0" applyNumberFormat="1" applyFont="1" applyFill="1" applyBorder="1"/>
    <xf numFmtId="164" fontId="3" fillId="0" borderId="1" xfId="0" applyNumberFormat="1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</cellXfs>
  <cellStyles count="1">
    <cellStyle name="Normal" xfId="0" builtinId="0"/>
  </cellStyles>
  <dxfs count="4">
    <dxf>
      <numFmt numFmtId="164" formatCode="#\ &quot;Faltas&quot;"/>
    </dxf>
    <dxf>
      <numFmt numFmtId="167" formatCode="#\ &quot;Dias&quot;"/>
    </dxf>
    <dxf>
      <numFmt numFmtId="165" formatCode="#\ &quot;Pontos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3</xdr:row>
      <xdr:rowOff>137160</xdr:rowOff>
    </xdr:from>
    <xdr:to>
      <xdr:col>21</xdr:col>
      <xdr:colOff>548640</xdr:colOff>
      <xdr:row>7</xdr:row>
      <xdr:rowOff>60960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3E9D5DE0-64C0-A768-1967-4B9B44526FAC}"/>
            </a:ext>
          </a:extLst>
        </xdr:cNvPr>
        <xdr:cNvSpPr/>
      </xdr:nvSpPr>
      <xdr:spPr>
        <a:xfrm>
          <a:off x="1424940" y="685800"/>
          <a:ext cx="11506200" cy="65532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>
              <a:solidFill>
                <a:schemeClr val="accent6">
                  <a:lumMod val="75000"/>
                </a:schemeClr>
              </a:solidFill>
            </a:rPr>
            <a:t>EXERCÍCIOS SOMASE(S),</a:t>
          </a:r>
          <a:r>
            <a:rPr lang="pt-BR" sz="2800" baseline="0">
              <a:solidFill>
                <a:schemeClr val="accent6">
                  <a:lumMod val="75000"/>
                </a:schemeClr>
              </a:solidFill>
            </a:rPr>
            <a:t> MÉDIASE(S) E CONT.SE(S)</a:t>
          </a:r>
          <a:endParaRPr lang="pt-BR" sz="28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106680</xdr:colOff>
      <xdr:row>8</xdr:row>
      <xdr:rowOff>53340</xdr:rowOff>
    </xdr:from>
    <xdr:to>
      <xdr:col>7</xdr:col>
      <xdr:colOff>281940</xdr:colOff>
      <xdr:row>17</xdr:row>
      <xdr:rowOff>152400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65901250-2AB0-753D-7816-D82A9D134A5C}"/>
            </a:ext>
          </a:extLst>
        </xdr:cNvPr>
        <xdr:cNvSpPr/>
      </xdr:nvSpPr>
      <xdr:spPr>
        <a:xfrm>
          <a:off x="106680" y="1516380"/>
          <a:ext cx="4023360" cy="17449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22860</xdr:colOff>
      <xdr:row>9</xdr:row>
      <xdr:rowOff>68580</xdr:rowOff>
    </xdr:from>
    <xdr:ext cx="3787140" cy="142494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9E3BA92-7D12-727A-CF51-6ADAA7CFD4D7}"/>
            </a:ext>
          </a:extLst>
        </xdr:cNvPr>
        <xdr:cNvSpPr txBox="1"/>
      </xdr:nvSpPr>
      <xdr:spPr>
        <a:xfrm>
          <a:off x="213360" y="1714500"/>
          <a:ext cx="3787140" cy="142494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b="0"/>
            <a:t>Exercício 1: SOMASE</a:t>
          </a:r>
        </a:p>
        <a:p>
          <a:endParaRPr lang="pt-BR" b="0"/>
        </a:p>
        <a:p>
          <a:r>
            <a:rPr lang="pt-BR" sz="1400" b="0"/>
            <a:t>A) Calcule a </a:t>
          </a:r>
          <a:r>
            <a:rPr lang="pt-BR" sz="1400" b="0">
              <a:solidFill>
                <a:schemeClr val="accent6">
                  <a:lumMod val="75000"/>
                </a:schemeClr>
              </a:solidFill>
            </a:rPr>
            <a:t>soma das notas </a:t>
          </a:r>
          <a:r>
            <a:rPr lang="pt-BR" sz="1400" b="0"/>
            <a:t>dos alunos que pertencem à "Turma A" e</a:t>
          </a:r>
          <a:r>
            <a:rPr lang="pt-BR" sz="1400" b="0" baseline="0"/>
            <a:t> "Turma B"</a:t>
          </a:r>
          <a:r>
            <a:rPr lang="pt-BR" sz="1400" b="0"/>
            <a:t>.</a:t>
          </a:r>
        </a:p>
        <a:p>
          <a:r>
            <a:rPr lang="pt-BR" sz="1400" b="0"/>
            <a:t>B) Calcule a </a:t>
          </a:r>
          <a:r>
            <a:rPr lang="pt-BR" sz="1400" b="0">
              <a:solidFill>
                <a:schemeClr val="accent6">
                  <a:lumMod val="75000"/>
                </a:schemeClr>
              </a:solidFill>
            </a:rPr>
            <a:t>soma das faltas </a:t>
          </a:r>
          <a:r>
            <a:rPr lang="pt-BR" sz="1400" b="0"/>
            <a:t>dos alunos que têm mais de 5 faltas</a:t>
          </a:r>
          <a:r>
            <a:rPr lang="pt-BR" sz="1400" b="0" baseline="0"/>
            <a:t> (independente da turma)</a:t>
          </a:r>
          <a:endParaRPr lang="pt-BR" sz="1400" b="0"/>
        </a:p>
        <a:p>
          <a:endParaRPr lang="pt-BR" sz="1100"/>
        </a:p>
      </xdr:txBody>
    </xdr:sp>
    <xdr:clientData/>
  </xdr:oneCellAnchor>
  <xdr:twoCellAnchor>
    <xdr:from>
      <xdr:col>8</xdr:col>
      <xdr:colOff>297180</xdr:colOff>
      <xdr:row>8</xdr:row>
      <xdr:rowOff>60960</xdr:rowOff>
    </xdr:from>
    <xdr:to>
      <xdr:col>15</xdr:col>
      <xdr:colOff>53340</xdr:colOff>
      <xdr:row>17</xdr:row>
      <xdr:rowOff>160020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121B05A-1604-435A-A151-5A04DCFEF3C5}"/>
            </a:ext>
          </a:extLst>
        </xdr:cNvPr>
        <xdr:cNvSpPr/>
      </xdr:nvSpPr>
      <xdr:spPr>
        <a:xfrm>
          <a:off x="4754880" y="1524000"/>
          <a:ext cx="4023360" cy="17449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251460</xdr:colOff>
      <xdr:row>8</xdr:row>
      <xdr:rowOff>60960</xdr:rowOff>
    </xdr:from>
    <xdr:to>
      <xdr:col>23</xdr:col>
      <xdr:colOff>99060</xdr:colOff>
      <xdr:row>17</xdr:row>
      <xdr:rowOff>160020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68B91808-F6E4-4073-AFCD-7D47BB038734}"/>
            </a:ext>
          </a:extLst>
        </xdr:cNvPr>
        <xdr:cNvSpPr/>
      </xdr:nvSpPr>
      <xdr:spPr>
        <a:xfrm>
          <a:off x="9585960" y="1524000"/>
          <a:ext cx="4023360" cy="17449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129540</xdr:colOff>
      <xdr:row>19</xdr:row>
      <xdr:rowOff>167640</xdr:rowOff>
    </xdr:from>
    <xdr:to>
      <xdr:col>7</xdr:col>
      <xdr:colOff>304800</xdr:colOff>
      <xdr:row>30</xdr:row>
      <xdr:rowOff>7620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3A31811-80D9-45B4-941C-03A4D49397E2}"/>
            </a:ext>
          </a:extLst>
        </xdr:cNvPr>
        <xdr:cNvSpPr/>
      </xdr:nvSpPr>
      <xdr:spPr>
        <a:xfrm>
          <a:off x="129540" y="3642360"/>
          <a:ext cx="4023360" cy="18516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350520</xdr:colOff>
      <xdr:row>19</xdr:row>
      <xdr:rowOff>152400</xdr:rowOff>
    </xdr:from>
    <xdr:to>
      <xdr:col>15</xdr:col>
      <xdr:colOff>106680</xdr:colOff>
      <xdr:row>30</xdr:row>
      <xdr:rowOff>45720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151FE9EA-A349-4FA8-9093-82CB223721F7}"/>
            </a:ext>
          </a:extLst>
        </xdr:cNvPr>
        <xdr:cNvSpPr/>
      </xdr:nvSpPr>
      <xdr:spPr>
        <a:xfrm>
          <a:off x="4808220" y="3627120"/>
          <a:ext cx="4023360" cy="19050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289560</xdr:colOff>
      <xdr:row>19</xdr:row>
      <xdr:rowOff>167640</xdr:rowOff>
    </xdr:from>
    <xdr:to>
      <xdr:col>23</xdr:col>
      <xdr:colOff>137160</xdr:colOff>
      <xdr:row>30</xdr:row>
      <xdr:rowOff>7620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93FB905A-35CC-41A7-BF4C-865E44ECCA19}"/>
            </a:ext>
          </a:extLst>
        </xdr:cNvPr>
        <xdr:cNvSpPr/>
      </xdr:nvSpPr>
      <xdr:spPr>
        <a:xfrm>
          <a:off x="9624060" y="3642360"/>
          <a:ext cx="4023360" cy="18516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7620</xdr:colOff>
      <xdr:row>20</xdr:row>
      <xdr:rowOff>121920</xdr:rowOff>
    </xdr:from>
    <xdr:ext cx="3810000" cy="161544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DA1F7BE7-86F6-4C7D-A915-AD454FCAE547}"/>
            </a:ext>
          </a:extLst>
        </xdr:cNvPr>
        <xdr:cNvSpPr txBox="1"/>
      </xdr:nvSpPr>
      <xdr:spPr>
        <a:xfrm>
          <a:off x="198120" y="3779520"/>
          <a:ext cx="3810000" cy="161544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b="0"/>
            <a:t>Exercício 2: SOMASES</a:t>
          </a:r>
        </a:p>
        <a:p>
          <a:endParaRPr lang="pt-BR" b="0"/>
        </a:p>
        <a:p>
          <a:r>
            <a:rPr lang="pt-BR" sz="1400" b="0"/>
            <a:t>A) Calcule </a:t>
          </a:r>
          <a:r>
            <a:rPr lang="pt-BR" sz="1400" b="0">
              <a:solidFill>
                <a:schemeClr val="accent6">
                  <a:lumMod val="75000"/>
                </a:schemeClr>
              </a:solidFill>
            </a:rPr>
            <a:t>a soma das notas </a:t>
          </a:r>
          <a:r>
            <a:rPr lang="pt-BR" sz="1400" b="0"/>
            <a:t>dos alunos da "Turma B" que </a:t>
          </a:r>
          <a:r>
            <a:rPr lang="pt-BR" sz="1400" b="0">
              <a:solidFill>
                <a:schemeClr val="tx1"/>
              </a:solidFill>
              <a:latin typeface="+mn-lt"/>
              <a:ea typeface="+mn-ea"/>
              <a:cs typeface="+mn-cs"/>
            </a:rPr>
            <a:t>têm</a:t>
          </a:r>
          <a:r>
            <a:rPr lang="pt-BR" sz="1400" b="0"/>
            <a:t> mais de 5 faltas.</a:t>
          </a:r>
        </a:p>
        <a:p>
          <a:r>
            <a:rPr lang="pt-BR" sz="1400" b="0"/>
            <a:t>B)</a:t>
          </a:r>
          <a:r>
            <a:rPr lang="pt-BR" sz="1400" b="0" baseline="0"/>
            <a:t> </a:t>
          </a:r>
          <a:r>
            <a:rPr lang="pt-BR" sz="1400" b="0"/>
            <a:t>Calcule a </a:t>
          </a:r>
          <a:r>
            <a:rPr lang="pt-BR" sz="1400" b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soma</a:t>
          </a:r>
          <a:r>
            <a:rPr lang="pt-BR" sz="1400" b="0">
              <a:solidFill>
                <a:schemeClr val="accent6">
                  <a:lumMod val="75000"/>
                </a:schemeClr>
              </a:solidFill>
            </a:rPr>
            <a:t> das presenças </a:t>
          </a:r>
          <a:r>
            <a:rPr lang="pt-BR" sz="1400" b="0"/>
            <a:t>dos alunos da "Turma A" e</a:t>
          </a:r>
          <a:r>
            <a:rPr lang="pt-BR" sz="1400" b="0" baseline="0"/>
            <a:t> "Turma B" </a:t>
          </a:r>
          <a:r>
            <a:rPr lang="pt-BR" sz="1400" b="0"/>
            <a:t>que têm nota maior que 70.</a:t>
          </a:r>
        </a:p>
        <a:p>
          <a:endParaRPr lang="pt-BR" sz="1100"/>
        </a:p>
      </xdr:txBody>
    </xdr:sp>
    <xdr:clientData/>
  </xdr:oneCellAnchor>
  <xdr:oneCellAnchor>
    <xdr:from>
      <xdr:col>8</xdr:col>
      <xdr:colOff>396240</xdr:colOff>
      <xdr:row>9</xdr:row>
      <xdr:rowOff>53340</xdr:rowOff>
    </xdr:from>
    <xdr:ext cx="3787140" cy="142494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2B9E7C7B-59B0-44B1-8F36-77BCBF87DDB1}"/>
            </a:ext>
          </a:extLst>
        </xdr:cNvPr>
        <xdr:cNvSpPr txBox="1"/>
      </xdr:nvSpPr>
      <xdr:spPr>
        <a:xfrm>
          <a:off x="4853940" y="1699260"/>
          <a:ext cx="3787140" cy="142494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b="0"/>
            <a:t>Exercício 1:</a:t>
          </a:r>
          <a:r>
            <a:rPr lang="pt-BR" sz="1400" b="0" baseline="0"/>
            <a:t> MÉDIA</a:t>
          </a:r>
          <a:r>
            <a:rPr lang="pt-BR" sz="1400" b="0"/>
            <a:t>SE</a:t>
          </a:r>
        </a:p>
        <a:p>
          <a:endParaRPr lang="pt-BR" b="0"/>
        </a:p>
        <a:p>
          <a:r>
            <a:rPr lang="pt-BR" sz="1400" b="0"/>
            <a:t>A) Calcule </a:t>
          </a:r>
          <a:r>
            <a:rPr lang="pt-BR" sz="1400" b="0">
              <a:solidFill>
                <a:schemeClr val="accent6">
                  <a:lumMod val="75000"/>
                </a:schemeClr>
              </a:solidFill>
            </a:rPr>
            <a:t>a média das notas </a:t>
          </a:r>
          <a:r>
            <a:rPr lang="pt-BR" sz="1400" b="0"/>
            <a:t>dos alunos que pertencem à "Turma A" e "Turma B". </a:t>
          </a:r>
        </a:p>
        <a:p>
          <a:r>
            <a:rPr lang="pt-BR" sz="1400" b="0"/>
            <a:t>B) Calcule </a:t>
          </a:r>
          <a:r>
            <a:rPr lang="pt-BR" sz="1400" b="0">
              <a:solidFill>
                <a:schemeClr val="accent6">
                  <a:lumMod val="75000"/>
                </a:schemeClr>
              </a:solidFill>
            </a:rPr>
            <a:t>a média das presenças </a:t>
          </a:r>
          <a:r>
            <a:rPr lang="pt-BR" sz="1400" b="0"/>
            <a:t>dos alunos que têm mais de 7 faltas</a:t>
          </a:r>
          <a:r>
            <a:rPr lang="pt-BR" sz="1400" b="0" baseline="0"/>
            <a:t> (independente da turma)</a:t>
          </a:r>
          <a:endParaRPr lang="pt-BR" sz="1400" b="0"/>
        </a:p>
        <a:p>
          <a:endParaRPr lang="pt-BR" sz="1100"/>
        </a:p>
      </xdr:txBody>
    </xdr:sp>
    <xdr:clientData/>
  </xdr:oneCellAnchor>
  <xdr:oneCellAnchor>
    <xdr:from>
      <xdr:col>8</xdr:col>
      <xdr:colOff>434340</xdr:colOff>
      <xdr:row>20</xdr:row>
      <xdr:rowOff>144780</xdr:rowOff>
    </xdr:from>
    <xdr:ext cx="3893820" cy="156972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C0006E51-5B1B-4A23-AC85-C39D2A69C416}"/>
            </a:ext>
          </a:extLst>
        </xdr:cNvPr>
        <xdr:cNvSpPr txBox="1"/>
      </xdr:nvSpPr>
      <xdr:spPr>
        <a:xfrm>
          <a:off x="4892040" y="3802380"/>
          <a:ext cx="3893820" cy="156972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b="0"/>
            <a:t>Exercício 2:</a:t>
          </a:r>
          <a:r>
            <a:rPr lang="pt-BR" sz="1400" b="0" baseline="0"/>
            <a:t> MÉDIA</a:t>
          </a:r>
          <a:r>
            <a:rPr lang="pt-BR" sz="1400" b="0"/>
            <a:t>SES</a:t>
          </a:r>
        </a:p>
        <a:p>
          <a:endParaRPr lang="pt-BR" b="0"/>
        </a:p>
        <a:p>
          <a:r>
            <a:rPr lang="pt-BR" sz="1400" b="0"/>
            <a:t>A) Calcule a </a:t>
          </a:r>
          <a:r>
            <a:rPr lang="pt-BR" sz="1400" b="0">
              <a:solidFill>
                <a:schemeClr val="accent6">
                  <a:lumMod val="75000"/>
                </a:schemeClr>
              </a:solidFill>
            </a:rPr>
            <a:t>média das notas </a:t>
          </a:r>
          <a:r>
            <a:rPr lang="pt-BR" sz="1400" b="0"/>
            <a:t>dos alunos da "Turma A" e "Turma B" que têm menos de 5 faltas. </a:t>
          </a:r>
        </a:p>
        <a:p>
          <a:r>
            <a:rPr lang="pt-BR" sz="1400" b="0"/>
            <a:t>B) Calcule a </a:t>
          </a:r>
          <a:r>
            <a:rPr lang="pt-BR" sz="1400" b="0">
              <a:solidFill>
                <a:schemeClr val="accent6">
                  <a:lumMod val="75000"/>
                </a:schemeClr>
              </a:solidFill>
            </a:rPr>
            <a:t>média das presenças </a:t>
          </a:r>
          <a:r>
            <a:rPr lang="pt-BR" sz="1400" b="0"/>
            <a:t>dos alunos que têm nota maior que 80 e pertencem às turmas "A"</a:t>
          </a:r>
          <a:r>
            <a:rPr lang="pt-BR" sz="1400" b="0" baseline="0"/>
            <a:t> e "B"</a:t>
          </a:r>
          <a:endParaRPr lang="pt-BR" sz="1100"/>
        </a:p>
      </xdr:txBody>
    </xdr:sp>
    <xdr:clientData/>
  </xdr:oneCellAnchor>
  <xdr:oneCellAnchor>
    <xdr:from>
      <xdr:col>16</xdr:col>
      <xdr:colOff>373380</xdr:colOff>
      <xdr:row>9</xdr:row>
      <xdr:rowOff>30480</xdr:rowOff>
    </xdr:from>
    <xdr:ext cx="3787140" cy="142494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F2F275F-DD1A-4B02-AAAB-9A6D2EABBA97}"/>
            </a:ext>
          </a:extLst>
        </xdr:cNvPr>
        <xdr:cNvSpPr txBox="1"/>
      </xdr:nvSpPr>
      <xdr:spPr>
        <a:xfrm>
          <a:off x="9707880" y="1676400"/>
          <a:ext cx="3787140" cy="142494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b="0"/>
            <a:t>Exercício 1:</a:t>
          </a:r>
          <a:r>
            <a:rPr lang="pt-BR" sz="1400" b="0" baseline="0"/>
            <a:t> CONT.</a:t>
          </a:r>
          <a:r>
            <a:rPr lang="pt-BR" sz="1400" b="0"/>
            <a:t>SE</a:t>
          </a:r>
        </a:p>
        <a:p>
          <a:endParaRPr lang="pt-BR" b="0"/>
        </a:p>
        <a:p>
          <a:r>
            <a:rPr lang="pt-BR" sz="1400" b="0"/>
            <a:t>A) Conte o </a:t>
          </a:r>
          <a:r>
            <a:rPr lang="pt-BR" sz="1400" b="0">
              <a:solidFill>
                <a:schemeClr val="accent6">
                  <a:lumMod val="75000"/>
                </a:schemeClr>
              </a:solidFill>
            </a:rPr>
            <a:t>número de alunos </a:t>
          </a:r>
          <a:r>
            <a:rPr lang="pt-BR" sz="1400" b="0"/>
            <a:t>que estão na "Turma A" e "Turma</a:t>
          </a:r>
          <a:r>
            <a:rPr lang="pt-BR" sz="1400" b="0" baseline="0"/>
            <a:t> B"</a:t>
          </a:r>
          <a:r>
            <a:rPr lang="pt-BR" sz="1400" b="0"/>
            <a:t>. </a:t>
          </a:r>
        </a:p>
        <a:p>
          <a:r>
            <a:rPr lang="pt-BR" sz="1400" b="0"/>
            <a:t>B)</a:t>
          </a:r>
          <a:r>
            <a:rPr lang="pt-BR" sz="1400" b="0" baseline="0"/>
            <a:t> </a:t>
          </a:r>
          <a:r>
            <a:rPr lang="pt-BR" sz="1400" b="0"/>
            <a:t>Conte o </a:t>
          </a:r>
          <a:r>
            <a:rPr lang="pt-BR" sz="1400" b="0">
              <a:solidFill>
                <a:schemeClr val="accent6">
                  <a:lumMod val="75000"/>
                </a:schemeClr>
              </a:solidFill>
            </a:rPr>
            <a:t>número de alunos </a:t>
          </a:r>
          <a:r>
            <a:rPr lang="pt-BR" sz="1400" b="0"/>
            <a:t>que têm mais de 8 faltas</a:t>
          </a:r>
          <a:r>
            <a:rPr lang="pt-BR" sz="1400" b="0" baseline="0"/>
            <a:t> (independente da turma)</a:t>
          </a:r>
          <a:endParaRPr lang="pt-BR" sz="1100"/>
        </a:p>
      </xdr:txBody>
    </xdr:sp>
    <xdr:clientData/>
  </xdr:oneCellAnchor>
  <xdr:oneCellAnchor>
    <xdr:from>
      <xdr:col>16</xdr:col>
      <xdr:colOff>403860</xdr:colOff>
      <xdr:row>20</xdr:row>
      <xdr:rowOff>175260</xdr:rowOff>
    </xdr:from>
    <xdr:ext cx="3787140" cy="142494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1A6BF937-8F1F-4598-AD79-9642545D2632}"/>
            </a:ext>
          </a:extLst>
        </xdr:cNvPr>
        <xdr:cNvSpPr txBox="1"/>
      </xdr:nvSpPr>
      <xdr:spPr>
        <a:xfrm>
          <a:off x="9738360" y="3832860"/>
          <a:ext cx="3787140" cy="142494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b="0"/>
            <a:t>Exercício 2:</a:t>
          </a:r>
          <a:r>
            <a:rPr lang="pt-BR" sz="1400" b="0" baseline="0"/>
            <a:t> CONT.</a:t>
          </a:r>
          <a:r>
            <a:rPr lang="pt-BR" sz="1400" b="0"/>
            <a:t>SES</a:t>
          </a:r>
        </a:p>
        <a:p>
          <a:endParaRPr lang="pt-BR" b="0"/>
        </a:p>
        <a:p>
          <a:r>
            <a:rPr lang="pt-BR" sz="1400" b="0"/>
            <a:t>A) Conte o </a:t>
          </a:r>
          <a:r>
            <a:rPr lang="pt-BR" sz="1400" b="0">
              <a:solidFill>
                <a:schemeClr val="accent6">
                  <a:lumMod val="75000"/>
                </a:schemeClr>
              </a:solidFill>
            </a:rPr>
            <a:t>número de alunos </a:t>
          </a:r>
          <a:r>
            <a:rPr lang="pt-BR" sz="1400" b="0"/>
            <a:t>da "Turma A" e "Turma</a:t>
          </a:r>
          <a:r>
            <a:rPr lang="pt-BR" sz="1400" b="0" baseline="0"/>
            <a:t> B"</a:t>
          </a:r>
          <a:r>
            <a:rPr lang="pt-BR" sz="1400" b="0"/>
            <a:t> que têm nota maior que 70. </a:t>
          </a:r>
        </a:p>
        <a:p>
          <a:r>
            <a:rPr lang="pt-BR" sz="1400" b="0"/>
            <a:t>B)</a:t>
          </a:r>
          <a:r>
            <a:rPr lang="pt-BR" sz="1400" b="0" baseline="0"/>
            <a:t> </a:t>
          </a:r>
          <a:r>
            <a:rPr lang="pt-BR" sz="1400" b="0"/>
            <a:t>Conte o </a:t>
          </a:r>
          <a:r>
            <a:rPr lang="pt-BR" sz="1400" b="0">
              <a:solidFill>
                <a:schemeClr val="accent6">
                  <a:lumMod val="75000"/>
                </a:schemeClr>
              </a:solidFill>
            </a:rPr>
            <a:t>número de alunos </a:t>
          </a:r>
          <a:r>
            <a:rPr lang="pt-BR" sz="1400" b="0"/>
            <a:t>que têm menos de 5 faltas e estão em</a:t>
          </a:r>
          <a:r>
            <a:rPr lang="pt-BR" sz="1400" b="0" baseline="0"/>
            <a:t> cada uma das turmas.</a:t>
          </a:r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586740</xdr:colOff>
      <xdr:row>2</xdr:row>
      <xdr:rowOff>53340</xdr:rowOff>
    </xdr:from>
    <xdr:to>
      <xdr:col>13</xdr:col>
      <xdr:colOff>286482</xdr:colOff>
      <xdr:row>9</xdr:row>
      <xdr:rowOff>220980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E6CBA3-9BE0-8834-C45D-B01D73CA25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4194"/>
        <a:stretch/>
      </xdr:blipFill>
      <xdr:spPr>
        <a:xfrm>
          <a:off x="9715500" y="419100"/>
          <a:ext cx="3966942" cy="1805940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</xdr:colOff>
      <xdr:row>10</xdr:row>
      <xdr:rowOff>48330</xdr:rowOff>
    </xdr:from>
    <xdr:to>
      <xdr:col>13</xdr:col>
      <xdr:colOff>312420</xdr:colOff>
      <xdr:row>20</xdr:row>
      <xdr:rowOff>12456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50132BC-D077-4716-9FA0-A58C325FD9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69" t="50127" r="-1469" b="178"/>
        <a:stretch/>
      </xdr:blipFill>
      <xdr:spPr>
        <a:xfrm>
          <a:off x="9791700" y="2326710"/>
          <a:ext cx="3916680" cy="2006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362423</xdr:colOff>
      <xdr:row>1</xdr:row>
      <xdr:rowOff>144780</xdr:rowOff>
    </xdr:from>
    <xdr:to>
      <xdr:col>13</xdr:col>
      <xdr:colOff>553675</xdr:colOff>
      <xdr:row>10</xdr:row>
      <xdr:rowOff>167640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A017A17-A158-ED5A-FABA-6ED924F44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91183" y="327660"/>
          <a:ext cx="4458452" cy="2118360"/>
        </a:xfrm>
        <a:prstGeom prst="rect">
          <a:avLst/>
        </a:prstGeom>
      </xdr:spPr>
    </xdr:pic>
    <xdr:clientData/>
  </xdr:twoCellAnchor>
  <xdr:twoCellAnchor editAs="oneCell">
    <xdr:from>
      <xdr:col>6</xdr:col>
      <xdr:colOff>537288</xdr:colOff>
      <xdr:row>11</xdr:row>
      <xdr:rowOff>144780</xdr:rowOff>
    </xdr:from>
    <xdr:to>
      <xdr:col>14</xdr:col>
      <xdr:colOff>4739</xdr:colOff>
      <xdr:row>23</xdr:row>
      <xdr:rowOff>5377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F72AA70-C21B-125A-9E3E-C1C99387C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66048" y="2659380"/>
          <a:ext cx="4344251" cy="22151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489584</xdr:colOff>
      <xdr:row>3</xdr:row>
      <xdr:rowOff>38100</xdr:rowOff>
    </xdr:from>
    <xdr:to>
      <xdr:col>13</xdr:col>
      <xdr:colOff>599676</xdr:colOff>
      <xdr:row>22</xdr:row>
      <xdr:rowOff>53340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7DD7CD9-2F52-BEAE-1483-15F1E82D9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3104" y="594360"/>
          <a:ext cx="4377292" cy="41452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F1F81-33D3-444F-9AB6-654F3524E937}" name="tbl_alunos" displayName="tbl_alunos" ref="A1:E32" totalsRowCount="1" headerRowDxfId="3">
  <autoFilter ref="A1:E31" xr:uid="{DB6F1F81-33D3-444F-9AB6-654F3524E937}">
    <filterColumn colId="1">
      <customFilters>
        <customFilter operator="greaterThan" val="70"/>
      </customFilters>
    </filterColumn>
    <filterColumn colId="2">
      <filters>
        <filter val="Turma A"/>
      </filters>
    </filterColumn>
  </autoFilter>
  <tableColumns count="5">
    <tableColumn id="1" xr3:uid="{EA546EBD-146D-47D4-92A9-A5E9ACF363F5}" name="ALUNO" totalsRowLabel="Total"/>
    <tableColumn id="2" xr3:uid="{8E72958E-6DD8-4144-8AF6-42B72EAD632E}" name="NOTA" totalsRowFunction="sum" totalsRowDxfId="2"/>
    <tableColumn id="3" xr3:uid="{C4483A10-D695-4666-A5CF-44830B3A757F}" name="TURMA" totalsRowFunction="count"/>
    <tableColumn id="4" xr3:uid="{EAE406A5-537C-4CC4-B3BA-C71FF6392465}" name="PRESENÇAS" totalsRowFunction="sum" totalsRowDxfId="1"/>
    <tableColumn id="5" xr3:uid="{26E869EC-55A9-4917-AF3C-92312ABD9CFA}" name="FALTAS" totalsRowFunction="count" totalsRow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DEED-98E6-4ECA-9DCF-3FBC39C992DC}">
  <sheetPr>
    <tabColor rgb="FFFFFF00"/>
  </sheetPr>
  <dimension ref="A1"/>
  <sheetViews>
    <sheetView showGridLines="0" topLeftCell="A4" workbookViewId="0">
      <selection activeCell="O14" sqref="O14"/>
    </sheetView>
  </sheetViews>
  <sheetFormatPr defaultRowHeight="14.4" x14ac:dyDescent="0.3"/>
  <cols>
    <col min="1" max="1" width="2.77734375" customWidth="1"/>
    <col min="23" max="23" width="7.554687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32" sqref="E32"/>
    </sheetView>
  </sheetViews>
  <sheetFormatPr defaultRowHeight="14.4" x14ac:dyDescent="0.3"/>
  <cols>
    <col min="1" max="1" width="17.33203125" customWidth="1"/>
    <col min="2" max="2" width="16.88671875" customWidth="1"/>
    <col min="3" max="3" width="19.33203125" customWidth="1"/>
    <col min="4" max="4" width="17.109375" customWidth="1"/>
    <col min="5" max="5" width="17.77734375" customWidth="1"/>
  </cols>
  <sheetData>
    <row r="1" spans="1:5" s="1" customFormat="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idden="1" x14ac:dyDescent="0.3">
      <c r="A2" t="s">
        <v>5</v>
      </c>
      <c r="B2">
        <v>70</v>
      </c>
      <c r="C2" t="s">
        <v>6</v>
      </c>
      <c r="D2">
        <v>19</v>
      </c>
      <c r="E2">
        <v>0</v>
      </c>
    </row>
    <row r="3" spans="1:5" hidden="1" x14ac:dyDescent="0.3">
      <c r="A3" t="s">
        <v>7</v>
      </c>
      <c r="B3">
        <v>68</v>
      </c>
      <c r="C3" t="s">
        <v>6</v>
      </c>
      <c r="D3">
        <v>21</v>
      </c>
      <c r="E3">
        <v>4</v>
      </c>
    </row>
    <row r="4" spans="1:5" x14ac:dyDescent="0.3">
      <c r="A4" t="s">
        <v>8</v>
      </c>
      <c r="B4">
        <v>95</v>
      </c>
      <c r="C4" t="s">
        <v>6</v>
      </c>
      <c r="D4">
        <v>24</v>
      </c>
      <c r="E4">
        <v>9</v>
      </c>
    </row>
    <row r="5" spans="1:5" x14ac:dyDescent="0.3">
      <c r="A5" t="s">
        <v>9</v>
      </c>
      <c r="B5">
        <v>72</v>
      </c>
      <c r="C5" t="s">
        <v>6</v>
      </c>
      <c r="D5">
        <v>12</v>
      </c>
      <c r="E5">
        <v>6</v>
      </c>
    </row>
    <row r="6" spans="1:5" x14ac:dyDescent="0.3">
      <c r="A6" t="s">
        <v>10</v>
      </c>
      <c r="B6">
        <v>98</v>
      </c>
      <c r="C6" t="s">
        <v>6</v>
      </c>
      <c r="D6">
        <v>14</v>
      </c>
      <c r="E6">
        <v>2</v>
      </c>
    </row>
    <row r="7" spans="1:5" hidden="1" x14ac:dyDescent="0.3">
      <c r="A7" t="s">
        <v>11</v>
      </c>
      <c r="B7">
        <v>62</v>
      </c>
      <c r="C7" t="s">
        <v>6</v>
      </c>
      <c r="D7">
        <v>10</v>
      </c>
      <c r="E7">
        <v>3</v>
      </c>
    </row>
    <row r="8" spans="1:5" x14ac:dyDescent="0.3">
      <c r="A8" t="s">
        <v>12</v>
      </c>
      <c r="B8">
        <v>76</v>
      </c>
      <c r="C8" t="s">
        <v>6</v>
      </c>
      <c r="D8">
        <v>14</v>
      </c>
      <c r="E8">
        <v>2</v>
      </c>
    </row>
    <row r="9" spans="1:5" x14ac:dyDescent="0.3">
      <c r="A9" t="s">
        <v>13</v>
      </c>
      <c r="B9">
        <v>74</v>
      </c>
      <c r="C9" t="s">
        <v>6</v>
      </c>
      <c r="D9">
        <v>15</v>
      </c>
      <c r="E9">
        <v>8</v>
      </c>
    </row>
    <row r="10" spans="1:5" x14ac:dyDescent="0.3">
      <c r="A10" t="s">
        <v>14</v>
      </c>
      <c r="B10">
        <v>97</v>
      </c>
      <c r="C10" t="s">
        <v>6</v>
      </c>
      <c r="D10">
        <v>21</v>
      </c>
      <c r="E10">
        <v>8</v>
      </c>
    </row>
    <row r="11" spans="1:5" x14ac:dyDescent="0.3">
      <c r="A11" t="s">
        <v>15</v>
      </c>
      <c r="B11">
        <v>98</v>
      </c>
      <c r="C11" t="s">
        <v>6</v>
      </c>
      <c r="D11">
        <v>22</v>
      </c>
      <c r="E11">
        <v>4</v>
      </c>
    </row>
    <row r="12" spans="1:5" x14ac:dyDescent="0.3">
      <c r="A12" t="s">
        <v>16</v>
      </c>
      <c r="B12">
        <v>100</v>
      </c>
      <c r="C12" t="s">
        <v>6</v>
      </c>
      <c r="D12">
        <v>17</v>
      </c>
      <c r="E12">
        <v>3</v>
      </c>
    </row>
    <row r="13" spans="1:5" x14ac:dyDescent="0.3">
      <c r="A13" t="s">
        <v>17</v>
      </c>
      <c r="B13">
        <v>84</v>
      </c>
      <c r="C13" t="s">
        <v>6</v>
      </c>
      <c r="D13">
        <v>18</v>
      </c>
      <c r="E13">
        <v>8</v>
      </c>
    </row>
    <row r="14" spans="1:5" x14ac:dyDescent="0.3">
      <c r="A14" t="s">
        <v>18</v>
      </c>
      <c r="B14">
        <v>98</v>
      </c>
      <c r="C14" t="s">
        <v>6</v>
      </c>
      <c r="D14">
        <v>10</v>
      </c>
      <c r="E14">
        <v>5</v>
      </c>
    </row>
    <row r="15" spans="1:5" hidden="1" x14ac:dyDescent="0.3">
      <c r="A15" t="s">
        <v>19</v>
      </c>
      <c r="B15">
        <v>62</v>
      </c>
      <c r="C15" t="s">
        <v>6</v>
      </c>
      <c r="D15">
        <v>17</v>
      </c>
      <c r="E15">
        <v>9</v>
      </c>
    </row>
    <row r="16" spans="1:5" hidden="1" x14ac:dyDescent="0.3">
      <c r="A16" t="s">
        <v>20</v>
      </c>
      <c r="B16">
        <v>70</v>
      </c>
      <c r="C16" t="s">
        <v>6</v>
      </c>
      <c r="D16">
        <v>18</v>
      </c>
      <c r="E16">
        <v>1</v>
      </c>
    </row>
    <row r="17" spans="1:5" hidden="1" x14ac:dyDescent="0.3">
      <c r="A17" t="s">
        <v>21</v>
      </c>
      <c r="B17">
        <v>85</v>
      </c>
      <c r="C17" t="s">
        <v>22</v>
      </c>
      <c r="D17">
        <v>13</v>
      </c>
      <c r="E17">
        <v>8</v>
      </c>
    </row>
    <row r="18" spans="1:5" hidden="1" x14ac:dyDescent="0.3">
      <c r="A18" t="s">
        <v>23</v>
      </c>
      <c r="B18">
        <v>74</v>
      </c>
      <c r="C18" t="s">
        <v>22</v>
      </c>
      <c r="D18">
        <v>17</v>
      </c>
      <c r="E18">
        <v>8</v>
      </c>
    </row>
    <row r="19" spans="1:5" hidden="1" x14ac:dyDescent="0.3">
      <c r="A19" t="s">
        <v>24</v>
      </c>
      <c r="B19">
        <v>70</v>
      </c>
      <c r="C19" t="s">
        <v>22</v>
      </c>
      <c r="D19">
        <v>18</v>
      </c>
      <c r="E19">
        <v>7</v>
      </c>
    </row>
    <row r="20" spans="1:5" hidden="1" x14ac:dyDescent="0.3">
      <c r="A20" t="s">
        <v>25</v>
      </c>
      <c r="B20">
        <v>86</v>
      </c>
      <c r="C20" t="s">
        <v>22</v>
      </c>
      <c r="D20">
        <v>19</v>
      </c>
      <c r="E20">
        <v>2</v>
      </c>
    </row>
    <row r="21" spans="1:5" hidden="1" x14ac:dyDescent="0.3">
      <c r="A21" t="s">
        <v>26</v>
      </c>
      <c r="B21">
        <v>66</v>
      </c>
      <c r="C21" t="s">
        <v>22</v>
      </c>
      <c r="D21">
        <v>18</v>
      </c>
      <c r="E21">
        <v>4</v>
      </c>
    </row>
    <row r="22" spans="1:5" hidden="1" x14ac:dyDescent="0.3">
      <c r="A22" t="s">
        <v>27</v>
      </c>
      <c r="B22">
        <v>67</v>
      </c>
      <c r="C22" t="s">
        <v>22</v>
      </c>
      <c r="D22">
        <v>18</v>
      </c>
      <c r="E22">
        <v>6</v>
      </c>
    </row>
    <row r="23" spans="1:5" hidden="1" x14ac:dyDescent="0.3">
      <c r="A23" t="s">
        <v>28</v>
      </c>
      <c r="B23">
        <v>79</v>
      </c>
      <c r="C23" t="s">
        <v>22</v>
      </c>
      <c r="D23">
        <v>12</v>
      </c>
      <c r="E23">
        <v>10</v>
      </c>
    </row>
    <row r="24" spans="1:5" hidden="1" x14ac:dyDescent="0.3">
      <c r="A24" t="s">
        <v>29</v>
      </c>
      <c r="B24">
        <v>97</v>
      </c>
      <c r="C24" t="s">
        <v>22</v>
      </c>
      <c r="D24">
        <v>21</v>
      </c>
      <c r="E24">
        <v>5</v>
      </c>
    </row>
    <row r="25" spans="1:5" hidden="1" x14ac:dyDescent="0.3">
      <c r="A25" t="s">
        <v>30</v>
      </c>
      <c r="B25">
        <v>80</v>
      </c>
      <c r="C25" t="s">
        <v>22</v>
      </c>
      <c r="D25">
        <v>12</v>
      </c>
      <c r="E25">
        <v>9</v>
      </c>
    </row>
    <row r="26" spans="1:5" hidden="1" x14ac:dyDescent="0.3">
      <c r="A26" t="s">
        <v>31</v>
      </c>
      <c r="B26">
        <v>81</v>
      </c>
      <c r="C26" t="s">
        <v>22</v>
      </c>
      <c r="D26">
        <v>13</v>
      </c>
      <c r="E26">
        <v>1</v>
      </c>
    </row>
    <row r="27" spans="1:5" hidden="1" x14ac:dyDescent="0.3">
      <c r="A27" t="s">
        <v>32</v>
      </c>
      <c r="B27">
        <v>90</v>
      </c>
      <c r="C27" t="s">
        <v>22</v>
      </c>
      <c r="D27">
        <v>21</v>
      </c>
      <c r="E27">
        <v>7</v>
      </c>
    </row>
    <row r="28" spans="1:5" hidden="1" x14ac:dyDescent="0.3">
      <c r="A28" t="s">
        <v>33</v>
      </c>
      <c r="B28">
        <v>85</v>
      </c>
      <c r="C28" t="s">
        <v>22</v>
      </c>
      <c r="D28">
        <v>19</v>
      </c>
      <c r="E28">
        <v>9</v>
      </c>
    </row>
    <row r="29" spans="1:5" hidden="1" x14ac:dyDescent="0.3">
      <c r="A29" t="s">
        <v>34</v>
      </c>
      <c r="B29">
        <v>100</v>
      </c>
      <c r="C29" t="s">
        <v>22</v>
      </c>
      <c r="D29">
        <v>18</v>
      </c>
      <c r="E29">
        <v>2</v>
      </c>
    </row>
    <row r="30" spans="1:5" hidden="1" x14ac:dyDescent="0.3">
      <c r="A30" t="s">
        <v>35</v>
      </c>
      <c r="B30">
        <v>99</v>
      </c>
      <c r="C30" t="s">
        <v>22</v>
      </c>
      <c r="D30">
        <v>20</v>
      </c>
      <c r="E30">
        <v>8</v>
      </c>
    </row>
    <row r="31" spans="1:5" hidden="1" x14ac:dyDescent="0.3">
      <c r="A31" t="s">
        <v>36</v>
      </c>
      <c r="B31">
        <v>99</v>
      </c>
      <c r="C31" t="s">
        <v>22</v>
      </c>
      <c r="D31">
        <v>12</v>
      </c>
      <c r="E31">
        <v>8</v>
      </c>
    </row>
    <row r="32" spans="1:5" x14ac:dyDescent="0.3">
      <c r="A32" t="s">
        <v>43</v>
      </c>
      <c r="B32" s="5">
        <f>SUBTOTAL(109,tbl_alunos[NOTA])</f>
        <v>892</v>
      </c>
      <c r="C32">
        <f>SUBTOTAL(103,tbl_alunos[TURMA])</f>
        <v>10</v>
      </c>
      <c r="D32" s="8">
        <f>SUBTOTAL(109,tbl_alunos[PRESENÇAS])</f>
        <v>167</v>
      </c>
      <c r="E32">
        <f>SUBTOTAL(103,tbl_alunos[FALTAS])</f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D0AB-B1B1-46A7-B753-9712725612E0}">
  <dimension ref="B1:F14"/>
  <sheetViews>
    <sheetView workbookViewId="0">
      <selection activeCell="F12" sqref="F12"/>
    </sheetView>
  </sheetViews>
  <sheetFormatPr defaultRowHeight="14.4" x14ac:dyDescent="0.3"/>
  <cols>
    <col min="1" max="1" width="6.109375" customWidth="1"/>
    <col min="2" max="2" width="25.77734375" customWidth="1"/>
    <col min="3" max="3" width="27" customWidth="1"/>
    <col min="4" max="4" width="6.109375" customWidth="1"/>
    <col min="5" max="5" width="50" customWidth="1"/>
    <col min="6" max="6" width="18.109375" customWidth="1"/>
  </cols>
  <sheetData>
    <row r="1" spans="2:6" s="1" customFormat="1" x14ac:dyDescent="0.3"/>
    <row r="3" spans="2:6" ht="15" thickBot="1" x14ac:dyDescent="0.35"/>
    <row r="4" spans="2:6" ht="21.6" thickBot="1" x14ac:dyDescent="0.45">
      <c r="B4" s="15" t="s">
        <v>40</v>
      </c>
      <c r="C4" s="16"/>
      <c r="E4" s="15" t="s">
        <v>40</v>
      </c>
      <c r="F4" s="16"/>
    </row>
    <row r="5" spans="2:6" ht="15" thickBot="1" x14ac:dyDescent="0.35"/>
    <row r="6" spans="2:6" ht="18.600000000000001" thickBot="1" x14ac:dyDescent="0.4">
      <c r="B6" s="3" t="s">
        <v>37</v>
      </c>
      <c r="C6" s="6" t="s">
        <v>22</v>
      </c>
      <c r="E6" s="3" t="s">
        <v>37</v>
      </c>
      <c r="F6" s="6" t="s">
        <v>22</v>
      </c>
    </row>
    <row r="7" spans="2:6" ht="18.600000000000001" thickBot="1" x14ac:dyDescent="0.4">
      <c r="B7" s="3" t="s">
        <v>41</v>
      </c>
      <c r="C7" s="9">
        <f>SUMIF(tbl_alunos[TURMA],SOMASE!C6,tbl_alunos[NOTA])</f>
        <v>1258</v>
      </c>
      <c r="E7" s="3" t="s">
        <v>42</v>
      </c>
      <c r="F7" s="6">
        <v>5</v>
      </c>
    </row>
    <row r="8" spans="2:6" ht="18.600000000000001" thickBot="1" x14ac:dyDescent="0.4">
      <c r="E8" s="3" t="s">
        <v>44</v>
      </c>
      <c r="F8" s="9">
        <f>SUMIFS(tbl_alunos[NOTA],tbl_alunos[TURMA],SOMASE!F6,tbl_alunos[FALTAS],"&gt;"&amp;SOMASE!F7)</f>
        <v>828</v>
      </c>
    </row>
    <row r="9" spans="2:6" ht="21.6" thickBot="1" x14ac:dyDescent="0.45">
      <c r="B9" s="15" t="s">
        <v>39</v>
      </c>
      <c r="C9" s="16"/>
      <c r="E9" s="4"/>
      <c r="F9" s="5"/>
    </row>
    <row r="10" spans="2:6" ht="21.6" thickBot="1" x14ac:dyDescent="0.45">
      <c r="E10" s="15" t="s">
        <v>45</v>
      </c>
      <c r="F10" s="16"/>
    </row>
    <row r="11" spans="2:6" ht="18.600000000000001" thickBot="1" x14ac:dyDescent="0.4">
      <c r="B11" s="3" t="s">
        <v>42</v>
      </c>
      <c r="C11" s="6">
        <v>5</v>
      </c>
    </row>
    <row r="12" spans="2:6" ht="18.600000000000001" thickBot="1" x14ac:dyDescent="0.4">
      <c r="B12" s="3" t="s">
        <v>38</v>
      </c>
      <c r="C12" s="13">
        <f>SUMIF(tbl_alunos[FALTAS],"&gt;"&amp;SOMASE!C11,tbl_alunos[FALTAS])</f>
        <v>128</v>
      </c>
      <c r="E12" s="3" t="s">
        <v>37</v>
      </c>
      <c r="F12" s="6" t="s">
        <v>6</v>
      </c>
    </row>
    <row r="13" spans="2:6" ht="18.600000000000001" thickBot="1" x14ac:dyDescent="0.4">
      <c r="E13" s="3" t="s">
        <v>46</v>
      </c>
      <c r="F13" s="7">
        <v>70</v>
      </c>
    </row>
    <row r="14" spans="2:6" ht="18.600000000000001" thickBot="1" x14ac:dyDescent="0.4">
      <c r="E14" s="3" t="s">
        <v>47</v>
      </c>
      <c r="F14" s="11">
        <f>SUMIFS(tbl_alunos[PRESENÇAS],tbl_alunos[TURMA],SOMASE!F12,tbl_alunos[NOTA],"&gt;"&amp;SOMASE!F13)</f>
        <v>167</v>
      </c>
    </row>
  </sheetData>
  <mergeCells count="4">
    <mergeCell ref="B4:C4"/>
    <mergeCell ref="B9:C9"/>
    <mergeCell ref="E4:F4"/>
    <mergeCell ref="E10:F10"/>
  </mergeCells>
  <dataValidations count="1">
    <dataValidation type="list" allowBlank="1" showInputMessage="1" showErrorMessage="1" sqref="C6 F6 F12" xr:uid="{8715F4DD-3301-48E6-A008-B48EFF2EF473}">
      <formula1>"Turma A, Turma B"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A87C-91CA-4A74-BE6B-8F8660BFCC26}">
  <dimension ref="B1:F14"/>
  <sheetViews>
    <sheetView workbookViewId="0">
      <selection activeCell="F12" sqref="F12"/>
    </sheetView>
  </sheetViews>
  <sheetFormatPr defaultRowHeight="14.4" x14ac:dyDescent="0.3"/>
  <cols>
    <col min="1" max="1" width="6.109375" customWidth="1"/>
    <col min="2" max="2" width="25.77734375" customWidth="1"/>
    <col min="3" max="3" width="27" customWidth="1"/>
    <col min="4" max="4" width="5.33203125" customWidth="1"/>
    <col min="5" max="5" width="50.5546875" customWidth="1"/>
    <col min="6" max="6" width="18.109375" customWidth="1"/>
  </cols>
  <sheetData>
    <row r="1" spans="2:6" s="1" customFormat="1" x14ac:dyDescent="0.3"/>
    <row r="3" spans="2:6" ht="15" thickBot="1" x14ac:dyDescent="0.35"/>
    <row r="4" spans="2:6" ht="21.6" thickBot="1" x14ac:dyDescent="0.45">
      <c r="B4" s="15" t="s">
        <v>40</v>
      </c>
      <c r="C4" s="16"/>
      <c r="E4" s="15" t="s">
        <v>40</v>
      </c>
      <c r="F4" s="16"/>
    </row>
    <row r="5" spans="2:6" ht="15" thickBot="1" x14ac:dyDescent="0.35"/>
    <row r="6" spans="2:6" ht="18.600000000000001" thickBot="1" x14ac:dyDescent="0.4">
      <c r="B6" s="3" t="s">
        <v>37</v>
      </c>
      <c r="C6" s="6" t="s">
        <v>6</v>
      </c>
      <c r="E6" s="3" t="s">
        <v>37</v>
      </c>
      <c r="F6" s="6" t="s">
        <v>6</v>
      </c>
    </row>
    <row r="7" spans="2:6" ht="18.600000000000001" thickBot="1" x14ac:dyDescent="0.4">
      <c r="B7" s="3" t="s">
        <v>48</v>
      </c>
      <c r="C7" s="9">
        <f>AVERAGEIF(tbl_alunos[TURMA],MÉDIASE!C6,tbl_alunos[NOTA])</f>
        <v>81.599999999999994</v>
      </c>
      <c r="E7" s="3" t="s">
        <v>42</v>
      </c>
      <c r="F7" s="6">
        <v>5</v>
      </c>
    </row>
    <row r="8" spans="2:6" ht="18.600000000000001" thickBot="1" x14ac:dyDescent="0.4">
      <c r="E8" s="3" t="s">
        <v>50</v>
      </c>
      <c r="F8" s="9">
        <f>AVERAGEIFS(tbl_alunos[NOTA],tbl_alunos[TURMA],MÉDIASE!F6,tbl_alunos[FALTAS],"&lt;"&amp;MÉDIASE!F7)</f>
        <v>80.25</v>
      </c>
    </row>
    <row r="9" spans="2:6" ht="21.6" thickBot="1" x14ac:dyDescent="0.45">
      <c r="B9" s="15" t="s">
        <v>39</v>
      </c>
      <c r="C9" s="16"/>
      <c r="E9" s="4"/>
      <c r="F9" s="5"/>
    </row>
    <row r="10" spans="2:6" ht="21.6" thickBot="1" x14ac:dyDescent="0.45">
      <c r="E10" s="15" t="s">
        <v>45</v>
      </c>
      <c r="F10" s="16"/>
    </row>
    <row r="11" spans="2:6" ht="18.600000000000001" thickBot="1" x14ac:dyDescent="0.4">
      <c r="B11" s="3" t="s">
        <v>42</v>
      </c>
      <c r="C11" s="6">
        <v>7</v>
      </c>
    </row>
    <row r="12" spans="2:6" ht="18.600000000000001" thickBot="1" x14ac:dyDescent="0.4">
      <c r="B12" s="3" t="s">
        <v>49</v>
      </c>
      <c r="C12" s="10">
        <f>AVERAGEIF(tbl_alunos[FALTAS],"&gt;"&amp;MÉDIASE!C11,tbl_alunos[PRESENÇAS])</f>
        <v>16.666666666666668</v>
      </c>
      <c r="E12" s="3" t="s">
        <v>37</v>
      </c>
      <c r="F12" s="6" t="s">
        <v>6</v>
      </c>
    </row>
    <row r="13" spans="2:6" ht="18.600000000000001" thickBot="1" x14ac:dyDescent="0.4">
      <c r="E13" s="3" t="s">
        <v>46</v>
      </c>
      <c r="F13" s="7">
        <v>80</v>
      </c>
    </row>
    <row r="14" spans="2:6" ht="18.600000000000001" thickBot="1" x14ac:dyDescent="0.4">
      <c r="E14" s="3" t="s">
        <v>51</v>
      </c>
      <c r="F14" s="11">
        <f>AVERAGEIFS(tbl_alunos[PRESENÇAS],tbl_alunos[TURMA],MÉDIASE!F12,tbl_alunos[NOTA],"&gt;"&amp;MÉDIASE!F13)</f>
        <v>18</v>
      </c>
    </row>
  </sheetData>
  <mergeCells count="4">
    <mergeCell ref="B4:C4"/>
    <mergeCell ref="E4:F4"/>
    <mergeCell ref="B9:C9"/>
    <mergeCell ref="E10:F10"/>
  </mergeCells>
  <dataValidations count="1">
    <dataValidation type="list" allowBlank="1" showInputMessage="1" showErrorMessage="1" sqref="C6 F6 F12" xr:uid="{B966BABA-7953-4D16-97FF-E6D7A4B427EB}">
      <formula1>"Turma A, Turma B"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AADD-CB51-49C2-98C8-EBBB23714BBA}">
  <dimension ref="B1:F14"/>
  <sheetViews>
    <sheetView tabSelected="1" workbookViewId="0">
      <selection activeCell="F6" sqref="F6"/>
    </sheetView>
  </sheetViews>
  <sheetFormatPr defaultRowHeight="14.4" x14ac:dyDescent="0.3"/>
  <cols>
    <col min="1" max="1" width="6.109375" customWidth="1"/>
    <col min="2" max="2" width="25.77734375" customWidth="1"/>
    <col min="3" max="3" width="27" customWidth="1"/>
    <col min="4" max="4" width="5.33203125" customWidth="1"/>
    <col min="5" max="5" width="50.5546875" customWidth="1"/>
    <col min="6" max="6" width="18.109375" customWidth="1"/>
  </cols>
  <sheetData>
    <row r="1" spans="2:6" s="1" customFormat="1" x14ac:dyDescent="0.3"/>
    <row r="3" spans="2:6" ht="15" thickBot="1" x14ac:dyDescent="0.35"/>
    <row r="4" spans="2:6" ht="21.6" thickBot="1" x14ac:dyDescent="0.45">
      <c r="B4" s="15" t="s">
        <v>54</v>
      </c>
      <c r="C4" s="16"/>
      <c r="E4" s="15" t="s">
        <v>55</v>
      </c>
      <c r="F4" s="16"/>
    </row>
    <row r="5" spans="2:6" ht="15" thickBot="1" x14ac:dyDescent="0.35"/>
    <row r="6" spans="2:6" ht="18.600000000000001" thickBot="1" x14ac:dyDescent="0.4">
      <c r="B6" s="3" t="s">
        <v>37</v>
      </c>
      <c r="C6" s="6" t="s">
        <v>6</v>
      </c>
      <c r="E6" s="3" t="s">
        <v>37</v>
      </c>
      <c r="F6" s="6" t="s">
        <v>6</v>
      </c>
    </row>
    <row r="7" spans="2:6" ht="18.600000000000001" thickBot="1" x14ac:dyDescent="0.4">
      <c r="B7" s="3" t="s">
        <v>52</v>
      </c>
      <c r="C7" s="12">
        <f>COUNTIF(tbl_alunos[TURMA],'CONT.SE'!C6)</f>
        <v>15</v>
      </c>
      <c r="E7" s="3" t="s">
        <v>46</v>
      </c>
      <c r="F7" s="7">
        <v>70</v>
      </c>
    </row>
    <row r="8" spans="2:6" ht="18.600000000000001" thickBot="1" x14ac:dyDescent="0.4">
      <c r="E8" s="3" t="s">
        <v>56</v>
      </c>
      <c r="F8" s="12">
        <f>COUNTIFS(tbl_alunos[TURMA],'CONT.SE'!F6,tbl_alunos[NOTA],"&gt;"&amp;'CONT.SE'!F7)</f>
        <v>10</v>
      </c>
    </row>
    <row r="9" spans="2:6" ht="21.6" thickBot="1" x14ac:dyDescent="0.45">
      <c r="B9" s="15" t="s">
        <v>53</v>
      </c>
      <c r="C9" s="16"/>
      <c r="E9" s="4"/>
      <c r="F9" s="5"/>
    </row>
    <row r="10" spans="2:6" ht="21.6" thickBot="1" x14ac:dyDescent="0.45">
      <c r="E10" s="15" t="s">
        <v>59</v>
      </c>
      <c r="F10" s="16"/>
    </row>
    <row r="11" spans="2:6" ht="18.600000000000001" thickBot="1" x14ac:dyDescent="0.4">
      <c r="B11" s="3" t="s">
        <v>42</v>
      </c>
      <c r="C11" s="6">
        <v>8</v>
      </c>
    </row>
    <row r="12" spans="2:6" ht="18.600000000000001" thickBot="1" x14ac:dyDescent="0.4">
      <c r="B12" s="3" t="s">
        <v>52</v>
      </c>
      <c r="C12" s="12">
        <f>COUNTIF(tbl_alunos[FALTAS],"&gt;"&amp;'CONT.SE'!C11)</f>
        <v>5</v>
      </c>
      <c r="E12" s="3" t="s">
        <v>37</v>
      </c>
      <c r="F12" s="6" t="s">
        <v>6</v>
      </c>
    </row>
    <row r="13" spans="2:6" ht="18.600000000000001" thickBot="1" x14ac:dyDescent="0.4">
      <c r="E13" s="3" t="s">
        <v>58</v>
      </c>
      <c r="F13" s="14">
        <v>5</v>
      </c>
    </row>
    <row r="14" spans="2:6" ht="18.600000000000001" thickBot="1" x14ac:dyDescent="0.4">
      <c r="E14" s="3" t="s">
        <v>57</v>
      </c>
      <c r="F14" s="12">
        <f>COUNTIFS(tbl_alunos[TURMA],'CONT.SE'!F12,tbl_alunos[FALTAS],"&gt;"&amp;'CONT.SE'!F13)</f>
        <v>6</v>
      </c>
    </row>
  </sheetData>
  <mergeCells count="4">
    <mergeCell ref="B4:C4"/>
    <mergeCell ref="E4:F4"/>
    <mergeCell ref="B9:C9"/>
    <mergeCell ref="E10:F10"/>
  </mergeCells>
  <dataValidations count="1">
    <dataValidation type="list" allowBlank="1" showInputMessage="1" showErrorMessage="1" sqref="C6 F6 F12" xr:uid="{A56ED5F2-E784-4D0C-AE19-C820B9F23B97}">
      <formula1>"Turma A, Turma B"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Exercícios</vt:lpstr>
      <vt:lpstr>Alunos</vt:lpstr>
      <vt:lpstr>SOMASE</vt:lpstr>
      <vt:lpstr>MÉDIASE</vt:lpstr>
      <vt:lpstr>CONT.SE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Cury</cp:lastModifiedBy>
  <dcterms:created xsi:type="dcterms:W3CDTF">2024-09-06T12:33:08Z</dcterms:created>
  <dcterms:modified xsi:type="dcterms:W3CDTF">2024-09-06T18:29:16Z</dcterms:modified>
</cp:coreProperties>
</file>