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CE41DD39-B65F-4FA2-B1E9-FF86236AB8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imulador de Investimentos" sheetId="5" r:id="rId1"/>
  </sheets>
  <definedNames>
    <definedName name="Aporte_Mensal">'Simulador de Investimentos'!$E$5</definedName>
    <definedName name="DY_Mensal">'Simulador de Investimentos'!$E$6</definedName>
    <definedName name="Investimento_Inicial">'Simulador de Investimentos'!$E$4</definedName>
    <definedName name="Valorização_Mensal">'Simulador de Investimentos'!$C$10:$C$10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5" l="1"/>
  <c r="E34" i="5"/>
  <c r="E35" i="5" s="1"/>
  <c r="B13" i="5"/>
  <c r="B14" i="5"/>
  <c r="B15" i="5"/>
  <c r="B16" i="5"/>
  <c r="B17" i="5"/>
  <c r="B18" i="5"/>
  <c r="B19" i="5"/>
  <c r="B20" i="5"/>
  <c r="B21" i="5"/>
  <c r="B22" i="5"/>
  <c r="B23" i="5"/>
  <c r="C13" i="5"/>
  <c r="E12" i="5"/>
  <c r="D13" i="5" s="1"/>
  <c r="D12" i="5"/>
  <c r="C12" i="5"/>
  <c r="C10" i="5"/>
  <c r="E37" i="5" l="1"/>
  <c r="C14" i="5"/>
  <c r="E13" i="5"/>
  <c r="E14" i="5" s="1"/>
  <c r="D14" i="5" l="1"/>
  <c r="C15" i="5" l="1"/>
  <c r="E15" i="5"/>
  <c r="D16" i="5" s="1"/>
  <c r="D15" i="5"/>
  <c r="E16" i="5" s="1"/>
  <c r="D17" i="5" l="1"/>
  <c r="E17" i="5"/>
  <c r="C16" i="5"/>
  <c r="C17" i="5" l="1"/>
  <c r="E18" i="5"/>
  <c r="D19" i="5" s="1"/>
  <c r="D18" i="5"/>
  <c r="E19" i="5" s="1"/>
  <c r="D20" i="5" s="1"/>
  <c r="E20" i="5" l="1"/>
  <c r="C18" i="5"/>
  <c r="C19" i="5" l="1"/>
  <c r="D21" i="5"/>
  <c r="E21" i="5"/>
  <c r="D22" i="5" s="1"/>
  <c r="E22" i="5" l="1"/>
  <c r="C20" i="5"/>
  <c r="C21" i="5" l="1"/>
  <c r="D23" i="5"/>
  <c r="E23" i="5"/>
  <c r="C22" i="5" l="1"/>
  <c r="C23" i="5"/>
</calcChain>
</file>

<file path=xl/sharedStrings.xml><?xml version="1.0" encoding="utf-8"?>
<sst xmlns="http://schemas.openxmlformats.org/spreadsheetml/2006/main" count="26" uniqueCount="22">
  <si>
    <t>Simulador de Investimentos</t>
  </si>
  <si>
    <t>preencha aqui ↓</t>
  </si>
  <si>
    <t>OBJETIVO</t>
  </si>
  <si>
    <t xml:space="preserve">Simular e demonstrar o potencial de crescimento de um investimento ao longo de um período, permitindo que o usuário visualize o impacto dos aportes, dividendos e valorização no seu patrimônio acumulado.						</t>
  </si>
  <si>
    <t>Investimento Inicial (R$)</t>
  </si>
  <si>
    <t>Aporte Mensal (R$)</t>
  </si>
  <si>
    <t>Taxa de Rendimento Mensal (Dividend Yield %)</t>
  </si>
  <si>
    <t>Taxa de Valorização da Cota (% ao ano)</t>
  </si>
  <si>
    <t>Tabela de Projeção (Resultados da Simulação)</t>
  </si>
  <si>
    <t>Mês</t>
  </si>
  <si>
    <t>Valor Investido (Acumulado)</t>
  </si>
  <si>
    <t>Dividendos Mensais</t>
  </si>
  <si>
    <t>Patrimônio Acumulado</t>
  </si>
  <si>
    <t>Simulação de Renda Passiva (FIRE)</t>
  </si>
  <si>
    <t xml:space="preserve">- Simular quanto de dividendos mensais você receberá após X anos de investimento.
- Descobrir o investimento necessário para alcançar uma renda passiva mensal desejada.
- Mostrar quanto ainda falta investir para atingir essa meta (quanto falta para FIRE).							</t>
  </si>
  <si>
    <t>Período de Investimento (anos)</t>
  </si>
  <si>
    <t>Dividend Yield Anual (%)</t>
  </si>
  <si>
    <t>Renda Passiva Alvo Mensal (R$) (meta FIRE)</t>
  </si>
  <si>
    <t>Patrimônio estimado ao final</t>
  </si>
  <si>
    <t>Dividendos mensais esperados</t>
  </si>
  <si>
    <t>Investimento necessário para FIRE</t>
  </si>
  <si>
    <t>Quanto falta para atingir a meta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</si>
</sst>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0.000%"/>
    <numFmt numFmtId="166" formatCode="0.0%"/>
  </numFmts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</fills>
  <borders count="3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0000"/>
      </left>
      <right style="thin">
        <color theme="0" tint="-0.249977111117893"/>
      </right>
      <top style="medium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0000"/>
      </right>
      <top style="medium">
        <color rgb="FF000000"/>
      </top>
      <bottom style="thin">
        <color theme="0" tint="-0.249977111117893"/>
      </bottom>
      <diagonal/>
    </border>
    <border>
      <left style="medium">
        <color rgb="FF00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0000"/>
      </left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medium">
        <color rgb="FF000000"/>
      </right>
      <top style="thin">
        <color theme="0" tint="-0.249977111117893"/>
      </top>
      <bottom style="medium">
        <color rgb="FF000000"/>
      </bottom>
      <diagonal/>
    </border>
    <border>
      <left style="medium">
        <color theme="3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theme="0" tint="-0.249977111117893"/>
      </bottom>
      <diagonal/>
    </border>
    <border>
      <left/>
      <right style="medium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rgb="FF000000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000000"/>
      </left>
      <right style="thin">
        <color theme="2" tint="-0.249977111117893"/>
      </right>
      <top style="medium">
        <color rgb="FF000000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rgb="FF000000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rgb="FF000000"/>
      </right>
      <top style="medium">
        <color rgb="FF000000"/>
      </top>
      <bottom style="thin">
        <color theme="2" tint="-0.249977111117893"/>
      </bottom>
      <diagonal/>
    </border>
    <border>
      <left style="medium">
        <color rgb="FF000000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rgb="FF000000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000000"/>
      </left>
      <right style="thin">
        <color theme="2" tint="-0.249977111117893"/>
      </right>
      <top style="thin">
        <color theme="2" tint="-0.249977111117893"/>
      </top>
      <bottom style="medium">
        <color rgb="FF00000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rgb="FF000000"/>
      </bottom>
      <diagonal/>
    </border>
    <border>
      <left style="thin">
        <color theme="2" tint="-0.249977111117893"/>
      </left>
      <right style="medium">
        <color rgb="FF000000"/>
      </right>
      <top style="thin">
        <color theme="2" tint="-0.249977111117893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theme="3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0" tint="-0.249977111117893"/>
      </bottom>
      <diagonal/>
    </border>
    <border>
      <left style="medium">
        <color rgb="FF000000"/>
      </left>
      <right style="medium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0000"/>
      </left>
      <right style="medium">
        <color rgb="FF000000"/>
      </right>
      <top style="thin">
        <color theme="0" tint="-0.249977111117893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/>
    <xf numFmtId="0" fontId="2" fillId="0" borderId="0" xfId="0" applyFont="1" applyFill="1" applyAlignment="1">
      <alignment vertical="center"/>
    </xf>
    <xf numFmtId="0" fontId="0" fillId="0" borderId="0" xfId="0" applyFill="1"/>
    <xf numFmtId="165" fontId="3" fillId="0" borderId="0" xfId="0" applyNumberFormat="1" applyFont="1" applyFill="1"/>
    <xf numFmtId="0" fontId="2" fillId="0" borderId="0" xfId="0" applyFont="1" applyFill="1" applyBorder="1" applyAlignment="1">
      <alignment horizontal="left" vertical="center" indent="2"/>
    </xf>
    <xf numFmtId="166" fontId="0" fillId="4" borderId="17" xfId="0" applyNumberFormat="1" applyFill="1" applyBorder="1" applyAlignment="1">
      <alignment horizontal="center"/>
    </xf>
    <xf numFmtId="9" fontId="0" fillId="4" borderId="18" xfId="0" applyNumberForma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indent="2"/>
    </xf>
    <xf numFmtId="0" fontId="5" fillId="2" borderId="2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6" fillId="6" borderId="5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4" borderId="32" xfId="0" applyFill="1" applyBorder="1" applyAlignment="1">
      <alignment horizontal="center"/>
    </xf>
    <xf numFmtId="166" fontId="0" fillId="4" borderId="32" xfId="0" applyNumberForma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 wrapText="1"/>
    </xf>
    <xf numFmtId="164" fontId="0" fillId="6" borderId="6" xfId="0" applyNumberFormat="1" applyFill="1" applyBorder="1" applyAlignment="1">
      <alignment horizontal="center"/>
    </xf>
    <xf numFmtId="164" fontId="0" fillId="6" borderId="8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164" fontId="0" fillId="4" borderId="32" xfId="0" applyNumberFormat="1" applyFill="1" applyBorder="1" applyAlignment="1">
      <alignment horizontal="center"/>
    </xf>
    <xf numFmtId="164" fontId="0" fillId="6" borderId="28" xfId="0" applyNumberFormat="1" applyFill="1" applyBorder="1" applyAlignment="1">
      <alignment horizontal="center" wrapText="1"/>
    </xf>
    <xf numFmtId="164" fontId="0" fillId="6" borderId="34" xfId="0" applyNumberFormat="1" applyFill="1" applyBorder="1" applyAlignment="1">
      <alignment horizontal="center"/>
    </xf>
    <xf numFmtId="164" fontId="0" fillId="6" borderId="29" xfId="0" applyNumberFormat="1" applyFill="1" applyBorder="1" applyAlignment="1">
      <alignment horizontal="center"/>
    </xf>
    <xf numFmtId="164" fontId="0" fillId="7" borderId="33" xfId="0" applyNumberFormat="1" applyFill="1" applyBorder="1" applyAlignment="1">
      <alignment horizontal="center"/>
    </xf>
    <xf numFmtId="164" fontId="0" fillId="4" borderId="31" xfId="0" applyNumberForma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/>
    </xf>
    <xf numFmtId="164" fontId="0" fillId="4" borderId="17" xfId="0" applyNumberFormat="1" applyFill="1" applyBorder="1" applyAlignment="1">
      <alignment horizontal="center"/>
    </xf>
    <xf numFmtId="0" fontId="0" fillId="0" borderId="0" xfId="0" applyFill="1" applyAlignment="1">
      <alignment vertical="center" indent="2"/>
    </xf>
    <xf numFmtId="0" fontId="1" fillId="3" borderId="35" xfId="0" applyFont="1" applyFill="1" applyBorder="1" applyAlignment="1">
      <alignment horizontal="left" vertical="center" indent="1"/>
    </xf>
    <xf numFmtId="0" fontId="2" fillId="2" borderId="10" xfId="0" applyFont="1" applyFill="1" applyBorder="1" applyAlignment="1">
      <alignment horizontal="left" vertical="center" wrapText="1" indent="3"/>
    </xf>
    <xf numFmtId="0" fontId="2" fillId="2" borderId="0" xfId="0" applyFont="1" applyFill="1" applyBorder="1" applyAlignment="1">
      <alignment horizontal="left" vertical="center" wrapText="1" indent="3"/>
    </xf>
    <xf numFmtId="0" fontId="0" fillId="3" borderId="36" xfId="0" applyFill="1" applyBorder="1" applyAlignment="1">
      <alignment horizontal="left" vertical="center" wrapText="1" indent="2"/>
    </xf>
    <xf numFmtId="0" fontId="0" fillId="3" borderId="37" xfId="0" applyFill="1" applyBorder="1" applyAlignment="1">
      <alignment horizontal="left" vertical="center" wrapText="1" indent="2"/>
    </xf>
    <xf numFmtId="0" fontId="2" fillId="5" borderId="0" xfId="0" applyFont="1" applyFill="1" applyAlignment="1">
      <alignment horizontal="left" vertical="center" indent="3"/>
    </xf>
    <xf numFmtId="0" fontId="1" fillId="6" borderId="20" xfId="0" applyFont="1" applyFill="1" applyBorder="1" applyAlignment="1">
      <alignment horizontal="left" vertical="center" indent="1"/>
    </xf>
    <xf numFmtId="0" fontId="1" fillId="6" borderId="21" xfId="0" applyFont="1" applyFill="1" applyBorder="1" applyAlignment="1">
      <alignment horizontal="left" vertical="center" indent="1"/>
    </xf>
    <xf numFmtId="0" fontId="1" fillId="6" borderId="22" xfId="0" applyFont="1" applyFill="1" applyBorder="1" applyAlignment="1">
      <alignment horizontal="left" vertical="center" indent="1"/>
    </xf>
    <xf numFmtId="0" fontId="1" fillId="6" borderId="23" xfId="0" applyFont="1" applyFill="1" applyBorder="1" applyAlignment="1">
      <alignment horizontal="left" vertical="center" indent="1"/>
    </xf>
    <xf numFmtId="0" fontId="1" fillId="6" borderId="19" xfId="0" applyFont="1" applyFill="1" applyBorder="1" applyAlignment="1">
      <alignment horizontal="left" vertical="center" indent="1"/>
    </xf>
    <xf numFmtId="0" fontId="1" fillId="6" borderId="24" xfId="0" applyFont="1" applyFill="1" applyBorder="1" applyAlignment="1">
      <alignment horizontal="left" vertical="center" indent="1"/>
    </xf>
    <xf numFmtId="0" fontId="1" fillId="6" borderId="25" xfId="0" applyFont="1" applyFill="1" applyBorder="1" applyAlignment="1">
      <alignment horizontal="left" vertical="center" indent="1"/>
    </xf>
    <xf numFmtId="0" fontId="1" fillId="6" borderId="26" xfId="0" applyFont="1" applyFill="1" applyBorder="1" applyAlignment="1">
      <alignment horizontal="left" vertical="center" indent="1"/>
    </xf>
    <xf numFmtId="0" fontId="1" fillId="6" borderId="27" xfId="0" applyFont="1" applyFill="1" applyBorder="1" applyAlignment="1">
      <alignment horizontal="left" vertical="center" indent="1"/>
    </xf>
    <xf numFmtId="0" fontId="7" fillId="6" borderId="14" xfId="0" applyFont="1" applyFill="1" applyBorder="1" applyAlignment="1">
      <alignment horizontal="left" vertical="center" indent="1"/>
    </xf>
    <xf numFmtId="0" fontId="7" fillId="6" borderId="15" xfId="0" applyFont="1" applyFill="1" applyBorder="1" applyAlignment="1">
      <alignment horizontal="left" vertical="center" indent="1"/>
    </xf>
    <xf numFmtId="0" fontId="2" fillId="2" borderId="10" xfId="0" applyFont="1" applyFill="1" applyBorder="1" applyAlignment="1">
      <alignment horizontal="center" vertical="center" wrapText="1" indent="3"/>
    </xf>
    <xf numFmtId="0" fontId="2" fillId="2" borderId="0" xfId="0" applyFont="1" applyFill="1" applyBorder="1" applyAlignment="1">
      <alignment horizontal="center" vertical="center" wrapText="1" indent="3"/>
    </xf>
    <xf numFmtId="0" fontId="2" fillId="2" borderId="30" xfId="0" applyFont="1" applyFill="1" applyBorder="1" applyAlignment="1">
      <alignment horizontal="center" vertical="center" wrapText="1" indent="3"/>
    </xf>
    <xf numFmtId="0" fontId="1" fillId="6" borderId="11" xfId="0" applyFont="1" applyFill="1" applyBorder="1" applyAlignment="1">
      <alignment horizontal="left" vertical="center" indent="1"/>
    </xf>
    <xf numFmtId="0" fontId="1" fillId="6" borderId="12" xfId="0" applyFont="1" applyFill="1" applyBorder="1" applyAlignment="1">
      <alignment horizontal="left" vertical="center" indent="1"/>
    </xf>
    <xf numFmtId="0" fontId="1" fillId="6" borderId="13" xfId="0" applyFont="1" applyFill="1" applyBorder="1" applyAlignment="1">
      <alignment horizontal="left" vertical="center" indent="1"/>
    </xf>
    <xf numFmtId="0" fontId="1" fillId="6" borderId="0" xfId="0" applyFont="1" applyFill="1" applyBorder="1" applyAlignment="1">
      <alignment horizontal="left" vertical="center" indent="1"/>
    </xf>
    <xf numFmtId="0" fontId="1" fillId="6" borderId="14" xfId="0" applyFont="1" applyFill="1" applyBorder="1" applyAlignment="1">
      <alignment horizontal="left" vertical="center" indent="1"/>
    </xf>
    <xf numFmtId="0" fontId="1" fillId="6" borderId="15" xfId="0" applyFont="1" applyFill="1" applyBorder="1" applyAlignment="1">
      <alignment horizontal="left" vertical="center" indent="1"/>
    </xf>
    <xf numFmtId="0" fontId="7" fillId="6" borderId="11" xfId="0" applyFont="1" applyFill="1" applyBorder="1" applyAlignment="1">
      <alignment horizontal="left" vertical="center" indent="1"/>
    </xf>
    <xf numFmtId="0" fontId="7" fillId="6" borderId="12" xfId="0" applyFont="1" applyFill="1" applyBorder="1" applyAlignment="1">
      <alignment horizontal="left" vertical="center" indent="1"/>
    </xf>
    <xf numFmtId="0" fontId="7" fillId="6" borderId="13" xfId="0" applyFont="1" applyFill="1" applyBorder="1" applyAlignment="1">
      <alignment horizontal="left" vertical="center" indent="1"/>
    </xf>
    <xf numFmtId="0" fontId="7" fillId="6" borderId="0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089B-E515-4997-8C9C-94172679397F}">
  <dimension ref="B2:G37"/>
  <sheetViews>
    <sheetView showGridLines="0" showRowColHeaders="0" tabSelected="1" workbookViewId="0">
      <selection activeCell="E14" sqref="E14"/>
    </sheetView>
  </sheetViews>
  <sheetFormatPr defaultRowHeight="15"/>
  <cols>
    <col min="2" max="2" width="41.7109375" style="1" customWidth="1"/>
    <col min="3" max="3" width="27" customWidth="1"/>
    <col min="4" max="4" width="18.5703125" customWidth="1"/>
    <col min="5" max="5" width="36.5703125" bestFit="1" customWidth="1"/>
    <col min="7" max="7" width="65.28515625" customWidth="1"/>
  </cols>
  <sheetData>
    <row r="2" spans="2:7" ht="31.5" customHeight="1">
      <c r="B2" s="33" t="s">
        <v>0</v>
      </c>
      <c r="C2" s="34"/>
      <c r="D2" s="34"/>
      <c r="E2" s="8" t="s">
        <v>1</v>
      </c>
      <c r="G2" s="32" t="s">
        <v>2</v>
      </c>
    </row>
    <row r="3" spans="2:7" ht="9.75" customHeight="1">
      <c r="B3" s="5"/>
      <c r="C3" s="5"/>
      <c r="D3" s="5"/>
      <c r="E3" s="5"/>
      <c r="G3" s="35" t="s">
        <v>3</v>
      </c>
    </row>
    <row r="4" spans="2:7" ht="18.75" customHeight="1">
      <c r="B4" s="38" t="s">
        <v>4</v>
      </c>
      <c r="C4" s="39"/>
      <c r="D4" s="40"/>
      <c r="E4" s="29">
        <v>10000</v>
      </c>
      <c r="G4" s="35"/>
    </row>
    <row r="5" spans="2:7" ht="18.75" customHeight="1">
      <c r="B5" s="41" t="s">
        <v>5</v>
      </c>
      <c r="C5" s="42"/>
      <c r="D5" s="43"/>
      <c r="E5" s="30">
        <v>500</v>
      </c>
      <c r="G5" s="35"/>
    </row>
    <row r="6" spans="2:7" ht="18.75" customHeight="1">
      <c r="B6" s="41" t="s">
        <v>6</v>
      </c>
      <c r="C6" s="42"/>
      <c r="D6" s="43"/>
      <c r="E6" s="6">
        <v>8.0000000000000002E-3</v>
      </c>
      <c r="G6" s="35"/>
    </row>
    <row r="7" spans="2:7" ht="18.75" customHeight="1">
      <c r="B7" s="44" t="s">
        <v>7</v>
      </c>
      <c r="C7" s="45"/>
      <c r="D7" s="46"/>
      <c r="E7" s="7">
        <v>0.06</v>
      </c>
      <c r="G7" s="35"/>
    </row>
    <row r="8" spans="2:7">
      <c r="G8" s="36"/>
    </row>
    <row r="9" spans="2:7" ht="32.25" customHeight="1">
      <c r="B9" s="37" t="s">
        <v>8</v>
      </c>
      <c r="C9" s="37"/>
      <c r="D9" s="37"/>
      <c r="E9" s="37"/>
    </row>
    <row r="10" spans="2:7" ht="9.75" customHeight="1">
      <c r="B10" s="2"/>
      <c r="C10" s="4">
        <f>(1 + $E$7)^(1/12) - 1</f>
        <v>4.8675505653430484E-3</v>
      </c>
      <c r="D10" s="3"/>
      <c r="E10" s="3"/>
    </row>
    <row r="11" spans="2:7">
      <c r="B11" s="9" t="s">
        <v>9</v>
      </c>
      <c r="C11" s="16" t="s">
        <v>10</v>
      </c>
      <c r="D11" s="16" t="s">
        <v>11</v>
      </c>
      <c r="E11" s="17" t="s">
        <v>12</v>
      </c>
    </row>
    <row r="12" spans="2:7" ht="16.5" customHeight="1">
      <c r="B12" s="12">
        <v>1</v>
      </c>
      <c r="C12" s="18">
        <f>$E$4 + $E$5 *$B12</f>
        <v>10500</v>
      </c>
      <c r="D12" s="18">
        <f>E4*E6</f>
        <v>80</v>
      </c>
      <c r="E12" s="19">
        <f>E4 * (1 + (1 + E7)^(1/12) - 1) + E5</f>
        <v>10548.675505653431</v>
      </c>
    </row>
    <row r="13" spans="2:7">
      <c r="B13" s="10">
        <f>B12+1</f>
        <v>2</v>
      </c>
      <c r="C13" s="18">
        <f>$E$4 + $E$5 *$B13</f>
        <v>11000</v>
      </c>
      <c r="D13" s="18">
        <f>$E12*$E$6</f>
        <v>84.389404045227451</v>
      </c>
      <c r="E13" s="20">
        <f>$E12 * (1 + $C$10) + Aporte_Mensal + $D12</f>
        <v>11180.021717074595</v>
      </c>
    </row>
    <row r="14" spans="2:7">
      <c r="B14" s="10">
        <f t="shared" ref="B14:B23" si="0">B13+1</f>
        <v>3</v>
      </c>
      <c r="C14" s="18">
        <f>$E$4 + $E$5 *$B14</f>
        <v>11500</v>
      </c>
      <c r="D14" s="18">
        <f>$E13*$E$6</f>
        <v>89.440173736596762</v>
      </c>
      <c r="E14" s="20">
        <f>$E13 * (1 + $C$10) + Aporte_Mensal + $D13</f>
        <v>11818.830442149316</v>
      </c>
    </row>
    <row r="15" spans="2:7">
      <c r="B15" s="10">
        <f t="shared" si="0"/>
        <v>4</v>
      </c>
      <c r="C15" s="18">
        <f>$E$4 + $E$5 *$B15</f>
        <v>12000</v>
      </c>
      <c r="D15" s="18">
        <f>$E14*$E$6</f>
        <v>94.550643537194532</v>
      </c>
      <c r="E15" s="20">
        <f>$E14 * (1 + $C$10) + Aporte_Mensal + $D14</f>
        <v>12465.799370686291</v>
      </c>
    </row>
    <row r="16" spans="2:7">
      <c r="B16" s="10">
        <f t="shared" si="0"/>
        <v>5</v>
      </c>
      <c r="C16" s="18">
        <f>$E$4 + $E$5 *$B16</f>
        <v>12500</v>
      </c>
      <c r="D16" s="18">
        <f>$E15*$E$6</f>
        <v>99.726394965490329</v>
      </c>
      <c r="E16" s="20">
        <f>$E15 * (1 + $C$10) + Aporte_Mensal + $D15</f>
        <v>13121.027922997724</v>
      </c>
    </row>
    <row r="17" spans="2:7">
      <c r="B17" s="10">
        <f t="shared" si="0"/>
        <v>6</v>
      </c>
      <c r="C17" s="18">
        <f>$E$4 + $E$5 *$B17</f>
        <v>13000</v>
      </c>
      <c r="D17" s="18">
        <f>$E16*$E$6</f>
        <v>104.96822338398179</v>
      </c>
      <c r="E17" s="20">
        <f>$E16 * (1 + $C$10) + Aporte_Mensal + $D16</f>
        <v>13784.621584847684</v>
      </c>
    </row>
    <row r="18" spans="2:7">
      <c r="B18" s="10">
        <f t="shared" si="0"/>
        <v>7</v>
      </c>
      <c r="C18" s="18">
        <f>$E$4 + $E$5 *$B18</f>
        <v>13500</v>
      </c>
      <c r="D18" s="18">
        <f>$E17*$E$6</f>
        <v>110.27697267878148</v>
      </c>
      <c r="E18" s="20">
        <f>$E17 * (1 + $C$10) + Aporte_Mensal + $D17</f>
        <v>14456.687150820031</v>
      </c>
    </row>
    <row r="19" spans="2:7">
      <c r="B19" s="10">
        <f t="shared" si="0"/>
        <v>8</v>
      </c>
      <c r="C19" s="18">
        <f>$E$4 + $E$5 *$B19</f>
        <v>14000</v>
      </c>
      <c r="D19" s="18">
        <f>$E18*$E$6</f>
        <v>115.65349720656025</v>
      </c>
      <c r="E19" s="20">
        <f>$E18 * (1 + $C$10) + Aporte_Mensal + $D18</f>
        <v>15137.332779212773</v>
      </c>
    </row>
    <row r="20" spans="2:7">
      <c r="B20" s="10">
        <f t="shared" si="0"/>
        <v>9</v>
      </c>
      <c r="C20" s="18">
        <f>$E$4 + $E$5 *$B20</f>
        <v>14500</v>
      </c>
      <c r="D20" s="18">
        <f>$E19*$E$6</f>
        <v>121.09866223370219</v>
      </c>
      <c r="E20" s="20">
        <f>$E19 * (1 + $C$10) + Aporte_Mensal + $D19</f>
        <v>15826.668009146577</v>
      </c>
    </row>
    <row r="21" spans="2:7">
      <c r="B21" s="10">
        <f t="shared" si="0"/>
        <v>10</v>
      </c>
      <c r="C21" s="18">
        <f>$E$4 + $E$5 *$B21</f>
        <v>15000</v>
      </c>
      <c r="D21" s="18">
        <f>$E20*$E$6</f>
        <v>126.61334407317261</v>
      </c>
      <c r="E21" s="20">
        <f>$E20 * (1 + $C$10) + Aporte_Mensal + $D20</f>
        <v>16524.803778195695</v>
      </c>
    </row>
    <row r="22" spans="2:7">
      <c r="B22" s="10">
        <f t="shared" si="0"/>
        <v>11</v>
      </c>
      <c r="C22" s="18">
        <f>$E$4 + $E$5 *$B22</f>
        <v>15500</v>
      </c>
      <c r="D22" s="18">
        <f>$E21*$E$6</f>
        <v>132.19843022556557</v>
      </c>
      <c r="E22" s="20">
        <f>$E21 * (1 + $C$10) + Aporte_Mensal + $D21</f>
        <v>17231.852440241608</v>
      </c>
    </row>
    <row r="23" spans="2:7">
      <c r="B23" s="11">
        <f t="shared" si="0"/>
        <v>12</v>
      </c>
      <c r="C23" s="21">
        <f>$E$4 + $E$5 *$B23</f>
        <v>16000</v>
      </c>
      <c r="D23" s="21">
        <f>$E22*$E$6</f>
        <v>137.85481952193285</v>
      </c>
      <c r="E23" s="22">
        <f>$E22 * (1 + $C$10) + Aporte_Mensal + $D22</f>
        <v>17947.92778355458</v>
      </c>
    </row>
    <row r="26" spans="2:7" ht="31.5" customHeight="1">
      <c r="B26" s="49" t="s">
        <v>13</v>
      </c>
      <c r="C26" s="50"/>
      <c r="D26" s="51"/>
      <c r="E26" s="8" t="s">
        <v>1</v>
      </c>
      <c r="G26" s="32" t="s">
        <v>2</v>
      </c>
    </row>
    <row r="27" spans="2:7" ht="15" customHeight="1">
      <c r="B27" s="13"/>
      <c r="C27" s="13"/>
      <c r="D27" s="13"/>
      <c r="E27" s="13"/>
      <c r="G27" s="35" t="s">
        <v>14</v>
      </c>
    </row>
    <row r="28" spans="2:7" ht="18" customHeight="1">
      <c r="B28" s="52" t="s">
        <v>4</v>
      </c>
      <c r="C28" s="53"/>
      <c r="D28" s="53"/>
      <c r="E28" s="28">
        <v>10000</v>
      </c>
      <c r="G28" s="35"/>
    </row>
    <row r="29" spans="2:7" ht="18" customHeight="1">
      <c r="B29" s="54" t="s">
        <v>5</v>
      </c>
      <c r="C29" s="55"/>
      <c r="D29" s="55"/>
      <c r="E29" s="23">
        <v>500</v>
      </c>
      <c r="G29" s="35"/>
    </row>
    <row r="30" spans="2:7" ht="18" customHeight="1">
      <c r="B30" s="54" t="s">
        <v>15</v>
      </c>
      <c r="C30" s="55"/>
      <c r="D30" s="55"/>
      <c r="E30" s="14">
        <v>10</v>
      </c>
      <c r="G30" s="35"/>
    </row>
    <row r="31" spans="2:7" ht="18" customHeight="1">
      <c r="B31" s="54" t="s">
        <v>16</v>
      </c>
      <c r="C31" s="55"/>
      <c r="D31" s="55"/>
      <c r="E31" s="15">
        <v>6.9000000000000006E-2</v>
      </c>
      <c r="G31" s="35"/>
    </row>
    <row r="32" spans="2:7" ht="18" customHeight="1">
      <c r="B32" s="56" t="s">
        <v>17</v>
      </c>
      <c r="C32" s="57"/>
      <c r="D32" s="57"/>
      <c r="E32" s="27">
        <v>5000</v>
      </c>
      <c r="G32" s="36"/>
    </row>
    <row r="33" spans="2:7" ht="15" customHeight="1">
      <c r="G33" s="31"/>
    </row>
    <row r="34" spans="2:7" ht="19.5" customHeight="1">
      <c r="B34" s="58" t="s">
        <v>18</v>
      </c>
      <c r="C34" s="59"/>
      <c r="D34" s="59"/>
      <c r="E34" s="24">
        <f>FV((1+$E$31)^(1/12)-1,$E$30*12,-$E$29,-$E$28,0)</f>
        <v>104574.4910820412</v>
      </c>
      <c r="G34" s="31"/>
    </row>
    <row r="35" spans="2:7" ht="19.5" customHeight="1">
      <c r="B35" s="60" t="s">
        <v>19</v>
      </c>
      <c r="C35" s="61"/>
      <c r="D35" s="61"/>
      <c r="E35" s="25">
        <f>$E$34 * ($E$31/12)</f>
        <v>601.303323721737</v>
      </c>
      <c r="G35" s="31"/>
    </row>
    <row r="36" spans="2:7" ht="19.5" customHeight="1">
      <c r="B36" s="60" t="s">
        <v>20</v>
      </c>
      <c r="C36" s="61"/>
      <c r="D36" s="61"/>
      <c r="E36" s="25">
        <f>$E$32*12/($E$31)</f>
        <v>869565.21739130432</v>
      </c>
      <c r="G36" s="31"/>
    </row>
    <row r="37" spans="2:7" ht="19.5" customHeight="1">
      <c r="B37" s="47" t="s">
        <v>21</v>
      </c>
      <c r="C37" s="48"/>
      <c r="D37" s="48"/>
      <c r="E37" s="26">
        <f>$E$36 - $E$34</f>
        <v>764990.72630926315</v>
      </c>
      <c r="G37" s="31"/>
    </row>
  </sheetData>
  <sheetProtection sheet="1" objects="1" scenarios="1"/>
  <protectedRanges>
    <protectedRange sqref="E4:E7" name="Range1"/>
    <protectedRange sqref="E28:E32" name="Range2"/>
  </protectedRanges>
  <mergeCells count="18">
    <mergeCell ref="B37:D37"/>
    <mergeCell ref="B26:D26"/>
    <mergeCell ref="B28:D28"/>
    <mergeCell ref="B29:D29"/>
    <mergeCell ref="B30:D30"/>
    <mergeCell ref="B31:D31"/>
    <mergeCell ref="B32:D32"/>
    <mergeCell ref="B34:D34"/>
    <mergeCell ref="B35:D35"/>
    <mergeCell ref="B36:D36"/>
    <mergeCell ref="B2:D2"/>
    <mergeCell ref="G27:G32"/>
    <mergeCell ref="G3:G8"/>
    <mergeCell ref="B9:E9"/>
    <mergeCell ref="B4:D4"/>
    <mergeCell ref="B5:D5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2025-06-21T11:55:42Z</dcterms:created>
  <dcterms:modified xsi:type="dcterms:W3CDTF">2025-06-21T15:51:33Z</dcterms:modified>
  <cp:category/>
  <cp:contentStatus/>
</cp:coreProperties>
</file>