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oona Consulting\IIM\Berri_Renmark\data\"/>
    </mc:Choice>
  </mc:AlternateContent>
  <xr:revisionPtr revIDLastSave="0" documentId="13_ncr:1_{C1961B6E-1B2F-49AB-AF90-4617CAA0C3EC}" xr6:coauthVersionLast="38" xr6:coauthVersionMax="38" xr10:uidLastSave="{00000000-0000-0000-0000-000000000000}"/>
  <bookViews>
    <workbookView xWindow="0" yWindow="0" windowWidth="16383" windowHeight="8192" tabRatio="991" activeTab="2" xr2:uid="{00000000-000D-0000-FFFF-FFFF00000000}"/>
  </bookViews>
  <sheets>
    <sheet name="Cobdogla" sheetId="1" r:id="rId1"/>
    <sheet name="Cobby Graph" sheetId="2" r:id="rId2"/>
    <sheet name="Berri" sheetId="3" r:id="rId3"/>
    <sheet name="Berri Graph" sheetId="4" r:id="rId4"/>
    <sheet name="Renmark" sheetId="5" r:id="rId5"/>
    <sheet name="Renmark Graph" sheetId="6" r:id="rId6"/>
    <sheet name="Chaffey" sheetId="7" r:id="rId7"/>
    <sheet name="Chaffey Graph" sheetId="8" r:id="rId8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0" i="7" l="1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79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40" i="7"/>
  <c r="C31" i="7"/>
  <c r="C32" i="7"/>
  <c r="C33" i="7"/>
  <c r="C34" i="7"/>
  <c r="C35" i="7"/>
  <c r="C36" i="7"/>
  <c r="C37" i="7"/>
  <c r="C38" i="7"/>
  <c r="C39" i="7"/>
  <c r="C30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79" i="7"/>
  <c r="B70" i="7"/>
  <c r="B71" i="7"/>
  <c r="B72" i="7"/>
  <c r="B73" i="7"/>
  <c r="B74" i="7"/>
  <c r="B75" i="7"/>
  <c r="B76" i="7"/>
  <c r="B77" i="7"/>
  <c r="B6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49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31" i="7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79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4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1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79" i="1"/>
  <c r="B70" i="1"/>
  <c r="B71" i="1"/>
  <c r="B72" i="1"/>
  <c r="B73" i="1"/>
  <c r="B74" i="1"/>
  <c r="B75" i="1"/>
  <c r="B76" i="1"/>
  <c r="B77" i="1"/>
  <c r="B6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49" i="1"/>
  <c r="B21" i="1"/>
  <c r="B22" i="1"/>
  <c r="B23" i="1"/>
  <c r="B24" i="1"/>
  <c r="B25" i="1"/>
  <c r="B26" i="1"/>
  <c r="B27" i="1"/>
  <c r="B20" i="1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79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40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18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79" i="3"/>
  <c r="B70" i="3"/>
  <c r="B71" i="3"/>
  <c r="B72" i="3"/>
  <c r="B73" i="3"/>
  <c r="B74" i="3"/>
  <c r="B75" i="3"/>
  <c r="B76" i="3"/>
  <c r="B77" i="3"/>
  <c r="B6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4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19" i="3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7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40" i="5"/>
  <c r="C28" i="5"/>
  <c r="C29" i="5"/>
  <c r="C30" i="5"/>
  <c r="C31" i="5"/>
  <c r="C32" i="5"/>
  <c r="C33" i="5"/>
  <c r="C34" i="5"/>
  <c r="C35" i="5"/>
  <c r="C36" i="5"/>
  <c r="C37" i="5"/>
  <c r="C38" i="5"/>
  <c r="C39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7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2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3" i="5"/>
  <c r="B2" i="5"/>
  <c r="G2" i="5" s="1"/>
  <c r="K122" i="7" l="1"/>
  <c r="H122" i="7"/>
  <c r="O122" i="7" s="1"/>
  <c r="G122" i="7"/>
  <c r="K121" i="7"/>
  <c r="H121" i="7"/>
  <c r="O121" i="7" s="1"/>
  <c r="G121" i="7"/>
  <c r="K120" i="7"/>
  <c r="H120" i="7"/>
  <c r="O120" i="7" s="1"/>
  <c r="G120" i="7"/>
  <c r="K119" i="7"/>
  <c r="H119" i="7"/>
  <c r="O119" i="7" s="1"/>
  <c r="G119" i="7"/>
  <c r="K118" i="7"/>
  <c r="H118" i="7"/>
  <c r="O118" i="7" s="1"/>
  <c r="G118" i="7"/>
  <c r="K117" i="7"/>
  <c r="H117" i="7"/>
  <c r="O117" i="7" s="1"/>
  <c r="G117" i="7"/>
  <c r="K116" i="7"/>
  <c r="H116" i="7"/>
  <c r="O116" i="7" s="1"/>
  <c r="G116" i="7"/>
  <c r="K115" i="7"/>
  <c r="H115" i="7"/>
  <c r="O115" i="7" s="1"/>
  <c r="G115" i="7"/>
  <c r="H114" i="7"/>
  <c r="O114" i="7" s="1"/>
  <c r="G114" i="7"/>
  <c r="H113" i="7"/>
  <c r="O113" i="7" s="1"/>
  <c r="G113" i="7"/>
  <c r="H112" i="7"/>
  <c r="O112" i="7" s="1"/>
  <c r="G112" i="7"/>
  <c r="H111" i="7"/>
  <c r="O111" i="7" s="1"/>
  <c r="G111" i="7"/>
  <c r="B110" i="7"/>
  <c r="G110" i="7" s="1"/>
  <c r="H110" i="7" s="1"/>
  <c r="G109" i="7"/>
  <c r="H109" i="7" s="1"/>
  <c r="G108" i="7"/>
  <c r="H108" i="7" s="1"/>
  <c r="B108" i="7"/>
  <c r="K107" i="7"/>
  <c r="H107" i="7"/>
  <c r="O107" i="7" s="1"/>
  <c r="G107" i="7"/>
  <c r="Q106" i="7"/>
  <c r="K106" i="7"/>
  <c r="G106" i="7"/>
  <c r="H106" i="7" s="1"/>
  <c r="B106" i="7"/>
  <c r="Q105" i="7"/>
  <c r="K105" i="7"/>
  <c r="J105" i="7"/>
  <c r="G105" i="7"/>
  <c r="H105" i="7" s="1"/>
  <c r="O105" i="7" s="1"/>
  <c r="Q104" i="7"/>
  <c r="K104" i="7"/>
  <c r="B104" i="7"/>
  <c r="G104" i="7" s="1"/>
  <c r="H104" i="7" s="1"/>
  <c r="Q103" i="7"/>
  <c r="K103" i="7"/>
  <c r="G103" i="7"/>
  <c r="H103" i="7" s="1"/>
  <c r="Q102" i="7"/>
  <c r="K102" i="7"/>
  <c r="Q101" i="7"/>
  <c r="K101" i="7"/>
  <c r="Q100" i="7"/>
  <c r="E100" i="7"/>
  <c r="Q99" i="7"/>
  <c r="Q98" i="7"/>
  <c r="Q97" i="7"/>
  <c r="Q96" i="7"/>
  <c r="E96" i="7"/>
  <c r="Q95" i="7"/>
  <c r="Q94" i="7"/>
  <c r="G94" i="7"/>
  <c r="Q93" i="7"/>
  <c r="D93" i="7"/>
  <c r="Q92" i="7"/>
  <c r="E92" i="7"/>
  <c r="Q91" i="7"/>
  <c r="Q90" i="7"/>
  <c r="Q89" i="7"/>
  <c r="Q88" i="7"/>
  <c r="E88" i="7"/>
  <c r="Q87" i="7"/>
  <c r="Q86" i="7"/>
  <c r="G86" i="7"/>
  <c r="Q85" i="7"/>
  <c r="G85" i="7"/>
  <c r="Q84" i="7"/>
  <c r="Q83" i="7"/>
  <c r="Q82" i="7"/>
  <c r="G82" i="7"/>
  <c r="Q81" i="7"/>
  <c r="G81" i="7"/>
  <c r="Q80" i="7"/>
  <c r="G80" i="7"/>
  <c r="Q79" i="7"/>
  <c r="Q78" i="7"/>
  <c r="G78" i="7"/>
  <c r="H78" i="7"/>
  <c r="Q77" i="7"/>
  <c r="G77" i="7"/>
  <c r="Q76" i="7"/>
  <c r="G76" i="7"/>
  <c r="Q75" i="7"/>
  <c r="G75" i="7"/>
  <c r="Q74" i="7"/>
  <c r="Q73" i="7"/>
  <c r="Q72" i="7"/>
  <c r="Q71" i="7"/>
  <c r="G71" i="7"/>
  <c r="Q70" i="7"/>
  <c r="Q69" i="7"/>
  <c r="G69" i="7"/>
  <c r="Q68" i="7"/>
  <c r="G68" i="7"/>
  <c r="E68" i="7"/>
  <c r="Q67" i="7"/>
  <c r="G67" i="7"/>
  <c r="Q66" i="7"/>
  <c r="G66" i="7"/>
  <c r="Q65" i="7"/>
  <c r="Q64" i="7"/>
  <c r="Q63" i="7"/>
  <c r="G63" i="7"/>
  <c r="Q62" i="7"/>
  <c r="G62" i="7"/>
  <c r="Q61" i="7"/>
  <c r="Q60" i="7"/>
  <c r="G60" i="7"/>
  <c r="Q59" i="7"/>
  <c r="Q58" i="7"/>
  <c r="G58" i="7"/>
  <c r="Q57" i="7"/>
  <c r="G57" i="7"/>
  <c r="Q56" i="7"/>
  <c r="E56" i="7"/>
  <c r="Q55" i="7"/>
  <c r="Q54" i="7"/>
  <c r="G54" i="7"/>
  <c r="Q53" i="7"/>
  <c r="G53" i="7"/>
  <c r="Q52" i="7"/>
  <c r="E52" i="7"/>
  <c r="Q51" i="7"/>
  <c r="Q50" i="7"/>
  <c r="G50" i="7"/>
  <c r="Q49" i="7"/>
  <c r="G49" i="7"/>
  <c r="Q48" i="7"/>
  <c r="G48" i="7"/>
  <c r="H48" i="7"/>
  <c r="Q47" i="7"/>
  <c r="E47" i="7"/>
  <c r="Q46" i="7"/>
  <c r="Q45" i="7"/>
  <c r="G45" i="7"/>
  <c r="Q44" i="7"/>
  <c r="G44" i="7"/>
  <c r="Q43" i="7"/>
  <c r="E43" i="7"/>
  <c r="Q42" i="7"/>
  <c r="G37" i="7"/>
  <c r="G36" i="7"/>
  <c r="G31" i="7"/>
  <c r="G30" i="7"/>
  <c r="D30" i="7"/>
  <c r="K122" i="5"/>
  <c r="H122" i="5"/>
  <c r="G122" i="5"/>
  <c r="K121" i="5"/>
  <c r="H121" i="5"/>
  <c r="J121" i="5" s="1"/>
  <c r="Q121" i="5" s="1"/>
  <c r="G121" i="5"/>
  <c r="K120" i="5"/>
  <c r="G120" i="5"/>
  <c r="H120" i="5" s="1"/>
  <c r="J120" i="5" s="1"/>
  <c r="Q120" i="5" s="1"/>
  <c r="K119" i="5"/>
  <c r="G119" i="5"/>
  <c r="H119" i="5" s="1"/>
  <c r="K118" i="5"/>
  <c r="H118" i="5"/>
  <c r="G118" i="5"/>
  <c r="K117" i="5"/>
  <c r="H117" i="5"/>
  <c r="J117" i="5" s="1"/>
  <c r="Q117" i="5" s="1"/>
  <c r="G117" i="5"/>
  <c r="K116" i="5"/>
  <c r="G116" i="5"/>
  <c r="H116" i="5" s="1"/>
  <c r="J116" i="5" s="1"/>
  <c r="Q116" i="5" s="1"/>
  <c r="K115" i="5"/>
  <c r="H115" i="5"/>
  <c r="G115" i="5"/>
  <c r="K114" i="5"/>
  <c r="G114" i="5"/>
  <c r="H114" i="5" s="1"/>
  <c r="K113" i="5"/>
  <c r="B113" i="5"/>
  <c r="G113" i="5" s="1"/>
  <c r="H113" i="5" s="1"/>
  <c r="J113" i="5" s="1"/>
  <c r="K112" i="5"/>
  <c r="B112" i="5"/>
  <c r="G112" i="5" s="1"/>
  <c r="H112" i="5" s="1"/>
  <c r="K111" i="5"/>
  <c r="H111" i="5"/>
  <c r="O111" i="5" s="1"/>
  <c r="G111" i="5"/>
  <c r="K110" i="5"/>
  <c r="B110" i="5"/>
  <c r="G110" i="5" s="1"/>
  <c r="H110" i="5" s="1"/>
  <c r="O110" i="5" s="1"/>
  <c r="K109" i="5"/>
  <c r="G109" i="5"/>
  <c r="H109" i="5" s="1"/>
  <c r="K108" i="5"/>
  <c r="B108" i="5"/>
  <c r="G108" i="5" s="1"/>
  <c r="H108" i="5" s="1"/>
  <c r="O107" i="5"/>
  <c r="K107" i="5"/>
  <c r="G107" i="5"/>
  <c r="H107" i="5" s="1"/>
  <c r="J107" i="5" s="1"/>
  <c r="Q106" i="5"/>
  <c r="K106" i="5"/>
  <c r="G106" i="5"/>
  <c r="H106" i="5" s="1"/>
  <c r="B106" i="5"/>
  <c r="Q105" i="5"/>
  <c r="K105" i="5"/>
  <c r="G105" i="5"/>
  <c r="H105" i="5" s="1"/>
  <c r="Q104" i="5"/>
  <c r="K104" i="5"/>
  <c r="B104" i="5"/>
  <c r="G104" i="5" s="1"/>
  <c r="H104" i="5" s="1"/>
  <c r="Q103" i="5"/>
  <c r="K103" i="5"/>
  <c r="G103" i="5"/>
  <c r="H103" i="5" s="1"/>
  <c r="J103" i="5" s="1"/>
  <c r="Q102" i="5"/>
  <c r="K102" i="5"/>
  <c r="G102" i="5"/>
  <c r="H102" i="5" s="1"/>
  <c r="Q101" i="5"/>
  <c r="K101" i="5"/>
  <c r="G101" i="5"/>
  <c r="H101" i="5" s="1"/>
  <c r="Q100" i="5"/>
  <c r="K100" i="5"/>
  <c r="G100" i="5"/>
  <c r="H100" i="5" s="1"/>
  <c r="Q99" i="5"/>
  <c r="K99" i="5"/>
  <c r="Q98" i="5"/>
  <c r="K98" i="5"/>
  <c r="Q97" i="5"/>
  <c r="K97" i="5"/>
  <c r="G97" i="5"/>
  <c r="Q96" i="5"/>
  <c r="K96" i="5"/>
  <c r="Q95" i="5"/>
  <c r="K95" i="5"/>
  <c r="Q94" i="5"/>
  <c r="K94" i="5"/>
  <c r="Q93" i="5"/>
  <c r="K93" i="5"/>
  <c r="G93" i="5"/>
  <c r="Q92" i="5"/>
  <c r="K92" i="5"/>
  <c r="Q91" i="5"/>
  <c r="K91" i="5"/>
  <c r="Q90" i="5"/>
  <c r="K90" i="5"/>
  <c r="G90" i="5"/>
  <c r="Q89" i="5"/>
  <c r="K89" i="5"/>
  <c r="Q88" i="5"/>
  <c r="K88" i="5"/>
  <c r="G88" i="5"/>
  <c r="Q87" i="5"/>
  <c r="K87" i="5"/>
  <c r="Q86" i="5"/>
  <c r="K86" i="5"/>
  <c r="G86" i="5"/>
  <c r="Q85" i="5"/>
  <c r="K85" i="5"/>
  <c r="Q84" i="5"/>
  <c r="K84" i="5"/>
  <c r="G84" i="5"/>
  <c r="Q83" i="5"/>
  <c r="K83" i="5"/>
  <c r="Q82" i="5"/>
  <c r="K82" i="5"/>
  <c r="G82" i="5"/>
  <c r="Q81" i="5"/>
  <c r="K81" i="5"/>
  <c r="Q80" i="5"/>
  <c r="K80" i="5"/>
  <c r="Q79" i="5"/>
  <c r="K79" i="5"/>
  <c r="Q78" i="5"/>
  <c r="K78" i="5"/>
  <c r="G78" i="5"/>
  <c r="Q77" i="5"/>
  <c r="G77" i="5"/>
  <c r="Q76" i="5"/>
  <c r="E76" i="5"/>
  <c r="Q75" i="5"/>
  <c r="Q74" i="5"/>
  <c r="Q73" i="5"/>
  <c r="G73" i="5"/>
  <c r="Q72" i="5"/>
  <c r="Q71" i="5"/>
  <c r="Q70" i="5"/>
  <c r="G70" i="5"/>
  <c r="Q69" i="5"/>
  <c r="G69" i="5"/>
  <c r="Q68" i="5"/>
  <c r="Q67" i="5"/>
  <c r="Q66" i="5"/>
  <c r="G66" i="5"/>
  <c r="Q65" i="5"/>
  <c r="G65" i="5"/>
  <c r="Q64" i="5"/>
  <c r="E64" i="5"/>
  <c r="Q63" i="5"/>
  <c r="G63" i="5"/>
  <c r="Q62" i="5"/>
  <c r="G62" i="5"/>
  <c r="Q61" i="5"/>
  <c r="Q60" i="5"/>
  <c r="E60" i="5"/>
  <c r="Q59" i="5"/>
  <c r="Q58" i="5"/>
  <c r="G58" i="5"/>
  <c r="Q57" i="5"/>
  <c r="E57" i="5"/>
  <c r="Q56" i="5"/>
  <c r="Q55" i="5"/>
  <c r="G55" i="5"/>
  <c r="Q54" i="5"/>
  <c r="G54" i="5"/>
  <c r="Q53" i="5"/>
  <c r="Q52" i="5"/>
  <c r="Q51" i="5"/>
  <c r="G51" i="5"/>
  <c r="Q50" i="5"/>
  <c r="Q49" i="5"/>
  <c r="Q48" i="5"/>
  <c r="G48" i="5"/>
  <c r="Q47" i="5"/>
  <c r="G47" i="5"/>
  <c r="Q46" i="5"/>
  <c r="G46" i="5"/>
  <c r="Q45" i="5"/>
  <c r="E45" i="5"/>
  <c r="Q44" i="5"/>
  <c r="Q43" i="5"/>
  <c r="G43" i="5"/>
  <c r="Q42" i="5"/>
  <c r="G42" i="5"/>
  <c r="Q41" i="5"/>
  <c r="E41" i="5"/>
  <c r="Q40" i="5"/>
  <c r="Q39" i="5"/>
  <c r="G39" i="5"/>
  <c r="Q38" i="5"/>
  <c r="G38" i="5"/>
  <c r="Q37" i="5"/>
  <c r="D37" i="5"/>
  <c r="Q36" i="5"/>
  <c r="Q35" i="5"/>
  <c r="E35" i="5"/>
  <c r="Q34" i="5"/>
  <c r="G34" i="5"/>
  <c r="Q33" i="5"/>
  <c r="Q32" i="5"/>
  <c r="G32" i="5"/>
  <c r="Q31" i="5"/>
  <c r="Q30" i="5"/>
  <c r="Q29" i="5"/>
  <c r="Q28" i="5"/>
  <c r="G28" i="5"/>
  <c r="D28" i="5"/>
  <c r="Q27" i="5"/>
  <c r="Q26" i="5"/>
  <c r="Q25" i="5"/>
  <c r="Q24" i="5"/>
  <c r="Q23" i="5"/>
  <c r="Q22" i="5"/>
  <c r="Q21" i="5"/>
  <c r="Q20" i="5"/>
  <c r="Q19" i="5"/>
  <c r="R122" i="3"/>
  <c r="K122" i="3"/>
  <c r="G122" i="3"/>
  <c r="H122" i="3" s="1"/>
  <c r="R121" i="3"/>
  <c r="K121" i="3"/>
  <c r="H121" i="3"/>
  <c r="G121" i="3"/>
  <c r="R120" i="3"/>
  <c r="O120" i="3"/>
  <c r="K120" i="3"/>
  <c r="J120" i="3"/>
  <c r="H120" i="3"/>
  <c r="G120" i="3"/>
  <c r="R119" i="3"/>
  <c r="K119" i="3"/>
  <c r="G119" i="3"/>
  <c r="H119" i="3" s="1"/>
  <c r="R118" i="3"/>
  <c r="K118" i="3"/>
  <c r="G118" i="3"/>
  <c r="H118" i="3" s="1"/>
  <c r="R117" i="3"/>
  <c r="K117" i="3"/>
  <c r="H117" i="3"/>
  <c r="G117" i="3"/>
  <c r="R116" i="3"/>
  <c r="O116" i="3"/>
  <c r="K116" i="3"/>
  <c r="J116" i="3"/>
  <c r="G116" i="3"/>
  <c r="H116" i="3" s="1"/>
  <c r="R115" i="3"/>
  <c r="K115" i="3"/>
  <c r="G115" i="3"/>
  <c r="H115" i="3" s="1"/>
  <c r="R114" i="3"/>
  <c r="K114" i="3"/>
  <c r="G114" i="3"/>
  <c r="H114" i="3" s="1"/>
  <c r="R113" i="3"/>
  <c r="K113" i="3"/>
  <c r="H113" i="3"/>
  <c r="G113" i="3"/>
  <c r="R112" i="3"/>
  <c r="O112" i="3"/>
  <c r="K112" i="3"/>
  <c r="J112" i="3"/>
  <c r="G112" i="3"/>
  <c r="H112" i="3" s="1"/>
  <c r="R111" i="3"/>
  <c r="K111" i="3"/>
  <c r="G111" i="3"/>
  <c r="H111" i="3" s="1"/>
  <c r="R110" i="3"/>
  <c r="K110" i="3"/>
  <c r="G110" i="3"/>
  <c r="H110" i="3" s="1"/>
  <c r="B110" i="3"/>
  <c r="R109" i="3"/>
  <c r="O109" i="3"/>
  <c r="K109" i="3"/>
  <c r="J109" i="3"/>
  <c r="H109" i="3"/>
  <c r="G109" i="3"/>
  <c r="K108" i="3"/>
  <c r="B108" i="3"/>
  <c r="R107" i="3"/>
  <c r="K107" i="3"/>
  <c r="G107" i="3"/>
  <c r="H107" i="3" s="1"/>
  <c r="R106" i="3"/>
  <c r="Q106" i="3"/>
  <c r="K106" i="3"/>
  <c r="G106" i="3"/>
  <c r="H106" i="3" s="1"/>
  <c r="B106" i="3"/>
  <c r="R105" i="3"/>
  <c r="Q105" i="3"/>
  <c r="K105" i="3"/>
  <c r="H105" i="3"/>
  <c r="G105" i="3"/>
  <c r="Q104" i="3"/>
  <c r="K104" i="3"/>
  <c r="B104" i="3"/>
  <c r="R103" i="3"/>
  <c r="Q103" i="3"/>
  <c r="K103" i="3"/>
  <c r="J103" i="3"/>
  <c r="G103" i="3"/>
  <c r="H103" i="3" s="1"/>
  <c r="O103" i="3" s="1"/>
  <c r="Q102" i="3"/>
  <c r="K102" i="3"/>
  <c r="Q101" i="3"/>
  <c r="K101" i="3"/>
  <c r="Q100" i="3"/>
  <c r="K100" i="3"/>
  <c r="Q99" i="3"/>
  <c r="K99" i="3"/>
  <c r="Q98" i="3"/>
  <c r="K98" i="3"/>
  <c r="Q97" i="3"/>
  <c r="K97" i="3"/>
  <c r="Q96" i="3"/>
  <c r="K96" i="3"/>
  <c r="Q95" i="3"/>
  <c r="K95" i="3"/>
  <c r="Q94" i="3"/>
  <c r="K94" i="3"/>
  <c r="Q93" i="3"/>
  <c r="K93" i="3"/>
  <c r="Q92" i="3"/>
  <c r="Q91" i="3"/>
  <c r="G91" i="3"/>
  <c r="Q90" i="3"/>
  <c r="Q89" i="3"/>
  <c r="G89" i="3"/>
  <c r="Q88" i="3"/>
  <c r="Q87" i="3"/>
  <c r="G87" i="3"/>
  <c r="Q86" i="3"/>
  <c r="Q85" i="3"/>
  <c r="G85" i="3"/>
  <c r="Q84" i="3"/>
  <c r="Q83" i="3"/>
  <c r="G83" i="3"/>
  <c r="Q82" i="3"/>
  <c r="Q81" i="3"/>
  <c r="G81" i="3"/>
  <c r="Q80" i="3"/>
  <c r="Q79" i="3"/>
  <c r="G79" i="3"/>
  <c r="Q78" i="3"/>
  <c r="G78" i="3"/>
  <c r="Q77" i="3"/>
  <c r="G77" i="3"/>
  <c r="Q76" i="3"/>
  <c r="G76" i="3"/>
  <c r="Q75" i="3"/>
  <c r="G75" i="3"/>
  <c r="Q74" i="3"/>
  <c r="G74" i="3"/>
  <c r="Q73" i="3"/>
  <c r="G73" i="3"/>
  <c r="Q72" i="3"/>
  <c r="G72" i="3"/>
  <c r="Q71" i="3"/>
  <c r="G71" i="3"/>
  <c r="Q70" i="3"/>
  <c r="G70" i="3"/>
  <c r="Q69" i="3"/>
  <c r="G69" i="3"/>
  <c r="Q68" i="3"/>
  <c r="G68" i="3"/>
  <c r="R68" i="3"/>
  <c r="Q67" i="3"/>
  <c r="Q66" i="3"/>
  <c r="G66" i="3"/>
  <c r="Q65" i="3"/>
  <c r="Q64" i="3"/>
  <c r="G64" i="3"/>
  <c r="Q63" i="3"/>
  <c r="Q62" i="3"/>
  <c r="G62" i="3"/>
  <c r="Q61" i="3"/>
  <c r="Q60" i="3"/>
  <c r="D60" i="3"/>
  <c r="Q59" i="3"/>
  <c r="Q58" i="3"/>
  <c r="Q57" i="3"/>
  <c r="D57" i="3"/>
  <c r="Q56" i="3"/>
  <c r="D56" i="3"/>
  <c r="Q55" i="3"/>
  <c r="Q54" i="3"/>
  <c r="Q53" i="3"/>
  <c r="D53" i="3"/>
  <c r="Q52" i="3"/>
  <c r="D52" i="3"/>
  <c r="Q51" i="3"/>
  <c r="Q50" i="3"/>
  <c r="Q49" i="3"/>
  <c r="D49" i="3"/>
  <c r="Q48" i="3"/>
  <c r="G48" i="3"/>
  <c r="E48" i="3"/>
  <c r="Q47" i="3"/>
  <c r="G47" i="3"/>
  <c r="Q46" i="3"/>
  <c r="G46" i="3"/>
  <c r="Q45" i="3"/>
  <c r="Q44" i="3"/>
  <c r="G44" i="3"/>
  <c r="Q43" i="3"/>
  <c r="G43" i="3"/>
  <c r="Q42" i="3"/>
  <c r="G42" i="3"/>
  <c r="Q41" i="3"/>
  <c r="G41" i="3"/>
  <c r="Q40" i="3"/>
  <c r="Q39" i="3"/>
  <c r="Q38" i="3"/>
  <c r="G38" i="3"/>
  <c r="Q37" i="3"/>
  <c r="G37" i="3"/>
  <c r="Q36" i="3"/>
  <c r="G36" i="3"/>
  <c r="Q35" i="3"/>
  <c r="Q34" i="3"/>
  <c r="G34" i="3"/>
  <c r="Q33" i="3"/>
  <c r="G33" i="3"/>
  <c r="R32" i="3"/>
  <c r="G31" i="3"/>
  <c r="G29" i="3"/>
  <c r="G27" i="3"/>
  <c r="G25" i="3"/>
  <c r="D22" i="3"/>
  <c r="G21" i="3"/>
  <c r="G19" i="3"/>
  <c r="G18" i="3"/>
  <c r="E18" i="3"/>
  <c r="R122" i="1"/>
  <c r="O122" i="1"/>
  <c r="L122" i="1"/>
  <c r="H122" i="1"/>
  <c r="J122" i="1" s="1"/>
  <c r="G122" i="1"/>
  <c r="R121" i="1"/>
  <c r="K121" i="1"/>
  <c r="J121" i="1"/>
  <c r="G121" i="1"/>
  <c r="H121" i="1" s="1"/>
  <c r="O121" i="1" s="1"/>
  <c r="R120" i="1"/>
  <c r="K120" i="1"/>
  <c r="H120" i="1"/>
  <c r="G120" i="1"/>
  <c r="R119" i="1"/>
  <c r="K119" i="1"/>
  <c r="J119" i="1"/>
  <c r="G119" i="1"/>
  <c r="H119" i="1" s="1"/>
  <c r="O119" i="1" s="1"/>
  <c r="R118" i="1"/>
  <c r="K118" i="1"/>
  <c r="H118" i="1"/>
  <c r="G118" i="1"/>
  <c r="R117" i="1"/>
  <c r="K117" i="1"/>
  <c r="G117" i="1"/>
  <c r="H117" i="1" s="1"/>
  <c r="J117" i="1" s="1"/>
  <c r="R116" i="1"/>
  <c r="K116" i="1"/>
  <c r="H116" i="1"/>
  <c r="G116" i="1"/>
  <c r="R115" i="1"/>
  <c r="L115" i="1"/>
  <c r="K115" i="1"/>
  <c r="J115" i="1"/>
  <c r="G115" i="1"/>
  <c r="H115" i="1" s="1"/>
  <c r="O115" i="1" s="1"/>
  <c r="R114" i="1"/>
  <c r="K114" i="1"/>
  <c r="H114" i="1"/>
  <c r="G114" i="1"/>
  <c r="R113" i="1"/>
  <c r="K113" i="1"/>
  <c r="J113" i="1"/>
  <c r="G113" i="1"/>
  <c r="H113" i="1" s="1"/>
  <c r="O113" i="1" s="1"/>
  <c r="R112" i="1"/>
  <c r="K112" i="1"/>
  <c r="H112" i="1"/>
  <c r="G112" i="1"/>
  <c r="R111" i="1"/>
  <c r="K111" i="1"/>
  <c r="J111" i="1"/>
  <c r="G111" i="1"/>
  <c r="H111" i="1" s="1"/>
  <c r="O111" i="1" s="1"/>
  <c r="K110" i="1"/>
  <c r="B110" i="1"/>
  <c r="R109" i="1"/>
  <c r="K109" i="1"/>
  <c r="H109" i="1"/>
  <c r="G109" i="1"/>
  <c r="R108" i="1"/>
  <c r="O108" i="1"/>
  <c r="J108" i="1"/>
  <c r="G108" i="1"/>
  <c r="H108" i="1" s="1"/>
  <c r="E108" i="1"/>
  <c r="D108" i="1"/>
  <c r="K108" i="1" s="1"/>
  <c r="B108" i="1"/>
  <c r="R107" i="1"/>
  <c r="J107" i="1"/>
  <c r="G107" i="1"/>
  <c r="H107" i="1" s="1"/>
  <c r="O107" i="1" s="1"/>
  <c r="E107" i="1"/>
  <c r="D107" i="1"/>
  <c r="K107" i="1" s="1"/>
  <c r="L107" i="1" s="1"/>
  <c r="Q106" i="1"/>
  <c r="O106" i="1"/>
  <c r="G106" i="1"/>
  <c r="H106" i="1" s="1"/>
  <c r="J106" i="1" s="1"/>
  <c r="E106" i="1"/>
  <c r="D106" i="1"/>
  <c r="K106" i="1" s="1"/>
  <c r="B106" i="1"/>
  <c r="R106" i="1" s="1"/>
  <c r="R105" i="1"/>
  <c r="Q105" i="1"/>
  <c r="H105" i="1"/>
  <c r="G105" i="1"/>
  <c r="E105" i="1"/>
  <c r="K105" i="1" s="1"/>
  <c r="D105" i="1"/>
  <c r="R104" i="1"/>
  <c r="Q104" i="1"/>
  <c r="E104" i="1"/>
  <c r="D104" i="1"/>
  <c r="K104" i="1" s="1"/>
  <c r="B104" i="1"/>
  <c r="G104" i="1" s="1"/>
  <c r="H104" i="1" s="1"/>
  <c r="R103" i="1"/>
  <c r="Q103" i="1"/>
  <c r="J103" i="1"/>
  <c r="H103" i="1"/>
  <c r="O103" i="1" s="1"/>
  <c r="G103" i="1"/>
  <c r="E103" i="1"/>
  <c r="K103" i="1" s="1"/>
  <c r="D103" i="1"/>
  <c r="Q102" i="1"/>
  <c r="Q101" i="1"/>
  <c r="Q100" i="1"/>
  <c r="G100" i="1"/>
  <c r="Q99" i="1"/>
  <c r="G99" i="1"/>
  <c r="Q98" i="1"/>
  <c r="G98" i="1"/>
  <c r="Q97" i="1"/>
  <c r="G97" i="1"/>
  <c r="Q96" i="1"/>
  <c r="G96" i="1"/>
  <c r="Q95" i="1"/>
  <c r="G95" i="1"/>
  <c r="Q94" i="1"/>
  <c r="G94" i="1"/>
  <c r="Q93" i="1"/>
  <c r="G93" i="1"/>
  <c r="Q92" i="1"/>
  <c r="G92" i="1"/>
  <c r="Q91" i="1"/>
  <c r="G91" i="1"/>
  <c r="Q90" i="1"/>
  <c r="G90" i="1"/>
  <c r="Q89" i="1"/>
  <c r="G89" i="1"/>
  <c r="Q88" i="1"/>
  <c r="G88" i="1"/>
  <c r="Q87" i="1"/>
  <c r="G87" i="1"/>
  <c r="Q86" i="1"/>
  <c r="G86" i="1"/>
  <c r="Q85" i="1"/>
  <c r="G85" i="1"/>
  <c r="Q84" i="1"/>
  <c r="G84" i="1"/>
  <c r="Q83" i="1"/>
  <c r="G83" i="1"/>
  <c r="Q82" i="1"/>
  <c r="G82" i="1"/>
  <c r="Q81" i="1"/>
  <c r="G81" i="1"/>
  <c r="Q80" i="1"/>
  <c r="G80" i="1"/>
  <c r="Q79" i="1"/>
  <c r="G79" i="1"/>
  <c r="Q78" i="1"/>
  <c r="G78" i="1"/>
  <c r="R78" i="1"/>
  <c r="Q77" i="1"/>
  <c r="G77" i="1"/>
  <c r="Q76" i="1"/>
  <c r="Q75" i="1"/>
  <c r="G75" i="1"/>
  <c r="Q74" i="1"/>
  <c r="Q73" i="1"/>
  <c r="G73" i="1"/>
  <c r="Q72" i="1"/>
  <c r="Q71" i="1"/>
  <c r="G71" i="1"/>
  <c r="Q70" i="1"/>
  <c r="Q69" i="1"/>
  <c r="G69" i="1"/>
  <c r="Q68" i="1"/>
  <c r="G68" i="1"/>
  <c r="R68" i="1"/>
  <c r="Q67" i="1"/>
  <c r="G67" i="1"/>
  <c r="Q66" i="1"/>
  <c r="G66" i="1"/>
  <c r="Q65" i="1"/>
  <c r="G65" i="1"/>
  <c r="Q64" i="1"/>
  <c r="G64" i="1"/>
  <c r="Q63" i="1"/>
  <c r="G63" i="1"/>
  <c r="Q62" i="1"/>
  <c r="G62" i="1"/>
  <c r="Q61" i="1"/>
  <c r="G61" i="1"/>
  <c r="Q60" i="1"/>
  <c r="G60" i="1"/>
  <c r="Q59" i="1"/>
  <c r="G59" i="1"/>
  <c r="Q58" i="1"/>
  <c r="G58" i="1"/>
  <c r="Q57" i="1"/>
  <c r="G57" i="1"/>
  <c r="Q56" i="1"/>
  <c r="G56" i="1"/>
  <c r="Q55" i="1"/>
  <c r="G55" i="1"/>
  <c r="Q54" i="1"/>
  <c r="G54" i="1"/>
  <c r="Q53" i="1"/>
  <c r="G53" i="1"/>
  <c r="Q52" i="1"/>
  <c r="G52" i="1"/>
  <c r="Q51" i="1"/>
  <c r="G51" i="1"/>
  <c r="Q50" i="1"/>
  <c r="G50" i="1"/>
  <c r="Q49" i="1"/>
  <c r="G49" i="1"/>
  <c r="Q48" i="1"/>
  <c r="G48" i="1"/>
  <c r="R48" i="1"/>
  <c r="Q47" i="1"/>
  <c r="E47" i="1"/>
  <c r="Q46" i="1"/>
  <c r="G46" i="1"/>
  <c r="Q45" i="1"/>
  <c r="E45" i="1"/>
  <c r="Q44" i="1"/>
  <c r="G44" i="1"/>
  <c r="Q43" i="1"/>
  <c r="E43" i="1"/>
  <c r="Q42" i="1"/>
  <c r="G42" i="1"/>
  <c r="Q41" i="1"/>
  <c r="E41" i="1"/>
  <c r="Q40" i="1"/>
  <c r="G40" i="1"/>
  <c r="Q39" i="1"/>
  <c r="E39" i="1"/>
  <c r="Q38" i="1"/>
  <c r="G38" i="1"/>
  <c r="Q37" i="1"/>
  <c r="E37" i="1"/>
  <c r="Q36" i="1"/>
  <c r="G36" i="1"/>
  <c r="Q35" i="1"/>
  <c r="E35" i="1"/>
  <c r="Q34" i="1"/>
  <c r="G34" i="1"/>
  <c r="Q33" i="1"/>
  <c r="E33" i="1"/>
  <c r="Q32" i="1"/>
  <c r="G32" i="1"/>
  <c r="Q31" i="1"/>
  <c r="E31" i="1"/>
  <c r="Q30" i="1"/>
  <c r="G30" i="1"/>
  <c r="Q29" i="1"/>
  <c r="E29" i="1"/>
  <c r="G28" i="1"/>
  <c r="H28" i="1"/>
  <c r="G27" i="1"/>
  <c r="G26" i="1"/>
  <c r="G25" i="1"/>
  <c r="E24" i="1"/>
  <c r="G23" i="1"/>
  <c r="G22" i="1"/>
  <c r="G21" i="1"/>
  <c r="E20" i="1"/>
  <c r="G19" i="1"/>
  <c r="D19" i="1"/>
  <c r="L106" i="1" l="1"/>
  <c r="D60" i="5"/>
  <c r="O116" i="5"/>
  <c r="M117" i="5"/>
  <c r="P117" i="5" s="1"/>
  <c r="M120" i="5"/>
  <c r="P120" i="5" s="1"/>
  <c r="M121" i="5"/>
  <c r="P121" i="5" s="1"/>
  <c r="H2" i="5"/>
  <c r="J2" i="5" s="1"/>
  <c r="D2" i="5"/>
  <c r="E2" i="5"/>
  <c r="Q113" i="5"/>
  <c r="M113" i="5"/>
  <c r="P113" i="5" s="1"/>
  <c r="O106" i="5"/>
  <c r="J106" i="5"/>
  <c r="O112" i="5"/>
  <c r="J112" i="5"/>
  <c r="R97" i="1"/>
  <c r="E37" i="5"/>
  <c r="H78" i="5"/>
  <c r="J78" i="5" s="1"/>
  <c r="L78" i="5" s="1"/>
  <c r="O103" i="5"/>
  <c r="Q107" i="5"/>
  <c r="M107" i="5"/>
  <c r="P107" i="5" s="1"/>
  <c r="J110" i="5"/>
  <c r="J111" i="5"/>
  <c r="Q111" i="5" s="1"/>
  <c r="D60" i="7"/>
  <c r="E71" i="7"/>
  <c r="E82" i="7"/>
  <c r="H97" i="5"/>
  <c r="O97" i="5" s="1"/>
  <c r="D31" i="7"/>
  <c r="D44" i="7"/>
  <c r="H61" i="1"/>
  <c r="O61" i="1" s="1"/>
  <c r="H50" i="7"/>
  <c r="O50" i="7" s="1"/>
  <c r="R42" i="3"/>
  <c r="G61" i="3"/>
  <c r="H61" i="3" s="1"/>
  <c r="R72" i="3"/>
  <c r="H59" i="1"/>
  <c r="O59" i="1" s="1"/>
  <c r="R62" i="1"/>
  <c r="E77" i="1"/>
  <c r="H86" i="1"/>
  <c r="J86" i="1" s="1"/>
  <c r="E44" i="3"/>
  <c r="G81" i="5"/>
  <c r="H82" i="5"/>
  <c r="G31" i="1"/>
  <c r="H31" i="1" s="1"/>
  <c r="H100" i="1"/>
  <c r="J100" i="1" s="1"/>
  <c r="D19" i="3"/>
  <c r="G50" i="3"/>
  <c r="H50" i="3" s="1"/>
  <c r="D65" i="5"/>
  <c r="H93" i="5"/>
  <c r="E30" i="1"/>
  <c r="E46" i="1"/>
  <c r="H51" i="1"/>
  <c r="O51" i="1" s="1"/>
  <c r="E31" i="3"/>
  <c r="G79" i="7"/>
  <c r="H79" i="7" s="1"/>
  <c r="H21" i="3"/>
  <c r="O21" i="3" s="1"/>
  <c r="D36" i="3"/>
  <c r="E43" i="3"/>
  <c r="R73" i="3"/>
  <c r="H77" i="7"/>
  <c r="G70" i="1"/>
  <c r="H70" i="1" s="1"/>
  <c r="E90" i="1"/>
  <c r="R99" i="1"/>
  <c r="G58" i="3"/>
  <c r="H58" i="3" s="1"/>
  <c r="E36" i="7"/>
  <c r="G46" i="7"/>
  <c r="H46" i="7" s="1"/>
  <c r="H58" i="7"/>
  <c r="O58" i="7" s="1"/>
  <c r="E63" i="7"/>
  <c r="E38" i="1"/>
  <c r="E42" i="1"/>
  <c r="E48" i="1"/>
  <c r="R49" i="1"/>
  <c r="E55" i="1"/>
  <c r="H63" i="1"/>
  <c r="J63" i="1" s="1"/>
  <c r="D67" i="1"/>
  <c r="H83" i="1"/>
  <c r="H84" i="1"/>
  <c r="O84" i="1" s="1"/>
  <c r="R22" i="3"/>
  <c r="E25" i="3"/>
  <c r="G32" i="3"/>
  <c r="D37" i="3"/>
  <c r="E47" i="3"/>
  <c r="G54" i="3"/>
  <c r="H54" i="3" s="1"/>
  <c r="E68" i="3"/>
  <c r="R69" i="3"/>
  <c r="H76" i="3"/>
  <c r="R77" i="3"/>
  <c r="G80" i="3"/>
  <c r="H80" i="3" s="1"/>
  <c r="G93" i="3"/>
  <c r="H93" i="3" s="1"/>
  <c r="G94" i="3"/>
  <c r="H94" i="3" s="1"/>
  <c r="G95" i="3"/>
  <c r="H95" i="3" s="1"/>
  <c r="G96" i="3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20" i="5"/>
  <c r="G36" i="5"/>
  <c r="D46" i="5"/>
  <c r="D70" i="5"/>
  <c r="E73" i="5"/>
  <c r="G89" i="5"/>
  <c r="H89" i="5" s="1"/>
  <c r="H90" i="5"/>
  <c r="O90" i="5" s="1"/>
  <c r="G42" i="7"/>
  <c r="H42" i="7" s="1"/>
  <c r="H45" i="7"/>
  <c r="J45" i="7" s="1"/>
  <c r="E48" i="7"/>
  <c r="E49" i="7"/>
  <c r="E57" i="7"/>
  <c r="H66" i="7"/>
  <c r="H67" i="7"/>
  <c r="D68" i="7"/>
  <c r="K68" i="7" s="1"/>
  <c r="D69" i="7"/>
  <c r="D81" i="7"/>
  <c r="G20" i="1"/>
  <c r="H20" i="1" s="1"/>
  <c r="G41" i="1"/>
  <c r="H41" i="1" s="1"/>
  <c r="G47" i="1"/>
  <c r="H47" i="1" s="1"/>
  <c r="E75" i="1"/>
  <c r="D87" i="1"/>
  <c r="E88" i="1"/>
  <c r="D74" i="3"/>
  <c r="H75" i="3"/>
  <c r="G86" i="3"/>
  <c r="H86" i="3" s="1"/>
  <c r="G35" i="5"/>
  <c r="H39" i="5"/>
  <c r="D42" i="5"/>
  <c r="G45" i="5"/>
  <c r="H45" i="5" s="1"/>
  <c r="D54" i="5"/>
  <c r="G76" i="5"/>
  <c r="H76" i="5" s="1"/>
  <c r="H86" i="5"/>
  <c r="H76" i="7"/>
  <c r="G88" i="7"/>
  <c r="H88" i="7" s="1"/>
  <c r="E93" i="7"/>
  <c r="K93" i="7" s="1"/>
  <c r="G96" i="7"/>
  <c r="H96" i="7" s="1"/>
  <c r="G101" i="7"/>
  <c r="H101" i="7" s="1"/>
  <c r="K37" i="5"/>
  <c r="H81" i="5"/>
  <c r="J81" i="5" s="1"/>
  <c r="H84" i="5"/>
  <c r="O84" i="5" s="1"/>
  <c r="G51" i="7"/>
  <c r="H51" i="7" s="1"/>
  <c r="G59" i="7"/>
  <c r="H59" i="7" s="1"/>
  <c r="H62" i="7"/>
  <c r="H75" i="7"/>
  <c r="G87" i="7"/>
  <c r="H87" i="7" s="1"/>
  <c r="G95" i="7"/>
  <c r="H95" i="7" s="1"/>
  <c r="G39" i="1"/>
  <c r="H39" i="1" s="1"/>
  <c r="H53" i="1"/>
  <c r="J53" i="1" s="1"/>
  <c r="D64" i="1"/>
  <c r="R65" i="1"/>
  <c r="E68" i="1"/>
  <c r="E69" i="1"/>
  <c r="R85" i="1"/>
  <c r="D18" i="3"/>
  <c r="K18" i="3" s="1"/>
  <c r="E27" i="3"/>
  <c r="H29" i="3"/>
  <c r="O29" i="3" s="1"/>
  <c r="R33" i="3"/>
  <c r="H34" i="3"/>
  <c r="O34" i="3" s="1"/>
  <c r="H38" i="3"/>
  <c r="R41" i="3"/>
  <c r="R46" i="3"/>
  <c r="D48" i="3"/>
  <c r="K48" i="3" s="1"/>
  <c r="D70" i="3"/>
  <c r="R71" i="3"/>
  <c r="R78" i="3"/>
  <c r="D78" i="3"/>
  <c r="G44" i="5"/>
  <c r="E44" i="5"/>
  <c r="G34" i="7"/>
  <c r="E34" i="7"/>
  <c r="E22" i="1"/>
  <c r="H25" i="1"/>
  <c r="R26" i="1"/>
  <c r="G29" i="1"/>
  <c r="H29" i="1" s="1"/>
  <c r="G24" i="1"/>
  <c r="H24" i="1" s="1"/>
  <c r="D34" i="1"/>
  <c r="H49" i="1"/>
  <c r="O49" i="1" s="1"/>
  <c r="R21" i="1"/>
  <c r="E23" i="1"/>
  <c r="R24" i="1"/>
  <c r="R28" i="1"/>
  <c r="H32" i="1"/>
  <c r="G33" i="1"/>
  <c r="H33" i="1" s="1"/>
  <c r="H40" i="1"/>
  <c r="G45" i="1"/>
  <c r="H45" i="1" s="1"/>
  <c r="D48" i="1"/>
  <c r="H66" i="1"/>
  <c r="D68" i="1"/>
  <c r="H71" i="1"/>
  <c r="H78" i="1"/>
  <c r="J78" i="1" s="1"/>
  <c r="E82" i="1"/>
  <c r="H91" i="1"/>
  <c r="H94" i="1"/>
  <c r="O94" i="1" s="1"/>
  <c r="D24" i="3"/>
  <c r="G24" i="3"/>
  <c r="G35" i="3"/>
  <c r="D35" i="3"/>
  <c r="G39" i="3"/>
  <c r="E39" i="3"/>
  <c r="G63" i="3"/>
  <c r="E88" i="3"/>
  <c r="G88" i="3"/>
  <c r="G50" i="5"/>
  <c r="G61" i="5"/>
  <c r="H69" i="5"/>
  <c r="O69" i="5" s="1"/>
  <c r="D69" i="5"/>
  <c r="E69" i="5"/>
  <c r="G85" i="5"/>
  <c r="G98" i="5"/>
  <c r="G33" i="7"/>
  <c r="G73" i="7"/>
  <c r="E73" i="7"/>
  <c r="G90" i="7"/>
  <c r="G30" i="5"/>
  <c r="D30" i="5"/>
  <c r="H42" i="5"/>
  <c r="E42" i="5"/>
  <c r="G98" i="7"/>
  <c r="H36" i="1"/>
  <c r="G37" i="1"/>
  <c r="H37" i="1" s="1"/>
  <c r="H44" i="1"/>
  <c r="H57" i="1"/>
  <c r="R73" i="1"/>
  <c r="G74" i="1"/>
  <c r="H74" i="1" s="1"/>
  <c r="H80" i="1"/>
  <c r="J80" i="1" s="1"/>
  <c r="H92" i="1"/>
  <c r="J92" i="1" s="1"/>
  <c r="H93" i="1"/>
  <c r="E96" i="1"/>
  <c r="H98" i="1"/>
  <c r="G23" i="3"/>
  <c r="D23" i="3"/>
  <c r="G40" i="3"/>
  <c r="E40" i="3"/>
  <c r="G45" i="3"/>
  <c r="E45" i="3"/>
  <c r="G59" i="5"/>
  <c r="E59" i="5"/>
  <c r="G74" i="5"/>
  <c r="D74" i="5"/>
  <c r="G94" i="5"/>
  <c r="D38" i="7"/>
  <c r="G38" i="7"/>
  <c r="G64" i="7"/>
  <c r="E64" i="7"/>
  <c r="G72" i="7"/>
  <c r="E74" i="7"/>
  <c r="G74" i="7"/>
  <c r="G102" i="1"/>
  <c r="D102" i="1"/>
  <c r="O101" i="5"/>
  <c r="J101" i="5"/>
  <c r="G35" i="1"/>
  <c r="H35" i="1" s="1"/>
  <c r="G43" i="1"/>
  <c r="H43" i="1" s="1"/>
  <c r="R20" i="3"/>
  <c r="G20" i="3"/>
  <c r="R28" i="3"/>
  <c r="G28" i="3"/>
  <c r="D20" i="5"/>
  <c r="D29" i="5"/>
  <c r="G29" i="5"/>
  <c r="E67" i="5"/>
  <c r="G67" i="5"/>
  <c r="G32" i="7"/>
  <c r="G39" i="7"/>
  <c r="G84" i="7"/>
  <c r="E43" i="5"/>
  <c r="D48" i="5"/>
  <c r="G49" i="5"/>
  <c r="H49" i="5" s="1"/>
  <c r="G60" i="5"/>
  <c r="D62" i="5"/>
  <c r="E63" i="5"/>
  <c r="D48" i="7"/>
  <c r="H53" i="7"/>
  <c r="H54" i="7"/>
  <c r="O54" i="7" s="1"/>
  <c r="G55" i="7"/>
  <c r="H55" i="7" s="1"/>
  <c r="G52" i="5"/>
  <c r="G64" i="5"/>
  <c r="H88" i="5"/>
  <c r="O88" i="5" s="1"/>
  <c r="G40" i="7"/>
  <c r="H40" i="7" s="1"/>
  <c r="H85" i="7"/>
  <c r="H86" i="7"/>
  <c r="R18" i="3"/>
  <c r="G49" i="3"/>
  <c r="H49" i="3" s="1"/>
  <c r="G53" i="3"/>
  <c r="H53" i="3" s="1"/>
  <c r="G57" i="3"/>
  <c r="H57" i="3" s="1"/>
  <c r="G37" i="5"/>
  <c r="O28" i="1"/>
  <c r="J28" i="1"/>
  <c r="R72" i="1"/>
  <c r="E72" i="1"/>
  <c r="D72" i="1"/>
  <c r="O105" i="1"/>
  <c r="J105" i="1"/>
  <c r="M117" i="1"/>
  <c r="P117" i="1" s="1"/>
  <c r="L117" i="1"/>
  <c r="O106" i="3"/>
  <c r="J106" i="3"/>
  <c r="D20" i="1"/>
  <c r="K20" i="1" s="1"/>
  <c r="R20" i="1"/>
  <c r="D24" i="1"/>
  <c r="K24" i="1" s="1"/>
  <c r="R61" i="1"/>
  <c r="R70" i="1"/>
  <c r="E70" i="1"/>
  <c r="D70" i="1"/>
  <c r="R74" i="1"/>
  <c r="E74" i="1"/>
  <c r="D74" i="1"/>
  <c r="D78" i="1"/>
  <c r="E78" i="1"/>
  <c r="G101" i="1"/>
  <c r="O117" i="1"/>
  <c r="H19" i="1"/>
  <c r="D28" i="1"/>
  <c r="E28" i="1"/>
  <c r="J61" i="1"/>
  <c r="D86" i="1"/>
  <c r="O104" i="1"/>
  <c r="J104" i="1"/>
  <c r="L111" i="1"/>
  <c r="M111" i="1" s="1"/>
  <c r="P111" i="1" s="1"/>
  <c r="G26" i="3"/>
  <c r="G90" i="3"/>
  <c r="R19" i="1"/>
  <c r="R76" i="1"/>
  <c r="E76" i="1"/>
  <c r="D76" i="1"/>
  <c r="O86" i="1"/>
  <c r="E19" i="1"/>
  <c r="K19" i="1" s="1"/>
  <c r="R29" i="1"/>
  <c r="D29" i="1"/>
  <c r="K29" i="1" s="1"/>
  <c r="R31" i="1"/>
  <c r="D31" i="1"/>
  <c r="K31" i="1" s="1"/>
  <c r="R33" i="1"/>
  <c r="D33" i="1"/>
  <c r="K33" i="1" s="1"/>
  <c r="R35" i="1"/>
  <c r="D35" i="1"/>
  <c r="K35" i="1" s="1"/>
  <c r="R37" i="1"/>
  <c r="D37" i="1"/>
  <c r="K37" i="1" s="1"/>
  <c r="R39" i="1"/>
  <c r="D39" i="1"/>
  <c r="K39" i="1" s="1"/>
  <c r="R41" i="1"/>
  <c r="D41" i="1"/>
  <c r="K41" i="1" s="1"/>
  <c r="R43" i="1"/>
  <c r="D43" i="1"/>
  <c r="K43" i="1" s="1"/>
  <c r="R45" i="1"/>
  <c r="D45" i="1"/>
  <c r="K45" i="1" s="1"/>
  <c r="R47" i="1"/>
  <c r="D47" i="1"/>
  <c r="K47" i="1" s="1"/>
  <c r="G72" i="1"/>
  <c r="H72" i="1" s="1"/>
  <c r="G76" i="1"/>
  <c r="H76" i="1" s="1"/>
  <c r="L105" i="1"/>
  <c r="O116" i="1"/>
  <c r="J116" i="1"/>
  <c r="L119" i="1"/>
  <c r="M119" i="1" s="1"/>
  <c r="P119" i="1" s="1"/>
  <c r="R100" i="3"/>
  <c r="H48" i="1"/>
  <c r="L108" i="1"/>
  <c r="M108" i="1" s="1"/>
  <c r="P108" i="1" s="1"/>
  <c r="O112" i="1"/>
  <c r="J112" i="1"/>
  <c r="M115" i="1"/>
  <c r="P115" i="1" s="1"/>
  <c r="O120" i="1"/>
  <c r="J120" i="1"/>
  <c r="D31" i="3"/>
  <c r="K31" i="3" s="1"/>
  <c r="G55" i="3"/>
  <c r="G82" i="3"/>
  <c r="L103" i="3"/>
  <c r="M103" i="3" s="1"/>
  <c r="P103" i="3" s="1"/>
  <c r="L103" i="1"/>
  <c r="M103" i="1" s="1"/>
  <c r="P103" i="1" s="1"/>
  <c r="R110" i="1"/>
  <c r="G110" i="1"/>
  <c r="H110" i="1" s="1"/>
  <c r="O118" i="1"/>
  <c r="J118" i="1"/>
  <c r="R21" i="3"/>
  <c r="E22" i="3"/>
  <c r="K22" i="3" s="1"/>
  <c r="G51" i="3"/>
  <c r="R96" i="3"/>
  <c r="H96" i="3"/>
  <c r="H68" i="1"/>
  <c r="M106" i="1"/>
  <c r="P106" i="1" s="1"/>
  <c r="M107" i="1"/>
  <c r="P107" i="1" s="1"/>
  <c r="L113" i="1"/>
  <c r="M113" i="1" s="1"/>
  <c r="P113" i="1" s="1"/>
  <c r="O114" i="1"/>
  <c r="J114" i="1"/>
  <c r="L121" i="1"/>
  <c r="M121" i="1" s="1"/>
  <c r="P121" i="1" s="1"/>
  <c r="M122" i="1"/>
  <c r="P122" i="1" s="1"/>
  <c r="G22" i="3"/>
  <c r="H22" i="3" s="1"/>
  <c r="G30" i="3"/>
  <c r="G59" i="3"/>
  <c r="G65" i="3"/>
  <c r="H32" i="3"/>
  <c r="E32" i="3"/>
  <c r="E50" i="3"/>
  <c r="R50" i="3"/>
  <c r="G52" i="3"/>
  <c r="H52" i="3" s="1"/>
  <c r="E54" i="3"/>
  <c r="R54" i="3"/>
  <c r="G56" i="3"/>
  <c r="H56" i="3" s="1"/>
  <c r="E58" i="3"/>
  <c r="R58" i="3"/>
  <c r="G60" i="3"/>
  <c r="H60" i="3" s="1"/>
  <c r="D67" i="3"/>
  <c r="R67" i="3"/>
  <c r="E67" i="3"/>
  <c r="D84" i="3"/>
  <c r="R84" i="3"/>
  <c r="E84" i="3"/>
  <c r="D92" i="3"/>
  <c r="R92" i="3"/>
  <c r="E92" i="3"/>
  <c r="R93" i="3"/>
  <c r="R97" i="3"/>
  <c r="R101" i="3"/>
  <c r="R104" i="3"/>
  <c r="G104" i="3"/>
  <c r="H104" i="3" s="1"/>
  <c r="G26" i="5"/>
  <c r="M112" i="5"/>
  <c r="P112" i="5" s="1"/>
  <c r="Q112" i="5"/>
  <c r="O109" i="1"/>
  <c r="J109" i="1"/>
  <c r="D32" i="3"/>
  <c r="E33" i="3"/>
  <c r="R49" i="3"/>
  <c r="E49" i="3"/>
  <c r="K49" i="3" s="1"/>
  <c r="D50" i="3"/>
  <c r="R53" i="3"/>
  <c r="E53" i="3"/>
  <c r="K53" i="3" s="1"/>
  <c r="D54" i="3"/>
  <c r="R57" i="3"/>
  <c r="E57" i="3"/>
  <c r="K57" i="3" s="1"/>
  <c r="D58" i="3"/>
  <c r="D61" i="3"/>
  <c r="R61" i="3"/>
  <c r="E61" i="3"/>
  <c r="G67" i="3"/>
  <c r="H67" i="3" s="1"/>
  <c r="G84" i="3"/>
  <c r="H84" i="3" s="1"/>
  <c r="D86" i="3"/>
  <c r="R86" i="3"/>
  <c r="E86" i="3"/>
  <c r="G92" i="3"/>
  <c r="H92" i="3" s="1"/>
  <c r="R94" i="3"/>
  <c r="R98" i="3"/>
  <c r="R102" i="3"/>
  <c r="O105" i="3"/>
  <c r="J105" i="3"/>
  <c r="O107" i="3"/>
  <c r="J107" i="3"/>
  <c r="R108" i="3"/>
  <c r="G108" i="3"/>
  <c r="H108" i="3" s="1"/>
  <c r="L116" i="3"/>
  <c r="M116" i="3" s="1"/>
  <c r="P116" i="3" s="1"/>
  <c r="O122" i="3"/>
  <c r="J122" i="3"/>
  <c r="O102" i="5"/>
  <c r="J102" i="5"/>
  <c r="L102" i="5" s="1"/>
  <c r="E52" i="3"/>
  <c r="K52" i="3" s="1"/>
  <c r="R52" i="3"/>
  <c r="E56" i="3"/>
  <c r="K56" i="3" s="1"/>
  <c r="R56" i="3"/>
  <c r="E60" i="3"/>
  <c r="K60" i="3" s="1"/>
  <c r="R60" i="3"/>
  <c r="D63" i="3"/>
  <c r="D80" i="3"/>
  <c r="R80" i="3"/>
  <c r="E80" i="3"/>
  <c r="R95" i="3"/>
  <c r="R99" i="3"/>
  <c r="L109" i="3"/>
  <c r="M109" i="3"/>
  <c r="P109" i="3" s="1"/>
  <c r="O121" i="3"/>
  <c r="J121" i="3"/>
  <c r="G31" i="5"/>
  <c r="G33" i="5"/>
  <c r="H18" i="3"/>
  <c r="H48" i="3"/>
  <c r="R48" i="3"/>
  <c r="D68" i="3"/>
  <c r="D72" i="3"/>
  <c r="E78" i="3"/>
  <c r="O113" i="3"/>
  <c r="J113" i="3"/>
  <c r="O114" i="3"/>
  <c r="J114" i="3"/>
  <c r="O115" i="3"/>
  <c r="J115" i="3"/>
  <c r="L120" i="3"/>
  <c r="M120" i="3"/>
  <c r="P120" i="3" s="1"/>
  <c r="D36" i="5"/>
  <c r="E36" i="5"/>
  <c r="H36" i="5"/>
  <c r="G40" i="5"/>
  <c r="D52" i="5"/>
  <c r="E52" i="5"/>
  <c r="G53" i="5"/>
  <c r="D59" i="5"/>
  <c r="G75" i="5"/>
  <c r="J115" i="5"/>
  <c r="O115" i="5"/>
  <c r="J119" i="5"/>
  <c r="O119" i="5"/>
  <c r="H78" i="3"/>
  <c r="O110" i="3"/>
  <c r="J110" i="3"/>
  <c r="O111" i="3"/>
  <c r="J111" i="3"/>
  <c r="O117" i="3"/>
  <c r="J117" i="3"/>
  <c r="O118" i="3"/>
  <c r="J118" i="3"/>
  <c r="O119" i="3"/>
  <c r="J119" i="3"/>
  <c r="D43" i="5"/>
  <c r="H52" i="5"/>
  <c r="G56" i="5"/>
  <c r="O81" i="5"/>
  <c r="G92" i="5"/>
  <c r="J118" i="5"/>
  <c r="O118" i="5"/>
  <c r="G35" i="7"/>
  <c r="H68" i="3"/>
  <c r="L112" i="3"/>
  <c r="M112" i="3" s="1"/>
  <c r="P112" i="3" s="1"/>
  <c r="G27" i="5"/>
  <c r="E38" i="5"/>
  <c r="D38" i="5"/>
  <c r="H38" i="5"/>
  <c r="G91" i="5"/>
  <c r="O105" i="5"/>
  <c r="J105" i="5"/>
  <c r="O48" i="7"/>
  <c r="J48" i="7"/>
  <c r="E28" i="5"/>
  <c r="K28" i="5" s="1"/>
  <c r="D35" i="5"/>
  <c r="K35" i="5" s="1"/>
  <c r="D41" i="5"/>
  <c r="K41" i="5" s="1"/>
  <c r="D57" i="5"/>
  <c r="K57" i="5" s="1"/>
  <c r="K60" i="5"/>
  <c r="H63" i="5"/>
  <c r="G71" i="5"/>
  <c r="G72" i="5"/>
  <c r="O78" i="5"/>
  <c r="G80" i="5"/>
  <c r="G96" i="5"/>
  <c r="J122" i="5"/>
  <c r="O122" i="5"/>
  <c r="H28" i="5"/>
  <c r="H35" i="5"/>
  <c r="H37" i="5"/>
  <c r="G41" i="5"/>
  <c r="H41" i="5" s="1"/>
  <c r="H48" i="5"/>
  <c r="D49" i="5"/>
  <c r="G57" i="5"/>
  <c r="H57" i="5" s="1"/>
  <c r="G87" i="5"/>
  <c r="M110" i="5"/>
  <c r="P110" i="5" s="1"/>
  <c r="Q110" i="5"/>
  <c r="J114" i="5"/>
  <c r="O114" i="5"/>
  <c r="M116" i="5"/>
  <c r="P116" i="5" s="1"/>
  <c r="O120" i="5"/>
  <c r="E30" i="7"/>
  <c r="K30" i="7" s="1"/>
  <c r="H30" i="7"/>
  <c r="D45" i="5"/>
  <c r="K45" i="5" s="1"/>
  <c r="E49" i="5"/>
  <c r="D61" i="5"/>
  <c r="G68" i="5"/>
  <c r="L103" i="5"/>
  <c r="M103" i="5" s="1"/>
  <c r="P103" i="5" s="1"/>
  <c r="L105" i="5"/>
  <c r="L106" i="5"/>
  <c r="M106" i="5" s="1"/>
  <c r="P106" i="5" s="1"/>
  <c r="D34" i="7"/>
  <c r="K34" i="7" s="1"/>
  <c r="D67" i="5"/>
  <c r="D76" i="5"/>
  <c r="K76" i="5" s="1"/>
  <c r="G83" i="5"/>
  <c r="O86" i="5"/>
  <c r="J86" i="5"/>
  <c r="G99" i="5"/>
  <c r="O100" i="5"/>
  <c r="J100" i="5"/>
  <c r="O104" i="5"/>
  <c r="J104" i="5"/>
  <c r="J108" i="5"/>
  <c r="O108" i="5"/>
  <c r="J109" i="5"/>
  <c r="O109" i="5"/>
  <c r="D42" i="7"/>
  <c r="E42" i="7"/>
  <c r="D46" i="7"/>
  <c r="E46" i="7"/>
  <c r="G83" i="7"/>
  <c r="O108" i="7"/>
  <c r="J108" i="7"/>
  <c r="H60" i="5"/>
  <c r="D64" i="5"/>
  <c r="K64" i="5" s="1"/>
  <c r="H64" i="5"/>
  <c r="G79" i="5"/>
  <c r="G95" i="5"/>
  <c r="O113" i="5"/>
  <c r="O117" i="5"/>
  <c r="O121" i="5"/>
  <c r="G41" i="7"/>
  <c r="D43" i="7"/>
  <c r="K43" i="7" s="1"/>
  <c r="D47" i="7"/>
  <c r="K47" i="7" s="1"/>
  <c r="D40" i="7"/>
  <c r="E40" i="7"/>
  <c r="D51" i="7"/>
  <c r="E51" i="7"/>
  <c r="D52" i="7"/>
  <c r="K52" i="7" s="1"/>
  <c r="D55" i="7"/>
  <c r="E55" i="7"/>
  <c r="D56" i="7"/>
  <c r="K56" i="7" s="1"/>
  <c r="D59" i="7"/>
  <c r="E59" i="7"/>
  <c r="G61" i="7"/>
  <c r="O78" i="7"/>
  <c r="J78" i="7"/>
  <c r="O103" i="7"/>
  <c r="J103" i="7"/>
  <c r="E89" i="7"/>
  <c r="D89" i="7"/>
  <c r="G91" i="7"/>
  <c r="G43" i="7"/>
  <c r="H43" i="7" s="1"/>
  <c r="G47" i="7"/>
  <c r="H47" i="7" s="1"/>
  <c r="G52" i="7"/>
  <c r="H52" i="7" s="1"/>
  <c r="G56" i="7"/>
  <c r="H56" i="7" s="1"/>
  <c r="D65" i="7"/>
  <c r="E65" i="7"/>
  <c r="D70" i="7"/>
  <c r="E70" i="7"/>
  <c r="E78" i="7"/>
  <c r="D78" i="7"/>
  <c r="E97" i="7"/>
  <c r="D97" i="7"/>
  <c r="G99" i="7"/>
  <c r="O106" i="7"/>
  <c r="J106" i="7"/>
  <c r="G65" i="7"/>
  <c r="H65" i="7" s="1"/>
  <c r="G70" i="7"/>
  <c r="H70" i="7" s="1"/>
  <c r="D79" i="7"/>
  <c r="E79" i="7"/>
  <c r="H68" i="7"/>
  <c r="E87" i="7"/>
  <c r="D87" i="7"/>
  <c r="D92" i="7"/>
  <c r="K92" i="7" s="1"/>
  <c r="E95" i="7"/>
  <c r="D95" i="7"/>
  <c r="D100" i="7"/>
  <c r="L105" i="7"/>
  <c r="M105" i="7" s="1"/>
  <c r="P105" i="7" s="1"/>
  <c r="D88" i="7"/>
  <c r="K88" i="7" s="1"/>
  <c r="G92" i="7"/>
  <c r="H92" i="7" s="1"/>
  <c r="D96" i="7"/>
  <c r="G100" i="7"/>
  <c r="H100" i="7" s="1"/>
  <c r="G102" i="7"/>
  <c r="O109" i="7"/>
  <c r="J109" i="7"/>
  <c r="O104" i="7"/>
  <c r="J104" i="7"/>
  <c r="O110" i="7"/>
  <c r="J110" i="7"/>
  <c r="J107" i="7"/>
  <c r="G89" i="7"/>
  <c r="H89" i="7" s="1"/>
  <c r="G93" i="7"/>
  <c r="H93" i="7" s="1"/>
  <c r="G97" i="7"/>
  <c r="H97" i="7" s="1"/>
  <c r="J111" i="7"/>
  <c r="J112" i="7"/>
  <c r="J113" i="7"/>
  <c r="J114" i="7"/>
  <c r="J115" i="7"/>
  <c r="J116" i="7"/>
  <c r="J117" i="7"/>
  <c r="J118" i="7"/>
  <c r="J119" i="7"/>
  <c r="J120" i="7"/>
  <c r="J121" i="7"/>
  <c r="J122" i="7"/>
  <c r="H82" i="7" l="1"/>
  <c r="H65" i="1"/>
  <c r="H64" i="1"/>
  <c r="O64" i="1" s="1"/>
  <c r="J21" i="3"/>
  <c r="R46" i="1"/>
  <c r="D83" i="1"/>
  <c r="R71" i="1"/>
  <c r="D36" i="1"/>
  <c r="D77" i="7"/>
  <c r="H57" i="7"/>
  <c r="O57" i="7" s="1"/>
  <c r="H60" i="7"/>
  <c r="O60" i="7" s="1"/>
  <c r="E19" i="3"/>
  <c r="K19" i="3" s="1"/>
  <c r="D62" i="1"/>
  <c r="H75" i="1"/>
  <c r="O75" i="1" s="1"/>
  <c r="E75" i="3"/>
  <c r="E42" i="3"/>
  <c r="H81" i="7"/>
  <c r="O81" i="7" s="1"/>
  <c r="J58" i="7"/>
  <c r="E45" i="7"/>
  <c r="O45" i="7"/>
  <c r="R40" i="3"/>
  <c r="R75" i="1"/>
  <c r="D75" i="3"/>
  <c r="K75" i="3" s="1"/>
  <c r="H19" i="3"/>
  <c r="J19" i="3" s="1"/>
  <c r="E81" i="7"/>
  <c r="K81" i="7" s="1"/>
  <c r="H42" i="3"/>
  <c r="J42" i="3" s="1"/>
  <c r="E60" i="7"/>
  <c r="K60" i="7" s="1"/>
  <c r="H31" i="7"/>
  <c r="J31" i="7" s="1"/>
  <c r="H62" i="1"/>
  <c r="J62" i="1" s="1"/>
  <c r="R75" i="3"/>
  <c r="R19" i="3"/>
  <c r="D75" i="1"/>
  <c r="K75" i="1" s="1"/>
  <c r="D42" i="3"/>
  <c r="D45" i="7"/>
  <c r="E31" i="7"/>
  <c r="K31" i="7" s="1"/>
  <c r="E62" i="1"/>
  <c r="E77" i="7"/>
  <c r="H46" i="1"/>
  <c r="D71" i="7"/>
  <c r="K71" i="7" s="1"/>
  <c r="K68" i="3"/>
  <c r="E21" i="3"/>
  <c r="E49" i="1"/>
  <c r="J49" i="1"/>
  <c r="D63" i="7"/>
  <c r="K63" i="7" s="1"/>
  <c r="H63" i="7"/>
  <c r="O63" i="7" s="1"/>
  <c r="D21" i="3"/>
  <c r="D49" i="1"/>
  <c r="D46" i="1"/>
  <c r="K46" i="1" s="1"/>
  <c r="K68" i="1"/>
  <c r="E69" i="7"/>
  <c r="K69" i="7" s="1"/>
  <c r="D73" i="7"/>
  <c r="K73" i="7" s="1"/>
  <c r="D82" i="7"/>
  <c r="K82" i="7" s="1"/>
  <c r="H72" i="3"/>
  <c r="J72" i="3" s="1"/>
  <c r="D27" i="3"/>
  <c r="K27" i="3" s="1"/>
  <c r="D40" i="3"/>
  <c r="R86" i="1"/>
  <c r="E61" i="1"/>
  <c r="H72" i="7"/>
  <c r="J72" i="7" s="1"/>
  <c r="E72" i="3"/>
  <c r="K72" i="3" s="1"/>
  <c r="H70" i="3"/>
  <c r="O70" i="3" s="1"/>
  <c r="E86" i="1"/>
  <c r="K86" i="1" s="1"/>
  <c r="L86" i="1" s="1"/>
  <c r="M86" i="1" s="1"/>
  <c r="P86" i="1" s="1"/>
  <c r="D61" i="1"/>
  <c r="D62" i="7"/>
  <c r="E48" i="5"/>
  <c r="R43" i="3"/>
  <c r="H85" i="1"/>
  <c r="J85" i="1" s="1"/>
  <c r="H96" i="1"/>
  <c r="O96" i="1" s="1"/>
  <c r="D22" i="1"/>
  <c r="K22" i="1" s="1"/>
  <c r="E85" i="1"/>
  <c r="D85" i="1"/>
  <c r="H90" i="1"/>
  <c r="O90" i="1" s="1"/>
  <c r="D76" i="3"/>
  <c r="D47" i="3"/>
  <c r="K47" i="3" s="1"/>
  <c r="R63" i="1"/>
  <c r="D42" i="1"/>
  <c r="K42" i="1" s="1"/>
  <c r="H35" i="3"/>
  <c r="J35" i="3" s="1"/>
  <c r="R88" i="3"/>
  <c r="R88" i="1"/>
  <c r="D80" i="1"/>
  <c r="R42" i="1"/>
  <c r="D69" i="3"/>
  <c r="D44" i="3"/>
  <c r="K44" i="3" s="1"/>
  <c r="R102" i="1"/>
  <c r="J94" i="1"/>
  <c r="E57" i="1"/>
  <c r="H65" i="5"/>
  <c r="R23" i="3"/>
  <c r="E84" i="1"/>
  <c r="R37" i="3"/>
  <c r="E37" i="3"/>
  <c r="K37" i="3" s="1"/>
  <c r="E36" i="3"/>
  <c r="K36" i="3" s="1"/>
  <c r="R94" i="1"/>
  <c r="J84" i="1"/>
  <c r="E59" i="1"/>
  <c r="R69" i="1"/>
  <c r="E51" i="1"/>
  <c r="R100" i="1"/>
  <c r="D38" i="1"/>
  <c r="K38" i="1" s="1"/>
  <c r="H37" i="3"/>
  <c r="O37" i="3" s="1"/>
  <c r="H55" i="1"/>
  <c r="H71" i="7"/>
  <c r="J71" i="7" s="1"/>
  <c r="R25" i="3"/>
  <c r="E94" i="1"/>
  <c r="E92" i="1"/>
  <c r="H85" i="5"/>
  <c r="O85" i="5" s="1"/>
  <c r="E38" i="7"/>
  <c r="K38" i="7" s="1"/>
  <c r="H74" i="3"/>
  <c r="J74" i="3" s="1"/>
  <c r="H73" i="3"/>
  <c r="J73" i="3" s="1"/>
  <c r="E65" i="1"/>
  <c r="D94" i="1"/>
  <c r="R34" i="3"/>
  <c r="D57" i="7"/>
  <c r="K57" i="7" s="1"/>
  <c r="H30" i="1"/>
  <c r="O30" i="1" s="1"/>
  <c r="K2" i="5"/>
  <c r="L2" i="5" s="1"/>
  <c r="H69" i="7"/>
  <c r="O69" i="7" s="1"/>
  <c r="E62" i="5"/>
  <c r="K62" i="5" s="1"/>
  <c r="E20" i="3"/>
  <c r="R67" i="1"/>
  <c r="D65" i="1"/>
  <c r="O92" i="1"/>
  <c r="H25" i="3"/>
  <c r="J25" i="3" s="1"/>
  <c r="K48" i="1"/>
  <c r="E50" i="7"/>
  <c r="D36" i="7"/>
  <c r="K36" i="7" s="1"/>
  <c r="E74" i="5"/>
  <c r="K74" i="5" s="1"/>
  <c r="J97" i="5"/>
  <c r="L97" i="5" s="1"/>
  <c r="M97" i="5" s="1"/>
  <c r="P97" i="5" s="1"/>
  <c r="H69" i="3"/>
  <c r="J69" i="3" s="1"/>
  <c r="R36" i="3"/>
  <c r="H97" i="1"/>
  <c r="O97" i="1" s="1"/>
  <c r="R44" i="3"/>
  <c r="D55" i="1"/>
  <c r="K55" i="1" s="1"/>
  <c r="R96" i="1"/>
  <c r="O78" i="1"/>
  <c r="H44" i="3"/>
  <c r="O44" i="3" s="1"/>
  <c r="O80" i="1"/>
  <c r="R59" i="1"/>
  <c r="R51" i="1"/>
  <c r="E100" i="1"/>
  <c r="R84" i="1"/>
  <c r="E80" i="1"/>
  <c r="D96" i="1"/>
  <c r="K96" i="1" s="1"/>
  <c r="H39" i="7"/>
  <c r="J39" i="7" s="1"/>
  <c r="E97" i="1"/>
  <c r="R38" i="1"/>
  <c r="D97" i="1"/>
  <c r="H36" i="7"/>
  <c r="J36" i="7" s="1"/>
  <c r="H46" i="5"/>
  <c r="J46" i="5" s="1"/>
  <c r="H63" i="3"/>
  <c r="J63" i="3" s="1"/>
  <c r="H24" i="3"/>
  <c r="O24" i="3" s="1"/>
  <c r="D41" i="3"/>
  <c r="J50" i="7"/>
  <c r="H74" i="5"/>
  <c r="J74" i="5" s="1"/>
  <c r="E69" i="3"/>
  <c r="H36" i="3"/>
  <c r="J36" i="3" s="1"/>
  <c r="H87" i="1"/>
  <c r="J87" i="1" s="1"/>
  <c r="R55" i="1"/>
  <c r="J51" i="1"/>
  <c r="D59" i="1"/>
  <c r="D51" i="1"/>
  <c r="J59" i="1"/>
  <c r="D100" i="1"/>
  <c r="D84" i="1"/>
  <c r="E75" i="7"/>
  <c r="E46" i="5"/>
  <c r="K46" i="5" s="1"/>
  <c r="O100" i="1"/>
  <c r="D50" i="7"/>
  <c r="M111" i="5"/>
  <c r="P111" i="5" s="1"/>
  <c r="J69" i="5"/>
  <c r="R29" i="3"/>
  <c r="O53" i="1"/>
  <c r="R80" i="1"/>
  <c r="H38" i="1"/>
  <c r="H20" i="5"/>
  <c r="O20" i="5" s="1"/>
  <c r="J82" i="5"/>
  <c r="L82" i="5" s="1"/>
  <c r="M82" i="5" s="1"/>
  <c r="P82" i="5" s="1"/>
  <c r="O82" i="5"/>
  <c r="O75" i="7"/>
  <c r="J75" i="7"/>
  <c r="H44" i="7"/>
  <c r="J44" i="7" s="1"/>
  <c r="D39" i="7"/>
  <c r="K38" i="5"/>
  <c r="D44" i="5"/>
  <c r="K44" i="5" s="1"/>
  <c r="E20" i="5"/>
  <c r="K20" i="5" s="1"/>
  <c r="R63" i="3"/>
  <c r="D29" i="3"/>
  <c r="E77" i="3"/>
  <c r="D25" i="3"/>
  <c r="K25" i="3" s="1"/>
  <c r="D20" i="3"/>
  <c r="E71" i="3"/>
  <c r="H99" i="1"/>
  <c r="J99" i="1" s="1"/>
  <c r="D53" i="1"/>
  <c r="D21" i="1"/>
  <c r="D88" i="1"/>
  <c r="K88" i="1" s="1"/>
  <c r="H54" i="5"/>
  <c r="J54" i="5" s="1"/>
  <c r="H40" i="3"/>
  <c r="O40" i="3" s="1"/>
  <c r="H98" i="7"/>
  <c r="E44" i="7"/>
  <c r="K44" i="7" s="1"/>
  <c r="H98" i="5"/>
  <c r="R30" i="1"/>
  <c r="D58" i="7"/>
  <c r="E39" i="7"/>
  <c r="J90" i="5"/>
  <c r="L90" i="5" s="1"/>
  <c r="D63" i="5"/>
  <c r="K63" i="5" s="1"/>
  <c r="H43" i="5"/>
  <c r="O43" i="5" s="1"/>
  <c r="E63" i="3"/>
  <c r="K63" i="3" s="1"/>
  <c r="K61" i="3"/>
  <c r="E41" i="3"/>
  <c r="E29" i="3"/>
  <c r="H77" i="3"/>
  <c r="J77" i="3" s="1"/>
  <c r="R39" i="3"/>
  <c r="H20" i="3"/>
  <c r="O20" i="3" s="1"/>
  <c r="D73" i="3"/>
  <c r="J29" i="3"/>
  <c r="R77" i="1"/>
  <c r="H73" i="1"/>
  <c r="J73" i="1" s="1"/>
  <c r="H69" i="1"/>
  <c r="J69" i="1" s="1"/>
  <c r="H71" i="3"/>
  <c r="J71" i="3" s="1"/>
  <c r="H88" i="1"/>
  <c r="O88" i="1" s="1"/>
  <c r="E67" i="1"/>
  <c r="K67" i="1" s="1"/>
  <c r="R53" i="1"/>
  <c r="D30" i="1"/>
  <c r="K30" i="1" s="1"/>
  <c r="E21" i="1"/>
  <c r="R22" i="1"/>
  <c r="H84" i="7"/>
  <c r="J84" i="7" s="1"/>
  <c r="D49" i="7"/>
  <c r="K49" i="7" s="1"/>
  <c r="E99" i="1"/>
  <c r="D75" i="7"/>
  <c r="E54" i="5"/>
  <c r="K54" i="5" s="1"/>
  <c r="D69" i="1"/>
  <c r="K69" i="1" s="1"/>
  <c r="H22" i="1"/>
  <c r="H33" i="7"/>
  <c r="O33" i="7" s="1"/>
  <c r="H67" i="1"/>
  <c r="J67" i="1" s="1"/>
  <c r="E65" i="5"/>
  <c r="K65" i="5" s="1"/>
  <c r="H49" i="7"/>
  <c r="O49" i="7" s="1"/>
  <c r="E58" i="7"/>
  <c r="D77" i="3"/>
  <c r="D39" i="3"/>
  <c r="K39" i="3" s="1"/>
  <c r="E73" i="3"/>
  <c r="H77" i="1"/>
  <c r="J77" i="1" s="1"/>
  <c r="D71" i="3"/>
  <c r="H21" i="1"/>
  <c r="J21" i="1" s="1"/>
  <c r="E53" i="1"/>
  <c r="H41" i="3"/>
  <c r="D99" i="1"/>
  <c r="D77" i="1"/>
  <c r="K77" i="1" s="1"/>
  <c r="J84" i="5"/>
  <c r="L84" i="5" s="1"/>
  <c r="M84" i="5" s="1"/>
  <c r="P84" i="5" s="1"/>
  <c r="H50" i="5"/>
  <c r="J50" i="5" s="1"/>
  <c r="H39" i="3"/>
  <c r="O39" i="3" s="1"/>
  <c r="J38" i="3"/>
  <c r="O38" i="3"/>
  <c r="O62" i="7"/>
  <c r="J62" i="7"/>
  <c r="J36" i="1"/>
  <c r="O36" i="1"/>
  <c r="O44" i="1"/>
  <c r="J44" i="1"/>
  <c r="H62" i="5"/>
  <c r="J62" i="5" s="1"/>
  <c r="K78" i="3"/>
  <c r="R27" i="3"/>
  <c r="R47" i="3"/>
  <c r="E24" i="3"/>
  <c r="K24" i="3" s="1"/>
  <c r="H43" i="3"/>
  <c r="O43" i="3" s="1"/>
  <c r="R31" i="3"/>
  <c r="D98" i="1"/>
  <c r="D90" i="1"/>
  <c r="K90" i="1" s="1"/>
  <c r="D82" i="1"/>
  <c r="K82" i="1" s="1"/>
  <c r="O63" i="1"/>
  <c r="R57" i="1"/>
  <c r="R92" i="1"/>
  <c r="E26" i="1"/>
  <c r="H67" i="5"/>
  <c r="H82" i="1"/>
  <c r="E62" i="7"/>
  <c r="D64" i="7"/>
  <c r="K64" i="7" s="1"/>
  <c r="D54" i="7"/>
  <c r="H79" i="5"/>
  <c r="J79" i="5" s="1"/>
  <c r="J54" i="7"/>
  <c r="J88" i="5"/>
  <c r="J34" i="3"/>
  <c r="R24" i="3"/>
  <c r="D43" i="3"/>
  <c r="K43" i="3" s="1"/>
  <c r="R98" i="1"/>
  <c r="R90" i="1"/>
  <c r="R82" i="1"/>
  <c r="E63" i="1"/>
  <c r="D92" i="1"/>
  <c r="D57" i="1"/>
  <c r="R38" i="3"/>
  <c r="H73" i="7"/>
  <c r="H61" i="5"/>
  <c r="J61" i="5" s="1"/>
  <c r="H42" i="1"/>
  <c r="O42" i="1" s="1"/>
  <c r="K59" i="5"/>
  <c r="E54" i="7"/>
  <c r="H27" i="3"/>
  <c r="J27" i="3" s="1"/>
  <c r="H47" i="3"/>
  <c r="O47" i="3" s="1"/>
  <c r="H31" i="3"/>
  <c r="J31" i="3" s="1"/>
  <c r="E98" i="1"/>
  <c r="D63" i="1"/>
  <c r="K48" i="7"/>
  <c r="L48" i="7" s="1"/>
  <c r="M48" i="7" s="1"/>
  <c r="P48" i="7" s="1"/>
  <c r="O40" i="1"/>
  <c r="J40" i="1"/>
  <c r="O101" i="7"/>
  <c r="J101" i="7"/>
  <c r="L101" i="7" s="1"/>
  <c r="M101" i="7" s="1"/>
  <c r="P101" i="7" s="1"/>
  <c r="O98" i="1"/>
  <c r="J98" i="1"/>
  <c r="H96" i="5"/>
  <c r="J96" i="5" s="1"/>
  <c r="K72" i="1"/>
  <c r="H38" i="7"/>
  <c r="H34" i="7"/>
  <c r="J34" i="7" s="1"/>
  <c r="H44" i="5"/>
  <c r="O44" i="5" s="1"/>
  <c r="E76" i="7"/>
  <c r="D76" i="7"/>
  <c r="H73" i="5"/>
  <c r="D73" i="5"/>
  <c r="K73" i="5" s="1"/>
  <c r="R83" i="1"/>
  <c r="E83" i="1"/>
  <c r="R70" i="3"/>
  <c r="E70" i="3"/>
  <c r="K70" i="3" s="1"/>
  <c r="D38" i="3"/>
  <c r="E38" i="3"/>
  <c r="R87" i="1"/>
  <c r="E87" i="1"/>
  <c r="K87" i="1" s="1"/>
  <c r="E70" i="5"/>
  <c r="K70" i="5" s="1"/>
  <c r="H70" i="5"/>
  <c r="K49" i="5"/>
  <c r="H74" i="7"/>
  <c r="O74" i="7" s="1"/>
  <c r="H64" i="7"/>
  <c r="J64" i="7" s="1"/>
  <c r="H59" i="5"/>
  <c r="J59" i="5" s="1"/>
  <c r="D34" i="3"/>
  <c r="E34" i="3"/>
  <c r="E67" i="7"/>
  <c r="D67" i="7"/>
  <c r="R76" i="3"/>
  <c r="E76" i="3"/>
  <c r="K65" i="7"/>
  <c r="K42" i="5"/>
  <c r="K69" i="5"/>
  <c r="D46" i="3"/>
  <c r="H46" i="3"/>
  <c r="E46" i="3"/>
  <c r="D33" i="3"/>
  <c r="K33" i="3" s="1"/>
  <c r="H33" i="3"/>
  <c r="R64" i="1"/>
  <c r="E64" i="1"/>
  <c r="K64" i="1" s="1"/>
  <c r="E39" i="5"/>
  <c r="D39" i="5"/>
  <c r="R74" i="3"/>
  <c r="E74" i="3"/>
  <c r="K74" i="3" s="1"/>
  <c r="D66" i="7"/>
  <c r="E66" i="7"/>
  <c r="H77" i="5"/>
  <c r="E77" i="5"/>
  <c r="D77" i="5"/>
  <c r="O32" i="1"/>
  <c r="J32" i="1"/>
  <c r="E94" i="7"/>
  <c r="D94" i="7"/>
  <c r="E47" i="5"/>
  <c r="D47" i="5"/>
  <c r="K79" i="7"/>
  <c r="D74" i="7"/>
  <c r="K74" i="7" s="1"/>
  <c r="H94" i="7"/>
  <c r="O94" i="7" s="1"/>
  <c r="H83" i="5"/>
  <c r="O83" i="5" s="1"/>
  <c r="K67" i="5"/>
  <c r="E61" i="5"/>
  <c r="K61" i="5" s="1"/>
  <c r="H87" i="5"/>
  <c r="O87" i="5" s="1"/>
  <c r="H47" i="5"/>
  <c r="J47" i="5" s="1"/>
  <c r="E29" i="5"/>
  <c r="K29" i="5" s="1"/>
  <c r="H88" i="3"/>
  <c r="O88" i="3" s="1"/>
  <c r="K58" i="3"/>
  <c r="K54" i="3"/>
  <c r="K50" i="3"/>
  <c r="D23" i="1"/>
  <c r="K23" i="1" s="1"/>
  <c r="E102" i="1"/>
  <c r="K102" i="1" s="1"/>
  <c r="E35" i="3"/>
  <c r="K35" i="3" s="1"/>
  <c r="H80" i="7"/>
  <c r="E80" i="7"/>
  <c r="D80" i="7"/>
  <c r="E53" i="7"/>
  <c r="D53" i="7"/>
  <c r="G24" i="5"/>
  <c r="E84" i="7"/>
  <c r="D84" i="7"/>
  <c r="E32" i="7"/>
  <c r="H32" i="7"/>
  <c r="D32" i="7"/>
  <c r="H94" i="5"/>
  <c r="E98" i="7"/>
  <c r="D98" i="7"/>
  <c r="J42" i="5"/>
  <c r="O42" i="5"/>
  <c r="H90" i="7"/>
  <c r="D33" i="7"/>
  <c r="E33" i="7"/>
  <c r="E66" i="5"/>
  <c r="H66" i="5"/>
  <c r="D66" i="5"/>
  <c r="E55" i="5"/>
  <c r="D55" i="5"/>
  <c r="D45" i="3"/>
  <c r="K45" i="3" s="1"/>
  <c r="H45" i="3"/>
  <c r="R45" i="3"/>
  <c r="E73" i="1"/>
  <c r="D73" i="1"/>
  <c r="H30" i="5"/>
  <c r="E30" i="5"/>
  <c r="K30" i="5" s="1"/>
  <c r="R95" i="1"/>
  <c r="D95" i="1"/>
  <c r="E95" i="1"/>
  <c r="R89" i="1"/>
  <c r="D89" i="1"/>
  <c r="E89" i="1"/>
  <c r="E34" i="1"/>
  <c r="K34" i="1" s="1"/>
  <c r="R34" i="1"/>
  <c r="K51" i="7"/>
  <c r="K42" i="7"/>
  <c r="H29" i="5"/>
  <c r="O29" i="5" s="1"/>
  <c r="H91" i="5"/>
  <c r="J91" i="5" s="1"/>
  <c r="D88" i="3"/>
  <c r="K88" i="3" s="1"/>
  <c r="D28" i="3"/>
  <c r="E28" i="3"/>
  <c r="K40" i="3"/>
  <c r="H89" i="1"/>
  <c r="O89" i="1" s="1"/>
  <c r="K76" i="1"/>
  <c r="H102" i="1"/>
  <c r="O102" i="1" s="1"/>
  <c r="K28" i="1"/>
  <c r="L28" i="1" s="1"/>
  <c r="M28" i="1" s="1"/>
  <c r="P28" i="1" s="1"/>
  <c r="R35" i="3"/>
  <c r="D32" i="1"/>
  <c r="R23" i="1"/>
  <c r="H23" i="1"/>
  <c r="J23" i="1" s="1"/>
  <c r="E86" i="7"/>
  <c r="D86" i="7"/>
  <c r="E51" i="5"/>
  <c r="D51" i="5"/>
  <c r="H51" i="5"/>
  <c r="E72" i="7"/>
  <c r="D72" i="7"/>
  <c r="E36" i="1"/>
  <c r="R36" i="1"/>
  <c r="R66" i="1"/>
  <c r="E66" i="1"/>
  <c r="D66" i="1"/>
  <c r="E40" i="1"/>
  <c r="R40" i="1"/>
  <c r="D40" i="1"/>
  <c r="D26" i="1"/>
  <c r="H26" i="1"/>
  <c r="E34" i="5"/>
  <c r="D34" i="5"/>
  <c r="E23" i="3"/>
  <c r="K23" i="3" s="1"/>
  <c r="H23" i="3"/>
  <c r="E32" i="1"/>
  <c r="R32" i="1"/>
  <c r="K46" i="7"/>
  <c r="K43" i="5"/>
  <c r="H28" i="3"/>
  <c r="O28" i="3" s="1"/>
  <c r="H95" i="1"/>
  <c r="O95" i="1" s="1"/>
  <c r="H55" i="5"/>
  <c r="E85" i="7"/>
  <c r="D85" i="7"/>
  <c r="H58" i="5"/>
  <c r="E58" i="5"/>
  <c r="D58" i="5"/>
  <c r="H34" i="5"/>
  <c r="L101" i="5"/>
  <c r="M101" i="5" s="1"/>
  <c r="P101" i="5" s="1"/>
  <c r="R93" i="1"/>
  <c r="D93" i="1"/>
  <c r="E93" i="1"/>
  <c r="E44" i="1"/>
  <c r="D44" i="1"/>
  <c r="R44" i="1"/>
  <c r="H34" i="1"/>
  <c r="E90" i="7"/>
  <c r="D90" i="7"/>
  <c r="E50" i="5"/>
  <c r="D50" i="5"/>
  <c r="O46" i="5"/>
  <c r="R91" i="1"/>
  <c r="E91" i="1"/>
  <c r="D91" i="1"/>
  <c r="E71" i="1"/>
  <c r="D71" i="1"/>
  <c r="R25" i="1"/>
  <c r="E25" i="1"/>
  <c r="D25" i="1"/>
  <c r="O41" i="5"/>
  <c r="J41" i="5"/>
  <c r="O92" i="3"/>
  <c r="J92" i="3"/>
  <c r="O84" i="3"/>
  <c r="J84" i="3"/>
  <c r="O100" i="7"/>
  <c r="J100" i="7"/>
  <c r="O47" i="7"/>
  <c r="J47" i="7"/>
  <c r="O97" i="7"/>
  <c r="J97" i="7"/>
  <c r="O92" i="7"/>
  <c r="J92" i="7"/>
  <c r="O43" i="7"/>
  <c r="J43" i="7"/>
  <c r="O56" i="7"/>
  <c r="J56" i="7"/>
  <c r="O89" i="7"/>
  <c r="J89" i="7"/>
  <c r="O70" i="7"/>
  <c r="J70" i="7"/>
  <c r="O65" i="7"/>
  <c r="J65" i="7"/>
  <c r="O52" i="7"/>
  <c r="J52" i="7"/>
  <c r="O57" i="5"/>
  <c r="J57" i="5"/>
  <c r="O67" i="3"/>
  <c r="J67" i="3"/>
  <c r="O76" i="1"/>
  <c r="J76" i="1"/>
  <c r="J22" i="3"/>
  <c r="O22" i="3"/>
  <c r="O72" i="1"/>
  <c r="J72" i="1"/>
  <c r="D61" i="7"/>
  <c r="H61" i="7"/>
  <c r="E61" i="7"/>
  <c r="O51" i="7"/>
  <c r="J51" i="7"/>
  <c r="O65" i="5"/>
  <c r="J65" i="5"/>
  <c r="O46" i="7"/>
  <c r="J46" i="7"/>
  <c r="Q108" i="5"/>
  <c r="M108" i="5"/>
  <c r="P108" i="5" s="1"/>
  <c r="L86" i="5"/>
  <c r="M86" i="5" s="1"/>
  <c r="P86" i="5" s="1"/>
  <c r="O76" i="5"/>
  <c r="J76" i="5"/>
  <c r="Q114" i="5"/>
  <c r="M114" i="5"/>
  <c r="P114" i="5" s="1"/>
  <c r="O28" i="5"/>
  <c r="J28" i="5"/>
  <c r="D72" i="5"/>
  <c r="H72" i="5"/>
  <c r="E72" i="5"/>
  <c r="O63" i="5"/>
  <c r="J63" i="5"/>
  <c r="G19" i="5"/>
  <c r="G15" i="5"/>
  <c r="G11" i="5"/>
  <c r="G7" i="5"/>
  <c r="G3" i="5"/>
  <c r="D27" i="5"/>
  <c r="E27" i="5"/>
  <c r="H27" i="5"/>
  <c r="D35" i="7"/>
  <c r="E35" i="7"/>
  <c r="H35" i="7"/>
  <c r="Q118" i="5"/>
  <c r="M118" i="5"/>
  <c r="P118" i="5" s="1"/>
  <c r="O52" i="5"/>
  <c r="J52" i="5"/>
  <c r="Q115" i="5"/>
  <c r="M115" i="5"/>
  <c r="P115" i="5" s="1"/>
  <c r="M115" i="3"/>
  <c r="P115" i="3" s="1"/>
  <c r="L115" i="3"/>
  <c r="L113" i="3"/>
  <c r="M113" i="3" s="1"/>
  <c r="P113" i="3" s="1"/>
  <c r="E87" i="3"/>
  <c r="R87" i="3"/>
  <c r="H87" i="3"/>
  <c r="D87" i="3"/>
  <c r="E79" i="3"/>
  <c r="R79" i="3"/>
  <c r="H79" i="3"/>
  <c r="D79" i="3"/>
  <c r="E64" i="3"/>
  <c r="R64" i="3"/>
  <c r="H64" i="3"/>
  <c r="D64" i="3"/>
  <c r="J18" i="3"/>
  <c r="O18" i="3"/>
  <c r="H33" i="5"/>
  <c r="E33" i="5"/>
  <c r="D33" i="5"/>
  <c r="L121" i="3"/>
  <c r="M121" i="3"/>
  <c r="P121" i="3" s="1"/>
  <c r="O99" i="3"/>
  <c r="J99" i="3"/>
  <c r="J60" i="3"/>
  <c r="O60" i="3"/>
  <c r="J56" i="3"/>
  <c r="O56" i="3"/>
  <c r="J52" i="3"/>
  <c r="O52" i="3"/>
  <c r="O61" i="3"/>
  <c r="J61" i="3"/>
  <c r="O104" i="3"/>
  <c r="J104" i="3"/>
  <c r="O97" i="3"/>
  <c r="J97" i="3"/>
  <c r="E30" i="3"/>
  <c r="H30" i="3"/>
  <c r="R30" i="3"/>
  <c r="D30" i="3"/>
  <c r="O68" i="1"/>
  <c r="J68" i="1"/>
  <c r="J71" i="1"/>
  <c r="O71" i="1"/>
  <c r="L120" i="1"/>
  <c r="M120" i="1"/>
  <c r="P120" i="1" s="1"/>
  <c r="D81" i="1"/>
  <c r="R81" i="1"/>
  <c r="H81" i="1"/>
  <c r="E81" i="1"/>
  <c r="D54" i="1"/>
  <c r="R54" i="1"/>
  <c r="H54" i="1"/>
  <c r="E54" i="1"/>
  <c r="O25" i="1"/>
  <c r="J25" i="1"/>
  <c r="O41" i="1"/>
  <c r="J41" i="1"/>
  <c r="O33" i="1"/>
  <c r="J33" i="1"/>
  <c r="O75" i="3"/>
  <c r="J75" i="3"/>
  <c r="O74" i="1"/>
  <c r="J74" i="1"/>
  <c r="O70" i="1"/>
  <c r="J70" i="1"/>
  <c r="M105" i="1"/>
  <c r="P105" i="1" s="1"/>
  <c r="L120" i="7"/>
  <c r="M120" i="7" s="1"/>
  <c r="P120" i="7" s="1"/>
  <c r="L104" i="7"/>
  <c r="M104" i="7" s="1"/>
  <c r="P104" i="7" s="1"/>
  <c r="O95" i="7"/>
  <c r="J95" i="7"/>
  <c r="L119" i="7"/>
  <c r="M119" i="7" s="1"/>
  <c r="P119" i="7" s="1"/>
  <c r="L115" i="7"/>
  <c r="M115" i="7" s="1"/>
  <c r="P115" i="7" s="1"/>
  <c r="L107" i="7"/>
  <c r="M107" i="7" s="1"/>
  <c r="P107" i="7" s="1"/>
  <c r="O87" i="7"/>
  <c r="J87" i="7"/>
  <c r="O85" i="7"/>
  <c r="J85" i="7"/>
  <c r="O68" i="7"/>
  <c r="J68" i="7"/>
  <c r="O77" i="7"/>
  <c r="J77" i="7"/>
  <c r="E99" i="7"/>
  <c r="D99" i="7"/>
  <c r="H99" i="7"/>
  <c r="K78" i="7"/>
  <c r="L78" i="7" s="1"/>
  <c r="M78" i="7" s="1"/>
  <c r="P78" i="7" s="1"/>
  <c r="E91" i="7"/>
  <c r="D91" i="7"/>
  <c r="H91" i="7"/>
  <c r="O55" i="7"/>
  <c r="J55" i="7"/>
  <c r="O82" i="7"/>
  <c r="J82" i="7"/>
  <c r="D41" i="7"/>
  <c r="H41" i="7"/>
  <c r="E41" i="7"/>
  <c r="O64" i="5"/>
  <c r="J64" i="5"/>
  <c r="L104" i="5"/>
  <c r="M104" i="5" s="1"/>
  <c r="P104" i="5" s="1"/>
  <c r="H99" i="5"/>
  <c r="O45" i="5"/>
  <c r="J45" i="5"/>
  <c r="O49" i="5"/>
  <c r="J49" i="5"/>
  <c r="J37" i="5"/>
  <c r="O37" i="5"/>
  <c r="G25" i="5"/>
  <c r="H80" i="5"/>
  <c r="G18" i="5"/>
  <c r="G14" i="5"/>
  <c r="G10" i="5"/>
  <c r="G6" i="5"/>
  <c r="O38" i="5"/>
  <c r="J38" i="5"/>
  <c r="O72" i="3"/>
  <c r="H92" i="5"/>
  <c r="M119" i="3"/>
  <c r="P119" i="3" s="1"/>
  <c r="L119" i="3"/>
  <c r="L117" i="3"/>
  <c r="M117" i="3" s="1"/>
  <c r="P117" i="3" s="1"/>
  <c r="M110" i="3"/>
  <c r="P110" i="3" s="1"/>
  <c r="L110" i="3"/>
  <c r="K52" i="5"/>
  <c r="O36" i="5"/>
  <c r="J36" i="5"/>
  <c r="E85" i="3"/>
  <c r="R85" i="3"/>
  <c r="H85" i="3"/>
  <c r="D85" i="3"/>
  <c r="E62" i="3"/>
  <c r="R62" i="3"/>
  <c r="H62" i="3"/>
  <c r="D62" i="3"/>
  <c r="O80" i="3"/>
  <c r="J80" i="3"/>
  <c r="M107" i="3"/>
  <c r="P107" i="3" s="1"/>
  <c r="L107" i="3"/>
  <c r="O102" i="3"/>
  <c r="J102" i="3"/>
  <c r="O94" i="3"/>
  <c r="J94" i="3"/>
  <c r="O86" i="3"/>
  <c r="J86" i="3"/>
  <c r="O57" i="3"/>
  <c r="J57" i="3"/>
  <c r="O53" i="3"/>
  <c r="J53" i="3"/>
  <c r="J49" i="3"/>
  <c r="O49" i="3"/>
  <c r="O58" i="3"/>
  <c r="J58" i="3"/>
  <c r="O54" i="3"/>
  <c r="J54" i="3"/>
  <c r="O50" i="3"/>
  <c r="J50" i="3"/>
  <c r="O32" i="3"/>
  <c r="J32" i="3"/>
  <c r="O96" i="3"/>
  <c r="J96" i="3"/>
  <c r="D79" i="1"/>
  <c r="R79" i="1"/>
  <c r="H79" i="1"/>
  <c r="E79" i="1"/>
  <c r="D60" i="1"/>
  <c r="R60" i="1"/>
  <c r="H60" i="1"/>
  <c r="E60" i="1"/>
  <c r="D52" i="1"/>
  <c r="R52" i="1"/>
  <c r="H52" i="1"/>
  <c r="E52" i="1"/>
  <c r="O100" i="3"/>
  <c r="J100" i="3"/>
  <c r="O65" i="1"/>
  <c r="J65" i="1"/>
  <c r="O43" i="1"/>
  <c r="J43" i="1"/>
  <c r="O35" i="1"/>
  <c r="J35" i="1"/>
  <c r="E26" i="3"/>
  <c r="H26" i="3"/>
  <c r="R26" i="3"/>
  <c r="D26" i="3"/>
  <c r="K78" i="1"/>
  <c r="L78" i="1" s="1"/>
  <c r="J20" i="1"/>
  <c r="O20" i="1"/>
  <c r="M118" i="7"/>
  <c r="P118" i="7" s="1"/>
  <c r="L118" i="7"/>
  <c r="K114" i="7"/>
  <c r="L114" i="7" s="1"/>
  <c r="M114" i="7" s="1"/>
  <c r="P114" i="7" s="1"/>
  <c r="K100" i="7"/>
  <c r="L103" i="7"/>
  <c r="M103" i="7" s="1"/>
  <c r="P103" i="7" s="1"/>
  <c r="J59" i="7"/>
  <c r="O59" i="7"/>
  <c r="K55" i="7"/>
  <c r="O40" i="7"/>
  <c r="J40" i="7"/>
  <c r="O79" i="5"/>
  <c r="D83" i="7"/>
  <c r="H83" i="7"/>
  <c r="E83" i="7"/>
  <c r="Q109" i="5"/>
  <c r="M109" i="5"/>
  <c r="P109" i="5" s="1"/>
  <c r="O39" i="5"/>
  <c r="J39" i="5"/>
  <c r="O48" i="5"/>
  <c r="J48" i="5"/>
  <c r="J35" i="5"/>
  <c r="O35" i="5"/>
  <c r="G21" i="5"/>
  <c r="D37" i="7"/>
  <c r="E37" i="7"/>
  <c r="H37" i="7"/>
  <c r="Q122" i="5"/>
  <c r="M122" i="5"/>
  <c r="P122" i="5" s="1"/>
  <c r="E71" i="5"/>
  <c r="D71" i="5"/>
  <c r="H71" i="5"/>
  <c r="G17" i="5"/>
  <c r="G13" i="5"/>
  <c r="G9" i="5"/>
  <c r="G5" i="5"/>
  <c r="M105" i="5"/>
  <c r="P105" i="5" s="1"/>
  <c r="D56" i="5"/>
  <c r="E56" i="5"/>
  <c r="H56" i="5"/>
  <c r="Q119" i="5"/>
  <c r="M119" i="5"/>
  <c r="P119" i="5" s="1"/>
  <c r="L114" i="3"/>
  <c r="M114" i="3" s="1"/>
  <c r="P114" i="3" s="1"/>
  <c r="E91" i="3"/>
  <c r="R91" i="3"/>
  <c r="H91" i="3"/>
  <c r="D91" i="3"/>
  <c r="E83" i="3"/>
  <c r="R83" i="3"/>
  <c r="H83" i="3"/>
  <c r="D83" i="3"/>
  <c r="E31" i="5"/>
  <c r="D31" i="5"/>
  <c r="H31" i="5"/>
  <c r="O95" i="3"/>
  <c r="J95" i="3"/>
  <c r="L109" i="1"/>
  <c r="M109" i="1" s="1"/>
  <c r="P109" i="1" s="1"/>
  <c r="E26" i="5"/>
  <c r="H26" i="5"/>
  <c r="D26" i="5"/>
  <c r="O101" i="3"/>
  <c r="J101" i="3"/>
  <c r="O93" i="3"/>
  <c r="J93" i="3"/>
  <c r="R59" i="3"/>
  <c r="H59" i="3"/>
  <c r="E59" i="3"/>
  <c r="D59" i="3"/>
  <c r="L114" i="1"/>
  <c r="M114" i="1"/>
  <c r="P114" i="1" s="1"/>
  <c r="R51" i="3"/>
  <c r="H51" i="3"/>
  <c r="E51" i="3"/>
  <c r="D51" i="3"/>
  <c r="O110" i="1"/>
  <c r="J110" i="1"/>
  <c r="O93" i="1"/>
  <c r="J93" i="1"/>
  <c r="O66" i="1"/>
  <c r="J66" i="1"/>
  <c r="D58" i="1"/>
  <c r="R58" i="1"/>
  <c r="H58" i="1"/>
  <c r="E58" i="1"/>
  <c r="D50" i="1"/>
  <c r="R50" i="1"/>
  <c r="H50" i="1"/>
  <c r="E50" i="1"/>
  <c r="L116" i="1"/>
  <c r="M116" i="1" s="1"/>
  <c r="P116" i="1" s="1"/>
  <c r="O57" i="1"/>
  <c r="J57" i="1"/>
  <c r="O45" i="1"/>
  <c r="J45" i="1"/>
  <c r="O37" i="1"/>
  <c r="J37" i="1"/>
  <c r="O29" i="1"/>
  <c r="J29" i="1"/>
  <c r="D90" i="3"/>
  <c r="R90" i="3"/>
  <c r="H90" i="3"/>
  <c r="E90" i="3"/>
  <c r="L104" i="1"/>
  <c r="M104" i="1" s="1"/>
  <c r="P104" i="1" s="1"/>
  <c r="K74" i="1"/>
  <c r="K70" i="1"/>
  <c r="O24" i="1"/>
  <c r="J24" i="1"/>
  <c r="L106" i="3"/>
  <c r="M106" i="3" s="1"/>
  <c r="P106" i="3" s="1"/>
  <c r="M116" i="7"/>
  <c r="P116" i="7" s="1"/>
  <c r="L116" i="7"/>
  <c r="J93" i="7"/>
  <c r="O93" i="7"/>
  <c r="M122" i="7"/>
  <c r="P122" i="7" s="1"/>
  <c r="L122" i="7"/>
  <c r="O96" i="7"/>
  <c r="J96" i="7"/>
  <c r="J86" i="7"/>
  <c r="O86" i="7"/>
  <c r="J67" i="7"/>
  <c r="O67" i="7"/>
  <c r="L121" i="7"/>
  <c r="M121" i="7" s="1"/>
  <c r="P121" i="7" s="1"/>
  <c r="L117" i="7"/>
  <c r="M117" i="7" s="1"/>
  <c r="P117" i="7" s="1"/>
  <c r="H102" i="7"/>
  <c r="K110" i="7"/>
  <c r="L110" i="7" s="1"/>
  <c r="K96" i="7"/>
  <c r="O88" i="7"/>
  <c r="J88" i="7"/>
  <c r="K95" i="7"/>
  <c r="K109" i="7"/>
  <c r="L109" i="7" s="1"/>
  <c r="M109" i="7" s="1"/>
  <c r="P109" i="7" s="1"/>
  <c r="K87" i="7"/>
  <c r="O76" i="7"/>
  <c r="J76" i="7"/>
  <c r="O79" i="7"/>
  <c r="J79" i="7"/>
  <c r="O66" i="7"/>
  <c r="J66" i="7"/>
  <c r="L106" i="7"/>
  <c r="M106" i="7" s="1"/>
  <c r="P106" i="7" s="1"/>
  <c r="K111" i="7"/>
  <c r="K97" i="7"/>
  <c r="K70" i="7"/>
  <c r="K89" i="7"/>
  <c r="J53" i="7"/>
  <c r="O53" i="7"/>
  <c r="K59" i="7"/>
  <c r="K40" i="7"/>
  <c r="H95" i="5"/>
  <c r="J60" i="5"/>
  <c r="O60" i="5"/>
  <c r="O42" i="7"/>
  <c r="J42" i="7"/>
  <c r="L100" i="5"/>
  <c r="M100" i="5" s="1"/>
  <c r="P100" i="5" s="1"/>
  <c r="O89" i="5"/>
  <c r="J89" i="5"/>
  <c r="D68" i="5"/>
  <c r="H68" i="5"/>
  <c r="E68" i="5"/>
  <c r="G22" i="5"/>
  <c r="O30" i="7"/>
  <c r="J30" i="7"/>
  <c r="O93" i="5"/>
  <c r="J93" i="5"/>
  <c r="M78" i="5"/>
  <c r="P78" i="5" s="1"/>
  <c r="K48" i="5"/>
  <c r="D32" i="5"/>
  <c r="H32" i="5"/>
  <c r="E32" i="5"/>
  <c r="G23" i="5"/>
  <c r="G16" i="5"/>
  <c r="G12" i="5"/>
  <c r="G8" i="5"/>
  <c r="G4" i="5"/>
  <c r="O76" i="3"/>
  <c r="J76" i="3"/>
  <c r="O68" i="3"/>
  <c r="J68" i="3"/>
  <c r="L81" i="5"/>
  <c r="M81" i="5" s="1"/>
  <c r="P81" i="5" s="1"/>
  <c r="L118" i="3"/>
  <c r="M118" i="3" s="1"/>
  <c r="P118" i="3" s="1"/>
  <c r="L111" i="3"/>
  <c r="M111" i="3" s="1"/>
  <c r="P111" i="3" s="1"/>
  <c r="O78" i="3"/>
  <c r="J78" i="3"/>
  <c r="E75" i="5"/>
  <c r="D75" i="5"/>
  <c r="H75" i="5"/>
  <c r="H53" i="5"/>
  <c r="D53" i="5"/>
  <c r="E53" i="5"/>
  <c r="D40" i="5"/>
  <c r="E40" i="5"/>
  <c r="H40" i="5"/>
  <c r="K36" i="5"/>
  <c r="E89" i="3"/>
  <c r="R89" i="3"/>
  <c r="H89" i="3"/>
  <c r="D89" i="3"/>
  <c r="E81" i="3"/>
  <c r="R81" i="3"/>
  <c r="H81" i="3"/>
  <c r="D81" i="3"/>
  <c r="E66" i="3"/>
  <c r="R66" i="3"/>
  <c r="H66" i="3"/>
  <c r="D66" i="3"/>
  <c r="J48" i="3"/>
  <c r="O48" i="3"/>
  <c r="K80" i="3"/>
  <c r="M102" i="5"/>
  <c r="P102" i="5" s="1"/>
  <c r="L122" i="3"/>
  <c r="M122" i="3" s="1"/>
  <c r="P122" i="3" s="1"/>
  <c r="O108" i="3"/>
  <c r="J108" i="3"/>
  <c r="L105" i="3"/>
  <c r="M105" i="3" s="1"/>
  <c r="P105" i="3" s="1"/>
  <c r="O98" i="3"/>
  <c r="J98" i="3"/>
  <c r="K86" i="3"/>
  <c r="K32" i="3"/>
  <c r="K92" i="3"/>
  <c r="K84" i="3"/>
  <c r="K67" i="3"/>
  <c r="D65" i="3"/>
  <c r="R65" i="3"/>
  <c r="H65" i="3"/>
  <c r="E65" i="3"/>
  <c r="L118" i="1"/>
  <c r="M118" i="1" s="1"/>
  <c r="P118" i="1" s="1"/>
  <c r="D82" i="3"/>
  <c r="R82" i="3"/>
  <c r="H82" i="3"/>
  <c r="E82" i="3"/>
  <c r="R55" i="3"/>
  <c r="H55" i="3"/>
  <c r="E55" i="3"/>
  <c r="D55" i="3"/>
  <c r="O31" i="3"/>
  <c r="L112" i="1"/>
  <c r="M112" i="1" s="1"/>
  <c r="P112" i="1" s="1"/>
  <c r="O91" i="1"/>
  <c r="J91" i="1"/>
  <c r="O83" i="1"/>
  <c r="J83" i="1"/>
  <c r="J64" i="1"/>
  <c r="D56" i="1"/>
  <c r="R56" i="1"/>
  <c r="H56" i="1"/>
  <c r="E56" i="1"/>
  <c r="J48" i="1"/>
  <c r="O48" i="1"/>
  <c r="O47" i="1"/>
  <c r="J47" i="1"/>
  <c r="O39" i="1"/>
  <c r="J39" i="1"/>
  <c r="O31" i="1"/>
  <c r="J31" i="1"/>
  <c r="O19" i="1"/>
  <c r="J19" i="1"/>
  <c r="D101" i="1"/>
  <c r="R101" i="1"/>
  <c r="E101" i="1"/>
  <c r="H101" i="1"/>
  <c r="D27" i="1"/>
  <c r="E27" i="1"/>
  <c r="H27" i="1"/>
  <c r="R27" i="1"/>
  <c r="K36" i="1" l="1"/>
  <c r="K77" i="7"/>
  <c r="J63" i="7"/>
  <c r="L63" i="7" s="1"/>
  <c r="M63" i="7" s="1"/>
  <c r="P63" i="7" s="1"/>
  <c r="K61" i="1"/>
  <c r="L61" i="1" s="1"/>
  <c r="M61" i="1" s="1"/>
  <c r="P61" i="1" s="1"/>
  <c r="O71" i="7"/>
  <c r="J57" i="7"/>
  <c r="L57" i="7" s="1"/>
  <c r="M57" i="7" s="1"/>
  <c r="P57" i="7" s="1"/>
  <c r="K51" i="1"/>
  <c r="L51" i="1" s="1"/>
  <c r="M51" i="1" s="1"/>
  <c r="P51" i="1" s="1"/>
  <c r="J75" i="1"/>
  <c r="L75" i="1" s="1"/>
  <c r="M75" i="1" s="1"/>
  <c r="P75" i="1" s="1"/>
  <c r="K83" i="1"/>
  <c r="L83" i="1" s="1"/>
  <c r="M83" i="1" s="1"/>
  <c r="P83" i="1" s="1"/>
  <c r="K45" i="7"/>
  <c r="L45" i="7" s="1"/>
  <c r="M45" i="7" s="1"/>
  <c r="P45" i="7" s="1"/>
  <c r="J96" i="1"/>
  <c r="L96" i="1" s="1"/>
  <c r="M96" i="1" s="1"/>
  <c r="P96" i="1" s="1"/>
  <c r="J60" i="7"/>
  <c r="L60" i="7" s="1"/>
  <c r="M60" i="7" s="1"/>
  <c r="P60" i="7" s="1"/>
  <c r="O85" i="1"/>
  <c r="O42" i="3"/>
  <c r="O62" i="1"/>
  <c r="K21" i="3"/>
  <c r="L21" i="3" s="1"/>
  <c r="M21" i="3" s="1"/>
  <c r="P21" i="3" s="1"/>
  <c r="J81" i="7"/>
  <c r="L81" i="7" s="1"/>
  <c r="M81" i="7" s="1"/>
  <c r="P81" i="7" s="1"/>
  <c r="K62" i="1"/>
  <c r="K42" i="3"/>
  <c r="L42" i="3" s="1"/>
  <c r="M42" i="3" s="1"/>
  <c r="P42" i="3" s="1"/>
  <c r="O31" i="7"/>
  <c r="J40" i="3"/>
  <c r="L40" i="3" s="1"/>
  <c r="M40" i="3" s="1"/>
  <c r="P40" i="3" s="1"/>
  <c r="O34" i="7"/>
  <c r="K49" i="1"/>
  <c r="L49" i="1" s="1"/>
  <c r="M49" i="1" s="1"/>
  <c r="P49" i="1" s="1"/>
  <c r="O19" i="3"/>
  <c r="O35" i="3"/>
  <c r="J20" i="3"/>
  <c r="O73" i="1"/>
  <c r="K76" i="3"/>
  <c r="L76" i="3" s="1"/>
  <c r="M76" i="3" s="1"/>
  <c r="P76" i="3" s="1"/>
  <c r="O77" i="1"/>
  <c r="O72" i="7"/>
  <c r="J97" i="1"/>
  <c r="J46" i="1"/>
  <c r="L46" i="1" s="1"/>
  <c r="M46" i="1" s="1"/>
  <c r="P46" i="1" s="1"/>
  <c r="O46" i="1"/>
  <c r="J39" i="3"/>
  <c r="L39" i="3" s="1"/>
  <c r="M39" i="3" s="1"/>
  <c r="P39" i="3" s="1"/>
  <c r="K59" i="1"/>
  <c r="O91" i="5"/>
  <c r="J90" i="1"/>
  <c r="J70" i="3"/>
  <c r="K62" i="7"/>
  <c r="L62" i="7" s="1"/>
  <c r="M62" i="7" s="1"/>
  <c r="P62" i="7" s="1"/>
  <c r="K80" i="1"/>
  <c r="L80" i="1" s="1"/>
  <c r="M80" i="1" s="1"/>
  <c r="P80" i="1" s="1"/>
  <c r="K85" i="1"/>
  <c r="L85" i="1" s="1"/>
  <c r="M85" i="1" s="1"/>
  <c r="P85" i="1" s="1"/>
  <c r="K69" i="3"/>
  <c r="L69" i="3" s="1"/>
  <c r="M69" i="3" s="1"/>
  <c r="P69" i="3" s="1"/>
  <c r="O69" i="1"/>
  <c r="J85" i="5"/>
  <c r="L85" i="5" s="1"/>
  <c r="M85" i="5" s="1"/>
  <c r="P85" i="5" s="1"/>
  <c r="K57" i="1"/>
  <c r="L57" i="1" s="1"/>
  <c r="M57" i="1" s="1"/>
  <c r="P57" i="1" s="1"/>
  <c r="K77" i="3"/>
  <c r="L77" i="3" s="1"/>
  <c r="M77" i="3" s="1"/>
  <c r="P77" i="3" s="1"/>
  <c r="K65" i="1"/>
  <c r="L65" i="1" s="1"/>
  <c r="M65" i="1" s="1"/>
  <c r="P65" i="1" s="1"/>
  <c r="O74" i="3"/>
  <c r="M90" i="5"/>
  <c r="P90" i="5" s="1"/>
  <c r="O39" i="7"/>
  <c r="J69" i="7"/>
  <c r="L69" i="7" s="1"/>
  <c r="M69" i="7" s="1"/>
  <c r="P69" i="7" s="1"/>
  <c r="J44" i="3"/>
  <c r="L44" i="3" s="1"/>
  <c r="M44" i="3" s="1"/>
  <c r="P44" i="3" s="1"/>
  <c r="J49" i="7"/>
  <c r="L49" i="7" s="1"/>
  <c r="M49" i="7" s="1"/>
  <c r="P49" i="7" s="1"/>
  <c r="J20" i="5"/>
  <c r="L20" i="5" s="1"/>
  <c r="M20" i="5" s="1"/>
  <c r="P20" i="5" s="1"/>
  <c r="K100" i="1"/>
  <c r="L100" i="1" s="1"/>
  <c r="M100" i="1" s="1"/>
  <c r="P100" i="1" s="1"/>
  <c r="K73" i="3"/>
  <c r="L73" i="3" s="1"/>
  <c r="M73" i="3" s="1"/>
  <c r="P73" i="3" s="1"/>
  <c r="O99" i="1"/>
  <c r="O69" i="3"/>
  <c r="O59" i="5"/>
  <c r="O36" i="3"/>
  <c r="O27" i="3"/>
  <c r="O84" i="7"/>
  <c r="K39" i="7"/>
  <c r="L39" i="7" s="1"/>
  <c r="M39" i="7" s="1"/>
  <c r="P39" i="7" s="1"/>
  <c r="J30" i="1"/>
  <c r="L30" i="1" s="1"/>
  <c r="M30" i="1" s="1"/>
  <c r="P30" i="1" s="1"/>
  <c r="O25" i="3"/>
  <c r="L25" i="3"/>
  <c r="M25" i="3" s="1"/>
  <c r="P25" i="3" s="1"/>
  <c r="J43" i="5"/>
  <c r="L43" i="5" s="1"/>
  <c r="M43" i="5" s="1"/>
  <c r="P43" i="5" s="1"/>
  <c r="J37" i="3"/>
  <c r="L37" i="3" s="1"/>
  <c r="M37" i="3" s="1"/>
  <c r="P37" i="3" s="1"/>
  <c r="L90" i="1"/>
  <c r="L36" i="7"/>
  <c r="M36" i="7" s="1"/>
  <c r="P36" i="7" s="1"/>
  <c r="K84" i="1"/>
  <c r="L84" i="1" s="1"/>
  <c r="M84" i="1" s="1"/>
  <c r="P84" i="1" s="1"/>
  <c r="O50" i="5"/>
  <c r="J87" i="5"/>
  <c r="K92" i="1"/>
  <c r="L92" i="1" s="1"/>
  <c r="M92" i="1" s="1"/>
  <c r="P92" i="1" s="1"/>
  <c r="O73" i="3"/>
  <c r="O87" i="1"/>
  <c r="O44" i="7"/>
  <c r="K97" i="1"/>
  <c r="J33" i="7"/>
  <c r="K63" i="1"/>
  <c r="L63" i="1" s="1"/>
  <c r="M63" i="1" s="1"/>
  <c r="P63" i="1" s="1"/>
  <c r="L88" i="5"/>
  <c r="M88" i="5" s="1"/>
  <c r="P88" i="5" s="1"/>
  <c r="O96" i="5"/>
  <c r="J55" i="1"/>
  <c r="L55" i="1" s="1"/>
  <c r="O55" i="1"/>
  <c r="J24" i="3"/>
  <c r="L24" i="3" s="1"/>
  <c r="M24" i="3" s="1"/>
  <c r="P24" i="3" s="1"/>
  <c r="K54" i="7"/>
  <c r="L54" i="7" s="1"/>
  <c r="M54" i="7" s="1"/>
  <c r="P54" i="7" s="1"/>
  <c r="K50" i="7"/>
  <c r="L50" i="7" s="1"/>
  <c r="M50" i="7" s="1"/>
  <c r="P50" i="7" s="1"/>
  <c r="L46" i="5"/>
  <c r="M46" i="5" s="1"/>
  <c r="P46" i="5" s="1"/>
  <c r="L67" i="1"/>
  <c r="M67" i="1" s="1"/>
  <c r="P67" i="1" s="1"/>
  <c r="K41" i="3"/>
  <c r="K29" i="3"/>
  <c r="L29" i="3" s="1"/>
  <c r="M29" i="3" s="1"/>
  <c r="P29" i="3" s="1"/>
  <c r="K94" i="1"/>
  <c r="L94" i="1" s="1"/>
  <c r="M94" i="1" s="1"/>
  <c r="P94" i="1" s="1"/>
  <c r="K40" i="1"/>
  <c r="L40" i="1" s="1"/>
  <c r="M40" i="1" s="1"/>
  <c r="P40" i="1" s="1"/>
  <c r="M2" i="5"/>
  <c r="O21" i="1"/>
  <c r="K28" i="3"/>
  <c r="L69" i="5"/>
  <c r="M69" i="5" s="1"/>
  <c r="P69" i="5" s="1"/>
  <c r="K20" i="3"/>
  <c r="K75" i="7"/>
  <c r="L75" i="7" s="1"/>
  <c r="M75" i="7" s="1"/>
  <c r="P75" i="7" s="1"/>
  <c r="J88" i="3"/>
  <c r="L88" i="3" s="1"/>
  <c r="M88" i="3" s="1"/>
  <c r="P88" i="3" s="1"/>
  <c r="L42" i="5"/>
  <c r="M42" i="5" s="1"/>
  <c r="P42" i="5" s="1"/>
  <c r="K65" i="3"/>
  <c r="L59" i="1"/>
  <c r="M59" i="1" s="1"/>
  <c r="P59" i="1" s="1"/>
  <c r="O63" i="3"/>
  <c r="O74" i="5"/>
  <c r="O64" i="7"/>
  <c r="O71" i="3"/>
  <c r="O77" i="3"/>
  <c r="L36" i="1"/>
  <c r="M36" i="1" s="1"/>
  <c r="P36" i="1" s="1"/>
  <c r="K34" i="3"/>
  <c r="L34" i="3" s="1"/>
  <c r="M34" i="3" s="1"/>
  <c r="P34" i="3" s="1"/>
  <c r="K38" i="3"/>
  <c r="L38" i="3" s="1"/>
  <c r="M38" i="3" s="1"/>
  <c r="P38" i="3" s="1"/>
  <c r="K76" i="7"/>
  <c r="L76" i="7" s="1"/>
  <c r="M76" i="7" s="1"/>
  <c r="P76" i="7" s="1"/>
  <c r="K99" i="1"/>
  <c r="L99" i="1" s="1"/>
  <c r="M99" i="1" s="1"/>
  <c r="P99" i="1" s="1"/>
  <c r="K21" i="1"/>
  <c r="L21" i="1" s="1"/>
  <c r="M21" i="1" s="1"/>
  <c r="P21" i="1" s="1"/>
  <c r="K53" i="1"/>
  <c r="L53" i="1" s="1"/>
  <c r="M53" i="1" s="1"/>
  <c r="P53" i="1" s="1"/>
  <c r="O36" i="7"/>
  <c r="J38" i="1"/>
  <c r="L38" i="1" s="1"/>
  <c r="M38" i="1" s="1"/>
  <c r="P38" i="1" s="1"/>
  <c r="O38" i="1"/>
  <c r="O47" i="5"/>
  <c r="K71" i="3"/>
  <c r="L71" i="3" s="1"/>
  <c r="M71" i="3" s="1"/>
  <c r="P71" i="3" s="1"/>
  <c r="K58" i="7"/>
  <c r="L58" i="7" s="1"/>
  <c r="M58" i="7" s="1"/>
  <c r="P58" i="7" s="1"/>
  <c r="O62" i="5"/>
  <c r="O67" i="1"/>
  <c r="O54" i="5"/>
  <c r="O41" i="3"/>
  <c r="J41" i="3"/>
  <c r="J98" i="5"/>
  <c r="L98" i="5" s="1"/>
  <c r="M98" i="5" s="1"/>
  <c r="P98" i="5" s="1"/>
  <c r="O98" i="5"/>
  <c r="J88" i="1"/>
  <c r="L88" i="1" s="1"/>
  <c r="M88" i="1" s="1"/>
  <c r="P88" i="1" s="1"/>
  <c r="J89" i="1"/>
  <c r="O61" i="5"/>
  <c r="J22" i="1"/>
  <c r="L22" i="1" s="1"/>
  <c r="O22" i="1"/>
  <c r="L54" i="5"/>
  <c r="M54" i="5" s="1"/>
  <c r="P54" i="5" s="1"/>
  <c r="J98" i="7"/>
  <c r="O98" i="7"/>
  <c r="J83" i="5"/>
  <c r="L83" i="5" s="1"/>
  <c r="M83" i="5" s="1"/>
  <c r="P83" i="5" s="1"/>
  <c r="K84" i="7"/>
  <c r="L84" i="7" s="1"/>
  <c r="M84" i="7" s="1"/>
  <c r="P84" i="7" s="1"/>
  <c r="K53" i="7"/>
  <c r="L53" i="7" s="1"/>
  <c r="M53" i="7" s="1"/>
  <c r="P53" i="7" s="1"/>
  <c r="J29" i="5"/>
  <c r="L29" i="5" s="1"/>
  <c r="M29" i="5" s="1"/>
  <c r="P29" i="5" s="1"/>
  <c r="J43" i="3"/>
  <c r="L43" i="3" s="1"/>
  <c r="K26" i="1"/>
  <c r="K98" i="1"/>
  <c r="L98" i="1" s="1"/>
  <c r="M98" i="1" s="1"/>
  <c r="P98" i="1" s="1"/>
  <c r="K85" i="7"/>
  <c r="L85" i="7" s="1"/>
  <c r="M85" i="7" s="1"/>
  <c r="P85" i="7" s="1"/>
  <c r="K51" i="5"/>
  <c r="K77" i="5"/>
  <c r="J82" i="1"/>
  <c r="L82" i="1" s="1"/>
  <c r="M82" i="1" s="1"/>
  <c r="P82" i="1" s="1"/>
  <c r="O82" i="1"/>
  <c r="J95" i="1"/>
  <c r="J44" i="5"/>
  <c r="L44" i="5" s="1"/>
  <c r="M44" i="5" s="1"/>
  <c r="P44" i="5" s="1"/>
  <c r="J74" i="7"/>
  <c r="L74" i="7" s="1"/>
  <c r="J47" i="3"/>
  <c r="L47" i="3" s="1"/>
  <c r="M47" i="3" s="1"/>
  <c r="P47" i="3" s="1"/>
  <c r="K66" i="1"/>
  <c r="L66" i="1" s="1"/>
  <c r="M66" i="1" s="1"/>
  <c r="P66" i="1" s="1"/>
  <c r="J42" i="1"/>
  <c r="L42" i="1" s="1"/>
  <c r="M42" i="1" s="1"/>
  <c r="P42" i="1" s="1"/>
  <c r="O67" i="5"/>
  <c r="J67" i="5"/>
  <c r="J102" i="1"/>
  <c r="L102" i="1" s="1"/>
  <c r="M102" i="1" s="1"/>
  <c r="P102" i="1" s="1"/>
  <c r="K80" i="7"/>
  <c r="K39" i="5"/>
  <c r="L39" i="5" s="1"/>
  <c r="M39" i="5" s="1"/>
  <c r="P39" i="5" s="1"/>
  <c r="J73" i="7"/>
  <c r="L73" i="7" s="1"/>
  <c r="M73" i="7" s="1"/>
  <c r="P73" i="7" s="1"/>
  <c r="O73" i="7"/>
  <c r="K56" i="1"/>
  <c r="K83" i="3"/>
  <c r="K91" i="3"/>
  <c r="K62" i="3"/>
  <c r="K85" i="3"/>
  <c r="K61" i="7"/>
  <c r="K71" i="1"/>
  <c r="L71" i="1" s="1"/>
  <c r="M71" i="1" s="1"/>
  <c r="P71" i="1" s="1"/>
  <c r="K93" i="1"/>
  <c r="L93" i="1" s="1"/>
  <c r="M93" i="1" s="1"/>
  <c r="P93" i="1" s="1"/>
  <c r="K46" i="3"/>
  <c r="K67" i="7"/>
  <c r="L67" i="7" s="1"/>
  <c r="M67" i="7" s="1"/>
  <c r="P67" i="7" s="1"/>
  <c r="K83" i="7"/>
  <c r="J77" i="5"/>
  <c r="O77" i="5"/>
  <c r="O46" i="3"/>
  <c r="J46" i="3"/>
  <c r="J73" i="5"/>
  <c r="L73" i="5" s="1"/>
  <c r="M73" i="5" s="1"/>
  <c r="P73" i="5" s="1"/>
  <c r="O73" i="5"/>
  <c r="J38" i="7"/>
  <c r="O38" i="7"/>
  <c r="K91" i="1"/>
  <c r="L91" i="1" s="1"/>
  <c r="M91" i="1" s="1"/>
  <c r="P91" i="1" s="1"/>
  <c r="K95" i="1"/>
  <c r="O33" i="3"/>
  <c r="J33" i="3"/>
  <c r="L33" i="3" s="1"/>
  <c r="M33" i="3" s="1"/>
  <c r="P33" i="3" s="1"/>
  <c r="O70" i="5"/>
  <c r="J70" i="5"/>
  <c r="L70" i="5" s="1"/>
  <c r="M70" i="5" s="1"/>
  <c r="P70" i="5" s="1"/>
  <c r="K66" i="5"/>
  <c r="K66" i="7"/>
  <c r="L66" i="7" s="1"/>
  <c r="M66" i="7" s="1"/>
  <c r="P66" i="7" s="1"/>
  <c r="L61" i="5"/>
  <c r="M61" i="5" s="1"/>
  <c r="P61" i="5" s="1"/>
  <c r="O23" i="1"/>
  <c r="K32" i="5"/>
  <c r="K68" i="5"/>
  <c r="K31" i="5"/>
  <c r="J28" i="3"/>
  <c r="J94" i="7"/>
  <c r="O55" i="5"/>
  <c r="J55" i="5"/>
  <c r="O26" i="1"/>
  <c r="J26" i="1"/>
  <c r="K86" i="7"/>
  <c r="L86" i="7" s="1"/>
  <c r="M86" i="7" s="1"/>
  <c r="P86" i="7" s="1"/>
  <c r="K32" i="1"/>
  <c r="K55" i="5"/>
  <c r="K98" i="7"/>
  <c r="K112" i="7"/>
  <c r="L112" i="7" s="1"/>
  <c r="M112" i="7" s="1"/>
  <c r="P112" i="7" s="1"/>
  <c r="J32" i="7"/>
  <c r="O32" i="7"/>
  <c r="O34" i="5"/>
  <c r="J34" i="5"/>
  <c r="K82" i="3"/>
  <c r="K50" i="1"/>
  <c r="K58" i="1"/>
  <c r="K52" i="1"/>
  <c r="K60" i="1"/>
  <c r="K79" i="1"/>
  <c r="K33" i="5"/>
  <c r="K27" i="5"/>
  <c r="K50" i="5"/>
  <c r="L50" i="5" s="1"/>
  <c r="M50" i="5" s="1"/>
  <c r="P50" i="5" s="1"/>
  <c r="J34" i="1"/>
  <c r="L34" i="1" s="1"/>
  <c r="M34" i="1" s="1"/>
  <c r="P34" i="1" s="1"/>
  <c r="O34" i="1"/>
  <c r="J58" i="5"/>
  <c r="O58" i="5"/>
  <c r="K34" i="5"/>
  <c r="J51" i="5"/>
  <c r="L51" i="5" s="1"/>
  <c r="M51" i="5" s="1"/>
  <c r="P51" i="5" s="1"/>
  <c r="O51" i="5"/>
  <c r="K89" i="1"/>
  <c r="O90" i="7"/>
  <c r="J90" i="7"/>
  <c r="H24" i="5"/>
  <c r="D24" i="5"/>
  <c r="E24" i="5"/>
  <c r="K47" i="5"/>
  <c r="L47" i="5" s="1"/>
  <c r="M47" i="5" s="1"/>
  <c r="P47" i="5" s="1"/>
  <c r="J30" i="5"/>
  <c r="O30" i="5"/>
  <c r="O45" i="3"/>
  <c r="J45" i="3"/>
  <c r="L45" i="3" s="1"/>
  <c r="M45" i="3" s="1"/>
  <c r="P45" i="3" s="1"/>
  <c r="J94" i="5"/>
  <c r="O94" i="5"/>
  <c r="O80" i="7"/>
  <c r="J80" i="7"/>
  <c r="K66" i="3"/>
  <c r="K81" i="3"/>
  <c r="K89" i="3"/>
  <c r="K75" i="5"/>
  <c r="K90" i="3"/>
  <c r="K51" i="3"/>
  <c r="K59" i="3"/>
  <c r="K26" i="3"/>
  <c r="K41" i="7"/>
  <c r="K30" i="3"/>
  <c r="K72" i="5"/>
  <c r="K25" i="1"/>
  <c r="L25" i="1" s="1"/>
  <c r="M25" i="1" s="1"/>
  <c r="P25" i="1" s="1"/>
  <c r="K90" i="7"/>
  <c r="K44" i="1"/>
  <c r="K58" i="5"/>
  <c r="J23" i="3"/>
  <c r="O23" i="3"/>
  <c r="K72" i="7"/>
  <c r="L72" i="7" s="1"/>
  <c r="M72" i="7" s="1"/>
  <c r="P72" i="7" s="1"/>
  <c r="K73" i="1"/>
  <c r="L73" i="1" s="1"/>
  <c r="M73" i="1" s="1"/>
  <c r="P73" i="1" s="1"/>
  <c r="J66" i="5"/>
  <c r="O66" i="5"/>
  <c r="K33" i="7"/>
  <c r="K32" i="7"/>
  <c r="K108" i="7"/>
  <c r="L108" i="7" s="1"/>
  <c r="M108" i="7" s="1"/>
  <c r="P108" i="7" s="1"/>
  <c r="K94" i="7"/>
  <c r="L48" i="1"/>
  <c r="M48" i="1" s="1"/>
  <c r="P48" i="1" s="1"/>
  <c r="O53" i="5"/>
  <c r="J53" i="5"/>
  <c r="O68" i="5"/>
  <c r="J68" i="5"/>
  <c r="L24" i="1"/>
  <c r="M24" i="1" s="1"/>
  <c r="P24" i="1" s="1"/>
  <c r="E5" i="5"/>
  <c r="D5" i="5"/>
  <c r="H5" i="5"/>
  <c r="O71" i="5"/>
  <c r="J71" i="5"/>
  <c r="L48" i="5"/>
  <c r="M48" i="5" s="1"/>
  <c r="P48" i="5" s="1"/>
  <c r="M110" i="7"/>
  <c r="P110" i="7" s="1"/>
  <c r="L43" i="1"/>
  <c r="M43" i="1" s="1"/>
  <c r="P43" i="1" s="1"/>
  <c r="L50" i="3"/>
  <c r="M50" i="3" s="1"/>
  <c r="P50" i="3" s="1"/>
  <c r="L58" i="3"/>
  <c r="M58" i="3" s="1"/>
  <c r="P58" i="3" s="1"/>
  <c r="L49" i="3"/>
  <c r="M49" i="3" s="1"/>
  <c r="P49" i="3" s="1"/>
  <c r="L36" i="5"/>
  <c r="M36" i="5" s="1"/>
  <c r="P36" i="5" s="1"/>
  <c r="L38" i="5"/>
  <c r="M38" i="5" s="1"/>
  <c r="P38" i="5" s="1"/>
  <c r="E6" i="5"/>
  <c r="D6" i="5"/>
  <c r="H6" i="5"/>
  <c r="E14" i="5"/>
  <c r="D14" i="5"/>
  <c r="H14" i="5"/>
  <c r="L49" i="5"/>
  <c r="M49" i="5" s="1"/>
  <c r="P49" i="5" s="1"/>
  <c r="L45" i="5"/>
  <c r="M45" i="5" s="1"/>
  <c r="P45" i="5" s="1"/>
  <c r="L34" i="7"/>
  <c r="M34" i="7" s="1"/>
  <c r="P34" i="7" s="1"/>
  <c r="O41" i="7"/>
  <c r="J41" i="7"/>
  <c r="L82" i="7"/>
  <c r="M82" i="7" s="1"/>
  <c r="P82" i="7" s="1"/>
  <c r="L55" i="7"/>
  <c r="M55" i="7" s="1"/>
  <c r="P55" i="7" s="1"/>
  <c r="K113" i="7"/>
  <c r="K99" i="7"/>
  <c r="L68" i="7"/>
  <c r="M68" i="7" s="1"/>
  <c r="P68" i="7" s="1"/>
  <c r="L87" i="7"/>
  <c r="M87" i="7" s="1"/>
  <c r="P87" i="7" s="1"/>
  <c r="L111" i="7"/>
  <c r="M111" i="7" s="1"/>
  <c r="P111" i="7" s="1"/>
  <c r="L74" i="1"/>
  <c r="M74" i="1" s="1"/>
  <c r="P74" i="1" s="1"/>
  <c r="L75" i="3"/>
  <c r="M75" i="3" s="1"/>
  <c r="P75" i="3" s="1"/>
  <c r="L41" i="1"/>
  <c r="M41" i="1" s="1"/>
  <c r="P41" i="1" s="1"/>
  <c r="L62" i="1"/>
  <c r="M62" i="1" s="1"/>
  <c r="P62" i="1" s="1"/>
  <c r="L97" i="3"/>
  <c r="M97" i="3" s="1"/>
  <c r="P97" i="3" s="1"/>
  <c r="O33" i="5"/>
  <c r="J33" i="5"/>
  <c r="O64" i="3"/>
  <c r="J64" i="3"/>
  <c r="O79" i="3"/>
  <c r="J79" i="3"/>
  <c r="O87" i="3"/>
  <c r="J87" i="3"/>
  <c r="L74" i="3"/>
  <c r="M74" i="3" s="1"/>
  <c r="P74" i="3" s="1"/>
  <c r="O72" i="5"/>
  <c r="J72" i="5"/>
  <c r="L28" i="5"/>
  <c r="M28" i="5" s="1"/>
  <c r="P28" i="5" s="1"/>
  <c r="O61" i="7"/>
  <c r="J61" i="7"/>
  <c r="L72" i="1"/>
  <c r="M72" i="1" s="1"/>
  <c r="P72" i="1" s="1"/>
  <c r="L76" i="1"/>
  <c r="M76" i="1" s="1"/>
  <c r="P76" i="1" s="1"/>
  <c r="L57" i="5"/>
  <c r="M57" i="5" s="1"/>
  <c r="P57" i="5" s="1"/>
  <c r="L65" i="7"/>
  <c r="M65" i="7" s="1"/>
  <c r="P65" i="7" s="1"/>
  <c r="L89" i="7"/>
  <c r="M89" i="7" s="1"/>
  <c r="P89" i="7" s="1"/>
  <c r="L43" i="7"/>
  <c r="M43" i="7" s="1"/>
  <c r="P43" i="7" s="1"/>
  <c r="L97" i="7"/>
  <c r="M97" i="7" s="1"/>
  <c r="P97" i="7" s="1"/>
  <c r="L100" i="7"/>
  <c r="M100" i="7" s="1"/>
  <c r="P100" i="7" s="1"/>
  <c r="L92" i="3"/>
  <c r="M92" i="3" s="1"/>
  <c r="P92" i="3" s="1"/>
  <c r="L39" i="1"/>
  <c r="M39" i="1" s="1"/>
  <c r="P39" i="1" s="1"/>
  <c r="O32" i="5"/>
  <c r="J32" i="5"/>
  <c r="J51" i="3"/>
  <c r="O51" i="3"/>
  <c r="O26" i="5"/>
  <c r="J26" i="5"/>
  <c r="E13" i="5"/>
  <c r="D13" i="5"/>
  <c r="H13" i="5"/>
  <c r="O27" i="1"/>
  <c r="J27" i="1"/>
  <c r="L64" i="1"/>
  <c r="M64" i="1" s="1"/>
  <c r="P64" i="1" s="1"/>
  <c r="K55" i="3"/>
  <c r="L48" i="3"/>
  <c r="M48" i="3" s="1"/>
  <c r="P48" i="3" s="1"/>
  <c r="K40" i="5"/>
  <c r="O75" i="5"/>
  <c r="J75" i="5"/>
  <c r="L68" i="3"/>
  <c r="M68" i="3" s="1"/>
  <c r="P68" i="3" s="1"/>
  <c r="E4" i="5"/>
  <c r="D4" i="5"/>
  <c r="H4" i="5"/>
  <c r="E12" i="5"/>
  <c r="D12" i="5"/>
  <c r="H12" i="5"/>
  <c r="E23" i="5"/>
  <c r="D23" i="5"/>
  <c r="H23" i="5"/>
  <c r="L62" i="5"/>
  <c r="M62" i="5" s="1"/>
  <c r="P62" i="5" s="1"/>
  <c r="E22" i="5"/>
  <c r="H22" i="5"/>
  <c r="D22" i="5"/>
  <c r="L79" i="7"/>
  <c r="M79" i="7" s="1"/>
  <c r="P79" i="7" s="1"/>
  <c r="L88" i="7"/>
  <c r="M88" i="7" s="1"/>
  <c r="P88" i="7" s="1"/>
  <c r="O102" i="7"/>
  <c r="J102" i="7"/>
  <c r="L96" i="7"/>
  <c r="M96" i="7" s="1"/>
  <c r="P96" i="7" s="1"/>
  <c r="M78" i="1"/>
  <c r="P78" i="1" s="1"/>
  <c r="L37" i="1"/>
  <c r="M37" i="1" s="1"/>
  <c r="P37" i="1" s="1"/>
  <c r="L101" i="3"/>
  <c r="M101" i="3" s="1"/>
  <c r="P101" i="3" s="1"/>
  <c r="L95" i="3"/>
  <c r="M95" i="3" s="1"/>
  <c r="P95" i="3" s="1"/>
  <c r="L59" i="5"/>
  <c r="M59" i="5" s="1"/>
  <c r="P59" i="5" s="1"/>
  <c r="K56" i="5"/>
  <c r="L91" i="5"/>
  <c r="M91" i="5" s="1"/>
  <c r="P91" i="5" s="1"/>
  <c r="K71" i="5"/>
  <c r="O37" i="7"/>
  <c r="J37" i="7"/>
  <c r="H21" i="5"/>
  <c r="D21" i="5"/>
  <c r="E21" i="5"/>
  <c r="L79" i="5"/>
  <c r="M79" i="5" s="1"/>
  <c r="P79" i="5" s="1"/>
  <c r="L40" i="7"/>
  <c r="M40" i="7" s="1"/>
  <c r="P40" i="7" s="1"/>
  <c r="L87" i="1"/>
  <c r="M87" i="1" s="1"/>
  <c r="P87" i="1" s="1"/>
  <c r="L36" i="3"/>
  <c r="M36" i="3" s="1"/>
  <c r="P36" i="3" s="1"/>
  <c r="L27" i="3"/>
  <c r="M27" i="3" s="1"/>
  <c r="P27" i="3" s="1"/>
  <c r="L53" i="3"/>
  <c r="M53" i="3" s="1"/>
  <c r="P53" i="3" s="1"/>
  <c r="L86" i="3"/>
  <c r="M86" i="3" s="1"/>
  <c r="P86" i="3" s="1"/>
  <c r="L102" i="3"/>
  <c r="M102" i="3" s="1"/>
  <c r="P102" i="3" s="1"/>
  <c r="L80" i="3"/>
  <c r="M80" i="3" s="1"/>
  <c r="P80" i="3" s="1"/>
  <c r="J92" i="5"/>
  <c r="O92" i="5"/>
  <c r="H25" i="5"/>
  <c r="D25" i="5"/>
  <c r="E25" i="5"/>
  <c r="L44" i="7"/>
  <c r="M44" i="7" s="1"/>
  <c r="P44" i="7" s="1"/>
  <c r="O54" i="1"/>
  <c r="J54" i="1"/>
  <c r="K81" i="1"/>
  <c r="L52" i="3"/>
  <c r="M52" i="3" s="1"/>
  <c r="P52" i="3" s="1"/>
  <c r="L60" i="3"/>
  <c r="M60" i="3" s="1"/>
  <c r="P60" i="3" s="1"/>
  <c r="L52" i="5"/>
  <c r="M52" i="5" s="1"/>
  <c r="P52" i="5" s="1"/>
  <c r="O35" i="7"/>
  <c r="J35" i="7"/>
  <c r="E7" i="5"/>
  <c r="D7" i="5"/>
  <c r="H7" i="5"/>
  <c r="E15" i="5"/>
  <c r="D15" i="5"/>
  <c r="H15" i="5"/>
  <c r="L63" i="5"/>
  <c r="M63" i="5" s="1"/>
  <c r="P63" i="5" s="1"/>
  <c r="L46" i="7"/>
  <c r="M46" i="7" s="1"/>
  <c r="P46" i="7" s="1"/>
  <c r="L65" i="5"/>
  <c r="M65" i="5" s="1"/>
  <c r="P65" i="5" s="1"/>
  <c r="L51" i="7"/>
  <c r="M51" i="7" s="1"/>
  <c r="P51" i="7" s="1"/>
  <c r="O101" i="1"/>
  <c r="J101" i="1"/>
  <c r="O65" i="3"/>
  <c r="J65" i="3"/>
  <c r="L93" i="5"/>
  <c r="M93" i="5" s="1"/>
  <c r="P93" i="5" s="1"/>
  <c r="L89" i="5"/>
  <c r="M89" i="5" s="1"/>
  <c r="P89" i="5" s="1"/>
  <c r="O95" i="5"/>
  <c r="J95" i="5"/>
  <c r="L31" i="1"/>
  <c r="M31" i="1" s="1"/>
  <c r="P31" i="1" s="1"/>
  <c r="O56" i="1"/>
  <c r="J56" i="1"/>
  <c r="O82" i="3"/>
  <c r="J82" i="3"/>
  <c r="L98" i="3"/>
  <c r="M98" i="3" s="1"/>
  <c r="P98" i="3" s="1"/>
  <c r="L108" i="3"/>
  <c r="M108" i="3" s="1"/>
  <c r="P108" i="3" s="1"/>
  <c r="L42" i="7"/>
  <c r="M42" i="7" s="1"/>
  <c r="P42" i="7" s="1"/>
  <c r="O50" i="1"/>
  <c r="J50" i="1"/>
  <c r="O58" i="1"/>
  <c r="J58" i="1"/>
  <c r="L70" i="3"/>
  <c r="M70" i="3" s="1"/>
  <c r="P70" i="3" s="1"/>
  <c r="E9" i="5"/>
  <c r="D9" i="5"/>
  <c r="H9" i="5"/>
  <c r="E17" i="5"/>
  <c r="D17" i="5"/>
  <c r="H17" i="5"/>
  <c r="L59" i="7"/>
  <c r="M59" i="7" s="1"/>
  <c r="P59" i="7" s="1"/>
  <c r="L20" i="1"/>
  <c r="M20" i="1" s="1"/>
  <c r="P20" i="1" s="1"/>
  <c r="J26" i="3"/>
  <c r="O26" i="3"/>
  <c r="L35" i="1"/>
  <c r="M35" i="1" s="1"/>
  <c r="P35" i="1" s="1"/>
  <c r="O52" i="1"/>
  <c r="J52" i="1"/>
  <c r="O60" i="1"/>
  <c r="J60" i="1"/>
  <c r="O79" i="1"/>
  <c r="J79" i="1"/>
  <c r="L32" i="3"/>
  <c r="M32" i="3" s="1"/>
  <c r="P32" i="3" s="1"/>
  <c r="L54" i="3"/>
  <c r="M54" i="3" s="1"/>
  <c r="P54" i="3" s="1"/>
  <c r="L72" i="3"/>
  <c r="M72" i="3" s="1"/>
  <c r="P72" i="3" s="1"/>
  <c r="E10" i="5"/>
  <c r="D10" i="5"/>
  <c r="H10" i="5"/>
  <c r="E18" i="5"/>
  <c r="D18" i="5"/>
  <c r="H18" i="5"/>
  <c r="O99" i="5"/>
  <c r="J99" i="5"/>
  <c r="O91" i="7"/>
  <c r="J91" i="7"/>
  <c r="L64" i="7"/>
  <c r="M64" i="7" s="1"/>
  <c r="P64" i="7" s="1"/>
  <c r="L77" i="7"/>
  <c r="M77" i="7" s="1"/>
  <c r="P77" i="7" s="1"/>
  <c r="L95" i="7"/>
  <c r="M95" i="7" s="1"/>
  <c r="P95" i="7" s="1"/>
  <c r="L70" i="1"/>
  <c r="M70" i="1" s="1"/>
  <c r="P70" i="1" s="1"/>
  <c r="L35" i="3"/>
  <c r="M35" i="3" s="1"/>
  <c r="P35" i="3" s="1"/>
  <c r="L33" i="1"/>
  <c r="M33" i="1" s="1"/>
  <c r="P33" i="1" s="1"/>
  <c r="L68" i="1"/>
  <c r="M68" i="1" s="1"/>
  <c r="P68" i="1" s="1"/>
  <c r="J30" i="3"/>
  <c r="O30" i="3"/>
  <c r="L104" i="3"/>
  <c r="M104" i="3" s="1"/>
  <c r="P104" i="3" s="1"/>
  <c r="L61" i="3"/>
  <c r="M61" i="3" s="1"/>
  <c r="P61" i="3" s="1"/>
  <c r="L99" i="3"/>
  <c r="M99" i="3" s="1"/>
  <c r="P99" i="3" s="1"/>
  <c r="L18" i="3"/>
  <c r="M18" i="3" s="1"/>
  <c r="P18" i="3" s="1"/>
  <c r="O27" i="5"/>
  <c r="J27" i="5"/>
  <c r="L67" i="3"/>
  <c r="M67" i="3" s="1"/>
  <c r="P67" i="3" s="1"/>
  <c r="L52" i="7"/>
  <c r="M52" i="7" s="1"/>
  <c r="P52" i="7" s="1"/>
  <c r="L70" i="7"/>
  <c r="M70" i="7" s="1"/>
  <c r="P70" i="7" s="1"/>
  <c r="L56" i="7"/>
  <c r="M56" i="7" s="1"/>
  <c r="P56" i="7" s="1"/>
  <c r="L92" i="7"/>
  <c r="M92" i="7" s="1"/>
  <c r="P92" i="7" s="1"/>
  <c r="L47" i="7"/>
  <c r="M47" i="7" s="1"/>
  <c r="P47" i="7" s="1"/>
  <c r="L84" i="3"/>
  <c r="M84" i="3" s="1"/>
  <c r="P84" i="3" s="1"/>
  <c r="L41" i="5"/>
  <c r="M41" i="5" s="1"/>
  <c r="P41" i="5" s="1"/>
  <c r="L78" i="3"/>
  <c r="M78" i="3" s="1"/>
  <c r="P78" i="3" s="1"/>
  <c r="L93" i="7"/>
  <c r="M93" i="7" s="1"/>
  <c r="P93" i="7" s="1"/>
  <c r="L19" i="3"/>
  <c r="M19" i="3" s="1"/>
  <c r="P19" i="3" s="1"/>
  <c r="O90" i="3"/>
  <c r="J90" i="3"/>
  <c r="L110" i="1"/>
  <c r="M110" i="1" s="1"/>
  <c r="P110" i="1" s="1"/>
  <c r="J59" i="3"/>
  <c r="O59" i="3"/>
  <c r="L23" i="1"/>
  <c r="M23" i="1" s="1"/>
  <c r="P23" i="1" s="1"/>
  <c r="L19" i="1"/>
  <c r="M19" i="1" s="1"/>
  <c r="P19" i="1" s="1"/>
  <c r="L47" i="1"/>
  <c r="M47" i="1" s="1"/>
  <c r="P47" i="1" s="1"/>
  <c r="K27" i="1"/>
  <c r="K101" i="1"/>
  <c r="L31" i="3"/>
  <c r="M31" i="3" s="1"/>
  <c r="P31" i="3" s="1"/>
  <c r="J55" i="3"/>
  <c r="O55" i="3"/>
  <c r="O66" i="3"/>
  <c r="J66" i="3"/>
  <c r="O81" i="3"/>
  <c r="J81" i="3"/>
  <c r="O89" i="3"/>
  <c r="J89" i="3"/>
  <c r="O40" i="5"/>
  <c r="J40" i="5"/>
  <c r="K53" i="5"/>
  <c r="E8" i="5"/>
  <c r="D8" i="5"/>
  <c r="H8" i="5"/>
  <c r="E16" i="5"/>
  <c r="D16" i="5"/>
  <c r="H16" i="5"/>
  <c r="L31" i="7"/>
  <c r="M31" i="7" s="1"/>
  <c r="P31" i="7" s="1"/>
  <c r="L30" i="7"/>
  <c r="M30" i="7" s="1"/>
  <c r="P30" i="7" s="1"/>
  <c r="L60" i="5"/>
  <c r="M60" i="5" s="1"/>
  <c r="P60" i="5" s="1"/>
  <c r="L71" i="7"/>
  <c r="M71" i="7" s="1"/>
  <c r="P71" i="7" s="1"/>
  <c r="L29" i="1"/>
  <c r="M29" i="1" s="1"/>
  <c r="P29" i="1" s="1"/>
  <c r="L45" i="1"/>
  <c r="M45" i="1" s="1"/>
  <c r="P45" i="1" s="1"/>
  <c r="L69" i="1"/>
  <c r="M69" i="1" s="1"/>
  <c r="P69" i="1" s="1"/>
  <c r="L77" i="1"/>
  <c r="M77" i="1" s="1"/>
  <c r="P77" i="1" s="1"/>
  <c r="L93" i="3"/>
  <c r="M93" i="3" s="1"/>
  <c r="P93" i="3" s="1"/>
  <c r="K26" i="5"/>
  <c r="J31" i="5"/>
  <c r="O31" i="5"/>
  <c r="O83" i="3"/>
  <c r="J83" i="3"/>
  <c r="O91" i="3"/>
  <c r="J91" i="3"/>
  <c r="O56" i="5"/>
  <c r="J56" i="5"/>
  <c r="K37" i="7"/>
  <c r="L35" i="5"/>
  <c r="M35" i="5" s="1"/>
  <c r="P35" i="5" s="1"/>
  <c r="L87" i="5"/>
  <c r="M87" i="5" s="1"/>
  <c r="P87" i="5" s="1"/>
  <c r="O83" i="7"/>
  <c r="J83" i="7"/>
  <c r="L100" i="3"/>
  <c r="M100" i="3" s="1"/>
  <c r="P100" i="3" s="1"/>
  <c r="L96" i="3"/>
  <c r="M96" i="3" s="1"/>
  <c r="P96" i="3" s="1"/>
  <c r="L57" i="3"/>
  <c r="M57" i="3" s="1"/>
  <c r="P57" i="3" s="1"/>
  <c r="L94" i="3"/>
  <c r="M94" i="3" s="1"/>
  <c r="P94" i="3" s="1"/>
  <c r="L63" i="3"/>
  <c r="M63" i="3" s="1"/>
  <c r="P63" i="3" s="1"/>
  <c r="O62" i="3"/>
  <c r="J62" i="3"/>
  <c r="J85" i="3"/>
  <c r="O85" i="3"/>
  <c r="L74" i="5"/>
  <c r="M74" i="5" s="1"/>
  <c r="P74" i="5" s="1"/>
  <c r="J80" i="5"/>
  <c r="O80" i="5"/>
  <c r="L37" i="5"/>
  <c r="M37" i="5" s="1"/>
  <c r="P37" i="5" s="1"/>
  <c r="L64" i="5"/>
  <c r="M64" i="5" s="1"/>
  <c r="P64" i="5" s="1"/>
  <c r="K91" i="7"/>
  <c r="O99" i="7"/>
  <c r="J99" i="7"/>
  <c r="K54" i="1"/>
  <c r="O81" i="1"/>
  <c r="J81" i="1"/>
  <c r="L56" i="3"/>
  <c r="M56" i="3" s="1"/>
  <c r="P56" i="3" s="1"/>
  <c r="K64" i="3"/>
  <c r="K79" i="3"/>
  <c r="K87" i="3"/>
  <c r="K35" i="7"/>
  <c r="E3" i="5"/>
  <c r="D3" i="5"/>
  <c r="H3" i="5"/>
  <c r="E11" i="5"/>
  <c r="D11" i="5"/>
  <c r="H11" i="5"/>
  <c r="E19" i="5"/>
  <c r="D19" i="5"/>
  <c r="H19" i="5"/>
  <c r="L96" i="5"/>
  <c r="M96" i="5" s="1"/>
  <c r="P96" i="5" s="1"/>
  <c r="L76" i="5"/>
  <c r="M76" i="5" s="1"/>
  <c r="P76" i="5" s="1"/>
  <c r="L22" i="3"/>
  <c r="M22" i="3" s="1"/>
  <c r="P22" i="3" s="1"/>
  <c r="M90" i="1" l="1"/>
  <c r="P90" i="1" s="1"/>
  <c r="L20" i="3"/>
  <c r="M20" i="3" s="1"/>
  <c r="P20" i="3" s="1"/>
  <c r="L97" i="1"/>
  <c r="M97" i="1" s="1"/>
  <c r="P97" i="1" s="1"/>
  <c r="L33" i="7"/>
  <c r="M33" i="7" s="1"/>
  <c r="P33" i="7" s="1"/>
  <c r="L77" i="5"/>
  <c r="M77" i="5" s="1"/>
  <c r="P77" i="5" s="1"/>
  <c r="M22" i="1"/>
  <c r="P22" i="1" s="1"/>
  <c r="M55" i="1"/>
  <c r="P55" i="1" s="1"/>
  <c r="L89" i="1"/>
  <c r="M89" i="1" s="1"/>
  <c r="P89" i="1" s="1"/>
  <c r="L41" i="3"/>
  <c r="M41" i="3" s="1"/>
  <c r="P41" i="3" s="1"/>
  <c r="L98" i="7"/>
  <c r="M98" i="7" s="1"/>
  <c r="P98" i="7" s="1"/>
  <c r="L94" i="7"/>
  <c r="M94" i="7" s="1"/>
  <c r="P94" i="7" s="1"/>
  <c r="M43" i="3"/>
  <c r="P43" i="3" s="1"/>
  <c r="M74" i="7"/>
  <c r="P74" i="7" s="1"/>
  <c r="L95" i="1"/>
  <c r="M95" i="1" s="1"/>
  <c r="P95" i="1" s="1"/>
  <c r="L46" i="3"/>
  <c r="M46" i="3" s="1"/>
  <c r="P46" i="3" s="1"/>
  <c r="K8" i="5"/>
  <c r="L67" i="5"/>
  <c r="M67" i="5" s="1"/>
  <c r="P67" i="5" s="1"/>
  <c r="L38" i="7"/>
  <c r="M38" i="7" s="1"/>
  <c r="P38" i="7" s="1"/>
  <c r="K24" i="5"/>
  <c r="K14" i="5"/>
  <c r="K19" i="5"/>
  <c r="K9" i="5"/>
  <c r="L26" i="1"/>
  <c r="M26" i="1" s="1"/>
  <c r="P26" i="1" s="1"/>
  <c r="L44" i="1"/>
  <c r="M44" i="1" s="1"/>
  <c r="P44" i="1" s="1"/>
  <c r="K3" i="5"/>
  <c r="K4" i="5"/>
  <c r="L28" i="3"/>
  <c r="M28" i="3" s="1"/>
  <c r="P28" i="3" s="1"/>
  <c r="L94" i="5"/>
  <c r="M94" i="5" s="1"/>
  <c r="P94" i="5" s="1"/>
  <c r="L30" i="5"/>
  <c r="M30" i="5" s="1"/>
  <c r="P30" i="5" s="1"/>
  <c r="J24" i="5"/>
  <c r="O24" i="5"/>
  <c r="L58" i="5"/>
  <c r="M58" i="5" s="1"/>
  <c r="P58" i="5" s="1"/>
  <c r="L32" i="7"/>
  <c r="M32" i="7" s="1"/>
  <c r="P32" i="7" s="1"/>
  <c r="L32" i="1"/>
  <c r="M32" i="1" s="1"/>
  <c r="P32" i="1" s="1"/>
  <c r="L55" i="5"/>
  <c r="M55" i="5" s="1"/>
  <c r="P55" i="5" s="1"/>
  <c r="L66" i="5"/>
  <c r="M66" i="5" s="1"/>
  <c r="P66" i="5" s="1"/>
  <c r="L23" i="3"/>
  <c r="M23" i="3" s="1"/>
  <c r="P23" i="3" s="1"/>
  <c r="L80" i="7"/>
  <c r="M80" i="7" s="1"/>
  <c r="P80" i="7" s="1"/>
  <c r="L90" i="7"/>
  <c r="M90" i="7" s="1"/>
  <c r="P90" i="7" s="1"/>
  <c r="L34" i="5"/>
  <c r="M34" i="5" s="1"/>
  <c r="P34" i="5" s="1"/>
  <c r="L31" i="5"/>
  <c r="M31" i="5" s="1"/>
  <c r="P31" i="5" s="1"/>
  <c r="L30" i="3"/>
  <c r="M30" i="3" s="1"/>
  <c r="P30" i="3" s="1"/>
  <c r="L52" i="1"/>
  <c r="M52" i="1" s="1"/>
  <c r="P52" i="1" s="1"/>
  <c r="O17" i="5"/>
  <c r="J17" i="5"/>
  <c r="L58" i="1"/>
  <c r="M58" i="1" s="1"/>
  <c r="P58" i="1" s="1"/>
  <c r="L82" i="3"/>
  <c r="M82" i="3" s="1"/>
  <c r="P82" i="3" s="1"/>
  <c r="L95" i="5"/>
  <c r="M95" i="5" s="1"/>
  <c r="P95" i="5" s="1"/>
  <c r="L101" i="1"/>
  <c r="M101" i="1" s="1"/>
  <c r="P101" i="1" s="1"/>
  <c r="O7" i="5"/>
  <c r="J7" i="5"/>
  <c r="L92" i="5"/>
  <c r="M92" i="5" s="1"/>
  <c r="P92" i="5" s="1"/>
  <c r="O12" i="5"/>
  <c r="J12" i="5"/>
  <c r="L79" i="3"/>
  <c r="M79" i="3" s="1"/>
  <c r="P79" i="3" s="1"/>
  <c r="L71" i="5"/>
  <c r="M71" i="5" s="1"/>
  <c r="P71" i="5" s="1"/>
  <c r="O11" i="5"/>
  <c r="J11" i="5"/>
  <c r="O19" i="5"/>
  <c r="J19" i="5"/>
  <c r="K11" i="5"/>
  <c r="L99" i="7"/>
  <c r="M99" i="7" s="1"/>
  <c r="P99" i="7" s="1"/>
  <c r="L80" i="5"/>
  <c r="M80" i="5" s="1"/>
  <c r="P80" i="5" s="1"/>
  <c r="L91" i="3"/>
  <c r="M91" i="3" s="1"/>
  <c r="P91" i="3" s="1"/>
  <c r="K16" i="5"/>
  <c r="L40" i="5"/>
  <c r="M40" i="5" s="1"/>
  <c r="P40" i="5" s="1"/>
  <c r="L81" i="3"/>
  <c r="M81" i="3" s="1"/>
  <c r="P81" i="3" s="1"/>
  <c r="L27" i="5"/>
  <c r="M27" i="5" s="1"/>
  <c r="P27" i="5" s="1"/>
  <c r="L91" i="7"/>
  <c r="M91" i="7" s="1"/>
  <c r="P91" i="7" s="1"/>
  <c r="L99" i="5"/>
  <c r="M99" i="5" s="1"/>
  <c r="P99" i="5" s="1"/>
  <c r="K18" i="5"/>
  <c r="O9" i="5"/>
  <c r="J9" i="5"/>
  <c r="L35" i="7"/>
  <c r="M35" i="7" s="1"/>
  <c r="P35" i="7" s="1"/>
  <c r="L37" i="7"/>
  <c r="M37" i="7" s="1"/>
  <c r="P37" i="7" s="1"/>
  <c r="O22" i="5"/>
  <c r="J22" i="5"/>
  <c r="O4" i="5"/>
  <c r="J4" i="5"/>
  <c r="L26" i="5"/>
  <c r="M26" i="5" s="1"/>
  <c r="P26" i="5" s="1"/>
  <c r="O14" i="5"/>
  <c r="J14" i="5"/>
  <c r="K6" i="5"/>
  <c r="K5" i="5"/>
  <c r="L68" i="5"/>
  <c r="M68" i="5" s="1"/>
  <c r="P68" i="5" s="1"/>
  <c r="O3" i="5"/>
  <c r="J3" i="5"/>
  <c r="L85" i="3"/>
  <c r="M85" i="3" s="1"/>
  <c r="P85" i="3" s="1"/>
  <c r="L56" i="5"/>
  <c r="M56" i="5" s="1"/>
  <c r="P56" i="5" s="1"/>
  <c r="L83" i="3"/>
  <c r="M83" i="3" s="1"/>
  <c r="P83" i="3" s="1"/>
  <c r="O8" i="5"/>
  <c r="J8" i="5"/>
  <c r="L89" i="3"/>
  <c r="M89" i="3" s="1"/>
  <c r="P89" i="3" s="1"/>
  <c r="L66" i="3"/>
  <c r="M66" i="3" s="1"/>
  <c r="P66" i="3" s="1"/>
  <c r="L90" i="3"/>
  <c r="M90" i="3" s="1"/>
  <c r="P90" i="3" s="1"/>
  <c r="O10" i="5"/>
  <c r="J10" i="5"/>
  <c r="L26" i="3"/>
  <c r="M26" i="3" s="1"/>
  <c r="P26" i="3" s="1"/>
  <c r="K17" i="5"/>
  <c r="O15" i="5"/>
  <c r="J15" i="5"/>
  <c r="K7" i="5"/>
  <c r="K25" i="5"/>
  <c r="K21" i="5"/>
  <c r="O23" i="5"/>
  <c r="J23" i="5"/>
  <c r="K12" i="5"/>
  <c r="K13" i="5"/>
  <c r="L41" i="7"/>
  <c r="M41" i="7" s="1"/>
  <c r="P41" i="7" s="1"/>
  <c r="L53" i="5"/>
  <c r="M53" i="5" s="1"/>
  <c r="P53" i="5" s="1"/>
  <c r="L79" i="1"/>
  <c r="M79" i="1" s="1"/>
  <c r="P79" i="1" s="1"/>
  <c r="L75" i="5"/>
  <c r="M75" i="5" s="1"/>
  <c r="P75" i="5" s="1"/>
  <c r="O13" i="5"/>
  <c r="J13" i="5"/>
  <c r="L33" i="5"/>
  <c r="M33" i="5" s="1"/>
  <c r="P33" i="5" s="1"/>
  <c r="L81" i="1"/>
  <c r="M81" i="1" s="1"/>
  <c r="P81" i="1" s="1"/>
  <c r="L62" i="3"/>
  <c r="M62" i="3" s="1"/>
  <c r="P62" i="3" s="1"/>
  <c r="L83" i="7"/>
  <c r="M83" i="7" s="1"/>
  <c r="P83" i="7" s="1"/>
  <c r="O16" i="5"/>
  <c r="J16" i="5"/>
  <c r="L55" i="3"/>
  <c r="M55" i="3" s="1"/>
  <c r="P55" i="3" s="1"/>
  <c r="L59" i="3"/>
  <c r="M59" i="3" s="1"/>
  <c r="P59" i="3" s="1"/>
  <c r="O18" i="5"/>
  <c r="J18" i="5"/>
  <c r="K10" i="5"/>
  <c r="L60" i="1"/>
  <c r="M60" i="1" s="1"/>
  <c r="P60" i="1" s="1"/>
  <c r="L50" i="1"/>
  <c r="M50" i="1" s="1"/>
  <c r="P50" i="1" s="1"/>
  <c r="L56" i="1"/>
  <c r="M56" i="1" s="1"/>
  <c r="P56" i="1" s="1"/>
  <c r="L65" i="3"/>
  <c r="M65" i="3" s="1"/>
  <c r="P65" i="3" s="1"/>
  <c r="K15" i="5"/>
  <c r="L54" i="1"/>
  <c r="M54" i="1" s="1"/>
  <c r="P54" i="1" s="1"/>
  <c r="O25" i="5"/>
  <c r="J25" i="5"/>
  <c r="O21" i="5"/>
  <c r="J21" i="5"/>
  <c r="L102" i="7"/>
  <c r="M102" i="7" s="1"/>
  <c r="P102" i="7" s="1"/>
  <c r="K22" i="5"/>
  <c r="K23" i="5"/>
  <c r="L27" i="1"/>
  <c r="M27" i="1" s="1"/>
  <c r="P27" i="1" s="1"/>
  <c r="L51" i="3"/>
  <c r="M51" i="3" s="1"/>
  <c r="P51" i="3" s="1"/>
  <c r="L32" i="5"/>
  <c r="M32" i="5" s="1"/>
  <c r="P32" i="5" s="1"/>
  <c r="L61" i="7"/>
  <c r="M61" i="7" s="1"/>
  <c r="P61" i="7" s="1"/>
  <c r="L72" i="5"/>
  <c r="M72" i="5" s="1"/>
  <c r="P72" i="5" s="1"/>
  <c r="L87" i="3"/>
  <c r="M87" i="3" s="1"/>
  <c r="P87" i="3" s="1"/>
  <c r="L64" i="3"/>
  <c r="M64" i="3" s="1"/>
  <c r="P64" i="3" s="1"/>
  <c r="L113" i="7"/>
  <c r="M113" i="7" s="1"/>
  <c r="P113" i="7" s="1"/>
  <c r="O6" i="5"/>
  <c r="J6" i="5"/>
  <c r="O5" i="5"/>
  <c r="J5" i="5"/>
  <c r="L24" i="5" l="1"/>
  <c r="M24" i="5" s="1"/>
  <c r="P24" i="5" s="1"/>
  <c r="L18" i="5"/>
  <c r="M18" i="5" s="1"/>
  <c r="P18" i="5" s="1"/>
  <c r="L11" i="5"/>
  <c r="M11" i="5" s="1"/>
  <c r="P11" i="5" s="1"/>
  <c r="L17" i="5"/>
  <c r="M17" i="5" s="1"/>
  <c r="P17" i="5" s="1"/>
  <c r="L5" i="5"/>
  <c r="M5" i="5" s="1"/>
  <c r="P5" i="5" s="1"/>
  <c r="L4" i="5"/>
  <c r="M4" i="5" s="1"/>
  <c r="P4" i="5" s="1"/>
  <c r="L15" i="5"/>
  <c r="M15" i="5" s="1"/>
  <c r="P15" i="5" s="1"/>
  <c r="L19" i="5"/>
  <c r="M19" i="5" s="1"/>
  <c r="P19" i="5" s="1"/>
  <c r="L12" i="5"/>
  <c r="M12" i="5" s="1"/>
  <c r="P12" i="5" s="1"/>
  <c r="L7" i="5"/>
  <c r="M7" i="5" s="1"/>
  <c r="P7" i="5" s="1"/>
  <c r="L21" i="5"/>
  <c r="M21" i="5" s="1"/>
  <c r="P21" i="5" s="1"/>
  <c r="L13" i="5"/>
  <c r="M13" i="5" s="1"/>
  <c r="P13" i="5" s="1"/>
  <c r="L23" i="5"/>
  <c r="M23" i="5" s="1"/>
  <c r="P23" i="5" s="1"/>
  <c r="L14" i="5"/>
  <c r="M14" i="5" s="1"/>
  <c r="P14" i="5" s="1"/>
  <c r="L9" i="5"/>
  <c r="M9" i="5" s="1"/>
  <c r="P9" i="5" s="1"/>
  <c r="L6" i="5"/>
  <c r="M6" i="5" s="1"/>
  <c r="P6" i="5" s="1"/>
  <c r="L25" i="5"/>
  <c r="M25" i="5" s="1"/>
  <c r="P25" i="5" s="1"/>
  <c r="L16" i="5"/>
  <c r="M16" i="5" s="1"/>
  <c r="P16" i="5" s="1"/>
  <c r="L10" i="5"/>
  <c r="M10" i="5" s="1"/>
  <c r="P10" i="5" s="1"/>
  <c r="L8" i="5"/>
  <c r="M8" i="5" s="1"/>
  <c r="P8" i="5" s="1"/>
  <c r="L3" i="5"/>
  <c r="M3" i="5" s="1"/>
  <c r="P3" i="5" s="1"/>
  <c r="L22" i="5"/>
  <c r="M22" i="5" s="1"/>
  <c r="P2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00" authorId="0" shapeId="0" xr:uid="{00000000-0006-0000-0400-000001000000}">
      <text>
        <r>
          <rPr>
            <sz val="10"/>
            <rFont val="Arial"/>
            <family val="2"/>
            <charset val="1"/>
          </rPr>
          <t>Values from 
Berri_Renmark_Consumption_data_20150708.xlsx</t>
        </r>
      </text>
    </comment>
    <comment ref="L107" authorId="0" shapeId="0" xr:uid="{00000000-0006-0000-0400-000002000000}">
      <text>
        <r>
          <rPr>
            <sz val="10"/>
            <rFont val="Arial"/>
            <family val="2"/>
            <charset val="1"/>
          </rPr>
          <t>Estimates from RIT supplied data</t>
        </r>
      </text>
    </comment>
  </commentList>
</comments>
</file>

<file path=xl/sharedStrings.xml><?xml version="1.0" encoding="utf-8"?>
<sst xmlns="http://schemas.openxmlformats.org/spreadsheetml/2006/main" count="67" uniqueCount="18">
  <si>
    <t>Year</t>
  </si>
  <si>
    <t>Irrigation Area (ha)</t>
  </si>
  <si>
    <t>Pumped Volume (ML)</t>
  </si>
  <si>
    <t>Spillage (ML)</t>
  </si>
  <si>
    <t>Transmission Losses (ML)</t>
  </si>
  <si>
    <t>Rainfall (mm)</t>
  </si>
  <si>
    <t>Rainfall (ML)</t>
  </si>
  <si>
    <t>Adopted application (ML)</t>
  </si>
  <si>
    <t>Application Efficiency</t>
  </si>
  <si>
    <t>Volume Past root zone (ML)</t>
  </si>
  <si>
    <t>Accession from spill + transmission losses (ML)</t>
  </si>
  <si>
    <t>CDS Volume (ML)</t>
  </si>
  <si>
    <t>Accession volume (ML)</t>
  </si>
  <si>
    <t>Total Application (ML/Ha)</t>
  </si>
  <si>
    <t>Accession (ML/Ha)</t>
  </si>
  <si>
    <t>CDS/Adopted Application (%)</t>
  </si>
  <si>
    <t>pumped/area (ML/ha)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</si>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</sst>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0"/>
      <name val="Arial"/>
      <family val="2"/>
      <charset val="1"/>
    </font>
    <font>
      <b/>
      <sz val="11"/>
      <color rgb="FF0047FF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0047FF"/>
      <name val="Arial"/>
      <family val="2"/>
      <charset val="1"/>
    </font>
    <font>
      <b/>
      <sz val="10"/>
      <name val="Arial"/>
      <family val="2"/>
      <charset val="1"/>
    </font>
    <font>
      <sz val="10"/>
      <color rgb="FFFF3366"/>
      <name val="Arial"/>
      <family val="2"/>
      <charset val="1"/>
    </font>
    <font>
      <b/>
      <sz val="10"/>
      <color rgb="FFFF00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6A6A6"/>
        <bgColor rgb="FFB3B3B3"/>
      </patternFill>
    </fill>
    <fill>
      <patternFill patternType="solid">
        <fgColor rgb="FFCCCC00"/>
        <bgColor rgb="FFAECF00"/>
      </patternFill>
    </fill>
    <fill>
      <patternFill patternType="solid">
        <fgColor rgb="FF00FF00"/>
        <bgColor rgb="FF33CCCC"/>
      </patternFill>
    </fill>
    <fill>
      <patternFill patternType="solid">
        <fgColor rgb="FFCCCCFF"/>
        <bgColor rgb="FFCCCCCC"/>
      </patternFill>
    </fill>
    <fill>
      <patternFill patternType="solid">
        <fgColor rgb="FFE6E6E6"/>
        <bgColor rgb="FFFFFFCC"/>
      </patternFill>
    </fill>
    <fill>
      <patternFill patternType="solid">
        <fgColor rgb="FFAECF00"/>
        <bgColor rgb="FFCCCC00"/>
      </patternFill>
    </fill>
    <fill>
      <patternFill patternType="solid">
        <fgColor rgb="FFFF9966"/>
        <bgColor rgb="FFFF9900"/>
      </patternFill>
    </fill>
    <fill>
      <patternFill patternType="solid">
        <fgColor rgb="FFC9FCC0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AC6C6"/>
        <bgColor rgb="FFFFCC99"/>
      </patternFill>
    </fill>
    <fill>
      <patternFill patternType="solid">
        <fgColor rgb="FFFFCC99"/>
        <bgColor rgb="FFFAC6C6"/>
      </patternFill>
    </fill>
    <fill>
      <patternFill patternType="solid">
        <fgColor theme="5" tint="0.39997558519241921"/>
        <bgColor rgb="FFCCCCC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rgb="FFAECF00"/>
      </patternFill>
    </fill>
    <fill>
      <patternFill patternType="solid">
        <fgColor theme="5" tint="0.39997558519241921"/>
        <bgColor rgb="FFAEC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49" fontId="1" fillId="2" borderId="1" xfId="1" applyNumberFormat="1" applyFont="1" applyFill="1" applyBorder="1" applyAlignment="1">
      <alignment horizontal="center" vertical="center" wrapText="1"/>
    </xf>
    <xf numFmtId="1" fontId="1" fillId="2" borderId="1" xfId="1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0" fillId="0" borderId="1" xfId="0" applyBorder="1"/>
    <xf numFmtId="2" fontId="1" fillId="3" borderId="2" xfId="1" applyNumberFormat="1" applyFont="1" applyFill="1" applyBorder="1" applyAlignment="1">
      <alignment horizontal="center" vertical="center" wrapText="1"/>
    </xf>
    <xf numFmtId="2" fontId="1" fillId="3" borderId="1" xfId="1" applyNumberFormat="1" applyFont="1" applyFill="1" applyBorder="1" applyAlignment="1">
      <alignment horizontal="center" vertical="center" wrapText="1"/>
    </xf>
    <xf numFmtId="2" fontId="1" fillId="3" borderId="3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1" fontId="0" fillId="2" borderId="0" xfId="0" applyNumberFormat="1" applyFill="1" applyAlignment="1">
      <alignment horizontal="right"/>
    </xf>
    <xf numFmtId="1" fontId="0" fillId="4" borderId="0" xfId="0" applyNumberFormat="1" applyFill="1"/>
    <xf numFmtId="1" fontId="0" fillId="0" borderId="0" xfId="0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" fontId="4" fillId="5" borderId="0" xfId="0" applyNumberFormat="1" applyFont="1" applyFill="1" applyAlignment="1">
      <alignment horizontal="right"/>
    </xf>
    <xf numFmtId="165" fontId="0" fillId="4" borderId="0" xfId="0" applyNumberFormat="1" applyFill="1"/>
    <xf numFmtId="1" fontId="0" fillId="6" borderId="0" xfId="0" applyNumberFormat="1" applyFill="1"/>
    <xf numFmtId="1" fontId="0" fillId="5" borderId="0" xfId="0" applyNumberFormat="1" applyFill="1" applyAlignment="1">
      <alignment horizontal="right"/>
    </xf>
    <xf numFmtId="2" fontId="0" fillId="0" borderId="0" xfId="0" applyNumberFormat="1" applyBorder="1"/>
    <xf numFmtId="1" fontId="0" fillId="7" borderId="0" xfId="0" applyNumberFormat="1" applyFill="1"/>
    <xf numFmtId="1" fontId="0" fillId="8" borderId="0" xfId="0" applyNumberFormat="1" applyFill="1"/>
    <xf numFmtId="1" fontId="0" fillId="9" borderId="0" xfId="0" applyNumberFormat="1" applyFill="1"/>
    <xf numFmtId="1" fontId="0" fillId="10" borderId="0" xfId="0" applyNumberFormat="1" applyFont="1" applyFill="1"/>
    <xf numFmtId="1" fontId="0" fillId="10" borderId="0" xfId="0" applyNumberFormat="1" applyFill="1"/>
    <xf numFmtId="0" fontId="0" fillId="5" borderId="0" xfId="0" applyFill="1"/>
    <xf numFmtId="1" fontId="0" fillId="6" borderId="0" xfId="0" applyNumberFormat="1" applyFont="1" applyFill="1" applyAlignment="1">
      <alignment horizontal="right"/>
    </xf>
    <xf numFmtId="1" fontId="5" fillId="11" borderId="0" xfId="0" applyNumberFormat="1" applyFont="1" applyFill="1"/>
    <xf numFmtId="164" fontId="0" fillId="0" borderId="0" xfId="0" applyNumberFormat="1" applyFont="1"/>
    <xf numFmtId="1" fontId="0" fillId="2" borderId="0" xfId="0" applyNumberFormat="1" applyFill="1"/>
    <xf numFmtId="1" fontId="0" fillId="12" borderId="0" xfId="0" applyNumberFormat="1" applyFill="1"/>
    <xf numFmtId="1" fontId="0" fillId="13" borderId="0" xfId="0" applyNumberFormat="1" applyFont="1" applyFill="1"/>
    <xf numFmtId="1" fontId="0" fillId="6" borderId="0" xfId="0" applyNumberFormat="1" applyFill="1" applyAlignment="1">
      <alignment horizontal="right"/>
    </xf>
    <xf numFmtId="1" fontId="0" fillId="0" borderId="0" xfId="0" applyNumberFormat="1" applyAlignment="1">
      <alignment horizontal="right"/>
    </xf>
    <xf numFmtId="1" fontId="3" fillId="2" borderId="1" xfId="0" applyNumberFormat="1" applyFont="1" applyFill="1" applyBorder="1" applyAlignment="1">
      <alignment horizontal="center" vertical="center" wrapText="1"/>
    </xf>
    <xf numFmtId="164" fontId="1" fillId="3" borderId="2" xfId="1" applyNumberFormat="1" applyFont="1" applyFill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1" fontId="0" fillId="14" borderId="0" xfId="0" applyNumberFormat="1" applyFill="1"/>
    <xf numFmtId="1" fontId="0" fillId="15" borderId="0" xfId="0" applyNumberFormat="1" applyFill="1"/>
    <xf numFmtId="1" fontId="0" fillId="11" borderId="0" xfId="0" applyNumberFormat="1" applyFill="1"/>
    <xf numFmtId="0" fontId="6" fillId="0" borderId="0" xfId="0" applyFont="1"/>
    <xf numFmtId="1" fontId="0" fillId="16" borderId="0" xfId="0" applyNumberFormat="1" applyFill="1"/>
    <xf numFmtId="1" fontId="0" fillId="17" borderId="0" xfId="0" applyNumberFormat="1" applyFont="1" applyFill="1" applyAlignment="1">
      <alignment horizontal="right"/>
    </xf>
    <xf numFmtId="1" fontId="0" fillId="18" borderId="0" xfId="0" applyNumberFormat="1" applyFill="1"/>
    <xf numFmtId="1" fontId="0" fillId="19" borderId="0" xfId="0" applyNumberFormat="1" applyFill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F3366"/>
      <rgbColor rgb="FFFFFFCC"/>
      <rgbColor rgb="FFCCFFFF"/>
      <rgbColor rgb="FF660066"/>
      <rgbColor rgb="FFFF9966"/>
      <rgbColor rgb="FF0047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9FCC0"/>
      <rgbColor rgb="FFFFFF99"/>
      <rgbColor rgb="FF99CCFF"/>
      <rgbColor rgb="FFFAC6C6"/>
      <rgbColor rgb="FFB3B3B3"/>
      <rgbColor rgb="FFFFCC99"/>
      <rgbColor rgb="FF3366FF"/>
      <rgbColor rgb="FF33CCCC"/>
      <rgbColor rgb="FFAECF00"/>
      <rgbColor rgb="FFCCCC00"/>
      <rgbColor rgb="FFFF9900"/>
      <rgbColor rgb="FFFF420E"/>
      <rgbColor rgb="FF666699"/>
      <rgbColor rgb="FFA6A6A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Cobdogla!$H$1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Cobdogla!$A$8:$A$122</c:f>
              <c:numCache>
                <c:formatCode>General</c:formatCode>
                <c:ptCount val="11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</c:numCache>
            </c:numRef>
          </c:xVal>
          <c:yVal>
            <c:numRef>
              <c:f>Cobdogla!$H$8:$H$124</c:f>
              <c:numCache>
                <c:formatCode>General</c:formatCode>
                <c:ptCount val="117"/>
                <c:pt idx="11" formatCode="0">
                  <c:v>426.71397608789141</c:v>
                </c:pt>
                <c:pt idx="12" formatCode="0">
                  <c:v>4678.0339331357236</c:v>
                </c:pt>
                <c:pt idx="13" formatCode="0">
                  <c:v>9301.1005652083186</c:v>
                </c:pt>
                <c:pt idx="14" formatCode="0">
                  <c:v>13167.056963149058</c:v>
                </c:pt>
                <c:pt idx="15" formatCode="0">
                  <c:v>18204.705954757446</c:v>
                </c:pt>
                <c:pt idx="16" formatCode="0">
                  <c:v>22027.295603568153</c:v>
                </c:pt>
                <c:pt idx="17" formatCode="0">
                  <c:v>26474.411648890728</c:v>
                </c:pt>
                <c:pt idx="18" formatCode="0">
                  <c:v>30329.762312419276</c:v>
                </c:pt>
                <c:pt idx="19" formatCode="0">
                  <c:v>34318.511139767244</c:v>
                </c:pt>
                <c:pt idx="20" formatCode="0">
                  <c:v>40910.125669786074</c:v>
                </c:pt>
                <c:pt idx="21" formatCode="0">
                  <c:v>39444.391321245181</c:v>
                </c:pt>
                <c:pt idx="22" formatCode="0">
                  <c:v>37268.562771112622</c:v>
                </c:pt>
                <c:pt idx="23" formatCode="0">
                  <c:v>40457.980363066497</c:v>
                </c:pt>
                <c:pt idx="24" formatCode="0">
                  <c:v>41719.471590121866</c:v>
                </c:pt>
                <c:pt idx="25" formatCode="0">
                  <c:v>38126.189048212502</c:v>
                </c:pt>
                <c:pt idx="26" formatCode="0">
                  <c:v>38173.754884552014</c:v>
                </c:pt>
                <c:pt idx="27" formatCode="0">
                  <c:v>36573.986648743223</c:v>
                </c:pt>
                <c:pt idx="28" formatCode="0">
                  <c:v>39277.720959264647</c:v>
                </c:pt>
                <c:pt idx="29" formatCode="0">
                  <c:v>36988.282534419457</c:v>
                </c:pt>
                <c:pt idx="30" formatCode="0">
                  <c:v>38486.271360679246</c:v>
                </c:pt>
                <c:pt idx="31" formatCode="0">
                  <c:v>40031.51168968017</c:v>
                </c:pt>
                <c:pt idx="32" formatCode="0">
                  <c:v>37012.939969049592</c:v>
                </c:pt>
                <c:pt idx="33" formatCode="0">
                  <c:v>35774.211820862351</c:v>
                </c:pt>
                <c:pt idx="34" formatCode="0">
                  <c:v>36528.029938722597</c:v>
                </c:pt>
                <c:pt idx="35" formatCode="0">
                  <c:v>37897.689537749939</c:v>
                </c:pt>
                <c:pt idx="36" formatCode="0">
                  <c:v>39065.340159942512</c:v>
                </c:pt>
                <c:pt idx="37" formatCode="0">
                  <c:v>39461.147715822233</c:v>
                </c:pt>
                <c:pt idx="38" formatCode="0">
                  <c:v>36146.94871661831</c:v>
                </c:pt>
                <c:pt idx="39" formatCode="0">
                  <c:v>37721.212752073458</c:v>
                </c:pt>
                <c:pt idx="40" formatCode="0">
                  <c:v>36388.866263656317</c:v>
                </c:pt>
                <c:pt idx="41" formatCode="0">
                  <c:v>38619.781858211332</c:v>
                </c:pt>
                <c:pt idx="42" formatCode="0">
                  <c:v>38004.59709541592</c:v>
                </c:pt>
                <c:pt idx="43" formatCode="0">
                  <c:v>35723.484510414062</c:v>
                </c:pt>
                <c:pt idx="44" formatCode="0">
                  <c:v>35360.299618474579</c:v>
                </c:pt>
                <c:pt idx="45" formatCode="0">
                  <c:v>36338.723795359379</c:v>
                </c:pt>
                <c:pt idx="46" formatCode="0">
                  <c:v>38245.245096164181</c:v>
                </c:pt>
                <c:pt idx="47" formatCode="0">
                  <c:v>38510.327201258391</c:v>
                </c:pt>
                <c:pt idx="48" formatCode="0">
                  <c:v>35869.484544198676</c:v>
                </c:pt>
                <c:pt idx="49" formatCode="0">
                  <c:v>37258.950028553081</c:v>
                </c:pt>
                <c:pt idx="50" formatCode="0">
                  <c:v>39503.618527195868</c:v>
                </c:pt>
                <c:pt idx="51" formatCode="0">
                  <c:v>37750.740306024396</c:v>
                </c:pt>
                <c:pt idx="52" formatCode="0">
                  <c:v>37726.283728661612</c:v>
                </c:pt>
                <c:pt idx="53" formatCode="0">
                  <c:v>36866.78347622366</c:v>
                </c:pt>
                <c:pt idx="54" formatCode="0">
                  <c:v>38486.964417040675</c:v>
                </c:pt>
                <c:pt idx="55" formatCode="0">
                  <c:v>37993.645127235272</c:v>
                </c:pt>
                <c:pt idx="56" formatCode="0">
                  <c:v>39271.490689735576</c:v>
                </c:pt>
                <c:pt idx="57" formatCode="0">
                  <c:v>35786.959413124925</c:v>
                </c:pt>
                <c:pt idx="58" formatCode="0">
                  <c:v>36963.901883505816</c:v>
                </c:pt>
                <c:pt idx="59" formatCode="0">
                  <c:v>35585.985642896267</c:v>
                </c:pt>
                <c:pt idx="60" formatCode="0">
                  <c:v>39024.689612443421</c:v>
                </c:pt>
                <c:pt idx="61" formatCode="0">
                  <c:v>38844.427633160529</c:v>
                </c:pt>
                <c:pt idx="62" formatCode="0">
                  <c:v>36392.143398065964</c:v>
                </c:pt>
                <c:pt idx="63" formatCode="0">
                  <c:v>40489.398021267385</c:v>
                </c:pt>
                <c:pt idx="64" formatCode="0">
                  <c:v>39727.236260581893</c:v>
                </c:pt>
                <c:pt idx="65" formatCode="0">
                  <c:v>37587.126806429776</c:v>
                </c:pt>
                <c:pt idx="66" formatCode="0">
                  <c:v>38452.024841396822</c:v>
                </c:pt>
                <c:pt idx="67" formatCode="0">
                  <c:v>36440.377219829228</c:v>
                </c:pt>
                <c:pt idx="68" formatCode="0">
                  <c:v>39271.183393125124</c:v>
                </c:pt>
                <c:pt idx="69" formatCode="0">
                  <c:v>39920.067722532251</c:v>
                </c:pt>
                <c:pt idx="70" formatCode="0">
                  <c:v>39531.173924521056</c:v>
                </c:pt>
                <c:pt idx="71" formatCode="0">
                  <c:v>35324.097331723562</c:v>
                </c:pt>
                <c:pt idx="72" formatCode="0">
                  <c:v>35332.065407836053</c:v>
                </c:pt>
                <c:pt idx="73" formatCode="0">
                  <c:v>42359.751082537332</c:v>
                </c:pt>
                <c:pt idx="74" formatCode="0">
                  <c:v>42471.404401416563</c:v>
                </c:pt>
                <c:pt idx="75" formatCode="0">
                  <c:v>37641.692782311118</c:v>
                </c:pt>
                <c:pt idx="76" formatCode="0">
                  <c:v>37061.162913670312</c:v>
                </c:pt>
                <c:pt idx="77" formatCode="0">
                  <c:v>35865.3072777794</c:v>
                </c:pt>
                <c:pt idx="78" formatCode="0">
                  <c:v>37673.870193785893</c:v>
                </c:pt>
                <c:pt idx="79" formatCode="0">
                  <c:v>40561.574535585925</c:v>
                </c:pt>
                <c:pt idx="80" formatCode="0">
                  <c:v>37916.22632740908</c:v>
                </c:pt>
                <c:pt idx="81" formatCode="0">
                  <c:v>38497.108707215797</c:v>
                </c:pt>
                <c:pt idx="82" formatCode="0">
                  <c:v>35600.646354962068</c:v>
                </c:pt>
                <c:pt idx="83" formatCode="0">
                  <c:v>39467.950668993217</c:v>
                </c:pt>
                <c:pt idx="84" formatCode="0">
                  <c:v>38805.529062169204</c:v>
                </c:pt>
                <c:pt idx="85" formatCode="0">
                  <c:v>39684.776033265196</c:v>
                </c:pt>
                <c:pt idx="86" formatCode="0">
                  <c:v>40536.530518245629</c:v>
                </c:pt>
                <c:pt idx="87" formatCode="0">
                  <c:v>40395.471823598389</c:v>
                </c:pt>
                <c:pt idx="88" formatCode="0">
                  <c:v>40817.941734907727</c:v>
                </c:pt>
                <c:pt idx="89" formatCode="0">
                  <c:v>39626.013973989975</c:v>
                </c:pt>
                <c:pt idx="90" formatCode="0">
                  <c:v>39746.221387624537</c:v>
                </c:pt>
                <c:pt idx="91" formatCode="0">
                  <c:v>40547.199856529143</c:v>
                </c:pt>
                <c:pt idx="92" formatCode="0">
                  <c:v>44842.163886986906</c:v>
                </c:pt>
                <c:pt idx="93" formatCode="0">
                  <c:v>43729.046154129072</c:v>
                </c:pt>
                <c:pt idx="94" formatCode="0">
                  <c:v>39133.733008468786</c:v>
                </c:pt>
                <c:pt idx="95" formatCode="0">
                  <c:v>27227.535102605398</c:v>
                </c:pt>
                <c:pt idx="96" formatCode="0">
                  <c:v>32551.5422296982</c:v>
                </c:pt>
                <c:pt idx="97" formatCode="0">
                  <c:v>32303.965353334999</c:v>
                </c:pt>
                <c:pt idx="98" formatCode="0">
                  <c:v>30448.1743320596</c:v>
                </c:pt>
                <c:pt idx="99" formatCode="0">
                  <c:v>34032.3601991752</c:v>
                </c:pt>
                <c:pt idx="100" formatCode="0">
                  <c:v>32159.1858770125</c:v>
                </c:pt>
                <c:pt idx="101" formatCode="0">
                  <c:v>33973.9786879483</c:v>
                </c:pt>
                <c:pt idx="102" formatCode="0">
                  <c:v>27910.138891331</c:v>
                </c:pt>
                <c:pt idx="103" formatCode="0">
                  <c:v>37120.321127204195</c:v>
                </c:pt>
                <c:pt idx="104" formatCode="0">
                  <c:v>34249.250640297403</c:v>
                </c:pt>
                <c:pt idx="105" formatCode="0">
                  <c:v>36357.208629497341</c:v>
                </c:pt>
                <c:pt idx="106" formatCode="0">
                  <c:v>30002.099382464992</c:v>
                </c:pt>
                <c:pt idx="107" formatCode="0">
                  <c:v>27910.287130961377</c:v>
                </c:pt>
                <c:pt idx="108" formatCode="0">
                  <c:v>23040.994425183391</c:v>
                </c:pt>
                <c:pt idx="109" formatCode="0">
                  <c:v>23357.717854790881</c:v>
                </c:pt>
                <c:pt idx="110" formatCode="0">
                  <c:v>28964.403370607833</c:v>
                </c:pt>
                <c:pt idx="111" formatCode="0">
                  <c:v>28541.730899583286</c:v>
                </c:pt>
                <c:pt idx="112" formatCode="0">
                  <c:v>25209.822895966809</c:v>
                </c:pt>
                <c:pt idx="113" formatCode="0">
                  <c:v>31475.852493047456</c:v>
                </c:pt>
                <c:pt idx="114" formatCode="0">
                  <c:v>29364.81361735256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AE-41D3-898D-7FE17084131E}"/>
            </c:ext>
          </c:extLst>
        </c:ser>
        <c:ser>
          <c:idx val="1"/>
          <c:order val="1"/>
          <c:tx>
            <c:strRef>
              <c:f>Cobdogla!$M$1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Cobdogla!$A$8:$A$122</c:f>
              <c:numCache>
                <c:formatCode>General</c:formatCode>
                <c:ptCount val="115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</c:numCache>
            </c:numRef>
          </c:xVal>
          <c:yVal>
            <c:numRef>
              <c:f>Cobdogla!$M$8:$M$124</c:f>
              <c:numCache>
                <c:formatCode>General</c:formatCode>
                <c:ptCount val="117"/>
                <c:pt idx="11" formatCode="0">
                  <c:v>200.24822356184131</c:v>
                </c:pt>
                <c:pt idx="12" formatCode="0">
                  <c:v>2196.4771534824463</c:v>
                </c:pt>
                <c:pt idx="13" formatCode="0">
                  <c:v>4359.9920871641943</c:v>
                </c:pt>
                <c:pt idx="14" formatCode="0">
                  <c:v>6182.8074154866081</c:v>
                </c:pt>
                <c:pt idx="15" formatCode="0">
                  <c:v>8532.8844109594647</c:v>
                </c:pt>
                <c:pt idx="16" formatCode="0">
                  <c:v>10336.184702173361</c:v>
                </c:pt>
                <c:pt idx="17" formatCode="0">
                  <c:v>12420.5218718176</c:v>
                </c:pt>
                <c:pt idx="18" formatCode="0">
                  <c:v>14238.564619654528</c:v>
                </c:pt>
                <c:pt idx="19" formatCode="0">
                  <c:v>16116.636541210193</c:v>
                </c:pt>
                <c:pt idx="20" formatCode="0">
                  <c:v>19165.998028967748</c:v>
                </c:pt>
                <c:pt idx="21" formatCode="0">
                  <c:v>18286.977146917932</c:v>
                </c:pt>
                <c:pt idx="22" formatCode="0">
                  <c:v>17111.286337607671</c:v>
                </c:pt>
                <c:pt idx="23" formatCode="0">
                  <c:v>18335.435918111376</c:v>
                </c:pt>
                <c:pt idx="24" formatCode="0">
                  <c:v>18592.790788910152</c:v>
                </c:pt>
                <c:pt idx="25" formatCode="0">
                  <c:v>16789.533916350312</c:v>
                </c:pt>
                <c:pt idx="26" formatCode="0">
                  <c:v>16633.790698968325</c:v>
                </c:pt>
                <c:pt idx="27" formatCode="0">
                  <c:v>15765.629548060597</c:v>
                </c:pt>
                <c:pt idx="28" formatCode="0">
                  <c:v>16619.985676256289</c:v>
                </c:pt>
                <c:pt idx="29" formatCode="0">
                  <c:v>15377.871572858561</c:v>
                </c:pt>
                <c:pt idx="30" formatCode="0">
                  <c:v>15876.18261836595</c:v>
                </c:pt>
                <c:pt idx="31" formatCode="0">
                  <c:v>16361.969359154049</c:v>
                </c:pt>
                <c:pt idx="32" formatCode="0">
                  <c:v>15456.930534112831</c:v>
                </c:pt>
                <c:pt idx="33" formatCode="0">
                  <c:v>14594.070959471994</c:v>
                </c:pt>
                <c:pt idx="34" formatCode="0">
                  <c:v>15256.466781938487</c:v>
                </c:pt>
                <c:pt idx="35" formatCode="0">
                  <c:v>15653.547308102747</c:v>
                </c:pt>
                <c:pt idx="36" formatCode="0">
                  <c:v>16089.798321015378</c:v>
                </c:pt>
                <c:pt idx="37" formatCode="0">
                  <c:v>16268.054436619374</c:v>
                </c:pt>
                <c:pt idx="38" formatCode="0">
                  <c:v>14899.245726632389</c:v>
                </c:pt>
                <c:pt idx="39" formatCode="0">
                  <c:v>15482.91072488124</c:v>
                </c:pt>
                <c:pt idx="40" formatCode="0">
                  <c:v>13444.291765960799</c:v>
                </c:pt>
                <c:pt idx="41" formatCode="0">
                  <c:v>14388.046963368273</c:v>
                </c:pt>
                <c:pt idx="42" formatCode="0">
                  <c:v>14006.059295395318</c:v>
                </c:pt>
                <c:pt idx="43" formatCode="0">
                  <c:v>13161.893419417629</c:v>
                </c:pt>
                <c:pt idx="44" formatCode="0">
                  <c:v>13079.243895712027</c:v>
                </c:pt>
                <c:pt idx="45" formatCode="0">
                  <c:v>13582.198535481986</c:v>
                </c:pt>
                <c:pt idx="46" formatCode="0">
                  <c:v>13970.96334231732</c:v>
                </c:pt>
                <c:pt idx="47" formatCode="0">
                  <c:v>14046.588138235627</c:v>
                </c:pt>
                <c:pt idx="48" formatCode="0">
                  <c:v>13293.275909276721</c:v>
                </c:pt>
                <c:pt idx="49" formatCode="0">
                  <c:v>13743.828326128658</c:v>
                </c:pt>
                <c:pt idx="50" formatCode="0">
                  <c:v>14717.433060840805</c:v>
                </c:pt>
                <c:pt idx="51" formatCode="0">
                  <c:v>13915.442298226162</c:v>
                </c:pt>
                <c:pt idx="52" formatCode="0">
                  <c:v>13972.781896624754</c:v>
                </c:pt>
                <c:pt idx="53" formatCode="0">
                  <c:v>13712.870574369668</c:v>
                </c:pt>
                <c:pt idx="54" formatCode="0">
                  <c:v>14172.348876945292</c:v>
                </c:pt>
                <c:pt idx="55" formatCode="0">
                  <c:v>14064.183778009492</c:v>
                </c:pt>
                <c:pt idx="56" formatCode="0">
                  <c:v>14371.255154864873</c:v>
                </c:pt>
                <c:pt idx="57" formatCode="0">
                  <c:v>13219.702807208349</c:v>
                </c:pt>
                <c:pt idx="58" formatCode="0">
                  <c:v>13633.238453996222</c:v>
                </c:pt>
                <c:pt idx="59" formatCode="0">
                  <c:v>12969.915850059988</c:v>
                </c:pt>
                <c:pt idx="60" formatCode="0">
                  <c:v>12810.394311735537</c:v>
                </c:pt>
                <c:pt idx="61" formatCode="0">
                  <c:v>12679.590168065186</c:v>
                </c:pt>
                <c:pt idx="62" formatCode="0">
                  <c:v>11848.886685072112</c:v>
                </c:pt>
                <c:pt idx="63" formatCode="0">
                  <c:v>12935.575661394292</c:v>
                </c:pt>
                <c:pt idx="64" formatCode="0">
                  <c:v>12739.833807107407</c:v>
                </c:pt>
                <c:pt idx="65" formatCode="0">
                  <c:v>12174.86812828047</c:v>
                </c:pt>
                <c:pt idx="66" formatCode="0">
                  <c:v>12640.79499016053</c:v>
                </c:pt>
                <c:pt idx="67" formatCode="0">
                  <c:v>11804.771263790646</c:v>
                </c:pt>
                <c:pt idx="68" formatCode="0">
                  <c:v>12821.265848457464</c:v>
                </c:pt>
                <c:pt idx="69" formatCode="0">
                  <c:v>12934.555658033483</c:v>
                </c:pt>
                <c:pt idx="70" formatCode="0">
                  <c:v>12715.6162945632</c:v>
                </c:pt>
                <c:pt idx="71" formatCode="0">
                  <c:v>11369.890639987219</c:v>
                </c:pt>
                <c:pt idx="72" formatCode="0">
                  <c:v>11484.887345014316</c:v>
                </c:pt>
                <c:pt idx="73" formatCode="0">
                  <c:v>13541.528116425088</c:v>
                </c:pt>
                <c:pt idx="74" formatCode="0">
                  <c:v>13531.357139372652</c:v>
                </c:pt>
                <c:pt idx="75" formatCode="0">
                  <c:v>12219.167336032553</c:v>
                </c:pt>
                <c:pt idx="76" formatCode="0">
                  <c:v>12131.34260329224</c:v>
                </c:pt>
                <c:pt idx="77" formatCode="0">
                  <c:v>11586.0549876972</c:v>
                </c:pt>
                <c:pt idx="78" formatCode="0">
                  <c:v>12234.004071789583</c:v>
                </c:pt>
                <c:pt idx="79" formatCode="0">
                  <c:v>12966.059019489263</c:v>
                </c:pt>
                <c:pt idx="80" formatCode="0">
                  <c:v>12251.636184812707</c:v>
                </c:pt>
                <c:pt idx="81" formatCode="0">
                  <c:v>12544.601181029366</c:v>
                </c:pt>
                <c:pt idx="82" formatCode="0">
                  <c:v>11609.900799525132</c:v>
                </c:pt>
                <c:pt idx="83" formatCode="0">
                  <c:v>12810.492066692419</c:v>
                </c:pt>
                <c:pt idx="84" formatCode="0">
                  <c:v>12539.145745109305</c:v>
                </c:pt>
                <c:pt idx="85" formatCode="0">
                  <c:v>12878.649993012461</c:v>
                </c:pt>
                <c:pt idx="86" formatCode="0">
                  <c:v>13037.564998436517</c:v>
                </c:pt>
                <c:pt idx="87" formatCode="0">
                  <c:v>12971.478696727512</c:v>
                </c:pt>
                <c:pt idx="88" formatCode="0">
                  <c:v>13140.307308164403</c:v>
                </c:pt>
                <c:pt idx="89" formatCode="0">
                  <c:v>12917.541819985734</c:v>
                </c:pt>
                <c:pt idx="90" formatCode="0">
                  <c:v>11166.803508716272</c:v>
                </c:pt>
                <c:pt idx="91" formatCode="0">
                  <c:v>11252.3418833709</c:v>
                </c:pt>
                <c:pt idx="92" formatCode="0">
                  <c:v>12670.692538937172</c:v>
                </c:pt>
                <c:pt idx="93" formatCode="0">
                  <c:v>12256.339354082191</c:v>
                </c:pt>
                <c:pt idx="94" formatCode="0">
                  <c:v>10909.358776904593</c:v>
                </c:pt>
                <c:pt idx="95" formatCode="0">
                  <c:v>6373.3299083370548</c:v>
                </c:pt>
                <c:pt idx="96" formatCode="0">
                  <c:v>7732.0292205406013</c:v>
                </c:pt>
                <c:pt idx="97" formatCode="0">
                  <c:v>7602.0558723331133</c:v>
                </c:pt>
                <c:pt idx="98" formatCode="0">
                  <c:v>7234.8042838772453</c:v>
                </c:pt>
                <c:pt idx="99" formatCode="0">
                  <c:v>8052.0369626657694</c:v>
                </c:pt>
                <c:pt idx="100" formatCode="0">
                  <c:v>7546.7957725383558</c:v>
                </c:pt>
                <c:pt idx="101" formatCode="0">
                  <c:v>6047.6391604238806</c:v>
                </c:pt>
                <c:pt idx="102" formatCode="0">
                  <c:v>4928.9670224307101</c:v>
                </c:pt>
                <c:pt idx="103" formatCode="0">
                  <c:v>6761.4194437057631</c:v>
                </c:pt>
                <c:pt idx="104" formatCode="0">
                  <c:v>6253.0077509135244</c:v>
                </c:pt>
                <c:pt idx="105" formatCode="0">
                  <c:v>6732.77495138002</c:v>
                </c:pt>
                <c:pt idx="106" formatCode="0">
                  <c:v>5506.6857117168865</c:v>
                </c:pt>
                <c:pt idx="107" formatCode="0">
                  <c:v>5346.2195637617133</c:v>
                </c:pt>
                <c:pt idx="108" formatCode="0">
                  <c:v>4421.9319865591624</c:v>
                </c:pt>
                <c:pt idx="109" formatCode="0">
                  <c:v>4511.4594758558806</c:v>
                </c:pt>
                <c:pt idx="110" formatCode="0">
                  <c:v>5588.1747566045005</c:v>
                </c:pt>
                <c:pt idx="111" formatCode="0">
                  <c:v>5168.0115235458252</c:v>
                </c:pt>
                <c:pt idx="112" formatCode="0">
                  <c:v>4577.4737701313052</c:v>
                </c:pt>
                <c:pt idx="113" formatCode="0">
                  <c:v>5931.2497210456622</c:v>
                </c:pt>
                <c:pt idx="114" formatCode="0">
                  <c:v>5471.2437014057596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AE-41D3-898D-7FE17084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35"/>
        <c:axId val="16178826"/>
      </c:scatterChart>
      <c:valAx>
        <c:axId val="177935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178826"/>
        <c:crossesAt val="0"/>
        <c:crossBetween val="midCat"/>
      </c:valAx>
      <c:valAx>
        <c:axId val="161788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779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Berri!$H$1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Berri!$A$2:$A$122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Berri!$H$2:$H$124</c:f>
              <c:numCache>
                <c:formatCode>0</c:formatCode>
                <c:ptCount val="123"/>
                <c:pt idx="16">
                  <c:v>399.87599999999998</c:v>
                </c:pt>
                <c:pt idx="17">
                  <c:v>1747.0306933333334</c:v>
                </c:pt>
                <c:pt idx="18">
                  <c:v>2863.3101866666666</c:v>
                </c:pt>
                <c:pt idx="19">
                  <c:v>4357.4209599999995</c:v>
                </c:pt>
                <c:pt idx="20">
                  <c:v>5229.8361333333332</c:v>
                </c:pt>
                <c:pt idx="21">
                  <c:v>6672.1440666666658</c:v>
                </c:pt>
                <c:pt idx="22">
                  <c:v>8239.6793600000001</c:v>
                </c:pt>
                <c:pt idx="23">
                  <c:v>9881.603853333334</c:v>
                </c:pt>
                <c:pt idx="24">
                  <c:v>9959.9725866666668</c:v>
                </c:pt>
                <c:pt idx="25">
                  <c:v>11541.047039999998</c:v>
                </c:pt>
                <c:pt idx="26">
                  <c:v>13419.534933333332</c:v>
                </c:pt>
                <c:pt idx="27">
                  <c:v>14811.701146666666</c:v>
                </c:pt>
                <c:pt idx="28">
                  <c:v>15304.795599999999</c:v>
                </c:pt>
                <c:pt idx="29">
                  <c:v>16780.912813333332</c:v>
                </c:pt>
                <c:pt idx="30">
                  <c:v>17662.430506666667</c:v>
                </c:pt>
                <c:pt idx="31">
                  <c:v>18717.3266</c:v>
                </c:pt>
                <c:pt idx="32">
                  <c:v>20417.136853333333</c:v>
                </c:pt>
                <c:pt idx="33">
                  <c:v>20343.161666666667</c:v>
                </c:pt>
                <c:pt idx="34">
                  <c:v>23612.237759999996</c:v>
                </c:pt>
                <c:pt idx="35">
                  <c:v>24290.904333333332</c:v>
                </c:pt>
                <c:pt idx="36">
                  <c:v>25849.411466666665</c:v>
                </c:pt>
                <c:pt idx="37">
                  <c:v>26664.14056</c:v>
                </c:pt>
                <c:pt idx="38">
                  <c:v>27244.162400000001</c:v>
                </c:pt>
                <c:pt idx="39">
                  <c:v>28824.26312</c:v>
                </c:pt>
                <c:pt idx="40">
                  <c:v>29898.024959999999</c:v>
                </c:pt>
                <c:pt idx="41">
                  <c:v>29105.71</c:v>
                </c:pt>
                <c:pt idx="42">
                  <c:v>32022.842879999997</c:v>
                </c:pt>
                <c:pt idx="43">
                  <c:v>33147.119879999998</c:v>
                </c:pt>
                <c:pt idx="44">
                  <c:v>33042.970400000006</c:v>
                </c:pt>
                <c:pt idx="45">
                  <c:v>36087.299359999997</c:v>
                </c:pt>
                <c:pt idx="46">
                  <c:v>35501.107199999999</c:v>
                </c:pt>
                <c:pt idx="47">
                  <c:v>37345.692479999998</c:v>
                </c:pt>
                <c:pt idx="48">
                  <c:v>37004.774039999997</c:v>
                </c:pt>
                <c:pt idx="49">
                  <c:v>34908.162300000004</c:v>
                </c:pt>
                <c:pt idx="50">
                  <c:v>34509.351719999999</c:v>
                </c:pt>
                <c:pt idx="51">
                  <c:v>36089.212500000001</c:v>
                </c:pt>
                <c:pt idx="52">
                  <c:v>36936.12816</c:v>
                </c:pt>
                <c:pt idx="53">
                  <c:v>38000.464889999996</c:v>
                </c:pt>
                <c:pt idx="54">
                  <c:v>35277.006240000002</c:v>
                </c:pt>
                <c:pt idx="55">
                  <c:v>36549.388290000003</c:v>
                </c:pt>
                <c:pt idx="56">
                  <c:v>38873.288999999997</c:v>
                </c:pt>
                <c:pt idx="57">
                  <c:v>36262.310219999999</c:v>
                </c:pt>
                <c:pt idx="58">
                  <c:v>37559.382960000003</c:v>
                </c:pt>
                <c:pt idx="59">
                  <c:v>36283.514970000004</c:v>
                </c:pt>
                <c:pt idx="60">
                  <c:v>37616.186159999997</c:v>
                </c:pt>
                <c:pt idx="61">
                  <c:v>37449.4692</c:v>
                </c:pt>
                <c:pt idx="62">
                  <c:v>38369.9712</c:v>
                </c:pt>
                <c:pt idx="63">
                  <c:v>36617.769</c:v>
                </c:pt>
                <c:pt idx="64">
                  <c:v>37123.830600000001</c:v>
                </c:pt>
                <c:pt idx="65">
                  <c:v>35201.903460000001</c:v>
                </c:pt>
                <c:pt idx="66">
                  <c:v>37987.542000000001</c:v>
                </c:pt>
                <c:pt idx="67">
                  <c:v>37940.615640000004</c:v>
                </c:pt>
                <c:pt idx="68">
                  <c:v>36252.654239999996</c:v>
                </c:pt>
                <c:pt idx="69">
                  <c:v>39812.750460000003</c:v>
                </c:pt>
                <c:pt idx="70">
                  <c:v>39236.71284</c:v>
                </c:pt>
                <c:pt idx="71">
                  <c:v>37473.287100000001</c:v>
                </c:pt>
                <c:pt idx="72">
                  <c:v>38931.269760000003</c:v>
                </c:pt>
                <c:pt idx="73">
                  <c:v>35802.288059999992</c:v>
                </c:pt>
                <c:pt idx="74">
                  <c:v>39004.693200000002</c:v>
                </c:pt>
                <c:pt idx="75">
                  <c:v>39542.363100000002</c:v>
                </c:pt>
                <c:pt idx="76">
                  <c:v>39942.537600000003</c:v>
                </c:pt>
                <c:pt idx="77">
                  <c:v>35183.323887999999</c:v>
                </c:pt>
                <c:pt idx="78">
                  <c:v>34602.312000000005</c:v>
                </c:pt>
                <c:pt idx="79">
                  <c:v>41269.333736</c:v>
                </c:pt>
                <c:pt idx="80">
                  <c:v>43241.158767999994</c:v>
                </c:pt>
                <c:pt idx="81">
                  <c:v>37580.831640000004</c:v>
                </c:pt>
                <c:pt idx="82">
                  <c:v>36023.124799999998</c:v>
                </c:pt>
                <c:pt idx="83">
                  <c:v>35026.964727999999</c:v>
                </c:pt>
                <c:pt idx="84">
                  <c:v>36400.957871999999</c:v>
                </c:pt>
                <c:pt idx="85">
                  <c:v>39161.494760000001</c:v>
                </c:pt>
                <c:pt idx="86">
                  <c:v>36426.873759999995</c:v>
                </c:pt>
                <c:pt idx="87">
                  <c:v>36537.944879999995</c:v>
                </c:pt>
                <c:pt idx="88">
                  <c:v>33964.639856000002</c:v>
                </c:pt>
                <c:pt idx="89">
                  <c:v>38527.660576000002</c:v>
                </c:pt>
                <c:pt idx="90">
                  <c:v>36961.021439999997</c:v>
                </c:pt>
                <c:pt idx="91">
                  <c:v>38331.790400000005</c:v>
                </c:pt>
                <c:pt idx="92">
                  <c:v>38197.553679999997</c:v>
                </c:pt>
                <c:pt idx="93">
                  <c:v>37916.664935999994</c:v>
                </c:pt>
                <c:pt idx="94">
                  <c:v>37438.699328000002</c:v>
                </c:pt>
                <c:pt idx="95">
                  <c:v>36097.110712000002</c:v>
                </c:pt>
                <c:pt idx="96">
                  <c:v>37481.093760000003</c:v>
                </c:pt>
                <c:pt idx="97">
                  <c:v>37834.901215999998</c:v>
                </c:pt>
                <c:pt idx="98">
                  <c:v>40775.416191999997</c:v>
                </c:pt>
                <c:pt idx="99">
                  <c:v>40385.479679999997</c:v>
                </c:pt>
                <c:pt idx="100">
                  <c:v>35923.896368000002</c:v>
                </c:pt>
                <c:pt idx="101">
                  <c:v>38976.555</c:v>
                </c:pt>
                <c:pt idx="102">
                  <c:v>39250.149099999995</c:v>
                </c:pt>
                <c:pt idx="103">
                  <c:v>39435.017000000007</c:v>
                </c:pt>
                <c:pt idx="104">
                  <c:v>38798.880400000002</c:v>
                </c:pt>
                <c:pt idx="105">
                  <c:v>41624.721999999994</c:v>
                </c:pt>
                <c:pt idx="106">
                  <c:v>40967.476000000002</c:v>
                </c:pt>
                <c:pt idx="107">
                  <c:v>41331.793600000005</c:v>
                </c:pt>
                <c:pt idx="108">
                  <c:v>34593.727533367273</c:v>
                </c:pt>
                <c:pt idx="109">
                  <c:v>45346.608436152608</c:v>
                </c:pt>
                <c:pt idx="110">
                  <c:v>39317.573358940164</c:v>
                </c:pt>
                <c:pt idx="111">
                  <c:v>39912.025142777864</c:v>
                </c:pt>
                <c:pt idx="112">
                  <c:v>31087.561089439165</c:v>
                </c:pt>
                <c:pt idx="113">
                  <c:v>28627.717776806017</c:v>
                </c:pt>
                <c:pt idx="114">
                  <c:v>24449.803530199839</c:v>
                </c:pt>
                <c:pt idx="115">
                  <c:v>24338.281090382581</c:v>
                </c:pt>
                <c:pt idx="116">
                  <c:v>28695.586769143574</c:v>
                </c:pt>
                <c:pt idx="117">
                  <c:v>25412.513514977385</c:v>
                </c:pt>
                <c:pt idx="118">
                  <c:v>24770.562785022743</c:v>
                </c:pt>
                <c:pt idx="119">
                  <c:v>30053.651741818354</c:v>
                </c:pt>
                <c:pt idx="120">
                  <c:v>29057.109751199088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0-4377-BDA2-5A7763EA8249}"/>
            </c:ext>
          </c:extLst>
        </c:ser>
        <c:ser>
          <c:idx val="1"/>
          <c:order val="1"/>
          <c:tx>
            <c:strRef>
              <c:f>Berri!$M$1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Berri!$A$2:$A$122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Berri!$M$2:$M$124</c:f>
              <c:numCache>
                <c:formatCode>0</c:formatCode>
                <c:ptCount val="123"/>
                <c:pt idx="16">
                  <c:v>187.12169999999998</c:v>
                </c:pt>
                <c:pt idx="17">
                  <c:v>817.76076199999989</c:v>
                </c:pt>
                <c:pt idx="18">
                  <c:v>1344.5059839999999</c:v>
                </c:pt>
                <c:pt idx="19">
                  <c:v>2041.2752819999996</c:v>
                </c:pt>
                <c:pt idx="20">
                  <c:v>2458.2815599999999</c:v>
                </c:pt>
                <c:pt idx="21">
                  <c:v>3131.7395799999995</c:v>
                </c:pt>
                <c:pt idx="22">
                  <c:v>3861.5499119999995</c:v>
                </c:pt>
                <c:pt idx="23">
                  <c:v>4624.835384</c:v>
                </c:pt>
                <c:pt idx="24">
                  <c:v>4684.520763999999</c:v>
                </c:pt>
                <c:pt idx="25">
                  <c:v>5420.4237179999982</c:v>
                </c:pt>
                <c:pt idx="26">
                  <c:v>6290.1627199999994</c:v>
                </c:pt>
                <c:pt idx="27">
                  <c:v>6941.0569659999992</c:v>
                </c:pt>
                <c:pt idx="28">
                  <c:v>7187.368919999999</c:v>
                </c:pt>
                <c:pt idx="29">
                  <c:v>7876.0411159999994</c:v>
                </c:pt>
                <c:pt idx="30">
                  <c:v>8297.1435280000005</c:v>
                </c:pt>
                <c:pt idx="31">
                  <c:v>8682.4914553377166</c:v>
                </c:pt>
                <c:pt idx="32">
                  <c:v>9336.7900259913258</c:v>
                </c:pt>
                <c:pt idx="33">
                  <c:v>9209.6600522151839</c:v>
                </c:pt>
                <c:pt idx="34">
                  <c:v>10540.767331583997</c:v>
                </c:pt>
                <c:pt idx="35">
                  <c:v>10717.930759999999</c:v>
                </c:pt>
                <c:pt idx="36">
                  <c:v>11238.962956906937</c:v>
                </c:pt>
                <c:pt idx="37">
                  <c:v>11523.880697389415</c:v>
                </c:pt>
                <c:pt idx="38">
                  <c:v>11463.471678893055</c:v>
                </c:pt>
                <c:pt idx="39">
                  <c:v>12010.325787176122</c:v>
                </c:pt>
                <c:pt idx="40">
                  <c:v>12337.943096159997</c:v>
                </c:pt>
                <c:pt idx="41">
                  <c:v>12180.319159333614</c:v>
                </c:pt>
                <c:pt idx="42">
                  <c:v>13279.429472808657</c:v>
                </c:pt>
                <c:pt idx="43">
                  <c:v>13686.121698479998</c:v>
                </c:pt>
                <c:pt idx="44">
                  <c:v>13625.994686207991</c:v>
                </c:pt>
                <c:pt idx="45">
                  <c:v>14829.973743296241</c:v>
                </c:pt>
                <c:pt idx="46">
                  <c:v>13259.402006865283</c:v>
                </c:pt>
                <c:pt idx="47">
                  <c:v>13850.948484574987</c:v>
                </c:pt>
                <c:pt idx="48">
                  <c:v>13690.776380750116</c:v>
                </c:pt>
                <c:pt idx="49">
                  <c:v>12927.970235612976</c:v>
                </c:pt>
                <c:pt idx="50">
                  <c:v>12663.894971396807</c:v>
                </c:pt>
                <c:pt idx="51">
                  <c:v>13325.153737500001</c:v>
                </c:pt>
                <c:pt idx="52">
                  <c:v>13623.338389320001</c:v>
                </c:pt>
                <c:pt idx="53">
                  <c:v>13836.204496834396</c:v>
                </c:pt>
                <c:pt idx="54">
                  <c:v>13039.468152480003</c:v>
                </c:pt>
                <c:pt idx="55">
                  <c:v>13475.371686261948</c:v>
                </c:pt>
                <c:pt idx="56">
                  <c:v>14305.500362999999</c:v>
                </c:pt>
                <c:pt idx="57">
                  <c:v>13327.26431997709</c:v>
                </c:pt>
                <c:pt idx="58">
                  <c:v>13843.146115920001</c:v>
                </c:pt>
                <c:pt idx="59">
                  <c:v>13394.110922940003</c:v>
                </c:pt>
                <c:pt idx="60">
                  <c:v>13863.281521319999</c:v>
                </c:pt>
                <c:pt idx="61">
                  <c:v>13804.667490900001</c:v>
                </c:pt>
                <c:pt idx="62">
                  <c:v>14253.131122904171</c:v>
                </c:pt>
                <c:pt idx="63">
                  <c:v>13674.627693307772</c:v>
                </c:pt>
                <c:pt idx="64">
                  <c:v>13814.021780538831</c:v>
                </c:pt>
                <c:pt idx="65">
                  <c:v>12972.072632327625</c:v>
                </c:pt>
                <c:pt idx="66">
                  <c:v>12322.968966</c:v>
                </c:pt>
                <c:pt idx="67">
                  <c:v>12311.79145812</c:v>
                </c:pt>
                <c:pt idx="68">
                  <c:v>11795.175157919999</c:v>
                </c:pt>
                <c:pt idx="69">
                  <c:v>12943.282236045634</c:v>
                </c:pt>
                <c:pt idx="70">
                  <c:v>12773.852481906271</c:v>
                </c:pt>
                <c:pt idx="71">
                  <c:v>12180.957511799999</c:v>
                </c:pt>
                <c:pt idx="72">
                  <c:v>12612.250140890794</c:v>
                </c:pt>
                <c:pt idx="73">
                  <c:v>11672.841429479999</c:v>
                </c:pt>
                <c:pt idx="74">
                  <c:v>12766.273090166162</c:v>
                </c:pt>
                <c:pt idx="75">
                  <c:v>12744.266228555107</c:v>
                </c:pt>
                <c:pt idx="76">
                  <c:v>12957.8657208</c:v>
                </c:pt>
                <c:pt idx="77">
                  <c:v>11552.748831575889</c:v>
                </c:pt>
                <c:pt idx="78">
                  <c:v>11227.421530747786</c:v>
                </c:pt>
                <c:pt idx="79">
                  <c:v>13308.950021487999</c:v>
                </c:pt>
                <c:pt idx="80">
                  <c:v>13870.656009793314</c:v>
                </c:pt>
                <c:pt idx="81">
                  <c:v>12113.846612785183</c:v>
                </c:pt>
                <c:pt idx="82">
                  <c:v>11814.561388877917</c:v>
                </c:pt>
                <c:pt idx="83">
                  <c:v>11435.013978734863</c:v>
                </c:pt>
                <c:pt idx="84">
                  <c:v>11887.553199299216</c:v>
                </c:pt>
                <c:pt idx="85">
                  <c:v>12669.46715848</c:v>
                </c:pt>
                <c:pt idx="86">
                  <c:v>11914.485698715564</c:v>
                </c:pt>
                <c:pt idx="87">
                  <c:v>11741.599312713093</c:v>
                </c:pt>
                <c:pt idx="88">
                  <c:v>11092.282357747725</c:v>
                </c:pt>
                <c:pt idx="89">
                  <c:v>12480.733924208</c:v>
                </c:pt>
                <c:pt idx="90">
                  <c:v>11994.645832014752</c:v>
                </c:pt>
                <c:pt idx="91">
                  <c:v>11806.191443200001</c:v>
                </c:pt>
                <c:pt idx="92">
                  <c:v>11709.021501042869</c:v>
                </c:pt>
                <c:pt idx="93">
                  <c:v>11542.281571042357</c:v>
                </c:pt>
                <c:pt idx="94">
                  <c:v>11409.826008334232</c:v>
                </c:pt>
                <c:pt idx="95">
                  <c:v>11116.699409197236</c:v>
                </c:pt>
                <c:pt idx="96">
                  <c:v>9768.3681165588805</c:v>
                </c:pt>
                <c:pt idx="97">
                  <c:v>10005.48381584774</c:v>
                </c:pt>
                <c:pt idx="98">
                  <c:v>10764.709874688002</c:v>
                </c:pt>
                <c:pt idx="99">
                  <c:v>10586.976863906359</c:v>
                </c:pt>
                <c:pt idx="100">
                  <c:v>9372.2496440776831</c:v>
                </c:pt>
                <c:pt idx="101">
                  <c:v>8555.6365533911267</c:v>
                </c:pt>
                <c:pt idx="102">
                  <c:v>8746.9818016764129</c:v>
                </c:pt>
                <c:pt idx="103">
                  <c:v>8618.8761364258498</c:v>
                </c:pt>
                <c:pt idx="104">
                  <c:v>8560.9079080326374</c:v>
                </c:pt>
                <c:pt idx="105">
                  <c:v>9204.3505819649472</c:v>
                </c:pt>
                <c:pt idx="106">
                  <c:v>9027.9351344689421</c:v>
                </c:pt>
                <c:pt idx="107">
                  <c:v>7357.3888958312136</c:v>
                </c:pt>
                <c:pt idx="108">
                  <c:v>6109.2975158171657</c:v>
                </c:pt>
                <c:pt idx="109">
                  <c:v>8259.8272502985456</c:v>
                </c:pt>
                <c:pt idx="110">
                  <c:v>7178.3494927417505</c:v>
                </c:pt>
                <c:pt idx="111">
                  <c:v>7391.0702518049602</c:v>
                </c:pt>
                <c:pt idx="112">
                  <c:v>5705.914985515773</c:v>
                </c:pt>
                <c:pt idx="113">
                  <c:v>5483.6435084334253</c:v>
                </c:pt>
                <c:pt idx="114">
                  <c:v>4692.304780782797</c:v>
                </c:pt>
                <c:pt idx="115">
                  <c:v>4700.8517498951323</c:v>
                </c:pt>
                <c:pt idx="116">
                  <c:v>5536.3112976118264</c:v>
                </c:pt>
                <c:pt idx="117">
                  <c:v>4601.4084832389972</c:v>
                </c:pt>
                <c:pt idx="118">
                  <c:v>4497.715112388687</c:v>
                </c:pt>
                <c:pt idx="119">
                  <c:v>5663.2529190253899</c:v>
                </c:pt>
                <c:pt idx="120">
                  <c:v>5413.9124047890655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0-4377-BDA2-5A7763E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06"/>
        <c:axId val="28479506"/>
      </c:scatterChart>
      <c:valAx>
        <c:axId val="1991906"/>
        <c:scaling>
          <c:orientation val="minMax"/>
          <c:min val="19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8479506"/>
        <c:crossesAt val="0"/>
        <c:crossBetween val="midCat"/>
      </c:valAx>
      <c:valAx>
        <c:axId val="284795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9919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Renmark!$H$1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Renmark!$A$2:$A$122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Renmark!$H$2:$H$124</c:f>
              <c:numCache>
                <c:formatCode>0</c:formatCode>
                <c:ptCount val="123"/>
                <c:pt idx="0">
                  <c:v>0</c:v>
                </c:pt>
                <c:pt idx="1">
                  <c:v>1706.1786153846151</c:v>
                </c:pt>
                <c:pt idx="2">
                  <c:v>3203.1616923076917</c:v>
                </c:pt>
                <c:pt idx="3">
                  <c:v>4829.6740615384606</c:v>
                </c:pt>
                <c:pt idx="4">
                  <c:v>6582.3587692307683</c:v>
                </c:pt>
                <c:pt idx="5">
                  <c:v>8500.1892307692306</c:v>
                </c:pt>
                <c:pt idx="6">
                  <c:v>10096.079630769229</c:v>
                </c:pt>
                <c:pt idx="7">
                  <c:v>11442.327292307691</c:v>
                </c:pt>
                <c:pt idx="8">
                  <c:v>13116.901415384613</c:v>
                </c:pt>
                <c:pt idx="9">
                  <c:v>16679.803015384616</c:v>
                </c:pt>
                <c:pt idx="10">
                  <c:v>16669.595692307692</c:v>
                </c:pt>
                <c:pt idx="11">
                  <c:v>18513.081907692307</c:v>
                </c:pt>
                <c:pt idx="12">
                  <c:v>21008.635938461535</c:v>
                </c:pt>
                <c:pt idx="13">
                  <c:v>22543.2824</c:v>
                </c:pt>
                <c:pt idx="14">
                  <c:v>24166.192184615382</c:v>
                </c:pt>
                <c:pt idx="15">
                  <c:v>25473.548307692305</c:v>
                </c:pt>
                <c:pt idx="16">
                  <c:v>29102.770215384611</c:v>
                </c:pt>
                <c:pt idx="17">
                  <c:v>30687.85286153846</c:v>
                </c:pt>
                <c:pt idx="18">
                  <c:v>30039.169292307695</c:v>
                </c:pt>
                <c:pt idx="19">
                  <c:v>33604.363446153846</c:v>
                </c:pt>
                <c:pt idx="20">
                  <c:v>32567.91076923077</c:v>
                </c:pt>
                <c:pt idx="21">
                  <c:v>35386.141753846154</c:v>
                </c:pt>
                <c:pt idx="22">
                  <c:v>38506.826092307689</c:v>
                </c:pt>
                <c:pt idx="23">
                  <c:v>41660.097446153843</c:v>
                </c:pt>
                <c:pt idx="24">
                  <c:v>38533.245046153839</c:v>
                </c:pt>
                <c:pt idx="25">
                  <c:v>41506.141538461539</c:v>
                </c:pt>
                <c:pt idx="26">
                  <c:v>45316.475200000001</c:v>
                </c:pt>
                <c:pt idx="27">
                  <c:v>45634.190783999999</c:v>
                </c:pt>
                <c:pt idx="28">
                  <c:v>43360.82288</c:v>
                </c:pt>
                <c:pt idx="29">
                  <c:v>44010.134943999998</c:v>
                </c:pt>
                <c:pt idx="30">
                  <c:v>43123.965312</c:v>
                </c:pt>
                <c:pt idx="31">
                  <c:v>43110.956480000001</c:v>
                </c:pt>
                <c:pt idx="32">
                  <c:v>43686.742623999999</c:v>
                </c:pt>
                <c:pt idx="33">
                  <c:v>41511.218688000001</c:v>
                </c:pt>
                <c:pt idx="34">
                  <c:v>43912.383871999991</c:v>
                </c:pt>
                <c:pt idx="35">
                  <c:v>43132.996191999999</c:v>
                </c:pt>
                <c:pt idx="36">
                  <c:v>44807.199359999999</c:v>
                </c:pt>
                <c:pt idx="37">
                  <c:v>44401.441567999995</c:v>
                </c:pt>
                <c:pt idx="38">
                  <c:v>43190.587199999994</c:v>
                </c:pt>
                <c:pt idx="39">
                  <c:v>41223.302208000001</c:v>
                </c:pt>
                <c:pt idx="40">
                  <c:v>41744.995488</c:v>
                </c:pt>
                <c:pt idx="41">
                  <c:v>42449.111040000003</c:v>
                </c:pt>
                <c:pt idx="42">
                  <c:v>44240.144544000002</c:v>
                </c:pt>
                <c:pt idx="43">
                  <c:v>44605.890624</c:v>
                </c:pt>
                <c:pt idx="44">
                  <c:v>41431.688735999996</c:v>
                </c:pt>
                <c:pt idx="45">
                  <c:v>43708.237055999998</c:v>
                </c:pt>
                <c:pt idx="46">
                  <c:v>41321.404320000001</c:v>
                </c:pt>
                <c:pt idx="47">
                  <c:v>44267.106240000001</c:v>
                </c:pt>
                <c:pt idx="48">
                  <c:v>43222.49568</c:v>
                </c:pt>
                <c:pt idx="49">
                  <c:v>41108.85888</c:v>
                </c:pt>
                <c:pt idx="50">
                  <c:v>40797.835872000003</c:v>
                </c:pt>
                <c:pt idx="51">
                  <c:v>41919.444000000003</c:v>
                </c:pt>
                <c:pt idx="52">
                  <c:v>44172.126336000001</c:v>
                </c:pt>
                <c:pt idx="53">
                  <c:v>44571.137183999999</c:v>
                </c:pt>
                <c:pt idx="54">
                  <c:v>41962.424543999994</c:v>
                </c:pt>
                <c:pt idx="55">
                  <c:v>43849.141055999993</c:v>
                </c:pt>
                <c:pt idx="56">
                  <c:v>45984.940319999994</c:v>
                </c:pt>
                <c:pt idx="57">
                  <c:v>44308.934496000002</c:v>
                </c:pt>
                <c:pt idx="58">
                  <c:v>44514.114527999998</c:v>
                </c:pt>
                <c:pt idx="59">
                  <c:v>43919.354592000003</c:v>
                </c:pt>
                <c:pt idx="60">
                  <c:v>45165.278591999995</c:v>
                </c:pt>
                <c:pt idx="61">
                  <c:v>45164.570879999999</c:v>
                </c:pt>
                <c:pt idx="62">
                  <c:v>46923.234623999997</c:v>
                </c:pt>
                <c:pt idx="63">
                  <c:v>42969.199679999998</c:v>
                </c:pt>
                <c:pt idx="64">
                  <c:v>44214.255840000005</c:v>
                </c:pt>
                <c:pt idx="65">
                  <c:v>42881.181024000005</c:v>
                </c:pt>
                <c:pt idx="66">
                  <c:v>46069.423200000005</c:v>
                </c:pt>
                <c:pt idx="67">
                  <c:v>45714.613920000003</c:v>
                </c:pt>
                <c:pt idx="68">
                  <c:v>42427.504031999997</c:v>
                </c:pt>
                <c:pt idx="69">
                  <c:v>47945.925216000003</c:v>
                </c:pt>
                <c:pt idx="70">
                  <c:v>46327.472255999994</c:v>
                </c:pt>
                <c:pt idx="71">
                  <c:v>43095.795360000004</c:v>
                </c:pt>
                <c:pt idx="72">
                  <c:v>43962.552000000003</c:v>
                </c:pt>
                <c:pt idx="73">
                  <c:v>42050.251872000001</c:v>
                </c:pt>
                <c:pt idx="74">
                  <c:v>45027.25344</c:v>
                </c:pt>
                <c:pt idx="75">
                  <c:v>45616.80528</c:v>
                </c:pt>
                <c:pt idx="76">
                  <c:v>44415.403200000001</c:v>
                </c:pt>
                <c:pt idx="77">
                  <c:v>40346.503599999996</c:v>
                </c:pt>
                <c:pt idx="78">
                  <c:v>39749.868000000002</c:v>
                </c:pt>
                <c:pt idx="79">
                  <c:v>48202.114999999998</c:v>
                </c:pt>
                <c:pt idx="80">
                  <c:v>49387.360000000001</c:v>
                </c:pt>
                <c:pt idx="81">
                  <c:v>43540.787400000001</c:v>
                </c:pt>
                <c:pt idx="82">
                  <c:v>43214.224399999999</c:v>
                </c:pt>
                <c:pt idx="83">
                  <c:v>41361.065199999997</c:v>
                </c:pt>
                <c:pt idx="84">
                  <c:v>43954.68</c:v>
                </c:pt>
                <c:pt idx="85">
                  <c:v>47983.7618</c:v>
                </c:pt>
                <c:pt idx="86">
                  <c:v>44940.656799999997</c:v>
                </c:pt>
                <c:pt idx="87">
                  <c:v>45758.260800000004</c:v>
                </c:pt>
                <c:pt idx="88">
                  <c:v>42054.286399999997</c:v>
                </c:pt>
                <c:pt idx="89">
                  <c:v>46721.754999999997</c:v>
                </c:pt>
                <c:pt idx="90">
                  <c:v>46130.053200000002</c:v>
                </c:pt>
                <c:pt idx="91">
                  <c:v>46735.237999999998</c:v>
                </c:pt>
                <c:pt idx="92">
                  <c:v>48276.186399999999</c:v>
                </c:pt>
                <c:pt idx="93">
                  <c:v>48149.403599999998</c:v>
                </c:pt>
                <c:pt idx="94">
                  <c:v>49022.252</c:v>
                </c:pt>
                <c:pt idx="95">
                  <c:v>47868.265599999999</c:v>
                </c:pt>
                <c:pt idx="96">
                  <c:v>47638.915200000003</c:v>
                </c:pt>
                <c:pt idx="97">
                  <c:v>47925.747799999997</c:v>
                </c:pt>
                <c:pt idx="98">
                  <c:v>50913.3745385851</c:v>
                </c:pt>
                <c:pt idx="99">
                  <c:v>41093.168812701697</c:v>
                </c:pt>
                <c:pt idx="100">
                  <c:v>38848.636738513298</c:v>
                </c:pt>
                <c:pt idx="101">
                  <c:v>49668.323400000001</c:v>
                </c:pt>
                <c:pt idx="102">
                  <c:v>34667.689182423397</c:v>
                </c:pt>
                <c:pt idx="103">
                  <c:v>38945.517599999999</c:v>
                </c:pt>
                <c:pt idx="104">
                  <c:v>46453.1929164869</c:v>
                </c:pt>
                <c:pt idx="105">
                  <c:v>57378.632550220995</c:v>
                </c:pt>
                <c:pt idx="106">
                  <c:v>48844.702732765203</c:v>
                </c:pt>
                <c:pt idx="107">
                  <c:v>50677.619727390294</c:v>
                </c:pt>
                <c:pt idx="108">
                  <c:v>39755.187060698685</c:v>
                </c:pt>
                <c:pt idx="109">
                  <c:v>49746.672435835266</c:v>
                </c:pt>
                <c:pt idx="110">
                  <c:v>45735.248809023491</c:v>
                </c:pt>
                <c:pt idx="111">
                  <c:v>48916.111175761514</c:v>
                </c:pt>
                <c:pt idx="112">
                  <c:v>41948.907832897639</c:v>
                </c:pt>
                <c:pt idx="113">
                  <c:v>39325.598064304751</c:v>
                </c:pt>
                <c:pt idx="114">
                  <c:v>34740.185426280514</c:v>
                </c:pt>
                <c:pt idx="115">
                  <c:v>36123.742272922726</c:v>
                </c:pt>
                <c:pt idx="116">
                  <c:v>43876.7888229417</c:v>
                </c:pt>
                <c:pt idx="117">
                  <c:v>40188.637783558872</c:v>
                </c:pt>
                <c:pt idx="118">
                  <c:v>35345.229268799798</c:v>
                </c:pt>
                <c:pt idx="119">
                  <c:v>44108.203129885987</c:v>
                </c:pt>
                <c:pt idx="120">
                  <c:v>41501.557749119936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8-4126-A708-B60B34D0451D}"/>
            </c:ext>
          </c:extLst>
        </c:ser>
        <c:ser>
          <c:idx val="1"/>
          <c:order val="1"/>
          <c:tx>
            <c:strRef>
              <c:f>Renmark!$M$1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Renmark!$A$2:$A$122</c:f>
              <c:numCache>
                <c:formatCode>General</c:formatCode>
                <c:ptCount val="121"/>
                <c:pt idx="0">
                  <c:v>1894</c:v>
                </c:pt>
                <c:pt idx="1">
                  <c:v>1895</c:v>
                </c:pt>
                <c:pt idx="2">
                  <c:v>1896</c:v>
                </c:pt>
                <c:pt idx="3">
                  <c:v>1897</c:v>
                </c:pt>
                <c:pt idx="4">
                  <c:v>1898</c:v>
                </c:pt>
                <c:pt idx="5">
                  <c:v>1899</c:v>
                </c:pt>
                <c:pt idx="6">
                  <c:v>1900</c:v>
                </c:pt>
                <c:pt idx="7">
                  <c:v>1901</c:v>
                </c:pt>
                <c:pt idx="8">
                  <c:v>1902</c:v>
                </c:pt>
                <c:pt idx="9">
                  <c:v>1903</c:v>
                </c:pt>
                <c:pt idx="10">
                  <c:v>1904</c:v>
                </c:pt>
                <c:pt idx="11">
                  <c:v>1905</c:v>
                </c:pt>
                <c:pt idx="12">
                  <c:v>1906</c:v>
                </c:pt>
                <c:pt idx="13">
                  <c:v>1907</c:v>
                </c:pt>
                <c:pt idx="14">
                  <c:v>1908</c:v>
                </c:pt>
                <c:pt idx="15">
                  <c:v>1909</c:v>
                </c:pt>
                <c:pt idx="16">
                  <c:v>1910</c:v>
                </c:pt>
                <c:pt idx="17">
                  <c:v>1911</c:v>
                </c:pt>
                <c:pt idx="18">
                  <c:v>1912</c:v>
                </c:pt>
                <c:pt idx="19">
                  <c:v>1913</c:v>
                </c:pt>
                <c:pt idx="20">
                  <c:v>1914</c:v>
                </c:pt>
                <c:pt idx="21">
                  <c:v>1915</c:v>
                </c:pt>
                <c:pt idx="22">
                  <c:v>1916</c:v>
                </c:pt>
                <c:pt idx="23">
                  <c:v>1917</c:v>
                </c:pt>
                <c:pt idx="24">
                  <c:v>1918</c:v>
                </c:pt>
                <c:pt idx="25">
                  <c:v>1919</c:v>
                </c:pt>
                <c:pt idx="26">
                  <c:v>1920</c:v>
                </c:pt>
                <c:pt idx="27">
                  <c:v>1921</c:v>
                </c:pt>
                <c:pt idx="28">
                  <c:v>1922</c:v>
                </c:pt>
                <c:pt idx="29">
                  <c:v>1923</c:v>
                </c:pt>
                <c:pt idx="30">
                  <c:v>1924</c:v>
                </c:pt>
                <c:pt idx="31">
                  <c:v>1925</c:v>
                </c:pt>
                <c:pt idx="32">
                  <c:v>1926</c:v>
                </c:pt>
                <c:pt idx="33">
                  <c:v>1927</c:v>
                </c:pt>
                <c:pt idx="34">
                  <c:v>1928</c:v>
                </c:pt>
                <c:pt idx="35">
                  <c:v>1929</c:v>
                </c:pt>
                <c:pt idx="36">
                  <c:v>1930</c:v>
                </c:pt>
                <c:pt idx="37">
                  <c:v>1931</c:v>
                </c:pt>
                <c:pt idx="38">
                  <c:v>1932</c:v>
                </c:pt>
                <c:pt idx="39">
                  <c:v>1933</c:v>
                </c:pt>
                <c:pt idx="40">
                  <c:v>1934</c:v>
                </c:pt>
                <c:pt idx="41">
                  <c:v>1935</c:v>
                </c:pt>
                <c:pt idx="42">
                  <c:v>1936</c:v>
                </c:pt>
                <c:pt idx="43">
                  <c:v>1937</c:v>
                </c:pt>
                <c:pt idx="44">
                  <c:v>1938</c:v>
                </c:pt>
                <c:pt idx="45">
                  <c:v>1939</c:v>
                </c:pt>
                <c:pt idx="46">
                  <c:v>1940</c:v>
                </c:pt>
                <c:pt idx="47">
                  <c:v>1941</c:v>
                </c:pt>
                <c:pt idx="48">
                  <c:v>1942</c:v>
                </c:pt>
                <c:pt idx="49">
                  <c:v>1943</c:v>
                </c:pt>
                <c:pt idx="50">
                  <c:v>1944</c:v>
                </c:pt>
                <c:pt idx="51">
                  <c:v>1945</c:v>
                </c:pt>
                <c:pt idx="52">
                  <c:v>1946</c:v>
                </c:pt>
                <c:pt idx="53">
                  <c:v>1947</c:v>
                </c:pt>
                <c:pt idx="54">
                  <c:v>1948</c:v>
                </c:pt>
                <c:pt idx="55">
                  <c:v>1949</c:v>
                </c:pt>
                <c:pt idx="56">
                  <c:v>1950</c:v>
                </c:pt>
                <c:pt idx="57">
                  <c:v>1951</c:v>
                </c:pt>
                <c:pt idx="58">
                  <c:v>1952</c:v>
                </c:pt>
                <c:pt idx="59">
                  <c:v>1953</c:v>
                </c:pt>
                <c:pt idx="60">
                  <c:v>1954</c:v>
                </c:pt>
                <c:pt idx="61">
                  <c:v>1955</c:v>
                </c:pt>
                <c:pt idx="62">
                  <c:v>1956</c:v>
                </c:pt>
                <c:pt idx="63">
                  <c:v>1957</c:v>
                </c:pt>
                <c:pt idx="64">
                  <c:v>1958</c:v>
                </c:pt>
                <c:pt idx="65">
                  <c:v>1959</c:v>
                </c:pt>
                <c:pt idx="66">
                  <c:v>1960</c:v>
                </c:pt>
                <c:pt idx="67">
                  <c:v>1961</c:v>
                </c:pt>
                <c:pt idx="68">
                  <c:v>1962</c:v>
                </c:pt>
                <c:pt idx="69">
                  <c:v>1963</c:v>
                </c:pt>
                <c:pt idx="70">
                  <c:v>1964</c:v>
                </c:pt>
                <c:pt idx="71">
                  <c:v>1965</c:v>
                </c:pt>
                <c:pt idx="72">
                  <c:v>1966</c:v>
                </c:pt>
                <c:pt idx="73">
                  <c:v>1967</c:v>
                </c:pt>
                <c:pt idx="74">
                  <c:v>1968</c:v>
                </c:pt>
                <c:pt idx="75">
                  <c:v>1969</c:v>
                </c:pt>
                <c:pt idx="76">
                  <c:v>1970</c:v>
                </c:pt>
                <c:pt idx="77">
                  <c:v>1971</c:v>
                </c:pt>
                <c:pt idx="78">
                  <c:v>1972</c:v>
                </c:pt>
                <c:pt idx="79">
                  <c:v>1973</c:v>
                </c:pt>
                <c:pt idx="80">
                  <c:v>1974</c:v>
                </c:pt>
                <c:pt idx="81">
                  <c:v>1975</c:v>
                </c:pt>
                <c:pt idx="82">
                  <c:v>1976</c:v>
                </c:pt>
                <c:pt idx="83">
                  <c:v>1977</c:v>
                </c:pt>
                <c:pt idx="84">
                  <c:v>1978</c:v>
                </c:pt>
                <c:pt idx="85">
                  <c:v>1979</c:v>
                </c:pt>
                <c:pt idx="86">
                  <c:v>1980</c:v>
                </c:pt>
                <c:pt idx="87">
                  <c:v>1981</c:v>
                </c:pt>
                <c:pt idx="88">
                  <c:v>1982</c:v>
                </c:pt>
                <c:pt idx="89">
                  <c:v>1983</c:v>
                </c:pt>
                <c:pt idx="90">
                  <c:v>1984</c:v>
                </c:pt>
                <c:pt idx="91">
                  <c:v>1985</c:v>
                </c:pt>
                <c:pt idx="92">
                  <c:v>1986</c:v>
                </c:pt>
                <c:pt idx="93">
                  <c:v>1987</c:v>
                </c:pt>
                <c:pt idx="94">
                  <c:v>1988</c:v>
                </c:pt>
                <c:pt idx="95">
                  <c:v>1989</c:v>
                </c:pt>
                <c:pt idx="96">
                  <c:v>1990</c:v>
                </c:pt>
                <c:pt idx="97">
                  <c:v>1991</c:v>
                </c:pt>
                <c:pt idx="98">
                  <c:v>1992</c:v>
                </c:pt>
                <c:pt idx="99">
                  <c:v>1993</c:v>
                </c:pt>
                <c:pt idx="100">
                  <c:v>1994</c:v>
                </c:pt>
                <c:pt idx="101">
                  <c:v>1995</c:v>
                </c:pt>
                <c:pt idx="102">
                  <c:v>1996</c:v>
                </c:pt>
                <c:pt idx="103">
                  <c:v>1997</c:v>
                </c:pt>
                <c:pt idx="104">
                  <c:v>1998</c:v>
                </c:pt>
                <c:pt idx="105">
                  <c:v>1999</c:v>
                </c:pt>
                <c:pt idx="106">
                  <c:v>2000</c:v>
                </c:pt>
                <c:pt idx="107">
                  <c:v>2001</c:v>
                </c:pt>
                <c:pt idx="108">
                  <c:v>2002</c:v>
                </c:pt>
                <c:pt idx="109">
                  <c:v>2003</c:v>
                </c:pt>
                <c:pt idx="110">
                  <c:v>2004</c:v>
                </c:pt>
                <c:pt idx="111">
                  <c:v>2005</c:v>
                </c:pt>
                <c:pt idx="112">
                  <c:v>2006</c:v>
                </c:pt>
                <c:pt idx="113">
                  <c:v>2007</c:v>
                </c:pt>
                <c:pt idx="114">
                  <c:v>2008</c:v>
                </c:pt>
                <c:pt idx="115">
                  <c:v>2009</c:v>
                </c:pt>
                <c:pt idx="116">
                  <c:v>2010</c:v>
                </c:pt>
                <c:pt idx="117">
                  <c:v>2011</c:v>
                </c:pt>
                <c:pt idx="118">
                  <c:v>2012</c:v>
                </c:pt>
                <c:pt idx="119">
                  <c:v>2013</c:v>
                </c:pt>
                <c:pt idx="120">
                  <c:v>2014</c:v>
                </c:pt>
              </c:numCache>
            </c:numRef>
          </c:xVal>
          <c:yVal>
            <c:numRef>
              <c:f>Renmark!$M$2:$M$124</c:f>
              <c:numCache>
                <c:formatCode>0</c:formatCode>
                <c:ptCount val="123"/>
                <c:pt idx="0">
                  <c:v>0</c:v>
                </c:pt>
                <c:pt idx="1">
                  <c:v>800.4287999999998</c:v>
                </c:pt>
                <c:pt idx="2">
                  <c:v>1506.7196076923074</c:v>
                </c:pt>
                <c:pt idx="3">
                  <c:v>2271.2985969230763</c:v>
                </c:pt>
                <c:pt idx="4">
                  <c:v>3092.6551384615377</c:v>
                </c:pt>
                <c:pt idx="5">
                  <c:v>3988.3272692307687</c:v>
                </c:pt>
                <c:pt idx="6">
                  <c:v>4739.1263723076909</c:v>
                </c:pt>
                <c:pt idx="7">
                  <c:v>5377.5862430769212</c:v>
                </c:pt>
                <c:pt idx="8">
                  <c:v>6163.7930215384604</c:v>
                </c:pt>
                <c:pt idx="9">
                  <c:v>7799.7471646153845</c:v>
                </c:pt>
                <c:pt idx="10">
                  <c:v>7827.8022923076915</c:v>
                </c:pt>
                <c:pt idx="11">
                  <c:v>8690.0195123076919</c:v>
                </c:pt>
                <c:pt idx="12">
                  <c:v>9845.6672492307662</c:v>
                </c:pt>
                <c:pt idx="13">
                  <c:v>10568.906579999999</c:v>
                </c:pt>
                <c:pt idx="14">
                  <c:v>11331.864406153843</c:v>
                </c:pt>
                <c:pt idx="15">
                  <c:v>11952.823084615382</c:v>
                </c:pt>
                <c:pt idx="16">
                  <c:v>13618.621366153844</c:v>
                </c:pt>
                <c:pt idx="17">
                  <c:v>14192.182296239998</c:v>
                </c:pt>
                <c:pt idx="18">
                  <c:v>13768.831083482808</c:v>
                </c:pt>
                <c:pt idx="19">
                  <c:v>15197.163293602465</c:v>
                </c:pt>
                <c:pt idx="20">
                  <c:v>14619.288797680618</c:v>
                </c:pt>
                <c:pt idx="21">
                  <c:v>15612.817833415384</c:v>
                </c:pt>
                <c:pt idx="22">
                  <c:v>16757.223322657355</c:v>
                </c:pt>
                <c:pt idx="23">
                  <c:v>17880.297610704194</c:v>
                </c:pt>
                <c:pt idx="24">
                  <c:v>16419.515248820135</c:v>
                </c:pt>
                <c:pt idx="25">
                  <c:v>17201.479652880371</c:v>
                </c:pt>
                <c:pt idx="26">
                  <c:v>18692.320099199998</c:v>
                </c:pt>
                <c:pt idx="27">
                  <c:v>18562.255527110399</c:v>
                </c:pt>
                <c:pt idx="28">
                  <c:v>17815.90958116977</c:v>
                </c:pt>
                <c:pt idx="29">
                  <c:v>18080.946451445114</c:v>
                </c:pt>
                <c:pt idx="30">
                  <c:v>17968.892184934608</c:v>
                </c:pt>
                <c:pt idx="31">
                  <c:v>17822.640190080001</c:v>
                </c:pt>
                <c:pt idx="32">
                  <c:v>18030.737551496746</c:v>
                </c:pt>
                <c:pt idx="33">
                  <c:v>17236.348821345549</c:v>
                </c:pt>
                <c:pt idx="34">
                  <c:v>18147.254672530333</c:v>
                </c:pt>
                <c:pt idx="35">
                  <c:v>17867.807693458639</c:v>
                </c:pt>
                <c:pt idx="36">
                  <c:v>18566.655430262639</c:v>
                </c:pt>
                <c:pt idx="37">
                  <c:v>18538.01287948394</c:v>
                </c:pt>
                <c:pt idx="38">
                  <c:v>17962.816934612292</c:v>
                </c:pt>
                <c:pt idx="39">
                  <c:v>17231.550429916977</c:v>
                </c:pt>
                <c:pt idx="40">
                  <c:v>17253.963574847996</c:v>
                </c:pt>
                <c:pt idx="41">
                  <c:v>17335.254717876218</c:v>
                </c:pt>
                <c:pt idx="42">
                  <c:v>18243.457429823997</c:v>
                </c:pt>
                <c:pt idx="43">
                  <c:v>18389.000291904002</c:v>
                </c:pt>
                <c:pt idx="44">
                  <c:v>17051.839309739571</c:v>
                </c:pt>
                <c:pt idx="45">
                  <c:v>17875.055936366811</c:v>
                </c:pt>
                <c:pt idx="46">
                  <c:v>15400.239263384323</c:v>
                </c:pt>
                <c:pt idx="47">
                  <c:v>16418.938799659882</c:v>
                </c:pt>
                <c:pt idx="48">
                  <c:v>15936.196525576115</c:v>
                </c:pt>
                <c:pt idx="49">
                  <c:v>15320.274226232061</c:v>
                </c:pt>
                <c:pt idx="50">
                  <c:v>15090.857732544004</c:v>
                </c:pt>
                <c:pt idx="51">
                  <c:v>15661.900222688175</c:v>
                </c:pt>
                <c:pt idx="52">
                  <c:v>16070.806053487999</c:v>
                </c:pt>
                <c:pt idx="53">
                  <c:v>16208.113710181146</c:v>
                </c:pt>
                <c:pt idx="54">
                  <c:v>15373.019984986659</c:v>
                </c:pt>
                <c:pt idx="55">
                  <c:v>16168.454229311999</c:v>
                </c:pt>
                <c:pt idx="56">
                  <c:v>16785.792627100021</c:v>
                </c:pt>
                <c:pt idx="57">
                  <c:v>16147.046422771966</c:v>
                </c:pt>
                <c:pt idx="58">
                  <c:v>16536.601539652398</c:v>
                </c:pt>
                <c:pt idx="59">
                  <c:v>16304.537717410361</c:v>
                </c:pt>
                <c:pt idx="60">
                  <c:v>16635.271713983999</c:v>
                </c:pt>
                <c:pt idx="61">
                  <c:v>16698.201817095607</c:v>
                </c:pt>
                <c:pt idx="62">
                  <c:v>17255.487066047997</c:v>
                </c:pt>
                <c:pt idx="63">
                  <c:v>15864.374180159999</c:v>
                </c:pt>
                <c:pt idx="64">
                  <c:v>16456.231051608629</c:v>
                </c:pt>
                <c:pt idx="65">
                  <c:v>15834.806442048004</c:v>
                </c:pt>
                <c:pt idx="66">
                  <c:v>14956.396132999389</c:v>
                </c:pt>
                <c:pt idx="67">
                  <c:v>14744.938321078731</c:v>
                </c:pt>
                <c:pt idx="68">
                  <c:v>13780.293038172807</c:v>
                </c:pt>
                <c:pt idx="69">
                  <c:v>15510.805345728</c:v>
                </c:pt>
                <c:pt idx="70">
                  <c:v>15013.029248447998</c:v>
                </c:pt>
                <c:pt idx="71">
                  <c:v>14125.083892939163</c:v>
                </c:pt>
                <c:pt idx="72">
                  <c:v>14250.349132477488</c:v>
                </c:pt>
                <c:pt idx="73">
                  <c:v>13520.784513598273</c:v>
                </c:pt>
                <c:pt idx="74">
                  <c:v>14615.391510719999</c:v>
                </c:pt>
                <c:pt idx="75">
                  <c:v>14788.567098364794</c:v>
                </c:pt>
                <c:pt idx="76">
                  <c:v>13780.501368965173</c:v>
                </c:pt>
                <c:pt idx="77">
                  <c:v>12291.546403591896</c:v>
                </c:pt>
                <c:pt idx="78">
                  <c:v>12242.959343999999</c:v>
                </c:pt>
                <c:pt idx="79">
                  <c:v>14846.251419999999</c:v>
                </c:pt>
                <c:pt idx="80">
                  <c:v>15123.156609788568</c:v>
                </c:pt>
                <c:pt idx="81">
                  <c:v>13410.562519199999</c:v>
                </c:pt>
                <c:pt idx="82">
                  <c:v>13309.981115199998</c:v>
                </c:pt>
                <c:pt idx="83">
                  <c:v>12649.362052697175</c:v>
                </c:pt>
                <c:pt idx="84">
                  <c:v>13521.244149853723</c:v>
                </c:pt>
                <c:pt idx="85">
                  <c:v>14891.709440073431</c:v>
                </c:pt>
                <c:pt idx="86">
                  <c:v>13858.824613457666</c:v>
                </c:pt>
                <c:pt idx="87">
                  <c:v>14045.136019795058</c:v>
                </c:pt>
                <c:pt idx="88">
                  <c:v>12952.720211199998</c:v>
                </c:pt>
                <c:pt idx="89">
                  <c:v>14390.300539999998</c:v>
                </c:pt>
                <c:pt idx="90">
                  <c:v>14041.86999376835</c:v>
                </c:pt>
                <c:pt idx="91">
                  <c:v>14560.138539750949</c:v>
                </c:pt>
                <c:pt idx="92">
                  <c:v>14869.065411199999</c:v>
                </c:pt>
                <c:pt idx="93">
                  <c:v>14830.016308799999</c:v>
                </c:pt>
                <c:pt idx="94">
                  <c:v>14938.575203507346</c:v>
                </c:pt>
                <c:pt idx="95">
                  <c:v>14627.561464882638</c:v>
                </c:pt>
                <c:pt idx="96">
                  <c:v>12532.677326055076</c:v>
                </c:pt>
                <c:pt idx="97">
                  <c:v>12542.889311698294</c:v>
                </c:pt>
                <c:pt idx="98">
                  <c:v>13333.66826181348</c:v>
                </c:pt>
                <c:pt idx="99">
                  <c:v>10848.596566553249</c:v>
                </c:pt>
                <c:pt idx="100">
                  <c:v>10210.25139406358</c:v>
                </c:pt>
                <c:pt idx="101">
                  <c:v>10810.808120188107</c:v>
                </c:pt>
                <c:pt idx="102">
                  <c:v>7626.8916201331476</c:v>
                </c:pt>
                <c:pt idx="103">
                  <c:v>8468.5334352508544</c:v>
                </c:pt>
                <c:pt idx="104">
                  <c:v>10302.546627007147</c:v>
                </c:pt>
                <c:pt idx="105">
                  <c:v>12887.608537555248</c:v>
                </c:pt>
                <c:pt idx="106">
                  <c:v>10796.9928831913</c:v>
                </c:pt>
                <c:pt idx="107">
                  <c:v>9058.6459454780561</c:v>
                </c:pt>
                <c:pt idx="108">
                  <c:v>7059.7415321397357</c:v>
                </c:pt>
                <c:pt idx="109">
                  <c:v>9084.7940871670507</c:v>
                </c:pt>
                <c:pt idx="110">
                  <c:v>8370.8469618046947</c:v>
                </c:pt>
                <c:pt idx="111">
                  <c:v>9070.7182351523006</c:v>
                </c:pt>
                <c:pt idx="112">
                  <c:v>7708.3271665795264</c:v>
                </c:pt>
                <c:pt idx="113">
                  <c:v>7504.5400128609481</c:v>
                </c:pt>
                <c:pt idx="114">
                  <c:v>6627.1374852561012</c:v>
                </c:pt>
                <c:pt idx="115">
                  <c:v>6962.7984545845438</c:v>
                </c:pt>
                <c:pt idx="116">
                  <c:v>8465.2585645883373</c:v>
                </c:pt>
                <c:pt idx="117">
                  <c:v>7276.9007567117724</c:v>
                </c:pt>
                <c:pt idx="118">
                  <c:v>6417.810253759958</c:v>
                </c:pt>
                <c:pt idx="119">
                  <c:v>8311.6658259771957</c:v>
                </c:pt>
                <c:pt idx="120">
                  <c:v>7733.9787498239857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8-4126-A708-B60B34D04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79608"/>
        <c:axId val="26190279"/>
      </c:scatterChart>
      <c:valAx>
        <c:axId val="87979608"/>
        <c:scaling>
          <c:orientation val="minMax"/>
          <c:min val="189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190279"/>
        <c:crossesAt val="0"/>
        <c:crossBetween val="midCat"/>
      </c:valAx>
      <c:valAx>
        <c:axId val="261902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9796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Chaffey!$H$1</c:f>
              <c:strCache>
                <c:ptCount val="1"/>
                <c:pt idx="0">
                  <c:v>Adopted application (ML)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Chaffey!$A$22:$A$122</c:f>
              <c:numCache>
                <c:formatCode>General</c:formatCode>
                <c:ptCount val="101"/>
                <c:pt idx="0">
                  <c:v>1914</c:v>
                </c:pt>
                <c:pt idx="1">
                  <c:v>1915</c:v>
                </c:pt>
                <c:pt idx="2">
                  <c:v>1916</c:v>
                </c:pt>
                <c:pt idx="3">
                  <c:v>1917</c:v>
                </c:pt>
                <c:pt idx="4">
                  <c:v>1918</c:v>
                </c:pt>
                <c:pt idx="5">
                  <c:v>1919</c:v>
                </c:pt>
                <c:pt idx="6">
                  <c:v>1920</c:v>
                </c:pt>
                <c:pt idx="7">
                  <c:v>1921</c:v>
                </c:pt>
                <c:pt idx="8">
                  <c:v>1922</c:v>
                </c:pt>
                <c:pt idx="9">
                  <c:v>1923</c:v>
                </c:pt>
                <c:pt idx="10">
                  <c:v>1924</c:v>
                </c:pt>
                <c:pt idx="11">
                  <c:v>1925</c:v>
                </c:pt>
                <c:pt idx="12">
                  <c:v>1926</c:v>
                </c:pt>
                <c:pt idx="13">
                  <c:v>1927</c:v>
                </c:pt>
                <c:pt idx="14">
                  <c:v>1928</c:v>
                </c:pt>
                <c:pt idx="15">
                  <c:v>1929</c:v>
                </c:pt>
                <c:pt idx="16">
                  <c:v>1930</c:v>
                </c:pt>
                <c:pt idx="17">
                  <c:v>1931</c:v>
                </c:pt>
                <c:pt idx="18">
                  <c:v>1932</c:v>
                </c:pt>
                <c:pt idx="19">
                  <c:v>1933</c:v>
                </c:pt>
                <c:pt idx="20">
                  <c:v>1934</c:v>
                </c:pt>
                <c:pt idx="21">
                  <c:v>1935</c:v>
                </c:pt>
                <c:pt idx="22">
                  <c:v>1936</c:v>
                </c:pt>
                <c:pt idx="23">
                  <c:v>1937</c:v>
                </c:pt>
                <c:pt idx="24">
                  <c:v>1938</c:v>
                </c:pt>
                <c:pt idx="25">
                  <c:v>1939</c:v>
                </c:pt>
                <c:pt idx="26">
                  <c:v>1940</c:v>
                </c:pt>
                <c:pt idx="27">
                  <c:v>1941</c:v>
                </c:pt>
                <c:pt idx="28">
                  <c:v>1942</c:v>
                </c:pt>
                <c:pt idx="29">
                  <c:v>1943</c:v>
                </c:pt>
                <c:pt idx="30">
                  <c:v>1944</c:v>
                </c:pt>
                <c:pt idx="31">
                  <c:v>1945</c:v>
                </c:pt>
                <c:pt idx="32">
                  <c:v>1946</c:v>
                </c:pt>
                <c:pt idx="33">
                  <c:v>1947</c:v>
                </c:pt>
                <c:pt idx="34">
                  <c:v>1948</c:v>
                </c:pt>
                <c:pt idx="35">
                  <c:v>1949</c:v>
                </c:pt>
                <c:pt idx="36">
                  <c:v>1950</c:v>
                </c:pt>
                <c:pt idx="37">
                  <c:v>1951</c:v>
                </c:pt>
                <c:pt idx="38">
                  <c:v>1952</c:v>
                </c:pt>
                <c:pt idx="39">
                  <c:v>1953</c:v>
                </c:pt>
                <c:pt idx="40">
                  <c:v>1954</c:v>
                </c:pt>
                <c:pt idx="41">
                  <c:v>1955</c:v>
                </c:pt>
                <c:pt idx="42">
                  <c:v>1956</c:v>
                </c:pt>
                <c:pt idx="43">
                  <c:v>1957</c:v>
                </c:pt>
                <c:pt idx="44">
                  <c:v>1958</c:v>
                </c:pt>
                <c:pt idx="45">
                  <c:v>1959</c:v>
                </c:pt>
                <c:pt idx="46">
                  <c:v>1960</c:v>
                </c:pt>
                <c:pt idx="47">
                  <c:v>1961</c:v>
                </c:pt>
                <c:pt idx="48">
                  <c:v>1962</c:v>
                </c:pt>
                <c:pt idx="49">
                  <c:v>1963</c:v>
                </c:pt>
                <c:pt idx="50">
                  <c:v>1964</c:v>
                </c:pt>
                <c:pt idx="51">
                  <c:v>1965</c:v>
                </c:pt>
                <c:pt idx="52">
                  <c:v>1966</c:v>
                </c:pt>
                <c:pt idx="53">
                  <c:v>1967</c:v>
                </c:pt>
                <c:pt idx="54">
                  <c:v>1968</c:v>
                </c:pt>
                <c:pt idx="55">
                  <c:v>1969</c:v>
                </c:pt>
                <c:pt idx="56">
                  <c:v>1970</c:v>
                </c:pt>
                <c:pt idx="57">
                  <c:v>1971</c:v>
                </c:pt>
                <c:pt idx="58">
                  <c:v>1972</c:v>
                </c:pt>
                <c:pt idx="59">
                  <c:v>1973</c:v>
                </c:pt>
                <c:pt idx="60">
                  <c:v>1974</c:v>
                </c:pt>
                <c:pt idx="61">
                  <c:v>1975</c:v>
                </c:pt>
                <c:pt idx="62">
                  <c:v>1976</c:v>
                </c:pt>
                <c:pt idx="63">
                  <c:v>1977</c:v>
                </c:pt>
                <c:pt idx="64">
                  <c:v>1978</c:v>
                </c:pt>
                <c:pt idx="65">
                  <c:v>1979</c:v>
                </c:pt>
                <c:pt idx="66">
                  <c:v>1980</c:v>
                </c:pt>
                <c:pt idx="67">
                  <c:v>1981</c:v>
                </c:pt>
                <c:pt idx="68">
                  <c:v>1982</c:v>
                </c:pt>
                <c:pt idx="69">
                  <c:v>1983</c:v>
                </c:pt>
                <c:pt idx="70">
                  <c:v>1984</c:v>
                </c:pt>
                <c:pt idx="71">
                  <c:v>1985</c:v>
                </c:pt>
                <c:pt idx="72">
                  <c:v>1986</c:v>
                </c:pt>
                <c:pt idx="73">
                  <c:v>1987</c:v>
                </c:pt>
                <c:pt idx="74">
                  <c:v>1988</c:v>
                </c:pt>
                <c:pt idx="75">
                  <c:v>1989</c:v>
                </c:pt>
                <c:pt idx="76">
                  <c:v>1990</c:v>
                </c:pt>
                <c:pt idx="77">
                  <c:v>1991</c:v>
                </c:pt>
                <c:pt idx="78">
                  <c:v>1992</c:v>
                </c:pt>
                <c:pt idx="79">
                  <c:v>1993</c:v>
                </c:pt>
                <c:pt idx="80">
                  <c:v>1994</c:v>
                </c:pt>
                <c:pt idx="81">
                  <c:v>1995</c:v>
                </c:pt>
                <c:pt idx="82">
                  <c:v>1996</c:v>
                </c:pt>
                <c:pt idx="83">
                  <c:v>1997</c:v>
                </c:pt>
                <c:pt idx="84">
                  <c:v>1998</c:v>
                </c:pt>
                <c:pt idx="85">
                  <c:v>1999</c:v>
                </c:pt>
                <c:pt idx="86">
                  <c:v>2000</c:v>
                </c:pt>
                <c:pt idx="87">
                  <c:v>2001</c:v>
                </c:pt>
                <c:pt idx="88">
                  <c:v>2002</c:v>
                </c:pt>
                <c:pt idx="89">
                  <c:v>2003</c:v>
                </c:pt>
                <c:pt idx="90">
                  <c:v>2004</c:v>
                </c:pt>
                <c:pt idx="91">
                  <c:v>2005</c:v>
                </c:pt>
                <c:pt idx="92">
                  <c:v>2006</c:v>
                </c:pt>
                <c:pt idx="93">
                  <c:v>2007</c:v>
                </c:pt>
                <c:pt idx="94">
                  <c:v>2008</c:v>
                </c:pt>
                <c:pt idx="95">
                  <c:v>2009</c:v>
                </c:pt>
                <c:pt idx="96">
                  <c:v>2010</c:v>
                </c:pt>
                <c:pt idx="97">
                  <c:v>2011</c:v>
                </c:pt>
                <c:pt idx="98">
                  <c:v>2012</c:v>
                </c:pt>
                <c:pt idx="99">
                  <c:v>2013</c:v>
                </c:pt>
                <c:pt idx="100">
                  <c:v>2014</c:v>
                </c:pt>
              </c:numCache>
            </c:numRef>
          </c:xVal>
          <c:yVal>
            <c:numRef>
              <c:f>Chaffey!$H$23:$H$124</c:f>
              <c:numCache>
                <c:formatCode>General</c:formatCode>
                <c:ptCount val="102"/>
                <c:pt idx="7" formatCode="0">
                  <c:v>597.65300000000002</c:v>
                </c:pt>
                <c:pt idx="8" formatCode="0">
                  <c:v>1280.7129777777777</c:v>
                </c:pt>
                <c:pt idx="9" formatCode="0">
                  <c:v>1914.1563555555556</c:v>
                </c:pt>
                <c:pt idx="10" formatCode="0">
                  <c:v>2571.3101333333334</c:v>
                </c:pt>
                <c:pt idx="11" formatCode="0">
                  <c:v>3270.8534444444444</c:v>
                </c:pt>
                <c:pt idx="12" formatCode="0">
                  <c:v>3738.8003555555556</c:v>
                </c:pt>
                <c:pt idx="13" formatCode="0">
                  <c:v>4621.072266666667</c:v>
                </c:pt>
                <c:pt idx="14" formatCode="0">
                  <c:v>5191.9525777777781</c:v>
                </c:pt>
                <c:pt idx="15" formatCode="0">
                  <c:v>6070.3856888888886</c:v>
                </c:pt>
                <c:pt idx="16" formatCode="0">
                  <c:v>6684.8760000000002</c:v>
                </c:pt>
                <c:pt idx="17" formatCode="0">
                  <c:v>7152.5033333333331</c:v>
                </c:pt>
                <c:pt idx="18" formatCode="0">
                  <c:v>7445.8237333333327</c:v>
                </c:pt>
                <c:pt idx="19" formatCode="0">
                  <c:v>8165.7702000000008</c:v>
                </c:pt>
                <c:pt idx="20" formatCode="0">
                  <c:v>8938.5301333333337</c:v>
                </c:pt>
                <c:pt idx="21" formatCode="0">
                  <c:v>9976.1970000000019</c:v>
                </c:pt>
                <c:pt idx="22" formatCode="0">
                  <c:v>10723.3624</c:v>
                </c:pt>
                <c:pt idx="23" formatCode="0">
                  <c:v>10576.462466666668</c:v>
                </c:pt>
                <c:pt idx="24" formatCode="0">
                  <c:v>11806.385066666666</c:v>
                </c:pt>
                <c:pt idx="25" formatCode="0">
                  <c:v>11773.8138</c:v>
                </c:pt>
                <c:pt idx="26" formatCode="0">
                  <c:v>12652.214400000001</c:v>
                </c:pt>
                <c:pt idx="27" formatCode="0">
                  <c:v>12391.7268</c:v>
                </c:pt>
                <c:pt idx="28" formatCode="0">
                  <c:v>11821.900799999999</c:v>
                </c:pt>
                <c:pt idx="29" formatCode="0">
                  <c:v>11768.260919999999</c:v>
                </c:pt>
                <c:pt idx="30" formatCode="0">
                  <c:v>12128.508</c:v>
                </c:pt>
                <c:pt idx="31" formatCode="0">
                  <c:v>12818.88816</c:v>
                </c:pt>
                <c:pt idx="32" formatCode="0">
                  <c:v>12973.569840000002</c:v>
                </c:pt>
                <c:pt idx="33" formatCode="0">
                  <c:v>12250.778039999999</c:v>
                </c:pt>
                <c:pt idx="34" formatCode="0">
                  <c:v>12839.70816</c:v>
                </c:pt>
                <c:pt idx="35" formatCode="0">
                  <c:v>13504.9926</c:v>
                </c:pt>
                <c:pt idx="36" formatCode="0">
                  <c:v>13051.13976</c:v>
                </c:pt>
                <c:pt idx="37" formatCode="0">
                  <c:v>13150.040280000001</c:v>
                </c:pt>
                <c:pt idx="38" formatCode="0">
                  <c:v>13012.218719999999</c:v>
                </c:pt>
                <c:pt idx="39" formatCode="0">
                  <c:v>13420.233119999999</c:v>
                </c:pt>
                <c:pt idx="40" formatCode="0">
                  <c:v>13458.8256</c:v>
                </c:pt>
                <c:pt idx="41" formatCode="0">
                  <c:v>14023.13544</c:v>
                </c:pt>
                <c:pt idx="42" formatCode="0">
                  <c:v>12878.236800000001</c:v>
                </c:pt>
                <c:pt idx="43" formatCode="0">
                  <c:v>13289.159399999999</c:v>
                </c:pt>
                <c:pt idx="44" formatCode="0">
                  <c:v>12925.04664</c:v>
                </c:pt>
                <c:pt idx="45" formatCode="0">
                  <c:v>13925.235000000001</c:v>
                </c:pt>
                <c:pt idx="46" formatCode="0">
                  <c:v>13629.004799999999</c:v>
                </c:pt>
                <c:pt idx="47" formatCode="0">
                  <c:v>12473.95068</c:v>
                </c:pt>
                <c:pt idx="48" formatCode="0">
                  <c:v>13898.94744</c:v>
                </c:pt>
                <c:pt idx="49" formatCode="0">
                  <c:v>13239.351839999999</c:v>
                </c:pt>
                <c:pt idx="50" formatCode="0">
                  <c:v>12139.0056</c:v>
                </c:pt>
                <c:pt idx="51" formatCode="0">
                  <c:v>12203.13</c:v>
                </c:pt>
                <c:pt idx="52" formatCode="0">
                  <c:v>11500.451280000001</c:v>
                </c:pt>
                <c:pt idx="53" formatCode="0">
                  <c:v>12130.959599999998</c:v>
                </c:pt>
                <c:pt idx="54" formatCode="0">
                  <c:v>12104.0592</c:v>
                </c:pt>
                <c:pt idx="55" formatCode="0">
                  <c:v>11604.776400000001</c:v>
                </c:pt>
                <c:pt idx="56" formatCode="0">
                  <c:v>10536.219616</c:v>
                </c:pt>
                <c:pt idx="57" formatCode="0">
                  <c:v>10375.155120000001</c:v>
                </c:pt>
                <c:pt idx="58" formatCode="0">
                  <c:v>12575.03312</c:v>
                </c:pt>
                <c:pt idx="59" formatCode="0">
                  <c:v>12877.958199999999</c:v>
                </c:pt>
                <c:pt idx="60" formatCode="0">
                  <c:v>11348.00568</c:v>
                </c:pt>
                <c:pt idx="61" formatCode="0">
                  <c:v>11257.601144</c:v>
                </c:pt>
                <c:pt idx="62" formatCode="0">
                  <c:v>10769.868928</c:v>
                </c:pt>
                <c:pt idx="63" formatCode="0">
                  <c:v>11440.025519999999</c:v>
                </c:pt>
                <c:pt idx="64" formatCode="0">
                  <c:v>12483.111056</c:v>
                </c:pt>
                <c:pt idx="65" formatCode="0">
                  <c:v>11686.327119999998</c:v>
                </c:pt>
                <c:pt idx="66" formatCode="0">
                  <c:v>11893.824767999999</c:v>
                </c:pt>
                <c:pt idx="67" formatCode="0">
                  <c:v>10926.446216000002</c:v>
                </c:pt>
                <c:pt idx="68" formatCode="0">
                  <c:v>12134.100879999998</c:v>
                </c:pt>
                <c:pt idx="69" formatCode="0">
                  <c:v>11975.544504000001</c:v>
                </c:pt>
                <c:pt idx="70" formatCode="0">
                  <c:v>12127.788800000002</c:v>
                </c:pt>
                <c:pt idx="71" formatCode="0">
                  <c:v>12522.726424</c:v>
                </c:pt>
                <c:pt idx="72" formatCode="0">
                  <c:v>12484.997664</c:v>
                </c:pt>
                <c:pt idx="73" formatCode="0">
                  <c:v>12706.478384000002</c:v>
                </c:pt>
                <c:pt idx="74" formatCode="0">
                  <c:v>12402.714112</c:v>
                </c:pt>
                <c:pt idx="75" formatCode="0">
                  <c:v>12338.73516</c:v>
                </c:pt>
                <c:pt idx="76" formatCode="0">
                  <c:v>12408.520208000002</c:v>
                </c:pt>
                <c:pt idx="77" formatCode="0">
                  <c:v>13959.874912000001</c:v>
                </c:pt>
                <c:pt idx="78" formatCode="0">
                  <c:v>13758.386112</c:v>
                </c:pt>
                <c:pt idx="79" formatCode="0">
                  <c:v>12326.092855999999</c:v>
                </c:pt>
                <c:pt idx="80" formatCode="0">
                  <c:v>13064.8292</c:v>
                </c:pt>
                <c:pt idx="81" formatCode="0">
                  <c:v>11903.343199999999</c:v>
                </c:pt>
                <c:pt idx="82" formatCode="0">
                  <c:v>12546.125</c:v>
                </c:pt>
                <c:pt idx="83" formatCode="0">
                  <c:v>11861.9076</c:v>
                </c:pt>
                <c:pt idx="84" formatCode="0">
                  <c:v>13174.234</c:v>
                </c:pt>
                <c:pt idx="85" formatCode="0">
                  <c:v>12128.1374</c:v>
                </c:pt>
                <c:pt idx="86" formatCode="0">
                  <c:v>11973.332</c:v>
                </c:pt>
                <c:pt idx="87" formatCode="0">
                  <c:v>9553.5709999999999</c:v>
                </c:pt>
                <c:pt idx="88" formatCode="0">
                  <c:v>12211.846800000001</c:v>
                </c:pt>
                <c:pt idx="89" formatCode="0">
                  <c:v>10863.298059778608</c:v>
                </c:pt>
                <c:pt idx="90" formatCode="0">
                  <c:v>12279.379583905284</c:v>
                </c:pt>
                <c:pt idx="91" formatCode="0">
                  <c:v>10012.514246028704</c:v>
                </c:pt>
                <c:pt idx="92" formatCode="0">
                  <c:v>9637.8653555339151</c:v>
                </c:pt>
                <c:pt idx="93" formatCode="0">
                  <c:v>9142.409677141959</c:v>
                </c:pt>
                <c:pt idx="94" formatCode="0">
                  <c:v>9526.9031240782497</c:v>
                </c:pt>
                <c:pt idx="95" formatCode="0">
                  <c:v>11613.9220971832</c:v>
                </c:pt>
                <c:pt idx="96" formatCode="0">
                  <c:v>10307.412527680161</c:v>
                </c:pt>
                <c:pt idx="97" formatCode="0">
                  <c:v>8824.8416905949889</c:v>
                </c:pt>
                <c:pt idx="98" formatCode="0">
                  <c:v>11604.623914248516</c:v>
                </c:pt>
                <c:pt idx="99" formatCode="0">
                  <c:v>11044.799113026527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6-4733-A9F7-B7B2CFF89233}"/>
            </c:ext>
          </c:extLst>
        </c:ser>
        <c:ser>
          <c:idx val="1"/>
          <c:order val="1"/>
          <c:tx>
            <c:strRef>
              <c:f>Chaffey!$M$1</c:f>
              <c:strCache>
                <c:ptCount val="1"/>
                <c:pt idx="0">
                  <c:v>Accession volume (ML)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Chaffey!$A$23:$A$122</c:f>
              <c:numCache>
                <c:formatCode>General</c:formatCode>
                <c:ptCount val="100"/>
                <c:pt idx="0">
                  <c:v>1915</c:v>
                </c:pt>
                <c:pt idx="1">
                  <c:v>1916</c:v>
                </c:pt>
                <c:pt idx="2">
                  <c:v>1917</c:v>
                </c:pt>
                <c:pt idx="3">
                  <c:v>1918</c:v>
                </c:pt>
                <c:pt idx="4">
                  <c:v>1919</c:v>
                </c:pt>
                <c:pt idx="5">
                  <c:v>1920</c:v>
                </c:pt>
                <c:pt idx="6">
                  <c:v>1921</c:v>
                </c:pt>
                <c:pt idx="7">
                  <c:v>1922</c:v>
                </c:pt>
                <c:pt idx="8">
                  <c:v>1923</c:v>
                </c:pt>
                <c:pt idx="9">
                  <c:v>1924</c:v>
                </c:pt>
                <c:pt idx="10">
                  <c:v>1925</c:v>
                </c:pt>
                <c:pt idx="11">
                  <c:v>1926</c:v>
                </c:pt>
                <c:pt idx="12">
                  <c:v>1927</c:v>
                </c:pt>
                <c:pt idx="13">
                  <c:v>1928</c:v>
                </c:pt>
                <c:pt idx="14">
                  <c:v>1929</c:v>
                </c:pt>
                <c:pt idx="15">
                  <c:v>1930</c:v>
                </c:pt>
                <c:pt idx="16">
                  <c:v>1931</c:v>
                </c:pt>
                <c:pt idx="17">
                  <c:v>1932</c:v>
                </c:pt>
                <c:pt idx="18">
                  <c:v>1933</c:v>
                </c:pt>
                <c:pt idx="19">
                  <c:v>1934</c:v>
                </c:pt>
                <c:pt idx="20">
                  <c:v>1935</c:v>
                </c:pt>
                <c:pt idx="21">
                  <c:v>1936</c:v>
                </c:pt>
                <c:pt idx="22">
                  <c:v>1937</c:v>
                </c:pt>
                <c:pt idx="23">
                  <c:v>1938</c:v>
                </c:pt>
                <c:pt idx="24">
                  <c:v>1939</c:v>
                </c:pt>
                <c:pt idx="25">
                  <c:v>1940</c:v>
                </c:pt>
                <c:pt idx="26">
                  <c:v>1941</c:v>
                </c:pt>
                <c:pt idx="27">
                  <c:v>1942</c:v>
                </c:pt>
                <c:pt idx="28">
                  <c:v>1943</c:v>
                </c:pt>
                <c:pt idx="29">
                  <c:v>1944</c:v>
                </c:pt>
                <c:pt idx="30">
                  <c:v>1945</c:v>
                </c:pt>
                <c:pt idx="31">
                  <c:v>1946</c:v>
                </c:pt>
                <c:pt idx="32">
                  <c:v>1947</c:v>
                </c:pt>
                <c:pt idx="33">
                  <c:v>1948</c:v>
                </c:pt>
                <c:pt idx="34">
                  <c:v>1949</c:v>
                </c:pt>
                <c:pt idx="35">
                  <c:v>1950</c:v>
                </c:pt>
                <c:pt idx="36">
                  <c:v>1951</c:v>
                </c:pt>
                <c:pt idx="37">
                  <c:v>1952</c:v>
                </c:pt>
                <c:pt idx="38">
                  <c:v>1953</c:v>
                </c:pt>
                <c:pt idx="39">
                  <c:v>1954</c:v>
                </c:pt>
                <c:pt idx="40">
                  <c:v>1955</c:v>
                </c:pt>
                <c:pt idx="41">
                  <c:v>1956</c:v>
                </c:pt>
                <c:pt idx="42">
                  <c:v>1957</c:v>
                </c:pt>
                <c:pt idx="43">
                  <c:v>1958</c:v>
                </c:pt>
                <c:pt idx="44">
                  <c:v>1959</c:v>
                </c:pt>
                <c:pt idx="45">
                  <c:v>1960</c:v>
                </c:pt>
                <c:pt idx="46">
                  <c:v>1961</c:v>
                </c:pt>
                <c:pt idx="47">
                  <c:v>1962</c:v>
                </c:pt>
                <c:pt idx="48">
                  <c:v>1963</c:v>
                </c:pt>
                <c:pt idx="49">
                  <c:v>1964</c:v>
                </c:pt>
                <c:pt idx="50">
                  <c:v>1965</c:v>
                </c:pt>
                <c:pt idx="51">
                  <c:v>1966</c:v>
                </c:pt>
                <c:pt idx="52">
                  <c:v>1967</c:v>
                </c:pt>
                <c:pt idx="53">
                  <c:v>1968</c:v>
                </c:pt>
                <c:pt idx="54">
                  <c:v>1969</c:v>
                </c:pt>
                <c:pt idx="55">
                  <c:v>1970</c:v>
                </c:pt>
                <c:pt idx="56">
                  <c:v>1971</c:v>
                </c:pt>
                <c:pt idx="57">
                  <c:v>1972</c:v>
                </c:pt>
                <c:pt idx="58">
                  <c:v>1973</c:v>
                </c:pt>
                <c:pt idx="59">
                  <c:v>1974</c:v>
                </c:pt>
                <c:pt idx="60">
                  <c:v>1975</c:v>
                </c:pt>
                <c:pt idx="61">
                  <c:v>1976</c:v>
                </c:pt>
                <c:pt idx="62">
                  <c:v>1977</c:v>
                </c:pt>
                <c:pt idx="63">
                  <c:v>1978</c:v>
                </c:pt>
                <c:pt idx="64">
                  <c:v>1979</c:v>
                </c:pt>
                <c:pt idx="65">
                  <c:v>1980</c:v>
                </c:pt>
                <c:pt idx="66">
                  <c:v>1981</c:v>
                </c:pt>
                <c:pt idx="67">
                  <c:v>1982</c:v>
                </c:pt>
                <c:pt idx="68">
                  <c:v>1983</c:v>
                </c:pt>
                <c:pt idx="69">
                  <c:v>1984</c:v>
                </c:pt>
                <c:pt idx="70">
                  <c:v>1985</c:v>
                </c:pt>
                <c:pt idx="71">
                  <c:v>1986</c:v>
                </c:pt>
                <c:pt idx="72">
                  <c:v>1987</c:v>
                </c:pt>
                <c:pt idx="73">
                  <c:v>1988</c:v>
                </c:pt>
                <c:pt idx="74">
                  <c:v>1989</c:v>
                </c:pt>
                <c:pt idx="75">
                  <c:v>1990</c:v>
                </c:pt>
                <c:pt idx="76">
                  <c:v>1991</c:v>
                </c:pt>
                <c:pt idx="77">
                  <c:v>1992</c:v>
                </c:pt>
                <c:pt idx="78">
                  <c:v>1993</c:v>
                </c:pt>
                <c:pt idx="79">
                  <c:v>1994</c:v>
                </c:pt>
                <c:pt idx="80">
                  <c:v>1995</c:v>
                </c:pt>
                <c:pt idx="81">
                  <c:v>1996</c:v>
                </c:pt>
                <c:pt idx="82">
                  <c:v>1997</c:v>
                </c:pt>
                <c:pt idx="83">
                  <c:v>1998</c:v>
                </c:pt>
                <c:pt idx="84">
                  <c:v>1999</c:v>
                </c:pt>
                <c:pt idx="85">
                  <c:v>2000</c:v>
                </c:pt>
                <c:pt idx="86">
                  <c:v>2001</c:v>
                </c:pt>
                <c:pt idx="87">
                  <c:v>2002</c:v>
                </c:pt>
                <c:pt idx="88">
                  <c:v>2003</c:v>
                </c:pt>
                <c:pt idx="89">
                  <c:v>2004</c:v>
                </c:pt>
                <c:pt idx="90">
                  <c:v>2005</c:v>
                </c:pt>
                <c:pt idx="91">
                  <c:v>2006</c:v>
                </c:pt>
                <c:pt idx="92">
                  <c:v>2007</c:v>
                </c:pt>
                <c:pt idx="93">
                  <c:v>2008</c:v>
                </c:pt>
                <c:pt idx="94">
                  <c:v>2009</c:v>
                </c:pt>
                <c:pt idx="95">
                  <c:v>2010</c:v>
                </c:pt>
                <c:pt idx="96">
                  <c:v>2011</c:v>
                </c:pt>
                <c:pt idx="97">
                  <c:v>2012</c:v>
                </c:pt>
                <c:pt idx="98">
                  <c:v>2013</c:v>
                </c:pt>
                <c:pt idx="99">
                  <c:v>2014</c:v>
                </c:pt>
              </c:numCache>
            </c:numRef>
          </c:xVal>
          <c:yVal>
            <c:numRef>
              <c:f>Chaffey!$M$23:$M$124</c:f>
              <c:numCache>
                <c:formatCode>General</c:formatCode>
                <c:ptCount val="102"/>
                <c:pt idx="7" formatCode="0">
                  <c:v>280.6671</c:v>
                </c:pt>
                <c:pt idx="8" formatCode="0">
                  <c:v>601.09650666666653</c:v>
                </c:pt>
                <c:pt idx="9" formatCode="0">
                  <c:v>899.19844333333322</c:v>
                </c:pt>
                <c:pt idx="10" formatCode="0">
                  <c:v>1207.9700599999999</c:v>
                </c:pt>
                <c:pt idx="11" formatCode="0">
                  <c:v>1535.8169666666665</c:v>
                </c:pt>
                <c:pt idx="12" formatCode="0">
                  <c:v>1759.4454933333332</c:v>
                </c:pt>
                <c:pt idx="13" formatCode="0">
                  <c:v>2169.52027</c:v>
                </c:pt>
                <c:pt idx="14" formatCode="0">
                  <c:v>2439.4688266666667</c:v>
                </c:pt>
                <c:pt idx="15" formatCode="0">
                  <c:v>2847.816143333333</c:v>
                </c:pt>
                <c:pt idx="16" formatCode="0">
                  <c:v>3137.3892000000001</c:v>
                </c:pt>
                <c:pt idx="17" formatCode="0">
                  <c:v>3354.4081249999995</c:v>
                </c:pt>
                <c:pt idx="18" formatCode="0">
                  <c:v>3498.8614299999995</c:v>
                </c:pt>
                <c:pt idx="19" formatCode="0">
                  <c:v>3835.2964650000004</c:v>
                </c:pt>
                <c:pt idx="20" formatCode="0">
                  <c:v>4145.1515892799998</c:v>
                </c:pt>
                <c:pt idx="21" formatCode="0">
                  <c:v>4562.7090124000006</c:v>
                </c:pt>
                <c:pt idx="22" formatCode="0">
                  <c:v>4842.7410781199997</c:v>
                </c:pt>
                <c:pt idx="23" formatCode="0">
                  <c:v>4715.5287511214701</c:v>
                </c:pt>
                <c:pt idx="24" formatCode="0">
                  <c:v>5176.144344886241</c:v>
                </c:pt>
                <c:pt idx="25" formatCode="0">
                  <c:v>4573.5747026183808</c:v>
                </c:pt>
                <c:pt idx="26" formatCode="0">
                  <c:v>4852.3263969600011</c:v>
                </c:pt>
                <c:pt idx="27" formatCode="0">
                  <c:v>4695.4335802800006</c:v>
                </c:pt>
                <c:pt idx="28" formatCode="0">
                  <c:v>4430.6464832400006</c:v>
                </c:pt>
                <c:pt idx="29" formatCode="0">
                  <c:v>4353.0042098399999</c:v>
                </c:pt>
                <c:pt idx="30" formatCode="0">
                  <c:v>4395.6310271005605</c:v>
                </c:pt>
                <c:pt idx="31" formatCode="0">
                  <c:v>4724.5131463200005</c:v>
                </c:pt>
                <c:pt idx="32" formatCode="0">
                  <c:v>4779.805171680001</c:v>
                </c:pt>
                <c:pt idx="33" formatCode="0">
                  <c:v>4526.2265320799997</c:v>
                </c:pt>
                <c:pt idx="34" formatCode="0">
                  <c:v>4790.6044103418926</c:v>
                </c:pt>
                <c:pt idx="35" formatCode="0">
                  <c:v>4923.4327385442557</c:v>
                </c:pt>
                <c:pt idx="36" formatCode="0">
                  <c:v>4761.2994368340269</c:v>
                </c:pt>
                <c:pt idx="37" formatCode="0">
                  <c:v>4819.3310913732357</c:v>
                </c:pt>
                <c:pt idx="38" formatCode="0">
                  <c:v>4808.5443891434079</c:v>
                </c:pt>
                <c:pt idx="39" formatCode="0">
                  <c:v>4942.9391642399996</c:v>
                </c:pt>
                <c:pt idx="40" formatCode="0">
                  <c:v>4928.1202484667547</c:v>
                </c:pt>
                <c:pt idx="41" formatCode="0">
                  <c:v>5156.8489288800001</c:v>
                </c:pt>
                <c:pt idx="42" formatCode="0">
                  <c:v>4756.0052498060177</c:v>
                </c:pt>
                <c:pt idx="43" formatCode="0">
                  <c:v>4900.1775107999993</c:v>
                </c:pt>
                <c:pt idx="44" formatCode="0">
                  <c:v>4772.8538932800002</c:v>
                </c:pt>
                <c:pt idx="45" formatCode="0">
                  <c:v>4513.05393</c:v>
                </c:pt>
                <c:pt idx="46" formatCode="0">
                  <c:v>4478.4506929920281</c:v>
                </c:pt>
                <c:pt idx="47" formatCode="0">
                  <c:v>4048.2954605166865</c:v>
                </c:pt>
                <c:pt idx="48" formatCode="0">
                  <c:v>4547.151483059014</c:v>
                </c:pt>
                <c:pt idx="49" formatCode="0">
                  <c:v>4341.7060591707086</c:v>
                </c:pt>
                <c:pt idx="50" formatCode="0">
                  <c:v>3945.5317392945717</c:v>
                </c:pt>
                <c:pt idx="51" formatCode="0">
                  <c:v>3965.522946</c:v>
                </c:pt>
                <c:pt idx="52" formatCode="0">
                  <c:v>3759.8336255338713</c:v>
                </c:pt>
                <c:pt idx="53" formatCode="0">
                  <c:v>3937.5869147999997</c:v>
                </c:pt>
                <c:pt idx="54" formatCode="0">
                  <c:v>3960.0956985671792</c:v>
                </c:pt>
                <c:pt idx="55" formatCode="0">
                  <c:v>3776.7022138433763</c:v>
                </c:pt>
                <c:pt idx="56" formatCode="0">
                  <c:v>3466.2544857460275</c:v>
                </c:pt>
                <c:pt idx="57" formatCode="0">
                  <c:v>3410.8501457780499</c:v>
                </c:pt>
                <c:pt idx="58" formatCode="0">
                  <c:v>4010.109873070297</c:v>
                </c:pt>
                <c:pt idx="59" formatCode="0">
                  <c:v>4157.9958297110788</c:v>
                </c:pt>
                <c:pt idx="60" formatCode="0">
                  <c:v>3636.7841432755458</c:v>
                </c:pt>
                <c:pt idx="61" formatCode="0">
                  <c:v>3691.0188906940348</c:v>
                </c:pt>
                <c:pt idx="62" formatCode="0">
                  <c:v>3497.0085665894539</c:v>
                </c:pt>
                <c:pt idx="63" formatCode="0">
                  <c:v>3702.1959412934357</c:v>
                </c:pt>
                <c:pt idx="64" formatCode="0">
                  <c:v>3999.2931364801748</c:v>
                </c:pt>
                <c:pt idx="65" formatCode="0">
                  <c:v>3836.9880987276192</c:v>
                </c:pt>
                <c:pt idx="66" formatCode="0">
                  <c:v>3885.271509721922</c:v>
                </c:pt>
                <c:pt idx="67" formatCode="0">
                  <c:v>3574.6322733393313</c:v>
                </c:pt>
                <c:pt idx="68" formatCode="0">
                  <c:v>3896.0876884391459</c:v>
                </c:pt>
                <c:pt idx="69" formatCode="0">
                  <c:v>3888.7061764320001</c:v>
                </c:pt>
                <c:pt idx="70" formatCode="0">
                  <c:v>3937.2629824000001</c:v>
                </c:pt>
                <c:pt idx="71" formatCode="0">
                  <c:v>4060.5693333919999</c:v>
                </c:pt>
                <c:pt idx="72" formatCode="0">
                  <c:v>4085.2907229370276</c:v>
                </c:pt>
                <c:pt idx="73" formatCode="0">
                  <c:v>4120.4960626720003</c:v>
                </c:pt>
                <c:pt idx="74" formatCode="0">
                  <c:v>4028.3692202333527</c:v>
                </c:pt>
                <c:pt idx="75" formatCode="0">
                  <c:v>3467.6579282400007</c:v>
                </c:pt>
                <c:pt idx="76" formatCode="0">
                  <c:v>3440.5954838465263</c:v>
                </c:pt>
                <c:pt idx="77" formatCode="0">
                  <c:v>3898.9699483680006</c:v>
                </c:pt>
                <c:pt idx="78" formatCode="0">
                  <c:v>3660.823301909385</c:v>
                </c:pt>
                <c:pt idx="79" formatCode="0">
                  <c:v>3254.0885139840007</c:v>
                </c:pt>
                <c:pt idx="80" formatCode="0">
                  <c:v>2876.8044718854885</c:v>
                </c:pt>
                <c:pt idx="81" formatCode="0">
                  <c:v>2624.2300378439827</c:v>
                </c:pt>
                <c:pt idx="82" formatCode="0">
                  <c:v>2760.1475</c:v>
                </c:pt>
                <c:pt idx="83" formatCode="0">
                  <c:v>2591.2813763027502</c:v>
                </c:pt>
                <c:pt idx="84" formatCode="0">
                  <c:v>2913.17905702391</c:v>
                </c:pt>
                <c:pt idx="85" formatCode="0">
                  <c:v>2876.5680767228864</c:v>
                </c:pt>
                <c:pt idx="86" formatCode="0">
                  <c:v>2338.9252627841697</c:v>
                </c:pt>
                <c:pt idx="87" formatCode="0">
                  <c:v>1894.7807313791291</c:v>
                </c:pt>
                <c:pt idx="88" formatCode="0">
                  <c:v>2440.2251669681036</c:v>
                </c:pt>
                <c:pt idx="89" formatCode="0">
                  <c:v>2201.4350050231992</c:v>
                </c:pt>
                <c:pt idx="90" formatCode="0">
                  <c:v>2496.8998336795426</c:v>
                </c:pt>
                <c:pt idx="91" formatCode="0">
                  <c:v>2060.4466316732696</c:v>
                </c:pt>
                <c:pt idx="92" formatCode="0">
                  <c:v>1846.1345121561933</c:v>
                </c:pt>
                <c:pt idx="93" formatCode="0">
                  <c:v>1754.5733070182055</c:v>
                </c:pt>
                <c:pt idx="94" formatCode="0">
                  <c:v>1840.0871883923444</c:v>
                </c:pt>
                <c:pt idx="95" formatCode="0">
                  <c:v>2240.7030263398924</c:v>
                </c:pt>
                <c:pt idx="96" formatCode="0">
                  <c:v>1866.3488527869697</c:v>
                </c:pt>
                <c:pt idx="97" formatCode="0">
                  <c:v>1602.3706922083306</c:v>
                </c:pt>
                <c:pt idx="98" formatCode="0">
                  <c:v>2186.7532378806841</c:v>
                </c:pt>
                <c:pt idx="99" formatCode="0">
                  <c:v>2057.8638219153927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6-4733-A9F7-B7B2CFF8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749"/>
        <c:axId val="14607176"/>
      </c:scatterChart>
      <c:valAx>
        <c:axId val="52890749"/>
        <c:scaling>
          <c:orientation val="minMax"/>
          <c:max val="2020"/>
          <c:min val="191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Year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07176"/>
        <c:crossesAt val="0"/>
        <c:crossBetween val="midCat"/>
      </c:valAx>
      <c:valAx>
        <c:axId val="14607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400" b="1">
                    <a:latin typeface="Arial"/>
                  </a:rPr>
                  <a:t>Volume (ML)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8907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658800</xdr:colOff>
      <xdr:row>6</xdr:row>
      <xdr:rowOff>103680</xdr:rowOff>
    </xdr:from>
    <xdr:to>
      <xdr:col>16</xdr:col>
      <xdr:colOff>352800</xdr:colOff>
      <xdr:row>48</xdr:row>
      <xdr:rowOff>127440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388440</xdr:colOff>
      <xdr:row>6</xdr:row>
      <xdr:rowOff>75240</xdr:rowOff>
    </xdr:from>
    <xdr:to>
      <xdr:col>16</xdr:col>
      <xdr:colOff>82440</xdr:colOff>
      <xdr:row>48</xdr:row>
      <xdr:rowOff>99000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500332</xdr:colOff>
      <xdr:row>49</xdr:row>
      <xdr:rowOff>34506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F9BB226C-B534-4281-B2EF-534E8A99E9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626415" cy="86264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500332</xdr:colOff>
      <xdr:row>49</xdr:row>
      <xdr:rowOff>34506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163DD0CF-20ED-4498-A4E7-F8536D088A5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8626415" cy="86264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378360</xdr:colOff>
      <xdr:row>9</xdr:row>
      <xdr:rowOff>36720</xdr:rowOff>
    </xdr:from>
    <xdr:to>
      <xdr:col>17</xdr:col>
      <xdr:colOff>72360</xdr:colOff>
      <xdr:row>51</xdr:row>
      <xdr:rowOff>60480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662040</xdr:colOff>
      <xdr:row>3</xdr:row>
      <xdr:rowOff>160560</xdr:rowOff>
    </xdr:from>
    <xdr:to>
      <xdr:col>15</xdr:col>
      <xdr:colOff>356040</xdr:colOff>
      <xdr:row>46</xdr:row>
      <xdr:rowOff>21600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2"/>
  <sheetViews>
    <sheetView zoomScale="85" zoomScaleNormal="85" workbookViewId="0">
      <pane ySplit="1" topLeftCell="A9" activePane="bottomLeft" state="frozen"/>
      <selection pane="bottomLeft" activeCell="D105" sqref="D105"/>
    </sheetView>
  </sheetViews>
  <sheetFormatPr defaultRowHeight="12.9" x14ac:dyDescent="0.2"/>
  <cols>
    <col min="1" max="3" width="11.5"/>
    <col min="4" max="4" width="12"/>
    <col min="5" max="5" width="13.625"/>
    <col min="6" max="10" width="11.5"/>
    <col min="11" max="11" width="14.125"/>
    <col min="12" max="16" width="11.5"/>
    <col min="17" max="17" width="13.375"/>
    <col min="18" max="18" width="15.625"/>
    <col min="19" max="1025" width="11.5"/>
  </cols>
  <sheetData>
    <row r="1" spans="1:18" ht="62.5" customHeight="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  <c r="R1" s="10" t="s">
        <v>16</v>
      </c>
    </row>
    <row r="2" spans="1:18" x14ac:dyDescent="0.2">
      <c r="A2">
        <v>1894</v>
      </c>
      <c r="F2" s="11"/>
    </row>
    <row r="3" spans="1:18" x14ac:dyDescent="0.2">
      <c r="A3">
        <v>1895</v>
      </c>
      <c r="F3" s="11"/>
    </row>
    <row r="4" spans="1:18" x14ac:dyDescent="0.2">
      <c r="A4">
        <v>1896</v>
      </c>
      <c r="F4" s="11"/>
    </row>
    <row r="5" spans="1:18" x14ac:dyDescent="0.2">
      <c r="A5">
        <v>1897</v>
      </c>
      <c r="F5" s="11"/>
    </row>
    <row r="6" spans="1:18" x14ac:dyDescent="0.2">
      <c r="A6">
        <v>1898</v>
      </c>
      <c r="F6" s="11"/>
    </row>
    <row r="7" spans="1:18" x14ac:dyDescent="0.2">
      <c r="A7">
        <v>1899</v>
      </c>
      <c r="F7" s="11"/>
    </row>
    <row r="8" spans="1:18" x14ac:dyDescent="0.2">
      <c r="A8">
        <v>1900</v>
      </c>
    </row>
    <row r="9" spans="1:18" x14ac:dyDescent="0.2">
      <c r="A9">
        <v>1901</v>
      </c>
    </row>
    <row r="10" spans="1:18" x14ac:dyDescent="0.2">
      <c r="A10">
        <v>1902</v>
      </c>
    </row>
    <row r="11" spans="1:18" x14ac:dyDescent="0.2">
      <c r="A11">
        <v>1903</v>
      </c>
    </row>
    <row r="12" spans="1:18" x14ac:dyDescent="0.2">
      <c r="A12">
        <v>1904</v>
      </c>
    </row>
    <row r="13" spans="1:18" x14ac:dyDescent="0.2">
      <c r="A13">
        <v>1905</v>
      </c>
    </row>
    <row r="14" spans="1:18" x14ac:dyDescent="0.2">
      <c r="A14">
        <v>1906</v>
      </c>
    </row>
    <row r="15" spans="1:18" x14ac:dyDescent="0.2">
      <c r="A15">
        <v>1907</v>
      </c>
    </row>
    <row r="16" spans="1:18" x14ac:dyDescent="0.2">
      <c r="A16">
        <v>1908</v>
      </c>
    </row>
    <row r="17" spans="1:18" x14ac:dyDescent="0.2">
      <c r="A17">
        <v>1909</v>
      </c>
    </row>
    <row r="18" spans="1:18" x14ac:dyDescent="0.2">
      <c r="A18">
        <v>1910</v>
      </c>
    </row>
    <row r="19" spans="1:18" x14ac:dyDescent="0.2">
      <c r="A19">
        <v>1911</v>
      </c>
      <c r="B19" s="12">
        <v>34.386350354400001</v>
      </c>
      <c r="C19" s="13">
        <f>B19*11</f>
        <v>378.24985389840003</v>
      </c>
      <c r="D19" s="14">
        <f t="shared" ref="D19:D50" si="0">C19*0.005</f>
        <v>1.8912492694920002</v>
      </c>
      <c r="E19" s="15">
        <f t="shared" ref="E19:E50" si="1">C19*0.1</f>
        <v>37.824985389840002</v>
      </c>
      <c r="F19" s="11">
        <v>234.9</v>
      </c>
      <c r="G19" s="15">
        <f t="shared" ref="G19:G50" si="2">F19*B19/100</f>
        <v>80.773536982485609</v>
      </c>
      <c r="H19" s="15">
        <f t="shared" ref="H19:H50" si="3">C19+G19*0.6</f>
        <v>426.71397608789141</v>
      </c>
      <c r="I19" s="16">
        <v>0.55000000000000004</v>
      </c>
      <c r="J19" s="15">
        <f t="shared" ref="J19:J50" si="4">H19*(1-I19)</f>
        <v>192.02128923955112</v>
      </c>
      <c r="K19" s="15">
        <f t="shared" ref="K19:K50" si="5">D19*0.35+E19*0.2</f>
        <v>8.2269343222902016</v>
      </c>
      <c r="L19" s="15">
        <f t="shared" ref="L19:L50" si="6">Q19*(J19+K19)</f>
        <v>0</v>
      </c>
      <c r="M19" s="15">
        <f t="shared" ref="M19:M50" si="7">J19+K19-L19</f>
        <v>200.24822356184131</v>
      </c>
      <c r="O19" s="16">
        <f t="shared" ref="O19:O50" si="8">H19/B19</f>
        <v>12.409400000000002</v>
      </c>
      <c r="P19" s="16">
        <f t="shared" ref="P19:P50" si="9">M19/B19</f>
        <v>5.82348</v>
      </c>
      <c r="Q19" s="17">
        <v>0</v>
      </c>
      <c r="R19" s="11">
        <f t="shared" ref="R19:R50" si="10">C19/B19</f>
        <v>11</v>
      </c>
    </row>
    <row r="20" spans="1:18" x14ac:dyDescent="0.2">
      <c r="A20">
        <v>1912</v>
      </c>
      <c r="B20" s="12">
        <f>B$19+(B$28-B$19)/(A$28-A$19)*(A20-A$19)</f>
        <v>381.86785191795559</v>
      </c>
      <c r="C20" s="13">
        <f t="shared" ref="C20:C39" si="11">B20*11</f>
        <v>4200.5463710975118</v>
      </c>
      <c r="D20" s="14">
        <f t="shared" si="0"/>
        <v>21.002731855487561</v>
      </c>
      <c r="E20" s="15">
        <f t="shared" si="1"/>
        <v>420.05463710975118</v>
      </c>
      <c r="F20" s="11">
        <v>208.4</v>
      </c>
      <c r="G20" s="15">
        <f t="shared" si="2"/>
        <v>795.81260339701942</v>
      </c>
      <c r="H20" s="15">
        <f t="shared" si="3"/>
        <v>4678.0339331357236</v>
      </c>
      <c r="I20" s="16">
        <v>0.55000000000000004</v>
      </c>
      <c r="J20" s="15">
        <f t="shared" si="4"/>
        <v>2105.1152699110753</v>
      </c>
      <c r="K20" s="15">
        <f t="shared" si="5"/>
        <v>91.361883571370882</v>
      </c>
      <c r="L20" s="15">
        <f t="shared" si="6"/>
        <v>0</v>
      </c>
      <c r="M20" s="15">
        <f t="shared" si="7"/>
        <v>2196.4771534824463</v>
      </c>
      <c r="O20" s="16">
        <f t="shared" si="8"/>
        <v>12.250400000000001</v>
      </c>
      <c r="P20" s="16">
        <f t="shared" si="9"/>
        <v>5.7519299999999998</v>
      </c>
      <c r="Q20" s="17">
        <v>0</v>
      </c>
      <c r="R20" s="11">
        <f t="shared" si="10"/>
        <v>11.000000000000002</v>
      </c>
    </row>
    <row r="21" spans="1:18" x14ac:dyDescent="0.2">
      <c r="A21">
        <v>1913</v>
      </c>
      <c r="B21" s="12">
        <f t="shared" ref="B21:B27" si="12">B$19+(B$28-B$19)/(A$28-A$19)*(A21-A$19)</f>
        <v>729.34935348151112</v>
      </c>
      <c r="C21" s="13">
        <f t="shared" si="11"/>
        <v>8022.8428882966218</v>
      </c>
      <c r="D21" s="14">
        <f t="shared" si="0"/>
        <v>40.114214441483107</v>
      </c>
      <c r="E21" s="15">
        <f t="shared" si="1"/>
        <v>802.28428882966227</v>
      </c>
      <c r="F21" s="11">
        <v>292.10000000000002</v>
      </c>
      <c r="G21" s="15">
        <f t="shared" si="2"/>
        <v>2130.429461519494</v>
      </c>
      <c r="H21" s="15">
        <f t="shared" si="3"/>
        <v>9301.1005652083186</v>
      </c>
      <c r="I21" s="16">
        <v>0.55000000000000004</v>
      </c>
      <c r="J21" s="15">
        <f t="shared" si="4"/>
        <v>4185.495254343743</v>
      </c>
      <c r="K21" s="15">
        <f t="shared" si="5"/>
        <v>174.49683282045154</v>
      </c>
      <c r="L21" s="15">
        <f t="shared" si="6"/>
        <v>0</v>
      </c>
      <c r="M21" s="15">
        <f t="shared" si="7"/>
        <v>4359.9920871641943</v>
      </c>
      <c r="O21" s="16">
        <f t="shared" si="8"/>
        <v>12.752599999999999</v>
      </c>
      <c r="P21" s="16">
        <f t="shared" si="9"/>
        <v>5.9779199999999992</v>
      </c>
      <c r="Q21" s="17">
        <v>0</v>
      </c>
      <c r="R21" s="11">
        <f t="shared" si="10"/>
        <v>11</v>
      </c>
    </row>
    <row r="22" spans="1:18" x14ac:dyDescent="0.2">
      <c r="A22">
        <v>1914</v>
      </c>
      <c r="B22" s="12">
        <f t="shared" si="12"/>
        <v>1076.8308550450668</v>
      </c>
      <c r="C22" s="13">
        <f t="shared" si="11"/>
        <v>11845.139405495735</v>
      </c>
      <c r="D22" s="14">
        <f t="shared" si="0"/>
        <v>59.225697027478674</v>
      </c>
      <c r="E22" s="15">
        <f t="shared" si="1"/>
        <v>1184.5139405495736</v>
      </c>
      <c r="F22" s="11">
        <v>204.6</v>
      </c>
      <c r="G22" s="15">
        <f t="shared" si="2"/>
        <v>2203.1959294222065</v>
      </c>
      <c r="H22" s="15">
        <f t="shared" si="3"/>
        <v>13167.056963149058</v>
      </c>
      <c r="I22" s="16">
        <v>0.55000000000000004</v>
      </c>
      <c r="J22" s="15">
        <f t="shared" si="4"/>
        <v>5925.1756334170759</v>
      </c>
      <c r="K22" s="15">
        <f t="shared" si="5"/>
        <v>257.63178206953228</v>
      </c>
      <c r="L22" s="15">
        <f t="shared" si="6"/>
        <v>0</v>
      </c>
      <c r="M22" s="15">
        <f t="shared" si="7"/>
        <v>6182.8074154866081</v>
      </c>
      <c r="O22" s="16">
        <f t="shared" si="8"/>
        <v>12.227599999999999</v>
      </c>
      <c r="P22" s="16">
        <f t="shared" si="9"/>
        <v>5.7416700000000001</v>
      </c>
      <c r="Q22" s="17">
        <v>0</v>
      </c>
      <c r="R22" s="11">
        <f t="shared" si="10"/>
        <v>11</v>
      </c>
    </row>
    <row r="23" spans="1:18" x14ac:dyDescent="0.2">
      <c r="A23">
        <v>1915</v>
      </c>
      <c r="B23" s="12">
        <f t="shared" si="12"/>
        <v>1424.3123566086224</v>
      </c>
      <c r="C23" s="13">
        <f t="shared" si="11"/>
        <v>15667.435922694847</v>
      </c>
      <c r="D23" s="14">
        <f t="shared" si="0"/>
        <v>78.337179613474234</v>
      </c>
      <c r="E23" s="15">
        <f t="shared" si="1"/>
        <v>1566.7435922694849</v>
      </c>
      <c r="F23" s="11">
        <v>296.89999999999998</v>
      </c>
      <c r="G23" s="15">
        <f t="shared" si="2"/>
        <v>4228.7833867709996</v>
      </c>
      <c r="H23" s="15">
        <f t="shared" si="3"/>
        <v>18204.705954757446</v>
      </c>
      <c r="I23" s="16">
        <v>0.55000000000000004</v>
      </c>
      <c r="J23" s="15">
        <f t="shared" si="4"/>
        <v>8192.1176796408508</v>
      </c>
      <c r="K23" s="15">
        <f t="shared" si="5"/>
        <v>340.76673131861298</v>
      </c>
      <c r="L23" s="15">
        <f t="shared" si="6"/>
        <v>0</v>
      </c>
      <c r="M23" s="15">
        <f t="shared" si="7"/>
        <v>8532.8844109594647</v>
      </c>
      <c r="O23" s="16">
        <f t="shared" si="8"/>
        <v>12.7814</v>
      </c>
      <c r="P23" s="16">
        <f t="shared" si="9"/>
        <v>5.9908800000000006</v>
      </c>
      <c r="Q23" s="17">
        <v>0</v>
      </c>
      <c r="R23" s="11">
        <f t="shared" si="10"/>
        <v>11</v>
      </c>
    </row>
    <row r="24" spans="1:18" x14ac:dyDescent="0.2">
      <c r="A24">
        <v>1916</v>
      </c>
      <c r="B24" s="12">
        <f t="shared" si="12"/>
        <v>1771.793858172178</v>
      </c>
      <c r="C24" s="13">
        <f t="shared" si="11"/>
        <v>19489.73243989396</v>
      </c>
      <c r="D24" s="14">
        <f t="shared" si="0"/>
        <v>97.448662199469808</v>
      </c>
      <c r="E24" s="15">
        <f t="shared" si="1"/>
        <v>1948.973243989396</v>
      </c>
      <c r="F24" s="11">
        <v>238.7</v>
      </c>
      <c r="G24" s="15">
        <f t="shared" si="2"/>
        <v>4229.2719394569885</v>
      </c>
      <c r="H24" s="15">
        <f t="shared" si="3"/>
        <v>22027.295603568153</v>
      </c>
      <c r="I24" s="16">
        <v>0.55000000000000004</v>
      </c>
      <c r="J24" s="15">
        <f t="shared" si="4"/>
        <v>9912.2830216056682</v>
      </c>
      <c r="K24" s="15">
        <f t="shared" si="5"/>
        <v>423.90168056769369</v>
      </c>
      <c r="L24" s="15">
        <f t="shared" si="6"/>
        <v>0</v>
      </c>
      <c r="M24" s="15">
        <f t="shared" si="7"/>
        <v>10336.184702173361</v>
      </c>
      <c r="O24" s="16">
        <f t="shared" si="8"/>
        <v>12.4322</v>
      </c>
      <c r="P24" s="16">
        <f t="shared" si="9"/>
        <v>5.8337399999999997</v>
      </c>
      <c r="Q24" s="17">
        <v>0</v>
      </c>
      <c r="R24" s="11">
        <f t="shared" si="10"/>
        <v>11.000000000000002</v>
      </c>
    </row>
    <row r="25" spans="1:18" x14ac:dyDescent="0.2">
      <c r="A25">
        <v>1917</v>
      </c>
      <c r="B25" s="12">
        <f t="shared" si="12"/>
        <v>2119.2753597357332</v>
      </c>
      <c r="C25" s="13">
        <f t="shared" si="11"/>
        <v>23312.028957093065</v>
      </c>
      <c r="D25" s="14">
        <f t="shared" si="0"/>
        <v>116.56014478546533</v>
      </c>
      <c r="E25" s="15">
        <f t="shared" si="1"/>
        <v>2331.2028957093066</v>
      </c>
      <c r="F25" s="11">
        <v>248.7</v>
      </c>
      <c r="G25" s="15">
        <f t="shared" si="2"/>
        <v>5270.6378196627684</v>
      </c>
      <c r="H25" s="15">
        <f t="shared" si="3"/>
        <v>26474.411648890728</v>
      </c>
      <c r="I25" s="16">
        <v>0.55000000000000004</v>
      </c>
      <c r="J25" s="15">
        <f t="shared" si="4"/>
        <v>11913.485242000826</v>
      </c>
      <c r="K25" s="15">
        <f t="shared" si="5"/>
        <v>507.03662981677422</v>
      </c>
      <c r="L25" s="15">
        <f t="shared" si="6"/>
        <v>0</v>
      </c>
      <c r="M25" s="15">
        <f t="shared" si="7"/>
        <v>12420.5218718176</v>
      </c>
      <c r="O25" s="16">
        <f t="shared" si="8"/>
        <v>12.4922</v>
      </c>
      <c r="P25" s="16">
        <f t="shared" si="9"/>
        <v>5.8607399999999998</v>
      </c>
      <c r="Q25" s="17">
        <v>0</v>
      </c>
      <c r="R25" s="11">
        <f t="shared" si="10"/>
        <v>11</v>
      </c>
    </row>
    <row r="26" spans="1:18" x14ac:dyDescent="0.2">
      <c r="A26">
        <v>1918</v>
      </c>
      <c r="B26" s="12">
        <f t="shared" si="12"/>
        <v>2466.7568612992891</v>
      </c>
      <c r="C26" s="13">
        <f t="shared" si="11"/>
        <v>27134.325474292178</v>
      </c>
      <c r="D26" s="14">
        <f t="shared" si="0"/>
        <v>135.67162737146089</v>
      </c>
      <c r="E26" s="15">
        <f t="shared" si="1"/>
        <v>2713.4325474292182</v>
      </c>
      <c r="F26" s="11">
        <v>215.9</v>
      </c>
      <c r="G26" s="15">
        <f t="shared" si="2"/>
        <v>5325.7280635451652</v>
      </c>
      <c r="H26" s="15">
        <f t="shared" si="3"/>
        <v>30329.762312419276</v>
      </c>
      <c r="I26" s="16">
        <v>0.55000000000000004</v>
      </c>
      <c r="J26" s="15">
        <f t="shared" si="4"/>
        <v>13648.393040588673</v>
      </c>
      <c r="K26" s="15">
        <f t="shared" si="5"/>
        <v>590.17157906585498</v>
      </c>
      <c r="L26" s="15">
        <f t="shared" si="6"/>
        <v>0</v>
      </c>
      <c r="M26" s="15">
        <f t="shared" si="7"/>
        <v>14238.564619654528</v>
      </c>
      <c r="O26" s="16">
        <f t="shared" si="8"/>
        <v>12.295399999999999</v>
      </c>
      <c r="P26" s="16">
        <f t="shared" si="9"/>
        <v>5.7721799999999988</v>
      </c>
      <c r="Q26" s="17">
        <v>0</v>
      </c>
      <c r="R26" s="11">
        <f t="shared" si="10"/>
        <v>11</v>
      </c>
    </row>
    <row r="27" spans="1:18" x14ac:dyDescent="0.2">
      <c r="A27">
        <v>1919</v>
      </c>
      <c r="B27" s="12">
        <f t="shared" si="12"/>
        <v>2814.2383628628445</v>
      </c>
      <c r="C27" s="13">
        <f t="shared" si="11"/>
        <v>30956.621991491291</v>
      </c>
      <c r="D27" s="14">
        <f t="shared" si="0"/>
        <v>154.78310995745645</v>
      </c>
      <c r="E27" s="15">
        <f t="shared" si="1"/>
        <v>3095.6621991491293</v>
      </c>
      <c r="F27" s="11">
        <v>199.1</v>
      </c>
      <c r="G27" s="15">
        <f t="shared" si="2"/>
        <v>5603.1485804599233</v>
      </c>
      <c r="H27" s="15">
        <f t="shared" si="3"/>
        <v>34318.511139767244</v>
      </c>
      <c r="I27" s="16">
        <v>0.55000000000000004</v>
      </c>
      <c r="J27" s="15">
        <f t="shared" si="4"/>
        <v>15443.330012895258</v>
      </c>
      <c r="K27" s="15">
        <f t="shared" si="5"/>
        <v>673.30652831493569</v>
      </c>
      <c r="L27" s="15">
        <f t="shared" si="6"/>
        <v>0</v>
      </c>
      <c r="M27" s="15">
        <f t="shared" si="7"/>
        <v>16116.636541210193</v>
      </c>
      <c r="O27" s="16">
        <f t="shared" si="8"/>
        <v>12.194600000000001</v>
      </c>
      <c r="P27" s="16">
        <f t="shared" si="9"/>
        <v>5.7268199999999991</v>
      </c>
      <c r="Q27" s="17">
        <v>0</v>
      </c>
      <c r="R27" s="11">
        <f t="shared" si="10"/>
        <v>11</v>
      </c>
    </row>
    <row r="28" spans="1:18" ht="13.6" x14ac:dyDescent="0.25">
      <c r="A28">
        <v>1920</v>
      </c>
      <c r="B28" s="18">
        <v>3161.7198644263999</v>
      </c>
      <c r="C28" s="13">
        <f t="shared" si="11"/>
        <v>34778.918508690396</v>
      </c>
      <c r="D28" s="14">
        <f t="shared" si="0"/>
        <v>173.89459254345198</v>
      </c>
      <c r="E28" s="15">
        <f t="shared" si="1"/>
        <v>3477.8918508690399</v>
      </c>
      <c r="F28" s="11">
        <v>323.2</v>
      </c>
      <c r="G28" s="15">
        <f t="shared" si="2"/>
        <v>10218.678601826125</v>
      </c>
      <c r="H28" s="15">
        <f t="shared" si="3"/>
        <v>40910.125669786074</v>
      </c>
      <c r="I28" s="16">
        <v>0.55000000000000004</v>
      </c>
      <c r="J28" s="15">
        <f t="shared" si="4"/>
        <v>18409.55655140373</v>
      </c>
      <c r="K28" s="15">
        <f t="shared" si="5"/>
        <v>756.44147756401617</v>
      </c>
      <c r="L28" s="15">
        <f t="shared" si="6"/>
        <v>0</v>
      </c>
      <c r="M28" s="15">
        <f t="shared" si="7"/>
        <v>19165.998028967748</v>
      </c>
      <c r="O28" s="16">
        <f t="shared" si="8"/>
        <v>12.9392</v>
      </c>
      <c r="P28" s="16">
        <f t="shared" si="9"/>
        <v>6.0618899999999991</v>
      </c>
      <c r="Q28" s="17">
        <v>0</v>
      </c>
      <c r="R28" s="11">
        <f t="shared" si="10"/>
        <v>11</v>
      </c>
    </row>
    <row r="29" spans="1:18" x14ac:dyDescent="0.2">
      <c r="A29">
        <v>1921</v>
      </c>
      <c r="B29" s="45">
        <v>3200.7198644263999</v>
      </c>
      <c r="C29" s="13">
        <f t="shared" si="11"/>
        <v>35207.918508690396</v>
      </c>
      <c r="D29" s="14">
        <f t="shared" si="0"/>
        <v>176.03959254345199</v>
      </c>
      <c r="E29" s="15">
        <f t="shared" si="1"/>
        <v>3520.79185086904</v>
      </c>
      <c r="F29" s="11">
        <v>220.6</v>
      </c>
      <c r="G29" s="15">
        <f t="shared" si="2"/>
        <v>7060.7880209246387</v>
      </c>
      <c r="H29" s="15">
        <f t="shared" si="3"/>
        <v>39444.391321245181</v>
      </c>
      <c r="I29" s="16">
        <v>0.55000000000000004</v>
      </c>
      <c r="J29" s="15">
        <f t="shared" si="4"/>
        <v>17749.97609456033</v>
      </c>
      <c r="K29" s="15">
        <f t="shared" si="5"/>
        <v>765.77222756401625</v>
      </c>
      <c r="L29" s="15">
        <f t="shared" ca="1" si="6"/>
        <v>228.77117520641295</v>
      </c>
      <c r="M29" s="15">
        <f t="shared" ca="1" si="7"/>
        <v>18286.977146917932</v>
      </c>
      <c r="O29" s="16">
        <f t="shared" si="8"/>
        <v>12.323599999999999</v>
      </c>
      <c r="P29" s="16">
        <f t="shared" ca="1" si="9"/>
        <v>5.713395086575356</v>
      </c>
      <c r="Q29" s="19">
        <f t="shared" ref="Q29:Q39" ca="1" si="13">(0.12/10)*(A29-A$28)*(1+RAND()*RANDBETWEEN(-1,1)/10)</f>
        <v>1.2355491726632284E-2</v>
      </c>
      <c r="R29" s="11">
        <f t="shared" si="10"/>
        <v>11</v>
      </c>
    </row>
    <row r="30" spans="1:18" x14ac:dyDescent="0.2">
      <c r="A30">
        <v>1922</v>
      </c>
      <c r="B30" s="45">
        <v>3071.7198644263999</v>
      </c>
      <c r="C30" s="13">
        <f t="shared" si="11"/>
        <v>33788.918508690396</v>
      </c>
      <c r="D30" s="14">
        <f t="shared" si="0"/>
        <v>168.94459254345199</v>
      </c>
      <c r="E30" s="15">
        <f t="shared" si="1"/>
        <v>3378.8918508690399</v>
      </c>
      <c r="F30" s="11">
        <v>188.8</v>
      </c>
      <c r="G30" s="15">
        <f t="shared" si="2"/>
        <v>5799.4071040370436</v>
      </c>
      <c r="H30" s="15">
        <f t="shared" si="3"/>
        <v>37268.562771112622</v>
      </c>
      <c r="I30" s="16">
        <v>0.55000000000000004</v>
      </c>
      <c r="J30" s="15">
        <f t="shared" si="4"/>
        <v>16770.853247000679</v>
      </c>
      <c r="K30" s="15">
        <f t="shared" si="5"/>
        <v>734.90897756401625</v>
      </c>
      <c r="L30" s="15">
        <f t="shared" ca="1" si="6"/>
        <v>394.4758869570262</v>
      </c>
      <c r="M30" s="15">
        <f t="shared" ca="1" si="7"/>
        <v>17111.286337607671</v>
      </c>
      <c r="O30" s="16">
        <f t="shared" si="8"/>
        <v>12.1328</v>
      </c>
      <c r="P30" s="16">
        <f t="shared" ca="1" si="9"/>
        <v>5.5705881697655917</v>
      </c>
      <c r="Q30" s="19">
        <f t="shared" ca="1" si="13"/>
        <v>2.2534059465487533E-2</v>
      </c>
      <c r="R30" s="11">
        <f t="shared" si="10"/>
        <v>11</v>
      </c>
    </row>
    <row r="31" spans="1:18" x14ac:dyDescent="0.2">
      <c r="A31">
        <v>1923</v>
      </c>
      <c r="B31" s="45">
        <v>3224.7198644263999</v>
      </c>
      <c r="C31" s="13">
        <f t="shared" si="11"/>
        <v>35471.918508690396</v>
      </c>
      <c r="D31" s="14">
        <f t="shared" si="0"/>
        <v>177.35959254345198</v>
      </c>
      <c r="E31" s="15">
        <f t="shared" si="1"/>
        <v>3547.1918508690396</v>
      </c>
      <c r="F31" s="11">
        <v>257.7</v>
      </c>
      <c r="G31" s="15">
        <f t="shared" si="2"/>
        <v>8310.1030906268334</v>
      </c>
      <c r="H31" s="15">
        <f t="shared" si="3"/>
        <v>40457.980363066497</v>
      </c>
      <c r="I31" s="16">
        <v>0.55000000000000004</v>
      </c>
      <c r="J31" s="15">
        <f t="shared" si="4"/>
        <v>18206.091163379922</v>
      </c>
      <c r="K31" s="15">
        <f t="shared" si="5"/>
        <v>771.5142275640161</v>
      </c>
      <c r="L31" s="15">
        <f t="shared" ca="1" si="6"/>
        <v>642.16947283256229</v>
      </c>
      <c r="M31" s="15">
        <f t="shared" ca="1" si="7"/>
        <v>18335.435918111376</v>
      </c>
      <c r="O31" s="16">
        <f t="shared" si="8"/>
        <v>12.546199999999999</v>
      </c>
      <c r="P31" s="16">
        <f t="shared" ca="1" si="9"/>
        <v>5.6859003848301128</v>
      </c>
      <c r="Q31" s="19">
        <f t="shared" ca="1" si="13"/>
        <v>3.3838277253831178E-2</v>
      </c>
      <c r="R31" s="11">
        <f t="shared" si="10"/>
        <v>11</v>
      </c>
    </row>
    <row r="32" spans="1:18" x14ac:dyDescent="0.2">
      <c r="A32">
        <v>1924</v>
      </c>
      <c r="B32" s="45">
        <v>3097.7198644263999</v>
      </c>
      <c r="C32" s="13">
        <f t="shared" si="11"/>
        <v>34074.918508690396</v>
      </c>
      <c r="D32" s="14">
        <f t="shared" si="0"/>
        <v>170.374592543452</v>
      </c>
      <c r="E32" s="15">
        <f t="shared" si="1"/>
        <v>3407.4918508690398</v>
      </c>
      <c r="F32" s="11">
        <v>411.3</v>
      </c>
      <c r="G32" s="15">
        <f t="shared" si="2"/>
        <v>12740.921802385783</v>
      </c>
      <c r="H32" s="15">
        <f t="shared" si="3"/>
        <v>41719.471590121866</v>
      </c>
      <c r="I32" s="16">
        <v>0.55000000000000004</v>
      </c>
      <c r="J32" s="15">
        <f t="shared" si="4"/>
        <v>18773.762215554838</v>
      </c>
      <c r="K32" s="15">
        <f t="shared" si="5"/>
        <v>741.12947756401616</v>
      </c>
      <c r="L32" s="15">
        <f t="shared" ca="1" si="6"/>
        <v>922.10090420870097</v>
      </c>
      <c r="M32" s="15">
        <f t="shared" ca="1" si="7"/>
        <v>18592.790788910152</v>
      </c>
      <c r="O32" s="16">
        <f t="shared" si="8"/>
        <v>13.467799999999999</v>
      </c>
      <c r="P32" s="16">
        <f t="shared" ca="1" si="9"/>
        <v>6.0020891502895628</v>
      </c>
      <c r="Q32" s="19">
        <f t="shared" ca="1" si="13"/>
        <v>4.7251141267355481E-2</v>
      </c>
      <c r="R32" s="11">
        <f t="shared" si="10"/>
        <v>11</v>
      </c>
    </row>
    <row r="33" spans="1:18" x14ac:dyDescent="0.2">
      <c r="A33">
        <v>1925</v>
      </c>
      <c r="B33" s="45">
        <v>3121.7198644263999</v>
      </c>
      <c r="C33" s="13">
        <f t="shared" si="11"/>
        <v>34338.918508690396</v>
      </c>
      <c r="D33" s="14">
        <f t="shared" si="0"/>
        <v>171.69459254345199</v>
      </c>
      <c r="E33" s="15">
        <f t="shared" si="1"/>
        <v>3433.8918508690399</v>
      </c>
      <c r="F33" s="11">
        <v>202.2</v>
      </c>
      <c r="G33" s="15">
        <f t="shared" si="2"/>
        <v>6312.1175658701804</v>
      </c>
      <c r="H33" s="15">
        <f t="shared" si="3"/>
        <v>38126.189048212502</v>
      </c>
      <c r="I33" s="16">
        <v>0.55000000000000004</v>
      </c>
      <c r="J33" s="15">
        <f t="shared" si="4"/>
        <v>17156.785071695624</v>
      </c>
      <c r="K33" s="15">
        <f t="shared" si="5"/>
        <v>746.87147756401623</v>
      </c>
      <c r="L33" s="15">
        <f t="shared" ca="1" si="6"/>
        <v>1114.1226329093265</v>
      </c>
      <c r="M33" s="15">
        <f t="shared" ca="1" si="7"/>
        <v>16789.533916350312</v>
      </c>
      <c r="O33" s="16">
        <f t="shared" si="8"/>
        <v>12.213199999999999</v>
      </c>
      <c r="P33" s="16">
        <f t="shared" ca="1" si="9"/>
        <v>5.3782961461967389</v>
      </c>
      <c r="Q33" s="19">
        <f t="shared" ca="1" si="13"/>
        <v>6.2228775995783851E-2</v>
      </c>
      <c r="R33" s="11">
        <f t="shared" si="10"/>
        <v>11</v>
      </c>
    </row>
    <row r="34" spans="1:18" x14ac:dyDescent="0.2">
      <c r="A34">
        <v>1926</v>
      </c>
      <c r="B34" s="45">
        <v>3118.7198644263999</v>
      </c>
      <c r="C34" s="13">
        <f t="shared" si="11"/>
        <v>34305.918508690396</v>
      </c>
      <c r="D34" s="14">
        <f t="shared" si="0"/>
        <v>171.529592543452</v>
      </c>
      <c r="E34" s="15">
        <f t="shared" si="1"/>
        <v>3430.5918508690397</v>
      </c>
      <c r="F34" s="11">
        <v>206.7</v>
      </c>
      <c r="G34" s="15">
        <f t="shared" si="2"/>
        <v>6446.3939597693679</v>
      </c>
      <c r="H34" s="15">
        <f t="shared" si="3"/>
        <v>38173.754884552014</v>
      </c>
      <c r="I34" s="16">
        <v>0.55000000000000004</v>
      </c>
      <c r="J34" s="15">
        <f t="shared" si="4"/>
        <v>17178.189698048405</v>
      </c>
      <c r="K34" s="15">
        <f t="shared" si="5"/>
        <v>746.15372756401621</v>
      </c>
      <c r="L34" s="15">
        <f t="shared" ca="1" si="6"/>
        <v>1290.5527266440945</v>
      </c>
      <c r="M34" s="15">
        <f t="shared" ca="1" si="7"/>
        <v>16633.790698968325</v>
      </c>
      <c r="O34" s="16">
        <f t="shared" si="8"/>
        <v>12.240199999999998</v>
      </c>
      <c r="P34" s="16">
        <f t="shared" ca="1" si="9"/>
        <v>5.3335315199999984</v>
      </c>
      <c r="Q34" s="19">
        <f t="shared" ca="1" si="13"/>
        <v>7.2000000000000008E-2</v>
      </c>
      <c r="R34" s="11">
        <f t="shared" si="10"/>
        <v>11</v>
      </c>
    </row>
    <row r="35" spans="1:18" x14ac:dyDescent="0.2">
      <c r="A35">
        <v>1927</v>
      </c>
      <c r="B35" s="45">
        <v>3147.7198644263999</v>
      </c>
      <c r="C35" s="13">
        <f t="shared" si="11"/>
        <v>34624.918508690396</v>
      </c>
      <c r="D35" s="14">
        <f t="shared" si="0"/>
        <v>173.124592543452</v>
      </c>
      <c r="E35" s="15">
        <f t="shared" si="1"/>
        <v>3462.4918508690398</v>
      </c>
      <c r="F35" s="11">
        <v>103.2</v>
      </c>
      <c r="G35" s="15">
        <f t="shared" si="2"/>
        <v>3248.4469000880449</v>
      </c>
      <c r="H35" s="15">
        <f t="shared" si="3"/>
        <v>36573.986648743223</v>
      </c>
      <c r="I35" s="16">
        <v>0.55000000000000004</v>
      </c>
      <c r="J35" s="15">
        <f t="shared" si="4"/>
        <v>16458.29399193445</v>
      </c>
      <c r="K35" s="15">
        <f t="shared" si="5"/>
        <v>753.09197756401613</v>
      </c>
      <c r="L35" s="15">
        <f t="shared" ca="1" si="6"/>
        <v>1445.7564214378713</v>
      </c>
      <c r="M35" s="15">
        <f t="shared" ca="1" si="7"/>
        <v>15765.629548060597</v>
      </c>
      <c r="O35" s="16">
        <f t="shared" si="8"/>
        <v>11.619199999999999</v>
      </c>
      <c r="P35" s="16">
        <f t="shared" ca="1" si="9"/>
        <v>5.0085872399999998</v>
      </c>
      <c r="Q35" s="19">
        <f t="shared" ca="1" si="13"/>
        <v>8.4000000000000005E-2</v>
      </c>
      <c r="R35" s="11">
        <f t="shared" si="10"/>
        <v>11</v>
      </c>
    </row>
    <row r="36" spans="1:18" x14ac:dyDescent="0.2">
      <c r="A36">
        <v>1928</v>
      </c>
      <c r="B36" s="45">
        <v>3198.7198644263999</v>
      </c>
      <c r="C36" s="13">
        <f t="shared" si="11"/>
        <v>35185.918508690396</v>
      </c>
      <c r="D36" s="14">
        <f t="shared" si="0"/>
        <v>175.92959254345197</v>
      </c>
      <c r="E36" s="15">
        <f t="shared" si="1"/>
        <v>3518.5918508690397</v>
      </c>
      <c r="F36" s="11">
        <v>213.2</v>
      </c>
      <c r="G36" s="15">
        <f t="shared" si="2"/>
        <v>6819.6707509570851</v>
      </c>
      <c r="H36" s="15">
        <f t="shared" si="3"/>
        <v>39277.720959264647</v>
      </c>
      <c r="I36" s="16">
        <v>0.55000000000000004</v>
      </c>
      <c r="J36" s="15">
        <f t="shared" si="4"/>
        <v>17674.974431669089</v>
      </c>
      <c r="K36" s="15">
        <f t="shared" si="5"/>
        <v>765.29372756401619</v>
      </c>
      <c r="L36" s="15">
        <f t="shared" ca="1" si="6"/>
        <v>1820.2824829768183</v>
      </c>
      <c r="M36" s="15">
        <f t="shared" ca="1" si="7"/>
        <v>16619.985676256289</v>
      </c>
      <c r="O36" s="16">
        <f t="shared" si="8"/>
        <v>12.279199999999999</v>
      </c>
      <c r="P36" s="16">
        <f t="shared" ca="1" si="9"/>
        <v>5.1958240735897059</v>
      </c>
      <c r="Q36" s="19">
        <f t="shared" ca="1" si="13"/>
        <v>9.8712365094614771E-2</v>
      </c>
      <c r="R36" s="11">
        <f t="shared" si="10"/>
        <v>11</v>
      </c>
    </row>
    <row r="37" spans="1:18" x14ac:dyDescent="0.2">
      <c r="A37">
        <v>1929</v>
      </c>
      <c r="B37" s="45">
        <v>3069.7198644263999</v>
      </c>
      <c r="C37" s="13">
        <f t="shared" si="11"/>
        <v>33766.918508690396</v>
      </c>
      <c r="D37" s="14">
        <f t="shared" si="0"/>
        <v>168.83459254345198</v>
      </c>
      <c r="E37" s="15">
        <f t="shared" si="1"/>
        <v>3376.6918508690396</v>
      </c>
      <c r="F37" s="11">
        <v>174.9</v>
      </c>
      <c r="G37" s="15">
        <f t="shared" si="2"/>
        <v>5368.9400428817735</v>
      </c>
      <c r="H37" s="15">
        <f t="shared" si="3"/>
        <v>36988.282534419457</v>
      </c>
      <c r="I37" s="16">
        <v>0.55000000000000004</v>
      </c>
      <c r="J37" s="15">
        <f t="shared" si="4"/>
        <v>16644.727140488754</v>
      </c>
      <c r="K37" s="15">
        <f t="shared" si="5"/>
        <v>734.4304775640162</v>
      </c>
      <c r="L37" s="15">
        <f t="shared" ca="1" si="6"/>
        <v>2001.286045194209</v>
      </c>
      <c r="M37" s="15">
        <f t="shared" ca="1" si="7"/>
        <v>15377.871572858561</v>
      </c>
      <c r="O37" s="16">
        <f t="shared" si="8"/>
        <v>12.049399999999999</v>
      </c>
      <c r="P37" s="16">
        <f t="shared" ca="1" si="9"/>
        <v>5.0095358052263288</v>
      </c>
      <c r="Q37" s="19">
        <f t="shared" ca="1" si="13"/>
        <v>0.11515437567096772</v>
      </c>
      <c r="R37" s="11">
        <f t="shared" si="10"/>
        <v>10.999999999999998</v>
      </c>
    </row>
    <row r="38" spans="1:18" x14ac:dyDescent="0.2">
      <c r="A38">
        <v>1930</v>
      </c>
      <c r="B38" s="45">
        <v>3077.7198644263999</v>
      </c>
      <c r="C38" s="13">
        <f t="shared" si="11"/>
        <v>33854.918508690396</v>
      </c>
      <c r="D38" s="14">
        <f t="shared" si="0"/>
        <v>169.27459254345197</v>
      </c>
      <c r="E38" s="15">
        <f t="shared" si="1"/>
        <v>3385.4918508690398</v>
      </c>
      <c r="F38" s="11">
        <v>250.8</v>
      </c>
      <c r="G38" s="15">
        <f t="shared" si="2"/>
        <v>7718.9214199814123</v>
      </c>
      <c r="H38" s="15">
        <f t="shared" si="3"/>
        <v>38486.271360679246</v>
      </c>
      <c r="I38" s="16">
        <v>0.55000000000000004</v>
      </c>
      <c r="J38" s="15">
        <f t="shared" si="4"/>
        <v>17318.822112305657</v>
      </c>
      <c r="K38" s="15">
        <f t="shared" si="5"/>
        <v>736.34447756401619</v>
      </c>
      <c r="L38" s="15">
        <f t="shared" ca="1" si="6"/>
        <v>2178.9839715037224</v>
      </c>
      <c r="M38" s="15">
        <f t="shared" ca="1" si="7"/>
        <v>15876.18261836595</v>
      </c>
      <c r="O38" s="16">
        <f t="shared" si="8"/>
        <v>12.504799999999999</v>
      </c>
      <c r="P38" s="16">
        <f t="shared" ca="1" si="9"/>
        <v>5.1584235465578416</v>
      </c>
      <c r="Q38" s="19">
        <f t="shared" ca="1" si="13"/>
        <v>0.12068478906898032</v>
      </c>
      <c r="R38" s="11">
        <f t="shared" si="10"/>
        <v>11</v>
      </c>
    </row>
    <row r="39" spans="1:18" x14ac:dyDescent="0.2">
      <c r="A39">
        <v>1931</v>
      </c>
      <c r="B39" s="45">
        <v>3233.7198644263999</v>
      </c>
      <c r="C39" s="13">
        <f t="shared" si="11"/>
        <v>35570.918508690396</v>
      </c>
      <c r="D39" s="14">
        <f t="shared" si="0"/>
        <v>177.85459254345199</v>
      </c>
      <c r="E39" s="15">
        <f t="shared" si="1"/>
        <v>3557.0918508690397</v>
      </c>
      <c r="F39" s="11">
        <v>229.9</v>
      </c>
      <c r="G39" s="15">
        <f t="shared" si="2"/>
        <v>7434.3219683162934</v>
      </c>
      <c r="H39" s="15">
        <f t="shared" si="3"/>
        <v>40031.51168968017</v>
      </c>
      <c r="I39" s="16">
        <v>0.55000000000000004</v>
      </c>
      <c r="J39" s="15">
        <f t="shared" si="4"/>
        <v>18014.180260356075</v>
      </c>
      <c r="K39" s="15">
        <f t="shared" si="5"/>
        <v>773.66747756401617</v>
      </c>
      <c r="L39" s="15">
        <f t="shared" ca="1" si="6"/>
        <v>2425.8783787660436</v>
      </c>
      <c r="M39" s="15">
        <f t="shared" ca="1" si="7"/>
        <v>16361.969359154049</v>
      </c>
      <c r="O39" s="16">
        <f t="shared" si="8"/>
        <v>12.379399999999999</v>
      </c>
      <c r="P39" s="16">
        <f t="shared" ca="1" si="9"/>
        <v>5.0597980174935007</v>
      </c>
      <c r="Q39" s="19">
        <f t="shared" ca="1" si="13"/>
        <v>0.12911954645394633</v>
      </c>
      <c r="R39" s="11">
        <f t="shared" si="10"/>
        <v>11</v>
      </c>
    </row>
    <row r="40" spans="1:18" x14ac:dyDescent="0.2">
      <c r="A40">
        <v>1932</v>
      </c>
      <c r="B40" s="45">
        <v>3076.7198644263999</v>
      </c>
      <c r="C40" s="20">
        <f>B40*10.5</f>
        <v>32305.5585764772</v>
      </c>
      <c r="D40" s="14">
        <f t="shared" si="0"/>
        <v>161.527792882386</v>
      </c>
      <c r="E40" s="15">
        <f t="shared" si="1"/>
        <v>3230.5558576477201</v>
      </c>
      <c r="F40" s="11">
        <v>255</v>
      </c>
      <c r="G40" s="15">
        <f t="shared" si="2"/>
        <v>7845.63565428732</v>
      </c>
      <c r="H40" s="15">
        <f t="shared" si="3"/>
        <v>37012.939969049592</v>
      </c>
      <c r="I40" s="16">
        <v>0.55000000000000004</v>
      </c>
      <c r="J40" s="15">
        <f t="shared" si="4"/>
        <v>16655.822986072315</v>
      </c>
      <c r="K40" s="15">
        <f t="shared" si="5"/>
        <v>702.64589903837918</v>
      </c>
      <c r="L40" s="15">
        <f t="shared" ca="1" si="6"/>
        <v>1901.5383509978644</v>
      </c>
      <c r="M40" s="15">
        <f t="shared" ca="1" si="7"/>
        <v>15456.930534112831</v>
      </c>
      <c r="O40" s="16">
        <f t="shared" si="8"/>
        <v>12.030000000000001</v>
      </c>
      <c r="P40" s="16">
        <f t="shared" ca="1" si="9"/>
        <v>5.0238342180023281</v>
      </c>
      <c r="Q40" s="19">
        <f t="shared" ref="Q40:Q71" ca="1" si="14">0.12*(1+RAND()*RANDBETWEEN(-1,1)/10)</f>
        <v>0.10954528095671603</v>
      </c>
      <c r="R40" s="11">
        <f t="shared" si="10"/>
        <v>10.5</v>
      </c>
    </row>
    <row r="41" spans="1:18" x14ac:dyDescent="0.2">
      <c r="A41">
        <v>1933</v>
      </c>
      <c r="B41" s="45">
        <v>3118.7198644263999</v>
      </c>
      <c r="C41" s="20">
        <f t="shared" ref="C41:C78" si="15">B41*10.5</f>
        <v>32746.5585764772</v>
      </c>
      <c r="D41" s="14">
        <f t="shared" si="0"/>
        <v>163.73279288238601</v>
      </c>
      <c r="E41" s="15">
        <f t="shared" si="1"/>
        <v>3274.65585764772</v>
      </c>
      <c r="F41" s="11">
        <v>161.80000000000001</v>
      </c>
      <c r="G41" s="15">
        <f t="shared" si="2"/>
        <v>5046.0887406419151</v>
      </c>
      <c r="H41" s="15">
        <f t="shared" si="3"/>
        <v>35774.211820862351</v>
      </c>
      <c r="I41" s="16">
        <v>0.55000000000000004</v>
      </c>
      <c r="J41" s="15">
        <f t="shared" si="4"/>
        <v>16098.395319388057</v>
      </c>
      <c r="K41" s="15">
        <f t="shared" si="5"/>
        <v>712.23764903837912</v>
      </c>
      <c r="L41" s="15">
        <f t="shared" ca="1" si="6"/>
        <v>2216.5620089544404</v>
      </c>
      <c r="M41" s="15">
        <f t="shared" ca="1" si="7"/>
        <v>14594.070959471994</v>
      </c>
      <c r="O41" s="16">
        <f t="shared" si="8"/>
        <v>11.470800000000001</v>
      </c>
      <c r="P41" s="16">
        <f t="shared" ca="1" si="9"/>
        <v>4.679506847004407</v>
      </c>
      <c r="Q41" s="19">
        <f t="shared" ca="1" si="14"/>
        <v>0.13185476199007887</v>
      </c>
      <c r="R41" s="11">
        <f t="shared" si="10"/>
        <v>10.5</v>
      </c>
    </row>
    <row r="42" spans="1:18" x14ac:dyDescent="0.2">
      <c r="A42">
        <v>1934</v>
      </c>
      <c r="B42" s="45">
        <v>3147.7198644263999</v>
      </c>
      <c r="C42" s="20">
        <f t="shared" si="15"/>
        <v>33051.058576477197</v>
      </c>
      <c r="D42" s="14">
        <f t="shared" si="0"/>
        <v>165.25529288238599</v>
      </c>
      <c r="E42" s="15">
        <f t="shared" si="1"/>
        <v>3305.1058576477199</v>
      </c>
      <c r="F42" s="11">
        <v>184.1</v>
      </c>
      <c r="G42" s="15">
        <f t="shared" si="2"/>
        <v>5794.9522704090014</v>
      </c>
      <c r="H42" s="15">
        <f t="shared" si="3"/>
        <v>36528.029938722597</v>
      </c>
      <c r="I42" s="16">
        <v>0.55000000000000004</v>
      </c>
      <c r="J42" s="15">
        <f t="shared" si="4"/>
        <v>16437.613472425168</v>
      </c>
      <c r="K42" s="15">
        <f t="shared" si="5"/>
        <v>718.86052403837914</v>
      </c>
      <c r="L42" s="15">
        <f t="shared" ca="1" si="6"/>
        <v>1900.0072145250613</v>
      </c>
      <c r="M42" s="15">
        <f t="shared" ca="1" si="7"/>
        <v>15256.466781938487</v>
      </c>
      <c r="O42" s="16">
        <f t="shared" si="8"/>
        <v>11.6046</v>
      </c>
      <c r="P42" s="16">
        <f t="shared" ca="1" si="9"/>
        <v>4.846831179088622</v>
      </c>
      <c r="Q42" s="19">
        <f t="shared" ca="1" si="14"/>
        <v>0.11074578697911402</v>
      </c>
      <c r="R42" s="11">
        <f t="shared" si="10"/>
        <v>10.5</v>
      </c>
    </row>
    <row r="43" spans="1:18" x14ac:dyDescent="0.2">
      <c r="A43">
        <v>1935</v>
      </c>
      <c r="B43" s="45">
        <v>3214.7198644263999</v>
      </c>
      <c r="C43" s="20">
        <f t="shared" si="15"/>
        <v>33754.558576477197</v>
      </c>
      <c r="D43" s="14">
        <f t="shared" si="0"/>
        <v>168.772792882386</v>
      </c>
      <c r="E43" s="15">
        <f t="shared" si="1"/>
        <v>3375.4558576477198</v>
      </c>
      <c r="F43" s="11">
        <v>214.8</v>
      </c>
      <c r="G43" s="15">
        <f t="shared" si="2"/>
        <v>6905.2182687879076</v>
      </c>
      <c r="H43" s="15">
        <f t="shared" si="3"/>
        <v>37897.689537749939</v>
      </c>
      <c r="I43" s="16">
        <v>0.55000000000000004</v>
      </c>
      <c r="J43" s="15">
        <f t="shared" si="4"/>
        <v>17053.960291987471</v>
      </c>
      <c r="K43" s="15">
        <f t="shared" si="5"/>
        <v>734.1616490383791</v>
      </c>
      <c r="L43" s="15">
        <f t="shared" ca="1" si="6"/>
        <v>2134.5746329231019</v>
      </c>
      <c r="M43" s="15">
        <f t="shared" ca="1" si="7"/>
        <v>15653.547308102747</v>
      </c>
      <c r="O43" s="16">
        <f t="shared" si="8"/>
        <v>11.788799999999998</v>
      </c>
      <c r="P43" s="16">
        <f t="shared" ca="1" si="9"/>
        <v>4.869334799999999</v>
      </c>
      <c r="Q43" s="19">
        <f t="shared" ca="1" si="14"/>
        <v>0.12</v>
      </c>
      <c r="R43" s="11">
        <f t="shared" si="10"/>
        <v>10.5</v>
      </c>
    </row>
    <row r="44" spans="1:18" x14ac:dyDescent="0.2">
      <c r="A44">
        <v>1936</v>
      </c>
      <c r="B44" s="45">
        <v>3182.7198644263999</v>
      </c>
      <c r="C44" s="20">
        <f t="shared" si="15"/>
        <v>33418.558576477197</v>
      </c>
      <c r="D44" s="14">
        <f t="shared" si="0"/>
        <v>167.09279288238599</v>
      </c>
      <c r="E44" s="15">
        <f t="shared" si="1"/>
        <v>3341.8558576477199</v>
      </c>
      <c r="F44" s="11">
        <v>295.7</v>
      </c>
      <c r="G44" s="15">
        <f t="shared" si="2"/>
        <v>9411.3026391088642</v>
      </c>
      <c r="H44" s="15">
        <f t="shared" si="3"/>
        <v>39065.340159942512</v>
      </c>
      <c r="I44" s="16">
        <v>0.55000000000000004</v>
      </c>
      <c r="J44" s="15">
        <f t="shared" si="4"/>
        <v>17579.403071974128</v>
      </c>
      <c r="K44" s="15">
        <f t="shared" si="5"/>
        <v>726.8536490383791</v>
      </c>
      <c r="L44" s="15">
        <f t="shared" ca="1" si="6"/>
        <v>2216.4583999971273</v>
      </c>
      <c r="M44" s="15">
        <f t="shared" ca="1" si="7"/>
        <v>16089.798321015378</v>
      </c>
      <c r="O44" s="16">
        <f t="shared" si="8"/>
        <v>12.274199999999999</v>
      </c>
      <c r="P44" s="16">
        <f t="shared" ca="1" si="9"/>
        <v>5.0553611396506408</v>
      </c>
      <c r="Q44" s="19">
        <f t="shared" ca="1" si="14"/>
        <v>0.12107654960683502</v>
      </c>
      <c r="R44" s="11">
        <f t="shared" si="10"/>
        <v>10.5</v>
      </c>
    </row>
    <row r="45" spans="1:18" x14ac:dyDescent="0.2">
      <c r="A45">
        <v>1937</v>
      </c>
      <c r="B45" s="45">
        <v>3191.7198644263999</v>
      </c>
      <c r="C45" s="20">
        <f t="shared" si="15"/>
        <v>33513.058576477197</v>
      </c>
      <c r="D45" s="14">
        <f t="shared" si="0"/>
        <v>167.56529288238599</v>
      </c>
      <c r="E45" s="15">
        <f t="shared" si="1"/>
        <v>3351.3058576477197</v>
      </c>
      <c r="F45" s="11">
        <v>310.60000000000002</v>
      </c>
      <c r="G45" s="15">
        <f t="shared" si="2"/>
        <v>9913.4818989083979</v>
      </c>
      <c r="H45" s="15">
        <f t="shared" si="3"/>
        <v>39461.147715822233</v>
      </c>
      <c r="I45" s="16">
        <v>0.55000000000000004</v>
      </c>
      <c r="J45" s="15">
        <f t="shared" si="4"/>
        <v>17757.516472120002</v>
      </c>
      <c r="K45" s="15">
        <f t="shared" si="5"/>
        <v>728.90902403837902</v>
      </c>
      <c r="L45" s="15">
        <f t="shared" ca="1" si="6"/>
        <v>2218.3710595390053</v>
      </c>
      <c r="M45" s="15">
        <f t="shared" ca="1" si="7"/>
        <v>16268.054436619374</v>
      </c>
      <c r="O45" s="16">
        <f t="shared" si="8"/>
        <v>12.363599999999998</v>
      </c>
      <c r="P45" s="16">
        <f t="shared" ca="1" si="9"/>
        <v>5.0969555999999976</v>
      </c>
      <c r="Q45" s="19">
        <f t="shared" ca="1" si="14"/>
        <v>0.12</v>
      </c>
      <c r="R45" s="11">
        <f t="shared" si="10"/>
        <v>10.5</v>
      </c>
    </row>
    <row r="46" spans="1:18" x14ac:dyDescent="0.2">
      <c r="A46">
        <v>1938</v>
      </c>
      <c r="B46" s="45">
        <v>3150.7198644263999</v>
      </c>
      <c r="C46" s="20">
        <f t="shared" si="15"/>
        <v>33082.558576477197</v>
      </c>
      <c r="D46" s="14">
        <f t="shared" si="0"/>
        <v>165.41279288238599</v>
      </c>
      <c r="E46" s="15">
        <f t="shared" si="1"/>
        <v>3308.2558576477199</v>
      </c>
      <c r="F46" s="11">
        <v>162.1</v>
      </c>
      <c r="G46" s="15">
        <f t="shared" si="2"/>
        <v>5107.3169002351942</v>
      </c>
      <c r="H46" s="15">
        <f t="shared" si="3"/>
        <v>36146.94871661831</v>
      </c>
      <c r="I46" s="16">
        <v>0.55000000000000004</v>
      </c>
      <c r="J46" s="15">
        <f t="shared" si="4"/>
        <v>16266.126922478237</v>
      </c>
      <c r="K46" s="15">
        <f t="shared" si="5"/>
        <v>719.54564903837911</v>
      </c>
      <c r="L46" s="15">
        <f t="shared" ca="1" si="6"/>
        <v>2086.426844884229</v>
      </c>
      <c r="M46" s="15">
        <f t="shared" ca="1" si="7"/>
        <v>14899.245726632389</v>
      </c>
      <c r="O46" s="16">
        <f t="shared" si="8"/>
        <v>11.472599999999998</v>
      </c>
      <c r="P46" s="16">
        <f t="shared" ca="1" si="9"/>
        <v>4.7288386044263095</v>
      </c>
      <c r="Q46" s="19">
        <f t="shared" ca="1" si="14"/>
        <v>0.12283451456511479</v>
      </c>
      <c r="R46" s="11">
        <f t="shared" si="10"/>
        <v>10.5</v>
      </c>
    </row>
    <row r="47" spans="1:18" x14ac:dyDescent="0.2">
      <c r="A47">
        <v>1939</v>
      </c>
      <c r="B47" s="45">
        <v>3133.7198644263999</v>
      </c>
      <c r="C47" s="20">
        <f t="shared" si="15"/>
        <v>32904.058576477197</v>
      </c>
      <c r="D47" s="14">
        <f t="shared" si="0"/>
        <v>164.52029288238597</v>
      </c>
      <c r="E47" s="15">
        <f t="shared" si="1"/>
        <v>3290.40585764772</v>
      </c>
      <c r="F47" s="11">
        <v>256.2</v>
      </c>
      <c r="G47" s="15">
        <f t="shared" si="2"/>
        <v>8028.5902926604358</v>
      </c>
      <c r="H47" s="15">
        <f t="shared" si="3"/>
        <v>37721.212752073458</v>
      </c>
      <c r="I47" s="16">
        <v>0.55000000000000004</v>
      </c>
      <c r="J47" s="15">
        <f t="shared" si="4"/>
        <v>16974.545738433055</v>
      </c>
      <c r="K47" s="15">
        <f t="shared" si="5"/>
        <v>715.66327403837909</v>
      </c>
      <c r="L47" s="15">
        <f t="shared" ca="1" si="6"/>
        <v>2207.2982875901953</v>
      </c>
      <c r="M47" s="15">
        <f t="shared" ca="1" si="7"/>
        <v>15482.91072488124</v>
      </c>
      <c r="O47" s="16">
        <f t="shared" si="8"/>
        <v>12.037199999999999</v>
      </c>
      <c r="P47" s="16">
        <f t="shared" ca="1" si="9"/>
        <v>4.9407449914848245</v>
      </c>
      <c r="Q47" s="19">
        <f t="shared" ca="1" si="14"/>
        <v>0.12477513895025608</v>
      </c>
      <c r="R47" s="11">
        <f t="shared" si="10"/>
        <v>10.5</v>
      </c>
    </row>
    <row r="48" spans="1:18" x14ac:dyDescent="0.2">
      <c r="A48">
        <v>1940</v>
      </c>
      <c r="B48" s="21">
        <v>3161.7198644263999</v>
      </c>
      <c r="C48" s="20">
        <f t="shared" si="15"/>
        <v>33198.058576477197</v>
      </c>
      <c r="D48" s="14">
        <f t="shared" si="0"/>
        <v>165.990292882386</v>
      </c>
      <c r="E48" s="15">
        <f t="shared" si="1"/>
        <v>3319.8058576477197</v>
      </c>
      <c r="F48" s="11">
        <v>168.2</v>
      </c>
      <c r="G48" s="15">
        <f t="shared" si="2"/>
        <v>5318.0128119652045</v>
      </c>
      <c r="H48" s="15">
        <f t="shared" si="3"/>
        <v>36388.866263656317</v>
      </c>
      <c r="I48" s="22">
        <v>0.6</v>
      </c>
      <c r="J48" s="15">
        <f t="shared" si="4"/>
        <v>14555.546505462527</v>
      </c>
      <c r="K48" s="15">
        <f t="shared" si="5"/>
        <v>722.05777403837908</v>
      </c>
      <c r="L48" s="15">
        <f t="shared" ca="1" si="6"/>
        <v>1833.3125135401087</v>
      </c>
      <c r="M48" s="15">
        <f t="shared" ca="1" si="7"/>
        <v>13444.291765960799</v>
      </c>
      <c r="O48" s="16">
        <f t="shared" si="8"/>
        <v>11.509199999999998</v>
      </c>
      <c r="P48" s="16">
        <f t="shared" ca="1" si="9"/>
        <v>4.2522083999999998</v>
      </c>
      <c r="Q48" s="19">
        <f t="shared" ca="1" si="14"/>
        <v>0.12</v>
      </c>
      <c r="R48" s="11">
        <f t="shared" si="10"/>
        <v>10.5</v>
      </c>
    </row>
    <row r="49" spans="1:18" x14ac:dyDescent="0.2">
      <c r="A49">
        <v>1941</v>
      </c>
      <c r="B49" s="23">
        <f>B$48+(B$68-B$48)/(A$68-A$48)*(A49-A$48)*10</f>
        <v>3157.9974044264</v>
      </c>
      <c r="C49" s="20">
        <f t="shared" si="15"/>
        <v>33158.9727464772</v>
      </c>
      <c r="D49" s="14">
        <f t="shared" si="0"/>
        <v>165.79486373238601</v>
      </c>
      <c r="E49" s="15">
        <f t="shared" si="1"/>
        <v>3315.8972746477202</v>
      </c>
      <c r="F49" s="11">
        <v>288.2</v>
      </c>
      <c r="G49" s="15">
        <f t="shared" si="2"/>
        <v>9101.3485195568846</v>
      </c>
      <c r="H49" s="15">
        <f t="shared" si="3"/>
        <v>38619.781858211332</v>
      </c>
      <c r="I49" s="22">
        <v>0.6</v>
      </c>
      <c r="J49" s="15">
        <f t="shared" si="4"/>
        <v>15447.912743284534</v>
      </c>
      <c r="K49" s="15">
        <f t="shared" si="5"/>
        <v>721.2076572358792</v>
      </c>
      <c r="L49" s="15">
        <f t="shared" ca="1" si="6"/>
        <v>1781.0734371521401</v>
      </c>
      <c r="M49" s="15">
        <f t="shared" ca="1" si="7"/>
        <v>14388.046963368273</v>
      </c>
      <c r="O49" s="16">
        <f t="shared" si="8"/>
        <v>12.229200000000001</v>
      </c>
      <c r="P49" s="16">
        <f t="shared" ca="1" si="9"/>
        <v>4.5560667476171135</v>
      </c>
      <c r="Q49" s="19">
        <f t="shared" ca="1" si="14"/>
        <v>0.11015277226179943</v>
      </c>
      <c r="R49" s="11">
        <f t="shared" si="10"/>
        <v>10.5</v>
      </c>
    </row>
    <row r="50" spans="1:18" x14ac:dyDescent="0.2">
      <c r="A50">
        <v>1942</v>
      </c>
      <c r="B50" s="23">
        <f t="shared" ref="B50:B67" si="16">B$48+(B$68-B$48)/(A$68-A$48)*(A50-A$48)*10</f>
        <v>3154.2749444264</v>
      </c>
      <c r="C50" s="20">
        <f t="shared" si="15"/>
        <v>33119.886916477197</v>
      </c>
      <c r="D50" s="14">
        <f t="shared" si="0"/>
        <v>165.59943458238598</v>
      </c>
      <c r="E50" s="15">
        <f t="shared" si="1"/>
        <v>3311.9886916477199</v>
      </c>
      <c r="F50" s="11">
        <v>258.10000000000002</v>
      </c>
      <c r="G50" s="15">
        <f t="shared" si="2"/>
        <v>8141.1836315645396</v>
      </c>
      <c r="H50" s="15">
        <f t="shared" si="3"/>
        <v>38004.59709541592</v>
      </c>
      <c r="I50" s="22">
        <v>0.6</v>
      </c>
      <c r="J50" s="15">
        <f t="shared" si="4"/>
        <v>15201.838838166368</v>
      </c>
      <c r="K50" s="15">
        <f t="shared" si="5"/>
        <v>720.35754043337909</v>
      </c>
      <c r="L50" s="15">
        <f t="shared" ca="1" si="6"/>
        <v>1916.1370832044281</v>
      </c>
      <c r="M50" s="15">
        <f t="shared" ca="1" si="7"/>
        <v>14006.059295395318</v>
      </c>
      <c r="O50" s="16">
        <f t="shared" si="8"/>
        <v>12.048599999999999</v>
      </c>
      <c r="P50" s="16">
        <f t="shared" ca="1" si="9"/>
        <v>4.4403419302886098</v>
      </c>
      <c r="Q50" s="19">
        <f t="shared" ca="1" si="14"/>
        <v>0.12034376650320776</v>
      </c>
      <c r="R50" s="11">
        <f t="shared" si="10"/>
        <v>10.499999999999998</v>
      </c>
    </row>
    <row r="51" spans="1:18" x14ac:dyDescent="0.2">
      <c r="A51">
        <v>1943</v>
      </c>
      <c r="B51" s="23">
        <f t="shared" si="16"/>
        <v>3150.5524844264</v>
      </c>
      <c r="C51" s="20">
        <f t="shared" si="15"/>
        <v>33080.8010864772</v>
      </c>
      <c r="D51" s="14">
        <f t="shared" ref="D51:D82" si="17">C51*0.005</f>
        <v>165.40400543238601</v>
      </c>
      <c r="E51" s="15">
        <f t="shared" ref="E51:E82" si="18">C51*0.1</f>
        <v>3308.0801086477204</v>
      </c>
      <c r="F51" s="11">
        <v>139.80000000000001</v>
      </c>
      <c r="G51" s="15">
        <f t="shared" ref="G51:G82" si="19">F51*B51/100</f>
        <v>4404.4723732281072</v>
      </c>
      <c r="H51" s="15">
        <f t="shared" ref="H51:H82" si="20">C51+G51*0.6</f>
        <v>35723.484510414062</v>
      </c>
      <c r="I51" s="22">
        <v>0.6</v>
      </c>
      <c r="J51" s="15">
        <f t="shared" ref="J51:J82" si="21">H51*(1-I51)</f>
        <v>14289.393804165626</v>
      </c>
      <c r="K51" s="15">
        <f t="shared" ref="K51:K82" si="22">D51*0.35+E51*0.2</f>
        <v>719.50742363087932</v>
      </c>
      <c r="L51" s="15">
        <f t="shared" ref="L51:L82" ca="1" si="23">Q51*(J51+K51)</f>
        <v>1847.0078083788751</v>
      </c>
      <c r="M51" s="15">
        <f t="shared" ref="M51:M82" ca="1" si="24">J51+K51-L51</f>
        <v>13161.893419417629</v>
      </c>
      <c r="O51" s="16">
        <f t="shared" ref="O51:O82" si="25">H51/B51</f>
        <v>11.338799999999999</v>
      </c>
      <c r="P51" s="16">
        <f t="shared" ref="P51:P82" ca="1" si="26">M51/B51</f>
        <v>4.1776461380912142</v>
      </c>
      <c r="Q51" s="19">
        <f t="shared" ca="1" si="14"/>
        <v>0.12306082772789617</v>
      </c>
      <c r="R51" s="11">
        <f t="shared" ref="R51:R82" si="27">C51/B51</f>
        <v>10.5</v>
      </c>
    </row>
    <row r="52" spans="1:18" x14ac:dyDescent="0.2">
      <c r="A52">
        <v>1944</v>
      </c>
      <c r="B52" s="23">
        <f t="shared" si="16"/>
        <v>3146.8300244264001</v>
      </c>
      <c r="C52" s="20">
        <f t="shared" si="15"/>
        <v>33041.715256477204</v>
      </c>
      <c r="D52" s="14">
        <f t="shared" si="17"/>
        <v>165.20857628238602</v>
      </c>
      <c r="E52" s="15">
        <f t="shared" si="18"/>
        <v>3304.1715256477205</v>
      </c>
      <c r="F52" s="11">
        <v>122.8</v>
      </c>
      <c r="G52" s="15">
        <f t="shared" si="19"/>
        <v>3864.3072699956192</v>
      </c>
      <c r="H52" s="15">
        <f t="shared" si="20"/>
        <v>35360.299618474579</v>
      </c>
      <c r="I52" s="22">
        <v>0.6</v>
      </c>
      <c r="J52" s="15">
        <f t="shared" si="21"/>
        <v>14144.119847389833</v>
      </c>
      <c r="K52" s="15">
        <f t="shared" si="22"/>
        <v>718.65730682837932</v>
      </c>
      <c r="L52" s="15">
        <f t="shared" ca="1" si="23"/>
        <v>1783.5332585061853</v>
      </c>
      <c r="M52" s="15">
        <f t="shared" ca="1" si="24"/>
        <v>13079.243895712027</v>
      </c>
      <c r="O52" s="16">
        <f t="shared" si="25"/>
        <v>11.236800000000002</v>
      </c>
      <c r="P52" s="16">
        <f t="shared" ca="1" si="26"/>
        <v>4.1563236000000012</v>
      </c>
      <c r="Q52" s="19">
        <f t="shared" ca="1" si="14"/>
        <v>0.12</v>
      </c>
      <c r="R52" s="11">
        <f t="shared" si="27"/>
        <v>10.500000000000002</v>
      </c>
    </row>
    <row r="53" spans="1:18" x14ac:dyDescent="0.2">
      <c r="A53">
        <v>1945</v>
      </c>
      <c r="B53" s="23">
        <f t="shared" si="16"/>
        <v>3143.1075644264001</v>
      </c>
      <c r="C53" s="20">
        <f t="shared" si="15"/>
        <v>33002.6294264772</v>
      </c>
      <c r="D53" s="14">
        <f t="shared" si="17"/>
        <v>165.013147132386</v>
      </c>
      <c r="E53" s="15">
        <f t="shared" si="18"/>
        <v>3300.2629426477201</v>
      </c>
      <c r="F53" s="11">
        <v>176.9</v>
      </c>
      <c r="G53" s="15">
        <f t="shared" si="19"/>
        <v>5560.1572814703022</v>
      </c>
      <c r="H53" s="15">
        <f t="shared" si="20"/>
        <v>36338.723795359379</v>
      </c>
      <c r="I53" s="22">
        <v>0.6</v>
      </c>
      <c r="J53" s="15">
        <f t="shared" si="21"/>
        <v>14535.489518143753</v>
      </c>
      <c r="K53" s="15">
        <f t="shared" si="22"/>
        <v>717.80719002587921</v>
      </c>
      <c r="L53" s="15">
        <f t="shared" ca="1" si="23"/>
        <v>1671.0981726876473</v>
      </c>
      <c r="M53" s="15">
        <f t="shared" ca="1" si="24"/>
        <v>13582.198535481986</v>
      </c>
      <c r="O53" s="16">
        <f t="shared" si="25"/>
        <v>11.561399999999999</v>
      </c>
      <c r="P53" s="16">
        <f t="shared" ca="1" si="26"/>
        <v>4.3212643083567723</v>
      </c>
      <c r="Q53" s="19">
        <f t="shared" ca="1" si="14"/>
        <v>0.10955652438024173</v>
      </c>
      <c r="R53" s="11">
        <f t="shared" si="27"/>
        <v>10.5</v>
      </c>
    </row>
    <row r="54" spans="1:18" x14ac:dyDescent="0.2">
      <c r="A54">
        <v>1946</v>
      </c>
      <c r="B54" s="23">
        <f t="shared" si="16"/>
        <v>3139.3851044264002</v>
      </c>
      <c r="C54" s="20">
        <f t="shared" si="15"/>
        <v>32963.543596477204</v>
      </c>
      <c r="D54" s="14">
        <f t="shared" si="17"/>
        <v>164.81771798238603</v>
      </c>
      <c r="E54" s="15">
        <f t="shared" si="18"/>
        <v>3296.3543596477207</v>
      </c>
      <c r="F54" s="11">
        <v>280.39999999999998</v>
      </c>
      <c r="G54" s="15">
        <f t="shared" si="19"/>
        <v>8802.8358328116246</v>
      </c>
      <c r="H54" s="15">
        <f t="shared" si="20"/>
        <v>38245.245096164181</v>
      </c>
      <c r="I54" s="22">
        <v>0.6</v>
      </c>
      <c r="J54" s="15">
        <f t="shared" si="21"/>
        <v>15298.098038465672</v>
      </c>
      <c r="K54" s="15">
        <f t="shared" si="22"/>
        <v>716.95707322337933</v>
      </c>
      <c r="L54" s="15">
        <f t="shared" ca="1" si="23"/>
        <v>2044.0917693717317</v>
      </c>
      <c r="M54" s="15">
        <f t="shared" ca="1" si="24"/>
        <v>13970.96334231732</v>
      </c>
      <c r="O54" s="16">
        <f t="shared" si="25"/>
        <v>12.182400000000001</v>
      </c>
      <c r="P54" s="16">
        <f t="shared" ca="1" si="26"/>
        <v>4.4502228549848351</v>
      </c>
      <c r="Q54" s="19">
        <f t="shared" ca="1" si="14"/>
        <v>0.12763563753706925</v>
      </c>
      <c r="R54" s="11">
        <f t="shared" si="27"/>
        <v>10.5</v>
      </c>
    </row>
    <row r="55" spans="1:18" x14ac:dyDescent="0.2">
      <c r="A55">
        <v>1947</v>
      </c>
      <c r="B55" s="23">
        <f t="shared" si="16"/>
        <v>3135.6626444264002</v>
      </c>
      <c r="C55" s="20">
        <f t="shared" si="15"/>
        <v>32924.4577664772</v>
      </c>
      <c r="D55" s="14">
        <f t="shared" si="17"/>
        <v>164.622288832386</v>
      </c>
      <c r="E55" s="15">
        <f t="shared" si="18"/>
        <v>3292.4457766477203</v>
      </c>
      <c r="F55" s="11">
        <v>296.89999999999998</v>
      </c>
      <c r="G55" s="15">
        <f t="shared" si="19"/>
        <v>9309.782391301982</v>
      </c>
      <c r="H55" s="15">
        <f t="shared" si="20"/>
        <v>38510.327201258391</v>
      </c>
      <c r="I55" s="22">
        <v>0.6</v>
      </c>
      <c r="J55" s="15">
        <f t="shared" si="21"/>
        <v>15404.130880503357</v>
      </c>
      <c r="K55" s="15">
        <f t="shared" si="22"/>
        <v>716.10695642087921</v>
      </c>
      <c r="L55" s="15">
        <f t="shared" ca="1" si="23"/>
        <v>2073.6496986886077</v>
      </c>
      <c r="M55" s="15">
        <f t="shared" ca="1" si="24"/>
        <v>14046.588138235627</v>
      </c>
      <c r="O55" s="16">
        <f t="shared" si="25"/>
        <v>12.2814</v>
      </c>
      <c r="P55" s="16">
        <f t="shared" ca="1" si="26"/>
        <v>4.4796235217469125</v>
      </c>
      <c r="Q55" s="19">
        <f t="shared" ca="1" si="14"/>
        <v>0.12863642085595078</v>
      </c>
      <c r="R55" s="11">
        <f t="shared" si="27"/>
        <v>10.5</v>
      </c>
    </row>
    <row r="56" spans="1:18" x14ac:dyDescent="0.2">
      <c r="A56">
        <v>1948</v>
      </c>
      <c r="B56" s="23">
        <f t="shared" si="16"/>
        <v>3131.9401844264003</v>
      </c>
      <c r="C56" s="20">
        <f t="shared" si="15"/>
        <v>32885.371936477204</v>
      </c>
      <c r="D56" s="14">
        <f t="shared" si="17"/>
        <v>164.42685968238604</v>
      </c>
      <c r="E56" s="15">
        <f t="shared" si="18"/>
        <v>3288.5371936477204</v>
      </c>
      <c r="F56" s="11">
        <v>158.80000000000001</v>
      </c>
      <c r="G56" s="15">
        <f t="shared" si="19"/>
        <v>4973.5210128691242</v>
      </c>
      <c r="H56" s="15">
        <f t="shared" si="20"/>
        <v>35869.484544198676</v>
      </c>
      <c r="I56" s="22">
        <v>0.6</v>
      </c>
      <c r="J56" s="15">
        <f t="shared" si="21"/>
        <v>14347.793817679471</v>
      </c>
      <c r="K56" s="15">
        <f t="shared" si="22"/>
        <v>715.25683961837922</v>
      </c>
      <c r="L56" s="15">
        <f t="shared" ca="1" si="23"/>
        <v>1769.774748021129</v>
      </c>
      <c r="M56" s="15">
        <f t="shared" ca="1" si="24"/>
        <v>13293.275909276721</v>
      </c>
      <c r="O56" s="16">
        <f t="shared" si="25"/>
        <v>11.4528</v>
      </c>
      <c r="P56" s="16">
        <f t="shared" ca="1" si="26"/>
        <v>4.2444220280379721</v>
      </c>
      <c r="Q56" s="19">
        <f t="shared" ca="1" si="14"/>
        <v>0.11749112369636069</v>
      </c>
      <c r="R56" s="11">
        <f t="shared" si="27"/>
        <v>10.5</v>
      </c>
    </row>
    <row r="57" spans="1:18" x14ac:dyDescent="0.2">
      <c r="A57">
        <v>1949</v>
      </c>
      <c r="B57" s="23">
        <f t="shared" si="16"/>
        <v>3128.2177244264003</v>
      </c>
      <c r="C57" s="20">
        <f t="shared" si="15"/>
        <v>32846.286106477201</v>
      </c>
      <c r="D57" s="14">
        <f t="shared" si="17"/>
        <v>164.23143053238601</v>
      </c>
      <c r="E57" s="15">
        <f t="shared" si="18"/>
        <v>3284.6286106477201</v>
      </c>
      <c r="F57" s="11">
        <v>235.1</v>
      </c>
      <c r="G57" s="15">
        <f t="shared" si="19"/>
        <v>7354.4398701264672</v>
      </c>
      <c r="H57" s="15">
        <f t="shared" si="20"/>
        <v>37258.950028553081</v>
      </c>
      <c r="I57" s="22">
        <v>0.6</v>
      </c>
      <c r="J57" s="15">
        <f t="shared" si="21"/>
        <v>14903.580011421232</v>
      </c>
      <c r="K57" s="15">
        <f t="shared" si="22"/>
        <v>714.40672281587911</v>
      </c>
      <c r="L57" s="15">
        <f t="shared" ca="1" si="23"/>
        <v>1874.1584081084532</v>
      </c>
      <c r="M57" s="15">
        <f t="shared" ca="1" si="24"/>
        <v>13743.828326128658</v>
      </c>
      <c r="O57" s="16">
        <f t="shared" si="25"/>
        <v>11.910599999999999</v>
      </c>
      <c r="P57" s="16">
        <f t="shared" ca="1" si="26"/>
        <v>4.3935011999999993</v>
      </c>
      <c r="Q57" s="19">
        <f t="shared" ca="1" si="14"/>
        <v>0.12</v>
      </c>
      <c r="R57" s="11">
        <f t="shared" si="27"/>
        <v>10.5</v>
      </c>
    </row>
    <row r="58" spans="1:18" x14ac:dyDescent="0.2">
      <c r="A58">
        <v>1950</v>
      </c>
      <c r="B58" s="23">
        <f t="shared" si="16"/>
        <v>3124.4952644264004</v>
      </c>
      <c r="C58" s="20">
        <f t="shared" si="15"/>
        <v>32807.200276477204</v>
      </c>
      <c r="D58" s="14">
        <f t="shared" si="17"/>
        <v>164.03600138238602</v>
      </c>
      <c r="E58" s="15">
        <f t="shared" si="18"/>
        <v>3280.7200276477206</v>
      </c>
      <c r="F58" s="11">
        <v>357.2</v>
      </c>
      <c r="G58" s="15">
        <f t="shared" si="19"/>
        <v>11160.697084531103</v>
      </c>
      <c r="H58" s="15">
        <f t="shared" si="20"/>
        <v>39503.618527195868</v>
      </c>
      <c r="I58" s="22">
        <v>0.6</v>
      </c>
      <c r="J58" s="15">
        <f t="shared" si="21"/>
        <v>15801.447410878347</v>
      </c>
      <c r="K58" s="15">
        <f t="shared" si="22"/>
        <v>713.55660601337934</v>
      </c>
      <c r="L58" s="15">
        <f t="shared" ca="1" si="23"/>
        <v>1797.5709560509204</v>
      </c>
      <c r="M58" s="15">
        <f t="shared" ca="1" si="24"/>
        <v>14717.433060840805</v>
      </c>
      <c r="O58" s="16">
        <f t="shared" si="25"/>
        <v>12.6432</v>
      </c>
      <c r="P58" s="16">
        <f t="shared" ca="1" si="26"/>
        <v>4.7103393717393436</v>
      </c>
      <c r="Q58" s="19">
        <f t="shared" ca="1" si="14"/>
        <v>0.10884471806439437</v>
      </c>
      <c r="R58" s="11">
        <f t="shared" si="27"/>
        <v>10.5</v>
      </c>
    </row>
    <row r="59" spans="1:18" x14ac:dyDescent="0.2">
      <c r="A59">
        <v>1951</v>
      </c>
      <c r="B59" s="23">
        <f t="shared" si="16"/>
        <v>3120.7728044264004</v>
      </c>
      <c r="C59" s="20">
        <f t="shared" si="15"/>
        <v>32768.114446477208</v>
      </c>
      <c r="D59" s="14">
        <f t="shared" si="17"/>
        <v>163.84057223238605</v>
      </c>
      <c r="E59" s="15">
        <f t="shared" si="18"/>
        <v>3276.8114446477211</v>
      </c>
      <c r="F59" s="11">
        <v>266.10000000000002</v>
      </c>
      <c r="G59" s="15">
        <f t="shared" si="19"/>
        <v>8304.3764325786524</v>
      </c>
      <c r="H59" s="15">
        <f t="shared" si="20"/>
        <v>37750.740306024396</v>
      </c>
      <c r="I59" s="22">
        <v>0.6</v>
      </c>
      <c r="J59" s="15">
        <f t="shared" si="21"/>
        <v>15100.29612240976</v>
      </c>
      <c r="K59" s="15">
        <f t="shared" si="22"/>
        <v>712.70648921087945</v>
      </c>
      <c r="L59" s="15">
        <f t="shared" ca="1" si="23"/>
        <v>1897.5603133944767</v>
      </c>
      <c r="M59" s="15">
        <f t="shared" ca="1" si="24"/>
        <v>13915.442298226162</v>
      </c>
      <c r="O59" s="16">
        <f t="shared" si="25"/>
        <v>12.0966</v>
      </c>
      <c r="P59" s="16">
        <f t="shared" ca="1" si="26"/>
        <v>4.4589732000000009</v>
      </c>
      <c r="Q59" s="19">
        <f t="shared" ca="1" si="14"/>
        <v>0.12</v>
      </c>
      <c r="R59" s="11">
        <f t="shared" si="27"/>
        <v>10.500000000000002</v>
      </c>
    </row>
    <row r="60" spans="1:18" x14ac:dyDescent="0.2">
      <c r="A60">
        <v>1952</v>
      </c>
      <c r="B60" s="23">
        <f t="shared" si="16"/>
        <v>3117.0503444264004</v>
      </c>
      <c r="C60" s="20">
        <f t="shared" si="15"/>
        <v>32729.028616477204</v>
      </c>
      <c r="D60" s="14">
        <f t="shared" si="17"/>
        <v>163.64514308238603</v>
      </c>
      <c r="E60" s="15">
        <f t="shared" si="18"/>
        <v>3272.9028616477208</v>
      </c>
      <c r="F60" s="11">
        <v>267.2</v>
      </c>
      <c r="G60" s="15">
        <f t="shared" si="19"/>
        <v>8328.7585203073413</v>
      </c>
      <c r="H60" s="15">
        <f t="shared" si="20"/>
        <v>37726.283728661612</v>
      </c>
      <c r="I60" s="22">
        <v>0.6</v>
      </c>
      <c r="J60" s="15">
        <f t="shared" si="21"/>
        <v>15090.513491464646</v>
      </c>
      <c r="K60" s="15">
        <f t="shared" si="22"/>
        <v>711.85637240837934</v>
      </c>
      <c r="L60" s="15">
        <f t="shared" ca="1" si="23"/>
        <v>1829.5879672482718</v>
      </c>
      <c r="M60" s="15">
        <f t="shared" ca="1" si="24"/>
        <v>13972.781896624754</v>
      </c>
      <c r="O60" s="16">
        <f t="shared" si="25"/>
        <v>12.103200000000001</v>
      </c>
      <c r="P60" s="16">
        <f t="shared" ca="1" si="26"/>
        <v>4.482693685589485</v>
      </c>
      <c r="Q60" s="19">
        <f t="shared" ca="1" si="14"/>
        <v>0.11577934088424477</v>
      </c>
      <c r="R60" s="11">
        <f t="shared" si="27"/>
        <v>10.5</v>
      </c>
    </row>
    <row r="61" spans="1:18" x14ac:dyDescent="0.2">
      <c r="A61">
        <v>1953</v>
      </c>
      <c r="B61" s="23">
        <f t="shared" si="16"/>
        <v>3113.3278844264005</v>
      </c>
      <c r="C61" s="20">
        <f t="shared" si="15"/>
        <v>32689.942786477204</v>
      </c>
      <c r="D61" s="14">
        <f t="shared" si="17"/>
        <v>163.44971393238603</v>
      </c>
      <c r="E61" s="15">
        <f t="shared" si="18"/>
        <v>3268.9942786477204</v>
      </c>
      <c r="F61" s="11">
        <v>223.6</v>
      </c>
      <c r="G61" s="15">
        <f t="shared" si="19"/>
        <v>6961.4011495774312</v>
      </c>
      <c r="H61" s="15">
        <f t="shared" si="20"/>
        <v>36866.78347622366</v>
      </c>
      <c r="I61" s="22">
        <v>0.6</v>
      </c>
      <c r="J61" s="15">
        <f t="shared" si="21"/>
        <v>14746.713390489465</v>
      </c>
      <c r="K61" s="15">
        <f t="shared" si="22"/>
        <v>711.00625560587923</v>
      </c>
      <c r="L61" s="15">
        <f t="shared" ca="1" si="23"/>
        <v>1744.849071725678</v>
      </c>
      <c r="M61" s="15">
        <f t="shared" ca="1" si="24"/>
        <v>13712.870574369668</v>
      </c>
      <c r="O61" s="16">
        <f t="shared" si="25"/>
        <v>11.841599999999998</v>
      </c>
      <c r="P61" s="16">
        <f t="shared" ca="1" si="26"/>
        <v>4.4045699917970982</v>
      </c>
      <c r="Q61" s="19">
        <f t="shared" ca="1" si="14"/>
        <v>0.1128788147070859</v>
      </c>
      <c r="R61" s="11">
        <f t="shared" si="27"/>
        <v>10.5</v>
      </c>
    </row>
    <row r="62" spans="1:18" x14ac:dyDescent="0.2">
      <c r="A62">
        <v>1954</v>
      </c>
      <c r="B62" s="23">
        <f t="shared" si="16"/>
        <v>3109.6054244264005</v>
      </c>
      <c r="C62" s="20">
        <f t="shared" si="15"/>
        <v>32650.856956477204</v>
      </c>
      <c r="D62" s="14">
        <f t="shared" si="17"/>
        <v>163.25428478238604</v>
      </c>
      <c r="E62" s="15">
        <f t="shared" si="18"/>
        <v>3265.0856956477205</v>
      </c>
      <c r="F62" s="11">
        <v>312.8</v>
      </c>
      <c r="G62" s="15">
        <f t="shared" si="19"/>
        <v>9726.8457676057806</v>
      </c>
      <c r="H62" s="15">
        <f t="shared" si="20"/>
        <v>38486.964417040675</v>
      </c>
      <c r="I62" s="22">
        <v>0.6</v>
      </c>
      <c r="J62" s="15">
        <f t="shared" si="21"/>
        <v>15394.785766816271</v>
      </c>
      <c r="K62" s="15">
        <f t="shared" si="22"/>
        <v>710.15613880337924</v>
      </c>
      <c r="L62" s="15">
        <f t="shared" ca="1" si="23"/>
        <v>1932.5930286743578</v>
      </c>
      <c r="M62" s="15">
        <f t="shared" ca="1" si="24"/>
        <v>14172.348876945292</v>
      </c>
      <c r="O62" s="16">
        <f t="shared" si="25"/>
        <v>12.376800000000001</v>
      </c>
      <c r="P62" s="16">
        <f t="shared" ca="1" si="26"/>
        <v>4.5576036000000002</v>
      </c>
      <c r="Q62" s="19">
        <f t="shared" ca="1" si="14"/>
        <v>0.12</v>
      </c>
      <c r="R62" s="11">
        <f t="shared" si="27"/>
        <v>10.5</v>
      </c>
    </row>
    <row r="63" spans="1:18" x14ac:dyDescent="0.2">
      <c r="A63">
        <v>1955</v>
      </c>
      <c r="B63" s="23">
        <f t="shared" si="16"/>
        <v>3105.8829644264006</v>
      </c>
      <c r="C63" s="20">
        <f t="shared" si="15"/>
        <v>32611.771126477208</v>
      </c>
      <c r="D63" s="14">
        <f t="shared" si="17"/>
        <v>163.05885563238604</v>
      </c>
      <c r="E63" s="15">
        <f t="shared" si="18"/>
        <v>3261.1771126477211</v>
      </c>
      <c r="F63" s="11">
        <v>288.8</v>
      </c>
      <c r="G63" s="15">
        <f t="shared" si="19"/>
        <v>8969.7900012634454</v>
      </c>
      <c r="H63" s="15">
        <f t="shared" si="20"/>
        <v>37993.645127235272</v>
      </c>
      <c r="I63" s="22">
        <v>0.6</v>
      </c>
      <c r="J63" s="15">
        <f t="shared" si="21"/>
        <v>15197.458050894109</v>
      </c>
      <c r="K63" s="15">
        <f t="shared" si="22"/>
        <v>709.30602200087935</v>
      </c>
      <c r="L63" s="15">
        <f t="shared" ca="1" si="23"/>
        <v>1842.5802948854964</v>
      </c>
      <c r="M63" s="15">
        <f t="shared" ca="1" si="24"/>
        <v>14064.183778009492</v>
      </c>
      <c r="O63" s="16">
        <f t="shared" si="25"/>
        <v>12.232799999999999</v>
      </c>
      <c r="P63" s="16">
        <f t="shared" ca="1" si="26"/>
        <v>4.528240097613236</v>
      </c>
      <c r="Q63" s="19">
        <f t="shared" ca="1" si="14"/>
        <v>0.11583627483513381</v>
      </c>
      <c r="R63" s="11">
        <f t="shared" si="27"/>
        <v>10.5</v>
      </c>
    </row>
    <row r="64" spans="1:18" x14ac:dyDescent="0.2">
      <c r="A64">
        <v>1956</v>
      </c>
      <c r="B64" s="23">
        <f t="shared" si="16"/>
        <v>3102.1605044264006</v>
      </c>
      <c r="C64" s="20">
        <f t="shared" si="15"/>
        <v>32572.685296477208</v>
      </c>
      <c r="D64" s="14">
        <f t="shared" si="17"/>
        <v>162.86342648238605</v>
      </c>
      <c r="E64" s="15">
        <f t="shared" si="18"/>
        <v>3257.2685296477212</v>
      </c>
      <c r="F64" s="11">
        <v>359.9</v>
      </c>
      <c r="G64" s="15">
        <f t="shared" si="19"/>
        <v>11164.675655430616</v>
      </c>
      <c r="H64" s="15">
        <f t="shared" si="20"/>
        <v>39271.490689735576</v>
      </c>
      <c r="I64" s="22">
        <v>0.6</v>
      </c>
      <c r="J64" s="15">
        <f t="shared" si="21"/>
        <v>15708.596275894231</v>
      </c>
      <c r="K64" s="15">
        <f t="shared" si="22"/>
        <v>708.45590519837947</v>
      </c>
      <c r="L64" s="15">
        <f t="shared" ca="1" si="23"/>
        <v>2045.7970262277372</v>
      </c>
      <c r="M64" s="15">
        <f t="shared" ca="1" si="24"/>
        <v>14371.255154864873</v>
      </c>
      <c r="O64" s="16">
        <f t="shared" si="25"/>
        <v>12.6594</v>
      </c>
      <c r="P64" s="16">
        <f t="shared" ca="1" si="26"/>
        <v>4.6326600878190742</v>
      </c>
      <c r="Q64" s="19">
        <f t="shared" ca="1" si="14"/>
        <v>0.12461415141165631</v>
      </c>
      <c r="R64" s="11">
        <f t="shared" si="27"/>
        <v>10.5</v>
      </c>
    </row>
    <row r="65" spans="1:18" x14ac:dyDescent="0.2">
      <c r="A65">
        <v>1957</v>
      </c>
      <c r="B65" s="23">
        <f t="shared" si="16"/>
        <v>3098.4380444264007</v>
      </c>
      <c r="C65" s="20">
        <f t="shared" si="15"/>
        <v>32533.599466477208</v>
      </c>
      <c r="D65" s="14">
        <f t="shared" si="17"/>
        <v>162.66799733238605</v>
      </c>
      <c r="E65" s="15">
        <f t="shared" si="18"/>
        <v>3253.3599466477208</v>
      </c>
      <c r="F65" s="11">
        <v>175</v>
      </c>
      <c r="G65" s="15">
        <f t="shared" si="19"/>
        <v>5422.2665777462007</v>
      </c>
      <c r="H65" s="15">
        <f t="shared" si="20"/>
        <v>35786.959413124925</v>
      </c>
      <c r="I65" s="22">
        <v>0.6</v>
      </c>
      <c r="J65" s="15">
        <f t="shared" si="21"/>
        <v>14314.783765249971</v>
      </c>
      <c r="K65" s="15">
        <f t="shared" si="22"/>
        <v>707.60578839587936</v>
      </c>
      <c r="L65" s="15">
        <f t="shared" ca="1" si="23"/>
        <v>1802.6867464375021</v>
      </c>
      <c r="M65" s="15">
        <f t="shared" ca="1" si="24"/>
        <v>13219.702807208349</v>
      </c>
      <c r="O65" s="16">
        <f t="shared" si="25"/>
        <v>11.549999999999999</v>
      </c>
      <c r="P65" s="16">
        <f t="shared" ca="1" si="26"/>
        <v>4.2665699999999998</v>
      </c>
      <c r="Q65" s="19">
        <f t="shared" ca="1" si="14"/>
        <v>0.12</v>
      </c>
      <c r="R65" s="11">
        <f t="shared" si="27"/>
        <v>10.5</v>
      </c>
    </row>
    <row r="66" spans="1:18" x14ac:dyDescent="0.2">
      <c r="A66">
        <v>1958</v>
      </c>
      <c r="B66" s="23">
        <f t="shared" si="16"/>
        <v>3094.7155844264007</v>
      </c>
      <c r="C66" s="20">
        <f t="shared" si="15"/>
        <v>32494.513636477208</v>
      </c>
      <c r="D66" s="14">
        <f t="shared" si="17"/>
        <v>162.47256818238606</v>
      </c>
      <c r="E66" s="15">
        <f t="shared" si="18"/>
        <v>3249.4513636477209</v>
      </c>
      <c r="F66" s="11">
        <v>240.7</v>
      </c>
      <c r="G66" s="15">
        <f t="shared" si="19"/>
        <v>7448.9804117143458</v>
      </c>
      <c r="H66" s="15">
        <f t="shared" si="20"/>
        <v>36963.901883505816</v>
      </c>
      <c r="I66" s="22">
        <v>0.6</v>
      </c>
      <c r="J66" s="15">
        <f t="shared" si="21"/>
        <v>14785.560753402327</v>
      </c>
      <c r="K66" s="15">
        <f t="shared" si="22"/>
        <v>706.75567159337936</v>
      </c>
      <c r="L66" s="15">
        <f t="shared" ca="1" si="23"/>
        <v>1859.0779709994847</v>
      </c>
      <c r="M66" s="15">
        <f t="shared" ca="1" si="24"/>
        <v>13633.238453996222</v>
      </c>
      <c r="O66" s="16">
        <f t="shared" si="25"/>
        <v>11.9442</v>
      </c>
      <c r="P66" s="16">
        <f t="shared" ca="1" si="26"/>
        <v>4.4053284000000001</v>
      </c>
      <c r="Q66" s="19">
        <f t="shared" ca="1" si="14"/>
        <v>0.12</v>
      </c>
      <c r="R66" s="11">
        <f t="shared" si="27"/>
        <v>10.5</v>
      </c>
    </row>
    <row r="67" spans="1:18" x14ac:dyDescent="0.2">
      <c r="A67">
        <v>1959</v>
      </c>
      <c r="B67" s="23">
        <f t="shared" si="16"/>
        <v>3090.9931244264008</v>
      </c>
      <c r="C67" s="20">
        <f t="shared" si="15"/>
        <v>32455.427806477208</v>
      </c>
      <c r="D67" s="14">
        <f t="shared" si="17"/>
        <v>162.27713903238603</v>
      </c>
      <c r="E67" s="15">
        <f t="shared" si="18"/>
        <v>3245.542780647721</v>
      </c>
      <c r="F67" s="11">
        <v>168.8</v>
      </c>
      <c r="G67" s="15">
        <f t="shared" si="19"/>
        <v>5217.5963940317652</v>
      </c>
      <c r="H67" s="15">
        <f t="shared" si="20"/>
        <v>35585.985642896267</v>
      </c>
      <c r="I67" s="22">
        <v>0.6</v>
      </c>
      <c r="J67" s="15">
        <f t="shared" si="21"/>
        <v>14234.394257158507</v>
      </c>
      <c r="K67" s="15">
        <f t="shared" si="22"/>
        <v>705.90555479087936</v>
      </c>
      <c r="L67" s="15">
        <f t="shared" ca="1" si="23"/>
        <v>1970.3839618893983</v>
      </c>
      <c r="M67" s="15">
        <f t="shared" ca="1" si="24"/>
        <v>12969.915850059988</v>
      </c>
      <c r="O67" s="16">
        <f t="shared" si="25"/>
        <v>11.5128</v>
      </c>
      <c r="P67" s="16">
        <f t="shared" ca="1" si="26"/>
        <v>4.1960351666802334</v>
      </c>
      <c r="Q67" s="19">
        <f t="shared" ca="1" si="14"/>
        <v>0.13188383008977286</v>
      </c>
      <c r="R67" s="11">
        <f t="shared" si="27"/>
        <v>10.5</v>
      </c>
    </row>
    <row r="68" spans="1:18" x14ac:dyDescent="0.2">
      <c r="A68">
        <v>1960</v>
      </c>
      <c r="B68" s="21">
        <v>3154.2749444264</v>
      </c>
      <c r="C68" s="20">
        <f t="shared" si="15"/>
        <v>33119.886916477197</v>
      </c>
      <c r="D68" s="14">
        <f t="shared" si="17"/>
        <v>165.59943458238598</v>
      </c>
      <c r="E68" s="15">
        <f t="shared" si="18"/>
        <v>3311.9886916477199</v>
      </c>
      <c r="F68" s="11">
        <v>312</v>
      </c>
      <c r="G68" s="15">
        <f t="shared" si="19"/>
        <v>9841.3378266103682</v>
      </c>
      <c r="H68" s="15">
        <f t="shared" si="20"/>
        <v>39024.689612443421</v>
      </c>
      <c r="I68" s="22">
        <v>0.65</v>
      </c>
      <c r="J68" s="15">
        <f t="shared" si="21"/>
        <v>13658.641364355197</v>
      </c>
      <c r="K68" s="15">
        <f t="shared" si="22"/>
        <v>720.35754043337909</v>
      </c>
      <c r="L68" s="15">
        <f t="shared" ca="1" si="23"/>
        <v>1568.6045930530386</v>
      </c>
      <c r="M68" s="15">
        <f t="shared" ca="1" si="24"/>
        <v>12810.394311735537</v>
      </c>
      <c r="O68" s="16">
        <f t="shared" si="25"/>
        <v>12.372</v>
      </c>
      <c r="P68" s="16">
        <f t="shared" ca="1" si="26"/>
        <v>4.0612801792600512</v>
      </c>
      <c r="Q68" s="19">
        <f t="shared" ca="1" si="14"/>
        <v>0.1090899723575786</v>
      </c>
      <c r="R68" s="11">
        <f t="shared" si="27"/>
        <v>10.499999999999998</v>
      </c>
    </row>
    <row r="69" spans="1:18" x14ac:dyDescent="0.2">
      <c r="A69">
        <v>1961</v>
      </c>
      <c r="B69" s="24">
        <f>B$68+(B$78-B$68)/(A$78-A$68)*(A69-A$68)</f>
        <v>3169.6799374264001</v>
      </c>
      <c r="C69" s="20">
        <f t="shared" si="15"/>
        <v>33281.6393429772</v>
      </c>
      <c r="D69" s="14">
        <f t="shared" si="17"/>
        <v>166.408196714886</v>
      </c>
      <c r="E69" s="15">
        <f t="shared" si="18"/>
        <v>3328.1639342977201</v>
      </c>
      <c r="F69" s="11">
        <v>292.5</v>
      </c>
      <c r="G69" s="15">
        <f t="shared" si="19"/>
        <v>9271.3138169722206</v>
      </c>
      <c r="H69" s="15">
        <f t="shared" si="20"/>
        <v>38844.427633160529</v>
      </c>
      <c r="I69" s="22">
        <v>0.65</v>
      </c>
      <c r="J69" s="15">
        <f t="shared" si="21"/>
        <v>13595.549671606184</v>
      </c>
      <c r="K69" s="15">
        <f t="shared" si="22"/>
        <v>723.87565570975414</v>
      </c>
      <c r="L69" s="15">
        <f t="shared" ca="1" si="23"/>
        <v>1639.8351592507531</v>
      </c>
      <c r="M69" s="15">
        <f t="shared" ca="1" si="24"/>
        <v>12679.590168065186</v>
      </c>
      <c r="O69" s="16">
        <f t="shared" si="25"/>
        <v>12.254999999999999</v>
      </c>
      <c r="P69" s="16">
        <f t="shared" ca="1" si="26"/>
        <v>4.0002746076502262</v>
      </c>
      <c r="Q69" s="19">
        <f t="shared" ca="1" si="14"/>
        <v>0.11451822414427346</v>
      </c>
      <c r="R69" s="11">
        <f t="shared" si="27"/>
        <v>10.5</v>
      </c>
    </row>
    <row r="70" spans="1:18" x14ac:dyDescent="0.2">
      <c r="A70">
        <v>1962</v>
      </c>
      <c r="B70" s="24">
        <f t="shared" ref="B70:B77" si="28">B$68+(B$78-B$68)/(A$78-A$68)*(A70-A$68)</f>
        <v>3185.0849304264002</v>
      </c>
      <c r="C70" s="20">
        <f t="shared" si="15"/>
        <v>33443.391769477203</v>
      </c>
      <c r="D70" s="14">
        <f t="shared" si="17"/>
        <v>167.21695884738602</v>
      </c>
      <c r="E70" s="15">
        <f t="shared" si="18"/>
        <v>3344.3391769477203</v>
      </c>
      <c r="F70" s="11">
        <v>154.30000000000001</v>
      </c>
      <c r="G70" s="15">
        <f t="shared" si="19"/>
        <v>4914.5860476479356</v>
      </c>
      <c r="H70" s="15">
        <f t="shared" si="20"/>
        <v>36392.143398065964</v>
      </c>
      <c r="I70" s="22">
        <v>0.65</v>
      </c>
      <c r="J70" s="15">
        <f t="shared" si="21"/>
        <v>12737.250189323087</v>
      </c>
      <c r="K70" s="15">
        <f t="shared" si="22"/>
        <v>727.3937709861292</v>
      </c>
      <c r="L70" s="15">
        <f t="shared" ca="1" si="23"/>
        <v>1615.7572752371059</v>
      </c>
      <c r="M70" s="15">
        <f t="shared" ca="1" si="24"/>
        <v>11848.886685072112</v>
      </c>
      <c r="O70" s="16">
        <f t="shared" si="25"/>
        <v>11.425800000000001</v>
      </c>
      <c r="P70" s="16">
        <f t="shared" ca="1" si="26"/>
        <v>3.7201164000000002</v>
      </c>
      <c r="Q70" s="19">
        <f t="shared" ca="1" si="14"/>
        <v>0.12</v>
      </c>
      <c r="R70" s="11">
        <f t="shared" si="27"/>
        <v>10.5</v>
      </c>
    </row>
    <row r="71" spans="1:18" x14ac:dyDescent="0.2">
      <c r="A71">
        <v>1963</v>
      </c>
      <c r="B71" s="24">
        <f t="shared" si="28"/>
        <v>3200.4899234263999</v>
      </c>
      <c r="C71" s="20">
        <f t="shared" si="15"/>
        <v>33605.144195977198</v>
      </c>
      <c r="D71" s="14">
        <f t="shared" si="17"/>
        <v>168.02572097988599</v>
      </c>
      <c r="E71" s="15">
        <f t="shared" si="18"/>
        <v>3360.51441959772</v>
      </c>
      <c r="F71" s="11">
        <v>358.5</v>
      </c>
      <c r="G71" s="15">
        <f t="shared" si="19"/>
        <v>11473.756375483643</v>
      </c>
      <c r="H71" s="15">
        <f t="shared" si="20"/>
        <v>40489.398021267385</v>
      </c>
      <c r="I71" s="22">
        <v>0.65</v>
      </c>
      <c r="J71" s="15">
        <f t="shared" si="21"/>
        <v>14171.289307443583</v>
      </c>
      <c r="K71" s="15">
        <f t="shared" si="22"/>
        <v>730.91188626250414</v>
      </c>
      <c r="L71" s="15">
        <f t="shared" ca="1" si="23"/>
        <v>1966.6255323117955</v>
      </c>
      <c r="M71" s="15">
        <f t="shared" ca="1" si="24"/>
        <v>12935.575661394292</v>
      </c>
      <c r="O71" s="16">
        <f t="shared" si="25"/>
        <v>12.651</v>
      </c>
      <c r="P71" s="16">
        <f t="shared" ca="1" si="26"/>
        <v>4.0417485981476382</v>
      </c>
      <c r="Q71" s="19">
        <f t="shared" ca="1" si="14"/>
        <v>0.13196879486115082</v>
      </c>
      <c r="R71" s="11">
        <f t="shared" si="27"/>
        <v>10.5</v>
      </c>
    </row>
    <row r="72" spans="1:18" x14ac:dyDescent="0.2">
      <c r="A72">
        <v>1964</v>
      </c>
      <c r="B72" s="24">
        <f t="shared" si="28"/>
        <v>3215.8949164264</v>
      </c>
      <c r="C72" s="20">
        <f t="shared" si="15"/>
        <v>33766.896622477201</v>
      </c>
      <c r="D72" s="14">
        <f t="shared" si="17"/>
        <v>168.83448311238601</v>
      </c>
      <c r="E72" s="15">
        <f t="shared" si="18"/>
        <v>3376.6896622477202</v>
      </c>
      <c r="F72" s="11">
        <v>308.89999999999998</v>
      </c>
      <c r="G72" s="15">
        <f t="shared" si="19"/>
        <v>9933.8993968411487</v>
      </c>
      <c r="H72" s="15">
        <f t="shared" si="20"/>
        <v>39727.236260581893</v>
      </c>
      <c r="I72" s="22">
        <v>0.65</v>
      </c>
      <c r="J72" s="15">
        <f t="shared" si="21"/>
        <v>13904.532691203662</v>
      </c>
      <c r="K72" s="15">
        <f t="shared" si="22"/>
        <v>734.4300015388792</v>
      </c>
      <c r="L72" s="15">
        <f t="shared" ca="1" si="23"/>
        <v>1899.1288856351346</v>
      </c>
      <c r="M72" s="15">
        <f t="shared" ca="1" si="24"/>
        <v>12739.833807107407</v>
      </c>
      <c r="O72" s="16">
        <f t="shared" si="25"/>
        <v>12.353400000000001</v>
      </c>
      <c r="P72" s="16">
        <f t="shared" ca="1" si="26"/>
        <v>3.9615205528121846</v>
      </c>
      <c r="Q72" s="19">
        <f t="shared" ref="Q72:Q106" ca="1" si="29">0.12*(1+RAND()*RANDBETWEEN(-1,1)/10)</f>
        <v>0.1297311104274248</v>
      </c>
      <c r="R72" s="11">
        <f t="shared" si="27"/>
        <v>10.5</v>
      </c>
    </row>
    <row r="73" spans="1:18" x14ac:dyDescent="0.2">
      <c r="A73">
        <v>1965</v>
      </c>
      <c r="B73" s="24">
        <f t="shared" si="28"/>
        <v>3231.2999094264001</v>
      </c>
      <c r="C73" s="20">
        <f t="shared" si="15"/>
        <v>33928.649048977204</v>
      </c>
      <c r="D73" s="14">
        <f t="shared" si="17"/>
        <v>169.64324524488603</v>
      </c>
      <c r="E73" s="15">
        <f t="shared" si="18"/>
        <v>3392.8649048977204</v>
      </c>
      <c r="F73" s="11">
        <v>188.7</v>
      </c>
      <c r="G73" s="15">
        <f t="shared" si="19"/>
        <v>6097.4629290876164</v>
      </c>
      <c r="H73" s="15">
        <f t="shared" si="20"/>
        <v>37587.126806429776</v>
      </c>
      <c r="I73" s="22">
        <v>0.65</v>
      </c>
      <c r="J73" s="15">
        <f t="shared" si="21"/>
        <v>13155.494382250421</v>
      </c>
      <c r="K73" s="15">
        <f t="shared" si="22"/>
        <v>737.94811681525425</v>
      </c>
      <c r="L73" s="15">
        <f t="shared" ca="1" si="23"/>
        <v>1718.5743707852059</v>
      </c>
      <c r="M73" s="15">
        <f t="shared" ca="1" si="24"/>
        <v>12174.86812828047</v>
      </c>
      <c r="O73" s="16">
        <f t="shared" si="25"/>
        <v>11.632200000000001</v>
      </c>
      <c r="P73" s="16">
        <f t="shared" ca="1" si="26"/>
        <v>3.7677926746334345</v>
      </c>
      <c r="Q73" s="19">
        <f t="shared" ca="1" si="29"/>
        <v>0.12369679947218114</v>
      </c>
      <c r="R73" s="11">
        <f t="shared" si="27"/>
        <v>10.500000000000002</v>
      </c>
    </row>
    <row r="74" spans="1:18" x14ac:dyDescent="0.2">
      <c r="A74">
        <v>1966</v>
      </c>
      <c r="B74" s="24">
        <f t="shared" si="28"/>
        <v>3246.7049024264002</v>
      </c>
      <c r="C74" s="20">
        <f t="shared" si="15"/>
        <v>34090.4014754772</v>
      </c>
      <c r="D74" s="14">
        <f t="shared" si="17"/>
        <v>170.452007377386</v>
      </c>
      <c r="E74" s="15">
        <f t="shared" si="18"/>
        <v>3409.0401475477202</v>
      </c>
      <c r="F74" s="11">
        <v>223.9</v>
      </c>
      <c r="G74" s="15">
        <f t="shared" si="19"/>
        <v>7269.3722765327102</v>
      </c>
      <c r="H74" s="15">
        <f t="shared" si="20"/>
        <v>38452.024841396822</v>
      </c>
      <c r="I74" s="22">
        <v>0.65</v>
      </c>
      <c r="J74" s="15">
        <f t="shared" si="21"/>
        <v>13458.208694488887</v>
      </c>
      <c r="K74" s="15">
        <f t="shared" si="22"/>
        <v>741.46623209162919</v>
      </c>
      <c r="L74" s="15">
        <f t="shared" ca="1" si="23"/>
        <v>1558.8799364199851</v>
      </c>
      <c r="M74" s="15">
        <f t="shared" ca="1" si="24"/>
        <v>12640.79499016053</v>
      </c>
      <c r="O74" s="16">
        <f t="shared" si="25"/>
        <v>11.843399999999999</v>
      </c>
      <c r="P74" s="16">
        <f t="shared" ca="1" si="26"/>
        <v>3.8934228302404472</v>
      </c>
      <c r="Q74" s="19">
        <f t="shared" ca="1" si="29"/>
        <v>0.1097827904145821</v>
      </c>
      <c r="R74" s="11">
        <f t="shared" si="27"/>
        <v>10.5</v>
      </c>
    </row>
    <row r="75" spans="1:18" x14ac:dyDescent="0.2">
      <c r="A75">
        <v>1967</v>
      </c>
      <c r="B75" s="24">
        <f t="shared" si="28"/>
        <v>3262.1098954264003</v>
      </c>
      <c r="C75" s="20">
        <f t="shared" si="15"/>
        <v>34252.153901977203</v>
      </c>
      <c r="D75" s="14">
        <f t="shared" si="17"/>
        <v>171.26076950988602</v>
      </c>
      <c r="E75" s="15">
        <f t="shared" si="18"/>
        <v>3425.2153901977204</v>
      </c>
      <c r="F75" s="11">
        <v>111.8</v>
      </c>
      <c r="G75" s="15">
        <f t="shared" si="19"/>
        <v>3647.0388630867155</v>
      </c>
      <c r="H75" s="15">
        <f t="shared" si="20"/>
        <v>36440.377219829228</v>
      </c>
      <c r="I75" s="22">
        <v>0.65</v>
      </c>
      <c r="J75" s="15">
        <f t="shared" si="21"/>
        <v>12754.132026940229</v>
      </c>
      <c r="K75" s="15">
        <f t="shared" si="22"/>
        <v>744.98434736800414</v>
      </c>
      <c r="L75" s="15">
        <f t="shared" ca="1" si="23"/>
        <v>1694.3451105175875</v>
      </c>
      <c r="M75" s="15">
        <f t="shared" ca="1" si="24"/>
        <v>11804.771263790646</v>
      </c>
      <c r="O75" s="16">
        <f t="shared" si="25"/>
        <v>11.170799999999998</v>
      </c>
      <c r="P75" s="16">
        <f t="shared" ca="1" si="26"/>
        <v>3.6187533964877687</v>
      </c>
      <c r="Q75" s="19">
        <f t="shared" ca="1" si="29"/>
        <v>0.12551526066863875</v>
      </c>
      <c r="R75" s="11">
        <f t="shared" si="27"/>
        <v>10.5</v>
      </c>
    </row>
    <row r="76" spans="1:18" x14ac:dyDescent="0.2">
      <c r="A76">
        <v>1968</v>
      </c>
      <c r="B76" s="24">
        <f t="shared" si="28"/>
        <v>3277.5148884263999</v>
      </c>
      <c r="C76" s="20">
        <f t="shared" si="15"/>
        <v>34413.906328477198</v>
      </c>
      <c r="D76" s="14">
        <f t="shared" si="17"/>
        <v>172.06953164238598</v>
      </c>
      <c r="E76" s="15">
        <f t="shared" si="18"/>
        <v>3441.3906328477201</v>
      </c>
      <c r="F76" s="11">
        <v>247</v>
      </c>
      <c r="G76" s="15">
        <f t="shared" si="19"/>
        <v>8095.4617744132074</v>
      </c>
      <c r="H76" s="15">
        <f t="shared" si="20"/>
        <v>39271.183393125124</v>
      </c>
      <c r="I76" s="22">
        <v>0.65</v>
      </c>
      <c r="J76" s="15">
        <f t="shared" si="21"/>
        <v>13744.914187593793</v>
      </c>
      <c r="K76" s="15">
        <f t="shared" si="22"/>
        <v>748.50246264437908</v>
      </c>
      <c r="L76" s="15">
        <f t="shared" ca="1" si="23"/>
        <v>1672.1508017807089</v>
      </c>
      <c r="M76" s="15">
        <f t="shared" ca="1" si="24"/>
        <v>12821.265848457464</v>
      </c>
      <c r="O76" s="16">
        <f t="shared" si="25"/>
        <v>11.981999999999999</v>
      </c>
      <c r="P76" s="16">
        <f t="shared" ca="1" si="26"/>
        <v>3.9118863788329605</v>
      </c>
      <c r="Q76" s="19">
        <f t="shared" ca="1" si="29"/>
        <v>0.11537312713308565</v>
      </c>
      <c r="R76" s="11">
        <f t="shared" si="27"/>
        <v>10.5</v>
      </c>
    </row>
    <row r="77" spans="1:18" x14ac:dyDescent="0.2">
      <c r="A77">
        <v>1969</v>
      </c>
      <c r="B77" s="24">
        <f t="shared" si="28"/>
        <v>3292.9198814264</v>
      </c>
      <c r="C77" s="20">
        <f t="shared" si="15"/>
        <v>34575.658754977201</v>
      </c>
      <c r="D77" s="14">
        <f t="shared" si="17"/>
        <v>172.878293774886</v>
      </c>
      <c r="E77" s="15">
        <f t="shared" si="18"/>
        <v>3457.5658754977203</v>
      </c>
      <c r="F77" s="11">
        <v>270.5</v>
      </c>
      <c r="G77" s="15">
        <f t="shared" si="19"/>
        <v>8907.3482792584127</v>
      </c>
      <c r="H77" s="15">
        <f t="shared" si="20"/>
        <v>39920.067722532251</v>
      </c>
      <c r="I77" s="22">
        <v>0.65</v>
      </c>
      <c r="J77" s="15">
        <f t="shared" si="21"/>
        <v>13972.023702886287</v>
      </c>
      <c r="K77" s="15">
        <f t="shared" si="22"/>
        <v>752.02057792075425</v>
      </c>
      <c r="L77" s="15">
        <f t="shared" ca="1" si="23"/>
        <v>1789.4886227735565</v>
      </c>
      <c r="M77" s="15">
        <f t="shared" ca="1" si="24"/>
        <v>12934.555658033483</v>
      </c>
      <c r="O77" s="16">
        <f t="shared" si="25"/>
        <v>12.123000000000001</v>
      </c>
      <c r="P77" s="16">
        <f t="shared" ca="1" si="26"/>
        <v>3.9279897852937129</v>
      </c>
      <c r="Q77" s="19">
        <f t="shared" ca="1" si="29"/>
        <v>0.12153512911572641</v>
      </c>
      <c r="R77" s="11">
        <f t="shared" si="27"/>
        <v>10.5</v>
      </c>
    </row>
    <row r="78" spans="1:18" x14ac:dyDescent="0.2">
      <c r="A78">
        <v>1970</v>
      </c>
      <c r="B78" s="21">
        <v>3308.3248744264001</v>
      </c>
      <c r="C78" s="20">
        <f t="shared" si="15"/>
        <v>34737.411181477204</v>
      </c>
      <c r="D78" s="14">
        <f t="shared" si="17"/>
        <v>173.68705590738602</v>
      </c>
      <c r="E78" s="15">
        <f t="shared" si="18"/>
        <v>3473.7411181477205</v>
      </c>
      <c r="F78" s="11">
        <v>241.5</v>
      </c>
      <c r="G78" s="15">
        <f t="shared" si="19"/>
        <v>7989.6045717397565</v>
      </c>
      <c r="H78" s="15">
        <f t="shared" si="20"/>
        <v>39531.173924521056</v>
      </c>
      <c r="I78" s="22">
        <v>0.65</v>
      </c>
      <c r="J78" s="15">
        <f t="shared" si="21"/>
        <v>13835.910873582368</v>
      </c>
      <c r="K78" s="15">
        <f t="shared" si="22"/>
        <v>755.53869319712919</v>
      </c>
      <c r="L78" s="15">
        <f t="shared" ca="1" si="23"/>
        <v>1875.833272216297</v>
      </c>
      <c r="M78" s="15">
        <f t="shared" ca="1" si="24"/>
        <v>12715.6162945632</v>
      </c>
      <c r="O78" s="16">
        <f t="shared" si="25"/>
        <v>11.949</v>
      </c>
      <c r="P78" s="16">
        <f t="shared" ca="1" si="26"/>
        <v>3.8435210498388082</v>
      </c>
      <c r="Q78" s="19">
        <f t="shared" ca="1" si="29"/>
        <v>0.12855701989245988</v>
      </c>
      <c r="R78" s="11">
        <f t="shared" si="27"/>
        <v>10.5</v>
      </c>
    </row>
    <row r="79" spans="1:18" x14ac:dyDescent="0.2">
      <c r="A79">
        <v>1971</v>
      </c>
      <c r="B79" s="20">
        <f>B$78+(B$103-B$78)/(A$103-A$78)*(A79-A$78)</f>
        <v>3328.191879449344</v>
      </c>
      <c r="C79" s="25">
        <f>B79*9.5</f>
        <v>31617.822854768769</v>
      </c>
      <c r="D79" s="14">
        <f t="shared" si="17"/>
        <v>158.08911427384385</v>
      </c>
      <c r="E79" s="15">
        <f t="shared" si="18"/>
        <v>3161.782285476877</v>
      </c>
      <c r="F79" s="11">
        <v>185.6</v>
      </c>
      <c r="G79" s="15">
        <f t="shared" si="19"/>
        <v>6177.1241282579831</v>
      </c>
      <c r="H79" s="15">
        <f t="shared" si="20"/>
        <v>35324.097331723562</v>
      </c>
      <c r="I79" s="22">
        <v>0.65</v>
      </c>
      <c r="J79" s="15">
        <f t="shared" si="21"/>
        <v>12363.434066103246</v>
      </c>
      <c r="K79" s="15">
        <f t="shared" si="22"/>
        <v>687.6876470912207</v>
      </c>
      <c r="L79" s="15">
        <f t="shared" ca="1" si="23"/>
        <v>1681.2310732072472</v>
      </c>
      <c r="M79" s="15">
        <f t="shared" ca="1" si="24"/>
        <v>11369.890639987219</v>
      </c>
      <c r="O79" s="16">
        <f t="shared" si="25"/>
        <v>10.613600000000002</v>
      </c>
      <c r="P79" s="16">
        <f t="shared" ca="1" si="26"/>
        <v>3.4162365187515542</v>
      </c>
      <c r="Q79" s="19">
        <f t="shared" ca="1" si="29"/>
        <v>0.12881889466309632</v>
      </c>
      <c r="R79" s="11">
        <f t="shared" si="27"/>
        <v>9.5</v>
      </c>
    </row>
    <row r="80" spans="1:18" x14ac:dyDescent="0.2">
      <c r="A80">
        <v>1972</v>
      </c>
      <c r="B80" s="20">
        <f t="shared" ref="B80:B102" si="30">B$78+(B$103-B$78)/(A$103-A$78)*(A80-A$78)</f>
        <v>3348.0588844722879</v>
      </c>
      <c r="C80" s="25">
        <f t="shared" ref="C80:C102" si="31">B80*9.5</f>
        <v>31806.559402486735</v>
      </c>
      <c r="D80" s="14">
        <f t="shared" si="17"/>
        <v>159.03279701243369</v>
      </c>
      <c r="E80" s="15">
        <f t="shared" si="18"/>
        <v>3180.6559402486737</v>
      </c>
      <c r="F80" s="11">
        <v>175.5</v>
      </c>
      <c r="G80" s="15">
        <f t="shared" si="19"/>
        <v>5875.8433422488652</v>
      </c>
      <c r="H80" s="15">
        <f t="shared" si="20"/>
        <v>35332.065407836053</v>
      </c>
      <c r="I80" s="22">
        <v>0.65</v>
      </c>
      <c r="J80" s="15">
        <f t="shared" si="21"/>
        <v>12366.222892742619</v>
      </c>
      <c r="K80" s="15">
        <f t="shared" si="22"/>
        <v>691.79266700408652</v>
      </c>
      <c r="L80" s="15">
        <f t="shared" ca="1" si="23"/>
        <v>1573.1282147323891</v>
      </c>
      <c r="M80" s="15">
        <f t="shared" ca="1" si="24"/>
        <v>11484.887345014316</v>
      </c>
      <c r="O80" s="16">
        <f t="shared" si="25"/>
        <v>10.552999999999999</v>
      </c>
      <c r="P80" s="16">
        <f t="shared" ca="1" si="26"/>
        <v>3.4303122320456243</v>
      </c>
      <c r="Q80" s="19">
        <f t="shared" ca="1" si="29"/>
        <v>0.12047222700375645</v>
      </c>
      <c r="R80" s="11">
        <f t="shared" si="27"/>
        <v>9.5</v>
      </c>
    </row>
    <row r="81" spans="1:18" x14ac:dyDescent="0.2">
      <c r="A81">
        <v>1973</v>
      </c>
      <c r="B81" s="20">
        <f t="shared" si="30"/>
        <v>3367.9258894952322</v>
      </c>
      <c r="C81" s="25">
        <f t="shared" si="31"/>
        <v>31995.295950204705</v>
      </c>
      <c r="D81" s="14">
        <f t="shared" si="17"/>
        <v>159.97647975102353</v>
      </c>
      <c r="E81" s="15">
        <f t="shared" si="18"/>
        <v>3199.5295950204709</v>
      </c>
      <c r="F81" s="11">
        <v>512.9</v>
      </c>
      <c r="G81" s="15">
        <f t="shared" si="19"/>
        <v>17274.091887221046</v>
      </c>
      <c r="H81" s="15">
        <f t="shared" si="20"/>
        <v>42359.751082537332</v>
      </c>
      <c r="I81" s="22">
        <v>0.65</v>
      </c>
      <c r="J81" s="15">
        <f t="shared" si="21"/>
        <v>14825.912878888064</v>
      </c>
      <c r="K81" s="15">
        <f t="shared" si="22"/>
        <v>695.89768691695247</v>
      </c>
      <c r="L81" s="15">
        <f t="shared" ca="1" si="23"/>
        <v>1980.2824493799289</v>
      </c>
      <c r="M81" s="15">
        <f t="shared" ca="1" si="24"/>
        <v>13541.528116425088</v>
      </c>
      <c r="O81" s="16">
        <f t="shared" si="25"/>
        <v>12.577399999999999</v>
      </c>
      <c r="P81" s="16">
        <f t="shared" ca="1" si="26"/>
        <v>4.0207322134557488</v>
      </c>
      <c r="Q81" s="19">
        <f t="shared" ca="1" si="29"/>
        <v>0.12758063506731274</v>
      </c>
      <c r="R81" s="11">
        <f t="shared" si="27"/>
        <v>9.5</v>
      </c>
    </row>
    <row r="82" spans="1:18" x14ac:dyDescent="0.2">
      <c r="A82">
        <v>1974</v>
      </c>
      <c r="B82" s="20">
        <f t="shared" si="30"/>
        <v>3387.7928945181761</v>
      </c>
      <c r="C82" s="25">
        <f t="shared" si="31"/>
        <v>32184.032497922672</v>
      </c>
      <c r="D82" s="14">
        <f t="shared" si="17"/>
        <v>160.92016248961338</v>
      </c>
      <c r="E82" s="15">
        <f t="shared" si="18"/>
        <v>3218.4032497922672</v>
      </c>
      <c r="F82" s="11">
        <v>506.1</v>
      </c>
      <c r="G82" s="15">
        <f t="shared" si="19"/>
        <v>17145.61983915649</v>
      </c>
      <c r="H82" s="15">
        <f t="shared" si="20"/>
        <v>42471.404401416563</v>
      </c>
      <c r="I82" s="22">
        <v>0.65</v>
      </c>
      <c r="J82" s="15">
        <f t="shared" si="21"/>
        <v>14864.991540495796</v>
      </c>
      <c r="K82" s="15">
        <f t="shared" si="22"/>
        <v>700.00270682981818</v>
      </c>
      <c r="L82" s="15">
        <f t="shared" ca="1" si="23"/>
        <v>2033.6371079529615</v>
      </c>
      <c r="M82" s="15">
        <f t="shared" ca="1" si="24"/>
        <v>13531.357139372652</v>
      </c>
      <c r="O82" s="16">
        <f t="shared" si="25"/>
        <v>12.536599999999998</v>
      </c>
      <c r="P82" s="16">
        <f t="shared" ca="1" si="26"/>
        <v>3.9941512249074864</v>
      </c>
      <c r="Q82" s="19">
        <f t="shared" ca="1" si="29"/>
        <v>0.13065453643212122</v>
      </c>
      <c r="R82" s="11">
        <f t="shared" si="27"/>
        <v>9.5</v>
      </c>
    </row>
    <row r="83" spans="1:18" x14ac:dyDescent="0.2">
      <c r="A83">
        <v>1975</v>
      </c>
      <c r="B83" s="20">
        <f t="shared" si="30"/>
        <v>3407.65989954112</v>
      </c>
      <c r="C83" s="25">
        <f t="shared" si="31"/>
        <v>32372.769045640642</v>
      </c>
      <c r="D83" s="14">
        <f t="shared" ref="D83:D108" si="32">C83*0.005</f>
        <v>161.86384522820322</v>
      </c>
      <c r="E83" s="15">
        <f t="shared" ref="E83:E108" si="33">C83*0.1</f>
        <v>3237.2769045640644</v>
      </c>
      <c r="F83" s="11">
        <v>257.7</v>
      </c>
      <c r="G83" s="15">
        <f t="shared" ref="G83:G114" si="34">F83*B83/100</f>
        <v>8781.5395611174663</v>
      </c>
      <c r="H83" s="15">
        <f t="shared" ref="H83:H114" si="35">C83+G83*0.6</f>
        <v>37641.692782311118</v>
      </c>
      <c r="I83" s="22">
        <v>0.65</v>
      </c>
      <c r="J83" s="15">
        <f t="shared" ref="J83:J114" si="36">H83*(1-I83)</f>
        <v>13174.592473808891</v>
      </c>
      <c r="K83" s="15">
        <f t="shared" ref="K83:K114" si="37">D83*0.35+E83*0.2</f>
        <v>704.10772674268401</v>
      </c>
      <c r="L83" s="15">
        <f t="shared" ref="L83:L114" ca="1" si="38">Q83*(J83+K83)</f>
        <v>1659.5328645190227</v>
      </c>
      <c r="M83" s="15">
        <f t="shared" ref="M83:M114" ca="1" si="39">J83+K83-L83</f>
        <v>12219.167336032553</v>
      </c>
      <c r="O83" s="16">
        <f t="shared" ref="O83:O114" si="40">H83/B83</f>
        <v>11.046199999999999</v>
      </c>
      <c r="P83" s="16">
        <f t="shared" ref="P83:P114" ca="1" si="41">M83/B83</f>
        <v>3.585794268283053</v>
      </c>
      <c r="Q83" s="19">
        <f t="shared" ca="1" si="29"/>
        <v>0.11957408406682556</v>
      </c>
      <c r="R83" s="11">
        <f t="shared" ref="R83:R114" si="42">C83/B83</f>
        <v>9.5</v>
      </c>
    </row>
    <row r="84" spans="1:18" x14ac:dyDescent="0.2">
      <c r="A84">
        <v>1976</v>
      </c>
      <c r="B84" s="20">
        <f t="shared" si="30"/>
        <v>3427.5269045640639</v>
      </c>
      <c r="C84" s="25">
        <f t="shared" si="31"/>
        <v>32561.505593358608</v>
      </c>
      <c r="D84" s="26">
        <f t="shared" si="32"/>
        <v>162.80752796679303</v>
      </c>
      <c r="E84" s="27">
        <f t="shared" si="33"/>
        <v>3256.1505593358611</v>
      </c>
      <c r="F84" s="11">
        <v>218.8</v>
      </c>
      <c r="G84" s="15">
        <f t="shared" si="34"/>
        <v>7499.4288671861714</v>
      </c>
      <c r="H84" s="15">
        <f t="shared" si="35"/>
        <v>37061.162913670312</v>
      </c>
      <c r="I84" s="22">
        <v>0.65</v>
      </c>
      <c r="J84" s="15">
        <f t="shared" si="36"/>
        <v>12971.407019784609</v>
      </c>
      <c r="K84" s="15">
        <f t="shared" si="37"/>
        <v>708.21274665554984</v>
      </c>
      <c r="L84" s="15">
        <f t="shared" ca="1" si="38"/>
        <v>1548.2771631479197</v>
      </c>
      <c r="M84" s="15">
        <f t="shared" ca="1" si="39"/>
        <v>12131.34260329224</v>
      </c>
      <c r="O84" s="16">
        <f t="shared" si="40"/>
        <v>10.812800000000001</v>
      </c>
      <c r="P84" s="16">
        <f t="shared" ca="1" si="41"/>
        <v>3.5393865434398935</v>
      </c>
      <c r="Q84" s="19">
        <f t="shared" ca="1" si="29"/>
        <v>0.11318130105825501</v>
      </c>
      <c r="R84" s="11">
        <f t="shared" si="42"/>
        <v>9.5</v>
      </c>
    </row>
    <row r="85" spans="1:18" x14ac:dyDescent="0.2">
      <c r="A85">
        <v>1977</v>
      </c>
      <c r="B85" s="20">
        <f t="shared" si="30"/>
        <v>3447.3939095870082</v>
      </c>
      <c r="C85" s="25">
        <f t="shared" si="31"/>
        <v>32750.242141076578</v>
      </c>
      <c r="D85" s="26">
        <f t="shared" si="32"/>
        <v>163.7512107053829</v>
      </c>
      <c r="E85" s="27">
        <f t="shared" si="33"/>
        <v>3275.0242141076578</v>
      </c>
      <c r="F85" s="11">
        <v>150.6</v>
      </c>
      <c r="G85" s="15">
        <f t="shared" si="34"/>
        <v>5191.775227838034</v>
      </c>
      <c r="H85" s="15">
        <f t="shared" si="35"/>
        <v>35865.3072777794</v>
      </c>
      <c r="I85" s="22">
        <v>0.65</v>
      </c>
      <c r="J85" s="15">
        <f t="shared" si="36"/>
        <v>12552.857547222789</v>
      </c>
      <c r="K85" s="15">
        <f t="shared" si="37"/>
        <v>712.31776656841566</v>
      </c>
      <c r="L85" s="15">
        <f t="shared" ca="1" si="38"/>
        <v>1679.1203260940058</v>
      </c>
      <c r="M85" s="15">
        <f t="shared" ca="1" si="39"/>
        <v>11586.0549876972</v>
      </c>
      <c r="O85" s="16">
        <f t="shared" si="40"/>
        <v>10.403600000000001</v>
      </c>
      <c r="P85" s="16">
        <f t="shared" ca="1" si="41"/>
        <v>3.3608155295155084</v>
      </c>
      <c r="Q85" s="19">
        <f t="shared" ca="1" si="29"/>
        <v>0.12658108817817884</v>
      </c>
      <c r="R85" s="11">
        <f t="shared" si="42"/>
        <v>9.5</v>
      </c>
    </row>
    <row r="86" spans="1:18" x14ac:dyDescent="0.2">
      <c r="A86">
        <v>1978</v>
      </c>
      <c r="B86" s="20">
        <f t="shared" si="30"/>
        <v>3467.2609146099521</v>
      </c>
      <c r="C86" s="25">
        <f t="shared" si="31"/>
        <v>32938.978688794545</v>
      </c>
      <c r="D86" s="26">
        <f t="shared" si="32"/>
        <v>164.69489344397272</v>
      </c>
      <c r="E86" s="27">
        <f t="shared" si="33"/>
        <v>3293.8978688794546</v>
      </c>
      <c r="F86" s="11">
        <v>227.6</v>
      </c>
      <c r="G86" s="15">
        <f t="shared" si="34"/>
        <v>7891.4858416522502</v>
      </c>
      <c r="H86" s="15">
        <f t="shared" si="35"/>
        <v>37673.870193785893</v>
      </c>
      <c r="I86" s="22">
        <v>0.65</v>
      </c>
      <c r="J86" s="15">
        <f t="shared" si="36"/>
        <v>13185.854567825061</v>
      </c>
      <c r="K86" s="15">
        <f t="shared" si="37"/>
        <v>716.42278648128138</v>
      </c>
      <c r="L86" s="15">
        <f t="shared" ca="1" si="38"/>
        <v>1668.2732825167611</v>
      </c>
      <c r="M86" s="15">
        <f t="shared" ca="1" si="39"/>
        <v>12234.004071789583</v>
      </c>
      <c r="O86" s="16">
        <f t="shared" si="40"/>
        <v>10.865599999999999</v>
      </c>
      <c r="P86" s="16">
        <f t="shared" ca="1" si="41"/>
        <v>3.5284347999999999</v>
      </c>
      <c r="Q86" s="19">
        <f t="shared" ca="1" si="29"/>
        <v>0.12</v>
      </c>
      <c r="R86" s="11">
        <f t="shared" si="42"/>
        <v>9.5</v>
      </c>
    </row>
    <row r="87" spans="1:18" x14ac:dyDescent="0.2">
      <c r="A87">
        <v>1979</v>
      </c>
      <c r="B87" s="20">
        <f t="shared" si="30"/>
        <v>3487.127919632896</v>
      </c>
      <c r="C87" s="25">
        <f t="shared" si="31"/>
        <v>33127.715236512515</v>
      </c>
      <c r="D87" s="26">
        <f t="shared" si="32"/>
        <v>165.63857618256259</v>
      </c>
      <c r="E87" s="27">
        <f t="shared" si="33"/>
        <v>3312.7715236512518</v>
      </c>
      <c r="F87" s="11">
        <v>355.3</v>
      </c>
      <c r="G87" s="15">
        <f t="shared" si="34"/>
        <v>12389.765498455679</v>
      </c>
      <c r="H87" s="15">
        <f t="shared" si="35"/>
        <v>40561.574535585925</v>
      </c>
      <c r="I87" s="22">
        <v>0.65</v>
      </c>
      <c r="J87" s="15">
        <f t="shared" si="36"/>
        <v>14196.551087455073</v>
      </c>
      <c r="K87" s="15">
        <f t="shared" si="37"/>
        <v>720.52780639414721</v>
      </c>
      <c r="L87" s="15">
        <f t="shared" ca="1" si="38"/>
        <v>1951.0198743599572</v>
      </c>
      <c r="M87" s="15">
        <f t="shared" ca="1" si="39"/>
        <v>12966.059019489263</v>
      </c>
      <c r="O87" s="16">
        <f t="shared" si="40"/>
        <v>11.631800000000002</v>
      </c>
      <c r="P87" s="16">
        <f t="shared" ca="1" si="41"/>
        <v>3.7182630859306856</v>
      </c>
      <c r="Q87" s="19">
        <f t="shared" ca="1" si="29"/>
        <v>0.13079101399432994</v>
      </c>
      <c r="R87" s="11">
        <f t="shared" si="42"/>
        <v>9.5</v>
      </c>
    </row>
    <row r="88" spans="1:18" x14ac:dyDescent="0.2">
      <c r="A88">
        <v>1980</v>
      </c>
      <c r="B88" s="20">
        <f t="shared" si="30"/>
        <v>3506.9949246558399</v>
      </c>
      <c r="C88" s="25">
        <f t="shared" si="31"/>
        <v>33316.451784230478</v>
      </c>
      <c r="D88" s="26">
        <f t="shared" si="32"/>
        <v>166.5822589211524</v>
      </c>
      <c r="E88" s="27">
        <f t="shared" si="33"/>
        <v>3331.645178423048</v>
      </c>
      <c r="F88" s="11">
        <v>218.6</v>
      </c>
      <c r="G88" s="15">
        <f t="shared" si="34"/>
        <v>7666.2909052976665</v>
      </c>
      <c r="H88" s="15">
        <f t="shared" si="35"/>
        <v>37916.22632740908</v>
      </c>
      <c r="I88" s="22">
        <v>0.65</v>
      </c>
      <c r="J88" s="15">
        <f t="shared" si="36"/>
        <v>13270.679214593178</v>
      </c>
      <c r="K88" s="15">
        <f t="shared" si="37"/>
        <v>724.63282630701292</v>
      </c>
      <c r="L88" s="15">
        <f t="shared" ca="1" si="38"/>
        <v>1743.6758560874848</v>
      </c>
      <c r="M88" s="15">
        <f t="shared" ca="1" si="39"/>
        <v>12251.636184812707</v>
      </c>
      <c r="O88" s="16">
        <f t="shared" si="40"/>
        <v>10.8116</v>
      </c>
      <c r="P88" s="16">
        <f t="shared" ca="1" si="41"/>
        <v>3.4934855761204231</v>
      </c>
      <c r="Q88" s="19">
        <f t="shared" ca="1" si="29"/>
        <v>0.12458999492056556</v>
      </c>
      <c r="R88" s="11">
        <f t="shared" si="42"/>
        <v>9.5</v>
      </c>
    </row>
    <row r="89" spans="1:18" x14ac:dyDescent="0.2">
      <c r="A89">
        <v>1981</v>
      </c>
      <c r="B89" s="20">
        <f t="shared" si="30"/>
        <v>3526.8619296787842</v>
      </c>
      <c r="C89" s="25">
        <f t="shared" si="31"/>
        <v>33505.188331948448</v>
      </c>
      <c r="D89" s="26">
        <f t="shared" si="32"/>
        <v>167.52594165974224</v>
      </c>
      <c r="E89" s="27">
        <f t="shared" si="33"/>
        <v>3350.5188331948448</v>
      </c>
      <c r="F89" s="11">
        <v>235.9</v>
      </c>
      <c r="G89" s="15">
        <f t="shared" si="34"/>
        <v>8319.8672921122525</v>
      </c>
      <c r="H89" s="15">
        <f t="shared" si="35"/>
        <v>38497.108707215797</v>
      </c>
      <c r="I89" s="22">
        <v>0.65</v>
      </c>
      <c r="J89" s="15">
        <f t="shared" si="36"/>
        <v>13473.988047525529</v>
      </c>
      <c r="K89" s="15">
        <f t="shared" si="37"/>
        <v>728.73784621987875</v>
      </c>
      <c r="L89" s="15">
        <f t="shared" ca="1" si="38"/>
        <v>1658.124712716042</v>
      </c>
      <c r="M89" s="15">
        <f t="shared" ca="1" si="39"/>
        <v>12544.601181029366</v>
      </c>
      <c r="O89" s="16">
        <f t="shared" si="40"/>
        <v>10.915399999999998</v>
      </c>
      <c r="P89" s="16">
        <f t="shared" ca="1" si="41"/>
        <v>3.5568733426918953</v>
      </c>
      <c r="Q89" s="19">
        <f t="shared" ca="1" si="29"/>
        <v>0.11674693471668326</v>
      </c>
      <c r="R89" s="11">
        <f t="shared" si="42"/>
        <v>9.5</v>
      </c>
    </row>
    <row r="90" spans="1:18" x14ac:dyDescent="0.2">
      <c r="A90">
        <v>1982</v>
      </c>
      <c r="B90" s="20">
        <f t="shared" si="30"/>
        <v>3546.7289347017281</v>
      </c>
      <c r="C90" s="25">
        <f t="shared" si="31"/>
        <v>33693.924879666418</v>
      </c>
      <c r="D90" s="26">
        <f t="shared" si="32"/>
        <v>168.46962439833209</v>
      </c>
      <c r="E90" s="27">
        <f t="shared" si="33"/>
        <v>3369.392487966642</v>
      </c>
      <c r="F90" s="11">
        <v>89.6</v>
      </c>
      <c r="G90" s="15">
        <f t="shared" si="34"/>
        <v>3177.869125492748</v>
      </c>
      <c r="H90" s="15">
        <f t="shared" si="35"/>
        <v>35600.646354962068</v>
      </c>
      <c r="I90" s="22">
        <v>0.65</v>
      </c>
      <c r="J90" s="15">
        <f t="shared" si="36"/>
        <v>12460.226224236723</v>
      </c>
      <c r="K90" s="15">
        <f t="shared" si="37"/>
        <v>732.84286613274469</v>
      </c>
      <c r="L90" s="15">
        <f t="shared" ca="1" si="38"/>
        <v>1583.1682908443361</v>
      </c>
      <c r="M90" s="15">
        <f t="shared" ca="1" si="39"/>
        <v>11609.900799525132</v>
      </c>
      <c r="O90" s="16">
        <f t="shared" si="40"/>
        <v>10.037600000000001</v>
      </c>
      <c r="P90" s="16">
        <f t="shared" ca="1" si="41"/>
        <v>3.2734108000000002</v>
      </c>
      <c r="Q90" s="19">
        <f t="shared" ca="1" si="29"/>
        <v>0.12</v>
      </c>
      <c r="R90" s="11">
        <f t="shared" si="42"/>
        <v>9.5</v>
      </c>
    </row>
    <row r="91" spans="1:18" x14ac:dyDescent="0.2">
      <c r="A91">
        <v>1983</v>
      </c>
      <c r="B91" s="20">
        <f t="shared" si="30"/>
        <v>3566.595939724672</v>
      </c>
      <c r="C91" s="25">
        <f t="shared" si="31"/>
        <v>33882.661427384381</v>
      </c>
      <c r="D91" s="26">
        <f t="shared" si="32"/>
        <v>169.4133071369219</v>
      </c>
      <c r="E91" s="27">
        <f t="shared" si="33"/>
        <v>3388.2661427384382</v>
      </c>
      <c r="F91" s="11">
        <v>261</v>
      </c>
      <c r="G91" s="15">
        <f t="shared" si="34"/>
        <v>9308.8154026813936</v>
      </c>
      <c r="H91" s="15">
        <f t="shared" si="35"/>
        <v>39467.950668993217</v>
      </c>
      <c r="I91" s="22">
        <v>0.65</v>
      </c>
      <c r="J91" s="15">
        <f t="shared" si="36"/>
        <v>13813.782734147626</v>
      </c>
      <c r="K91" s="15">
        <f t="shared" si="37"/>
        <v>736.9478860456104</v>
      </c>
      <c r="L91" s="15">
        <f t="shared" ca="1" si="38"/>
        <v>1740.2385535008177</v>
      </c>
      <c r="M91" s="15">
        <f t="shared" ca="1" si="39"/>
        <v>12810.492066692419</v>
      </c>
      <c r="O91" s="16">
        <f t="shared" si="40"/>
        <v>11.065999999999999</v>
      </c>
      <c r="P91" s="16">
        <f t="shared" ca="1" si="41"/>
        <v>3.5917979729661615</v>
      </c>
      <c r="Q91" s="19">
        <f t="shared" ca="1" si="29"/>
        <v>0.11959801874730239</v>
      </c>
      <c r="R91" s="11">
        <f t="shared" si="42"/>
        <v>9.4999999999999982</v>
      </c>
    </row>
    <row r="92" spans="1:18" x14ac:dyDescent="0.2">
      <c r="A92">
        <v>1984</v>
      </c>
      <c r="B92" s="20">
        <f t="shared" si="30"/>
        <v>3586.4629447476159</v>
      </c>
      <c r="C92" s="25">
        <f t="shared" si="31"/>
        <v>34071.397975102351</v>
      </c>
      <c r="D92" s="26">
        <f t="shared" si="32"/>
        <v>170.35698987551174</v>
      </c>
      <c r="E92" s="27">
        <f t="shared" si="33"/>
        <v>3407.1397975102354</v>
      </c>
      <c r="F92" s="11">
        <v>220</v>
      </c>
      <c r="G92" s="15">
        <f t="shared" si="34"/>
        <v>7890.2184784447554</v>
      </c>
      <c r="H92" s="15">
        <f t="shared" si="35"/>
        <v>38805.529062169204</v>
      </c>
      <c r="I92" s="22">
        <v>0.65</v>
      </c>
      <c r="J92" s="15">
        <f t="shared" si="36"/>
        <v>13581.93517175922</v>
      </c>
      <c r="K92" s="15">
        <f t="shared" si="37"/>
        <v>741.05290595847623</v>
      </c>
      <c r="L92" s="15">
        <f t="shared" ca="1" si="38"/>
        <v>1783.842332608393</v>
      </c>
      <c r="M92" s="15">
        <f t="shared" ca="1" si="39"/>
        <v>12539.145745109305</v>
      </c>
      <c r="O92" s="16">
        <f t="shared" si="40"/>
        <v>10.82</v>
      </c>
      <c r="P92" s="16">
        <f t="shared" ca="1" si="41"/>
        <v>3.4962429385957869</v>
      </c>
      <c r="Q92" s="19">
        <f t="shared" ca="1" si="29"/>
        <v>0.12454400736278769</v>
      </c>
      <c r="R92" s="11">
        <f t="shared" si="42"/>
        <v>9.5</v>
      </c>
    </row>
    <row r="93" spans="1:18" x14ac:dyDescent="0.2">
      <c r="A93">
        <v>1985</v>
      </c>
      <c r="B93" s="20">
        <f t="shared" si="30"/>
        <v>3606.3299497705602</v>
      </c>
      <c r="C93" s="25">
        <f t="shared" si="31"/>
        <v>34260.134522820321</v>
      </c>
      <c r="D93" s="26">
        <f t="shared" si="32"/>
        <v>171.30067261410161</v>
      </c>
      <c r="E93" s="27">
        <f t="shared" si="33"/>
        <v>3426.0134522820322</v>
      </c>
      <c r="F93" s="11">
        <v>250.7</v>
      </c>
      <c r="G93" s="15">
        <f t="shared" si="34"/>
        <v>9041.069184074795</v>
      </c>
      <c r="H93" s="15">
        <f t="shared" si="35"/>
        <v>39684.776033265196</v>
      </c>
      <c r="I93" s="22">
        <v>0.65</v>
      </c>
      <c r="J93" s="15">
        <f t="shared" si="36"/>
        <v>13889.671611642818</v>
      </c>
      <c r="K93" s="15">
        <f t="shared" si="37"/>
        <v>745.15792587134206</v>
      </c>
      <c r="L93" s="15">
        <f t="shared" ca="1" si="38"/>
        <v>1756.1795445016992</v>
      </c>
      <c r="M93" s="15">
        <f t="shared" ca="1" si="39"/>
        <v>12878.649993012461</v>
      </c>
      <c r="O93" s="16">
        <f t="shared" si="40"/>
        <v>11.004199999999999</v>
      </c>
      <c r="P93" s="16">
        <f t="shared" ca="1" si="41"/>
        <v>3.5711235999999995</v>
      </c>
      <c r="Q93" s="19">
        <f t="shared" ca="1" si="29"/>
        <v>0.12</v>
      </c>
      <c r="R93" s="11">
        <f t="shared" si="42"/>
        <v>9.5</v>
      </c>
    </row>
    <row r="94" spans="1:18" x14ac:dyDescent="0.2">
      <c r="A94">
        <v>1986</v>
      </c>
      <c r="B94" s="20">
        <f t="shared" si="30"/>
        <v>3626.1969547935041</v>
      </c>
      <c r="C94" s="25">
        <f t="shared" si="31"/>
        <v>34448.871070538291</v>
      </c>
      <c r="D94" s="26">
        <f t="shared" si="32"/>
        <v>172.24435535269146</v>
      </c>
      <c r="E94" s="27">
        <f t="shared" si="33"/>
        <v>3444.8871070538294</v>
      </c>
      <c r="F94" s="11">
        <v>279.8</v>
      </c>
      <c r="G94" s="15">
        <f t="shared" si="34"/>
        <v>10146.099079512225</v>
      </c>
      <c r="H94" s="15">
        <f t="shared" si="35"/>
        <v>40536.530518245629</v>
      </c>
      <c r="I94" s="22">
        <v>0.65</v>
      </c>
      <c r="J94" s="15">
        <f t="shared" si="36"/>
        <v>14187.785681385969</v>
      </c>
      <c r="K94" s="15">
        <f t="shared" si="37"/>
        <v>749.262945784208</v>
      </c>
      <c r="L94" s="15">
        <f t="shared" ca="1" si="38"/>
        <v>1899.4836287336605</v>
      </c>
      <c r="M94" s="15">
        <f t="shared" ca="1" si="39"/>
        <v>13037.564998436517</v>
      </c>
      <c r="O94" s="16">
        <f t="shared" si="40"/>
        <v>11.178800000000001</v>
      </c>
      <c r="P94" s="16">
        <f t="shared" ca="1" si="41"/>
        <v>3.5953824794877831</v>
      </c>
      <c r="Q94" s="19">
        <f t="shared" ca="1" si="29"/>
        <v>0.12716592655918249</v>
      </c>
      <c r="R94" s="11">
        <f t="shared" si="42"/>
        <v>9.5</v>
      </c>
    </row>
    <row r="95" spans="1:18" x14ac:dyDescent="0.2">
      <c r="A95">
        <v>1987</v>
      </c>
      <c r="B95" s="20">
        <f t="shared" si="30"/>
        <v>3646.063959816448</v>
      </c>
      <c r="C95" s="25">
        <f t="shared" si="31"/>
        <v>34637.607618256254</v>
      </c>
      <c r="D95" s="26">
        <f t="shared" si="32"/>
        <v>173.18803809128127</v>
      </c>
      <c r="E95" s="27">
        <f t="shared" si="33"/>
        <v>3463.7607618256257</v>
      </c>
      <c r="F95" s="11">
        <v>263.2</v>
      </c>
      <c r="G95" s="15">
        <f t="shared" si="34"/>
        <v>9596.4403422368905</v>
      </c>
      <c r="H95" s="15">
        <f t="shared" si="35"/>
        <v>40395.471823598389</v>
      </c>
      <c r="I95" s="22">
        <v>0.65</v>
      </c>
      <c r="J95" s="15">
        <f t="shared" si="36"/>
        <v>14138.415138259435</v>
      </c>
      <c r="K95" s="15">
        <f t="shared" si="37"/>
        <v>753.3679656970736</v>
      </c>
      <c r="L95" s="15">
        <f t="shared" ca="1" si="38"/>
        <v>1920.3044072289974</v>
      </c>
      <c r="M95" s="15">
        <f t="shared" ca="1" si="39"/>
        <v>12971.478696727512</v>
      </c>
      <c r="O95" s="16">
        <f t="shared" si="40"/>
        <v>11.0792</v>
      </c>
      <c r="P95" s="16">
        <f t="shared" ca="1" si="41"/>
        <v>3.5576662504243424</v>
      </c>
      <c r="Q95" s="19">
        <f t="shared" ca="1" si="29"/>
        <v>0.12895060274674583</v>
      </c>
      <c r="R95" s="11">
        <f t="shared" si="42"/>
        <v>9.5</v>
      </c>
    </row>
    <row r="96" spans="1:18" x14ac:dyDescent="0.2">
      <c r="A96">
        <v>1988</v>
      </c>
      <c r="B96" s="20">
        <f t="shared" si="30"/>
        <v>3665.9309648393919</v>
      </c>
      <c r="C96" s="25">
        <f t="shared" si="31"/>
        <v>34826.344165974224</v>
      </c>
      <c r="D96" s="26">
        <f t="shared" si="32"/>
        <v>174.13172082987111</v>
      </c>
      <c r="E96" s="27">
        <f t="shared" si="33"/>
        <v>3482.6344165974224</v>
      </c>
      <c r="F96" s="11">
        <v>272.39999999999998</v>
      </c>
      <c r="G96" s="15">
        <f t="shared" si="34"/>
        <v>9985.9959482225022</v>
      </c>
      <c r="H96" s="15">
        <f t="shared" si="35"/>
        <v>40817.941734907727</v>
      </c>
      <c r="I96" s="22">
        <v>0.65</v>
      </c>
      <c r="J96" s="15">
        <f t="shared" si="36"/>
        <v>14286.279607217704</v>
      </c>
      <c r="K96" s="15">
        <f t="shared" si="37"/>
        <v>757.47298560993943</v>
      </c>
      <c r="L96" s="15">
        <f t="shared" ca="1" si="38"/>
        <v>1903.4452846632419</v>
      </c>
      <c r="M96" s="15">
        <f t="shared" ca="1" si="39"/>
        <v>13140.307308164403</v>
      </c>
      <c r="O96" s="16">
        <f t="shared" si="40"/>
        <v>11.134400000000001</v>
      </c>
      <c r="P96" s="16">
        <f t="shared" ca="1" si="41"/>
        <v>3.5844393782085566</v>
      </c>
      <c r="Q96" s="19">
        <f t="shared" ca="1" si="29"/>
        <v>0.12652729250351674</v>
      </c>
      <c r="R96" s="11">
        <f t="shared" si="42"/>
        <v>9.5</v>
      </c>
    </row>
    <row r="97" spans="1:18" x14ac:dyDescent="0.2">
      <c r="A97">
        <v>1989</v>
      </c>
      <c r="B97" s="20">
        <f t="shared" si="30"/>
        <v>3685.7979698623362</v>
      </c>
      <c r="C97" s="25">
        <f t="shared" si="31"/>
        <v>35015.080713692194</v>
      </c>
      <c r="D97" s="26">
        <f t="shared" si="32"/>
        <v>175.07540356846098</v>
      </c>
      <c r="E97" s="27">
        <f t="shared" si="33"/>
        <v>3501.5080713692196</v>
      </c>
      <c r="F97" s="11">
        <v>208.5</v>
      </c>
      <c r="G97" s="15">
        <f t="shared" si="34"/>
        <v>7684.8887671629709</v>
      </c>
      <c r="H97" s="15">
        <f t="shared" si="35"/>
        <v>39626.013973989975</v>
      </c>
      <c r="I97" s="22">
        <v>0.65</v>
      </c>
      <c r="J97" s="15">
        <f t="shared" si="36"/>
        <v>13869.104890896491</v>
      </c>
      <c r="K97" s="15">
        <f t="shared" si="37"/>
        <v>761.57800552280526</v>
      </c>
      <c r="L97" s="15">
        <f t="shared" ca="1" si="38"/>
        <v>1713.1410764335628</v>
      </c>
      <c r="M97" s="15">
        <f t="shared" ca="1" si="39"/>
        <v>12917.541819985734</v>
      </c>
      <c r="O97" s="16">
        <f t="shared" si="40"/>
        <v>10.750999999999999</v>
      </c>
      <c r="P97" s="16">
        <f t="shared" ca="1" si="41"/>
        <v>3.5046798347626744</v>
      </c>
      <c r="Q97" s="19">
        <f t="shared" ca="1" si="29"/>
        <v>0.1170923523229962</v>
      </c>
      <c r="R97" s="11">
        <f t="shared" si="42"/>
        <v>9.5</v>
      </c>
    </row>
    <row r="98" spans="1:18" x14ac:dyDescent="0.2">
      <c r="A98">
        <v>1990</v>
      </c>
      <c r="B98" s="20">
        <f t="shared" si="30"/>
        <v>3705.6649748852801</v>
      </c>
      <c r="C98" s="25">
        <f t="shared" si="31"/>
        <v>35203.817261410164</v>
      </c>
      <c r="D98" s="26">
        <f t="shared" si="32"/>
        <v>176.01908630705083</v>
      </c>
      <c r="E98" s="27">
        <f t="shared" si="33"/>
        <v>3520.3817261410168</v>
      </c>
      <c r="F98" s="11">
        <v>204.3</v>
      </c>
      <c r="G98" s="15">
        <f t="shared" si="34"/>
        <v>7570.6735436906283</v>
      </c>
      <c r="H98" s="15">
        <f t="shared" si="35"/>
        <v>39746.221387624537</v>
      </c>
      <c r="I98" s="22">
        <v>0.7</v>
      </c>
      <c r="J98" s="15">
        <f t="shared" si="36"/>
        <v>11923.866416287363</v>
      </c>
      <c r="K98" s="15">
        <f t="shared" si="37"/>
        <v>765.6830254356712</v>
      </c>
      <c r="L98" s="15">
        <f t="shared" ca="1" si="38"/>
        <v>1522.7459330067641</v>
      </c>
      <c r="M98" s="15">
        <f t="shared" ca="1" si="39"/>
        <v>11166.803508716272</v>
      </c>
      <c r="O98" s="16">
        <f t="shared" si="40"/>
        <v>10.7258</v>
      </c>
      <c r="P98" s="16">
        <f t="shared" ca="1" si="41"/>
        <v>3.0134412000000008</v>
      </c>
      <c r="Q98" s="19">
        <f t="shared" ca="1" si="29"/>
        <v>0.12</v>
      </c>
      <c r="R98" s="11">
        <f t="shared" si="42"/>
        <v>9.5</v>
      </c>
    </row>
    <row r="99" spans="1:18" x14ac:dyDescent="0.2">
      <c r="A99">
        <v>1991</v>
      </c>
      <c r="B99" s="20">
        <f t="shared" si="30"/>
        <v>3725.531979908224</v>
      </c>
      <c r="C99" s="25">
        <f t="shared" si="31"/>
        <v>35392.553809128127</v>
      </c>
      <c r="D99" s="26">
        <f t="shared" si="32"/>
        <v>176.96276904564064</v>
      </c>
      <c r="E99" s="27">
        <f t="shared" si="33"/>
        <v>3539.2553809128131</v>
      </c>
      <c r="F99" s="11">
        <v>230.6</v>
      </c>
      <c r="G99" s="15">
        <f t="shared" si="34"/>
        <v>8591.0767456683643</v>
      </c>
      <c r="H99" s="15">
        <f t="shared" si="35"/>
        <v>40547.199856529143</v>
      </c>
      <c r="I99" s="22">
        <v>0.7</v>
      </c>
      <c r="J99" s="15">
        <f t="shared" si="36"/>
        <v>12164.159956958745</v>
      </c>
      <c r="K99" s="15">
        <f t="shared" si="37"/>
        <v>769.78804534853691</v>
      </c>
      <c r="L99" s="15">
        <f t="shared" ca="1" si="38"/>
        <v>1681.606118936382</v>
      </c>
      <c r="M99" s="15">
        <f t="shared" ca="1" si="39"/>
        <v>11252.3418833709</v>
      </c>
      <c r="O99" s="16">
        <f t="shared" si="40"/>
        <v>10.883599999999999</v>
      </c>
      <c r="P99" s="16">
        <f t="shared" ca="1" si="41"/>
        <v>3.0203315778940367</v>
      </c>
      <c r="Q99" s="19">
        <f t="shared" ca="1" si="29"/>
        <v>0.13001491258789666</v>
      </c>
      <c r="R99" s="11">
        <f t="shared" si="42"/>
        <v>9.5</v>
      </c>
    </row>
    <row r="100" spans="1:18" x14ac:dyDescent="0.2">
      <c r="A100">
        <v>1992</v>
      </c>
      <c r="B100" s="20">
        <f t="shared" si="30"/>
        <v>3745.3989849311679</v>
      </c>
      <c r="C100" s="25">
        <f t="shared" si="31"/>
        <v>35581.290356846097</v>
      </c>
      <c r="D100" s="26">
        <f t="shared" si="32"/>
        <v>177.90645178423048</v>
      </c>
      <c r="E100" s="27">
        <f t="shared" si="33"/>
        <v>3558.1290356846098</v>
      </c>
      <c r="F100" s="11">
        <v>412.1</v>
      </c>
      <c r="G100" s="15">
        <f t="shared" si="34"/>
        <v>15434.789216901343</v>
      </c>
      <c r="H100" s="15">
        <f t="shared" si="35"/>
        <v>44842.163886986906</v>
      </c>
      <c r="I100" s="22">
        <v>0.7</v>
      </c>
      <c r="J100" s="15">
        <f t="shared" si="36"/>
        <v>13452.649166096073</v>
      </c>
      <c r="K100" s="15">
        <f t="shared" si="37"/>
        <v>773.89306526140274</v>
      </c>
      <c r="L100" s="15">
        <f t="shared" ca="1" si="38"/>
        <v>1555.8496924203055</v>
      </c>
      <c r="M100" s="15">
        <f t="shared" ca="1" si="39"/>
        <v>12670.692538937172</v>
      </c>
      <c r="O100" s="16">
        <f t="shared" si="40"/>
        <v>11.972600000000002</v>
      </c>
      <c r="P100" s="16">
        <f t="shared" ca="1" si="41"/>
        <v>3.3830020753236338</v>
      </c>
      <c r="Q100" s="19">
        <f t="shared" ca="1" si="29"/>
        <v>0.10936246258004806</v>
      </c>
      <c r="R100" s="11">
        <f t="shared" si="42"/>
        <v>9.5</v>
      </c>
    </row>
    <row r="101" spans="1:18" x14ac:dyDescent="0.2">
      <c r="A101">
        <v>1993</v>
      </c>
      <c r="B101" s="20">
        <f t="shared" si="30"/>
        <v>3765.2659899541122</v>
      </c>
      <c r="C101" s="25">
        <f t="shared" si="31"/>
        <v>35770.026904564067</v>
      </c>
      <c r="D101" s="26">
        <f t="shared" si="32"/>
        <v>178.85013452282033</v>
      </c>
      <c r="E101" s="27">
        <f t="shared" si="33"/>
        <v>3577.002690456407</v>
      </c>
      <c r="F101" s="11">
        <v>352.3</v>
      </c>
      <c r="G101" s="15">
        <f t="shared" si="34"/>
        <v>13265.032082608337</v>
      </c>
      <c r="H101" s="15">
        <f t="shared" si="35"/>
        <v>43729.046154129072</v>
      </c>
      <c r="I101" s="22">
        <v>0.7</v>
      </c>
      <c r="J101" s="15">
        <f t="shared" si="36"/>
        <v>13118.713846238723</v>
      </c>
      <c r="K101" s="15">
        <f t="shared" si="37"/>
        <v>777.99808517426857</v>
      </c>
      <c r="L101" s="15">
        <f t="shared" ca="1" si="38"/>
        <v>1640.3725773308011</v>
      </c>
      <c r="M101" s="15">
        <f t="shared" ca="1" si="39"/>
        <v>12256.339354082191</v>
      </c>
      <c r="O101" s="16">
        <f t="shared" si="40"/>
        <v>11.613800000000001</v>
      </c>
      <c r="P101" s="16">
        <f t="shared" ca="1" si="41"/>
        <v>3.2551058508967543</v>
      </c>
      <c r="Q101" s="19">
        <f t="shared" ca="1" si="29"/>
        <v>0.11804033827763248</v>
      </c>
      <c r="R101" s="11">
        <f t="shared" si="42"/>
        <v>9.5</v>
      </c>
    </row>
    <row r="102" spans="1:18" x14ac:dyDescent="0.2">
      <c r="A102">
        <v>1994</v>
      </c>
      <c r="B102" s="20">
        <f t="shared" si="30"/>
        <v>3785.1329949770561</v>
      </c>
      <c r="C102" s="25">
        <f t="shared" si="31"/>
        <v>35958.76345228203</v>
      </c>
      <c r="D102" s="26">
        <f t="shared" si="32"/>
        <v>179.79381726141014</v>
      </c>
      <c r="E102" s="27">
        <f t="shared" si="33"/>
        <v>3595.8763452282033</v>
      </c>
      <c r="F102" s="11">
        <v>139.80000000000001</v>
      </c>
      <c r="G102" s="15">
        <f t="shared" si="34"/>
        <v>5291.6159269779246</v>
      </c>
      <c r="H102" s="15">
        <f t="shared" si="35"/>
        <v>39133.733008468786</v>
      </c>
      <c r="I102" s="22">
        <v>0.7</v>
      </c>
      <c r="J102" s="15">
        <f t="shared" si="36"/>
        <v>11740.119902540637</v>
      </c>
      <c r="K102" s="15">
        <f t="shared" si="37"/>
        <v>782.10310508713417</v>
      </c>
      <c r="L102" s="15">
        <f t="shared" ca="1" si="38"/>
        <v>1612.8642307231762</v>
      </c>
      <c r="M102" s="15">
        <f t="shared" ca="1" si="39"/>
        <v>10909.358776904593</v>
      </c>
      <c r="O102" s="16">
        <f t="shared" si="40"/>
        <v>10.338799999999999</v>
      </c>
      <c r="P102" s="16">
        <f t="shared" ca="1" si="41"/>
        <v>2.8821599640967759</v>
      </c>
      <c r="Q102" s="19">
        <f t="shared" ca="1" si="29"/>
        <v>0.12880015231646316</v>
      </c>
      <c r="R102" s="11">
        <f t="shared" si="42"/>
        <v>9.5</v>
      </c>
    </row>
    <row r="103" spans="1:18" x14ac:dyDescent="0.2">
      <c r="A103">
        <v>1995</v>
      </c>
      <c r="B103" s="28">
        <v>3805</v>
      </c>
      <c r="C103" s="29">
        <v>20024.6701026054</v>
      </c>
      <c r="D103" s="26">
        <f t="shared" si="32"/>
        <v>100.12335051302701</v>
      </c>
      <c r="E103" s="27">
        <f t="shared" si="33"/>
        <v>2002.4670102605401</v>
      </c>
      <c r="F103" s="11">
        <v>315.5</v>
      </c>
      <c r="G103" s="15">
        <f t="shared" si="34"/>
        <v>12004.775</v>
      </c>
      <c r="H103" s="15">
        <f t="shared" si="35"/>
        <v>27227.535102605398</v>
      </c>
      <c r="I103" s="22">
        <v>0.75</v>
      </c>
      <c r="J103" s="15">
        <f t="shared" si="36"/>
        <v>6806.8837756513494</v>
      </c>
      <c r="K103" s="15">
        <f t="shared" si="37"/>
        <v>435.53657473166749</v>
      </c>
      <c r="L103" s="15">
        <f t="shared" ca="1" si="38"/>
        <v>869.09044204596194</v>
      </c>
      <c r="M103" s="15">
        <f t="shared" ca="1" si="39"/>
        <v>6373.3299083370548</v>
      </c>
      <c r="O103" s="16">
        <f t="shared" si="40"/>
        <v>7.155725388332562</v>
      </c>
      <c r="P103" s="16">
        <f t="shared" ca="1" si="41"/>
        <v>1.6749881493658487</v>
      </c>
      <c r="Q103" s="19">
        <f t="shared" ca="1" si="29"/>
        <v>0.12</v>
      </c>
      <c r="R103" s="11">
        <f t="shared" si="42"/>
        <v>5.2627253883325622</v>
      </c>
    </row>
    <row r="104" spans="1:18" x14ac:dyDescent="0.2">
      <c r="A104">
        <v>1996</v>
      </c>
      <c r="B104" s="30">
        <f>(B103+B105)/2</f>
        <v>3857.5</v>
      </c>
      <c r="C104" s="29">
        <v>26626.422229698201</v>
      </c>
      <c r="D104" s="26">
        <f t="shared" si="32"/>
        <v>133.13211114849099</v>
      </c>
      <c r="E104" s="27">
        <f t="shared" si="33"/>
        <v>2662.6422229698201</v>
      </c>
      <c r="F104" s="11">
        <v>256</v>
      </c>
      <c r="G104" s="15">
        <f t="shared" si="34"/>
        <v>9875.2000000000007</v>
      </c>
      <c r="H104" s="15">
        <f t="shared" si="35"/>
        <v>32551.5422296982</v>
      </c>
      <c r="I104" s="22">
        <v>0.75</v>
      </c>
      <c r="J104" s="15">
        <f t="shared" si="36"/>
        <v>8137.8855574245499</v>
      </c>
      <c r="K104" s="15">
        <f t="shared" si="37"/>
        <v>579.12468349593587</v>
      </c>
      <c r="L104" s="15">
        <f t="shared" ca="1" si="38"/>
        <v>984.98102037988554</v>
      </c>
      <c r="M104" s="15">
        <f t="shared" ca="1" si="39"/>
        <v>7732.0292205406013</v>
      </c>
      <c r="O104" s="16">
        <f t="shared" si="40"/>
        <v>8.4385073829418538</v>
      </c>
      <c r="P104" s="16">
        <f t="shared" ca="1" si="41"/>
        <v>2.0044145743462352</v>
      </c>
      <c r="Q104" s="19">
        <f t="shared" ca="1" si="29"/>
        <v>0.11299528085398634</v>
      </c>
      <c r="R104" s="11">
        <f t="shared" si="42"/>
        <v>6.9025073829418533</v>
      </c>
    </row>
    <row r="105" spans="1:18" x14ac:dyDescent="0.2">
      <c r="A105">
        <v>1997</v>
      </c>
      <c r="B105">
        <v>3910</v>
      </c>
      <c r="C105" s="29">
        <v>26436.619353335002</v>
      </c>
      <c r="D105" s="26">
        <f t="shared" si="32"/>
        <v>132.18309676667502</v>
      </c>
      <c r="E105" s="27">
        <f t="shared" si="33"/>
        <v>2643.6619353335004</v>
      </c>
      <c r="F105" s="11">
        <v>250.1</v>
      </c>
      <c r="G105" s="15">
        <f t="shared" si="34"/>
        <v>9778.91</v>
      </c>
      <c r="H105" s="15">
        <f t="shared" si="35"/>
        <v>32303.965353334999</v>
      </c>
      <c r="I105" s="22">
        <v>0.75</v>
      </c>
      <c r="J105" s="15">
        <f t="shared" si="36"/>
        <v>8075.9913383337498</v>
      </c>
      <c r="K105" s="15">
        <f t="shared" si="37"/>
        <v>574.99647093503631</v>
      </c>
      <c r="L105" s="15">
        <f t="shared" ca="1" si="38"/>
        <v>1048.9319369356733</v>
      </c>
      <c r="M105" s="15">
        <f t="shared" ca="1" si="39"/>
        <v>7602.0558723331133</v>
      </c>
      <c r="O105" s="16">
        <f t="shared" si="40"/>
        <v>8.2618837220805617</v>
      </c>
      <c r="P105" s="16">
        <f t="shared" ca="1" si="41"/>
        <v>1.9442598138959368</v>
      </c>
      <c r="Q105" s="19">
        <f t="shared" ca="1" si="29"/>
        <v>0.12124996128324599</v>
      </c>
      <c r="R105" s="11">
        <f t="shared" si="42"/>
        <v>6.7612837220805631</v>
      </c>
    </row>
    <row r="106" spans="1:18" x14ac:dyDescent="0.2">
      <c r="A106">
        <v>1998</v>
      </c>
      <c r="B106" s="30">
        <f>(B105+B107)/2</f>
        <v>3968.5</v>
      </c>
      <c r="C106" s="29">
        <v>25274.044032059599</v>
      </c>
      <c r="D106" s="26">
        <f t="shared" si="32"/>
        <v>126.370220160298</v>
      </c>
      <c r="E106" s="27">
        <f t="shared" si="33"/>
        <v>2527.4044032059601</v>
      </c>
      <c r="F106" s="11">
        <v>217.3</v>
      </c>
      <c r="G106" s="15">
        <f t="shared" si="34"/>
        <v>8623.5505000000012</v>
      </c>
      <c r="H106" s="15">
        <f t="shared" si="35"/>
        <v>30448.1743320596</v>
      </c>
      <c r="I106" s="22">
        <v>0.75</v>
      </c>
      <c r="J106" s="15">
        <f t="shared" si="36"/>
        <v>7612.0435830148999</v>
      </c>
      <c r="K106" s="15">
        <f t="shared" si="37"/>
        <v>549.71045769729631</v>
      </c>
      <c r="L106" s="15">
        <f t="shared" ca="1" si="38"/>
        <v>926.94975683495056</v>
      </c>
      <c r="M106" s="15">
        <f t="shared" ca="1" si="39"/>
        <v>7234.8042838772453</v>
      </c>
      <c r="O106" s="16">
        <f t="shared" si="40"/>
        <v>7.6724642388962074</v>
      </c>
      <c r="P106" s="16">
        <f t="shared" ca="1" si="41"/>
        <v>1.8230576499627682</v>
      </c>
      <c r="Q106" s="19">
        <f t="shared" ca="1" si="29"/>
        <v>0.11357237086674873</v>
      </c>
      <c r="R106" s="11">
        <f t="shared" si="42"/>
        <v>6.3686642388962076</v>
      </c>
    </row>
    <row r="107" spans="1:18" x14ac:dyDescent="0.2">
      <c r="A107">
        <v>1999</v>
      </c>
      <c r="B107">
        <v>4027</v>
      </c>
      <c r="C107" s="29">
        <v>27370.8967991752</v>
      </c>
      <c r="D107" s="26">
        <f t="shared" si="32"/>
        <v>136.854483995876</v>
      </c>
      <c r="E107" s="27">
        <f t="shared" si="33"/>
        <v>2737.0896799175202</v>
      </c>
      <c r="F107" s="11">
        <v>275.7</v>
      </c>
      <c r="G107" s="15">
        <f t="shared" si="34"/>
        <v>11102.438999999998</v>
      </c>
      <c r="H107" s="15">
        <f t="shared" si="35"/>
        <v>34032.3601991752</v>
      </c>
      <c r="I107" s="22">
        <v>0.75</v>
      </c>
      <c r="J107" s="15">
        <f t="shared" si="36"/>
        <v>8508.0900497938001</v>
      </c>
      <c r="K107" s="15">
        <f t="shared" si="37"/>
        <v>595.31700538206064</v>
      </c>
      <c r="L107" s="15">
        <f t="shared" si="38"/>
        <v>1051.3700925100923</v>
      </c>
      <c r="M107" s="15">
        <f t="shared" si="39"/>
        <v>8052.0369626657694</v>
      </c>
      <c r="O107" s="16">
        <f t="shared" si="40"/>
        <v>8.4510454927179541</v>
      </c>
      <c r="P107" s="16">
        <f t="shared" si="41"/>
        <v>1.9995125310816413</v>
      </c>
      <c r="Q107" s="17">
        <v>0.115491934628181</v>
      </c>
      <c r="R107" s="11">
        <f t="shared" si="42"/>
        <v>6.7968454927179538</v>
      </c>
    </row>
    <row r="108" spans="1:18" x14ac:dyDescent="0.2">
      <c r="A108">
        <v>2000</v>
      </c>
      <c r="B108" s="30">
        <f>(B107+B109)/2</f>
        <v>4073</v>
      </c>
      <c r="C108" s="29">
        <v>23989.5624770125</v>
      </c>
      <c r="D108" s="26">
        <f t="shared" si="32"/>
        <v>119.94781238506251</v>
      </c>
      <c r="E108" s="27">
        <f t="shared" si="33"/>
        <v>2398.95624770125</v>
      </c>
      <c r="F108" s="11">
        <v>334.3</v>
      </c>
      <c r="G108" s="15">
        <f t="shared" si="34"/>
        <v>13616.039000000001</v>
      </c>
      <c r="H108" s="15">
        <f t="shared" si="35"/>
        <v>32159.1858770125</v>
      </c>
      <c r="I108" s="22">
        <v>0.75</v>
      </c>
      <c r="J108" s="15">
        <f t="shared" si="36"/>
        <v>8039.796469253125</v>
      </c>
      <c r="K108" s="15">
        <f t="shared" si="37"/>
        <v>521.77298387502185</v>
      </c>
      <c r="L108" s="15">
        <f t="shared" si="38"/>
        <v>1014.7736805897902</v>
      </c>
      <c r="M108" s="15">
        <f t="shared" si="39"/>
        <v>7546.7957725383558</v>
      </c>
      <c r="O108" s="16">
        <f t="shared" si="40"/>
        <v>7.8956999452522707</v>
      </c>
      <c r="P108" s="16">
        <f t="shared" si="41"/>
        <v>1.852883813537529</v>
      </c>
      <c r="Q108" s="17">
        <v>0.118526595637091</v>
      </c>
      <c r="R108" s="11">
        <f t="shared" si="42"/>
        <v>5.8898999452522709</v>
      </c>
    </row>
    <row r="109" spans="1:18" x14ac:dyDescent="0.2">
      <c r="A109">
        <v>2001</v>
      </c>
      <c r="B109">
        <v>4119</v>
      </c>
      <c r="C109" s="29">
        <v>27896.806087948298</v>
      </c>
      <c r="D109">
        <v>0</v>
      </c>
      <c r="E109">
        <v>0</v>
      </c>
      <c r="F109" s="11">
        <v>245.9</v>
      </c>
      <c r="G109" s="15">
        <f t="shared" si="34"/>
        <v>10128.620999999999</v>
      </c>
      <c r="H109" s="15">
        <f t="shared" si="35"/>
        <v>33973.9786879483</v>
      </c>
      <c r="I109" s="22">
        <v>0.8</v>
      </c>
      <c r="J109" s="15">
        <f t="shared" si="36"/>
        <v>6794.7957375896585</v>
      </c>
      <c r="K109" s="15">
        <f t="shared" si="37"/>
        <v>0</v>
      </c>
      <c r="L109" s="15">
        <f t="shared" si="38"/>
        <v>747.15657716577766</v>
      </c>
      <c r="M109" s="15">
        <f t="shared" si="39"/>
        <v>6047.6391604238806</v>
      </c>
      <c r="O109" s="16">
        <f t="shared" si="40"/>
        <v>8.2481133012741683</v>
      </c>
      <c r="P109" s="16">
        <f t="shared" si="41"/>
        <v>1.4682299491196602</v>
      </c>
      <c r="Q109" s="17">
        <v>0.10996012330914</v>
      </c>
      <c r="R109" s="11">
        <f t="shared" si="42"/>
        <v>6.7727133012741678</v>
      </c>
    </row>
    <row r="110" spans="1:18" x14ac:dyDescent="0.2">
      <c r="A110">
        <v>2002</v>
      </c>
      <c r="B110" s="30">
        <f>(B109+B111)/2</f>
        <v>4185</v>
      </c>
      <c r="C110" s="29">
        <v>25188.214891331001</v>
      </c>
      <c r="D110">
        <v>0</v>
      </c>
      <c r="E110">
        <v>0</v>
      </c>
      <c r="F110" s="11">
        <v>108.4</v>
      </c>
      <c r="G110" s="15">
        <f t="shared" si="34"/>
        <v>4536.54</v>
      </c>
      <c r="H110" s="15">
        <f t="shared" si="35"/>
        <v>27910.138891331</v>
      </c>
      <c r="I110" s="22">
        <v>0.8</v>
      </c>
      <c r="J110" s="15">
        <f t="shared" si="36"/>
        <v>5582.0277782661988</v>
      </c>
      <c r="K110" s="15">
        <f t="shared" si="37"/>
        <v>0</v>
      </c>
      <c r="L110" s="15">
        <f t="shared" si="38"/>
        <v>653.06075583548909</v>
      </c>
      <c r="M110" s="15">
        <f t="shared" si="39"/>
        <v>4928.9670224307101</v>
      </c>
      <c r="O110" s="16">
        <f t="shared" si="40"/>
        <v>6.6690893408198324</v>
      </c>
      <c r="P110" s="16">
        <f t="shared" si="41"/>
        <v>1.1777698978329056</v>
      </c>
      <c r="Q110" s="17">
        <v>0.116993462192754</v>
      </c>
      <c r="R110" s="11">
        <f t="shared" si="42"/>
        <v>6.018689340819833</v>
      </c>
    </row>
    <row r="111" spans="1:18" x14ac:dyDescent="0.2">
      <c r="A111">
        <v>2003</v>
      </c>
      <c r="B111">
        <v>4251</v>
      </c>
      <c r="C111" s="29">
        <v>31090.7027272042</v>
      </c>
      <c r="D111">
        <v>0</v>
      </c>
      <c r="E111">
        <v>0</v>
      </c>
      <c r="F111" s="11">
        <v>236.4</v>
      </c>
      <c r="G111" s="15">
        <f t="shared" si="34"/>
        <v>10049.364</v>
      </c>
      <c r="H111" s="15">
        <f t="shared" si="35"/>
        <v>37120.321127204195</v>
      </c>
      <c r="I111" s="22">
        <v>0.8</v>
      </c>
      <c r="J111" s="15">
        <f t="shared" si="36"/>
        <v>7424.0642254408376</v>
      </c>
      <c r="K111" s="15">
        <f t="shared" si="37"/>
        <v>0</v>
      </c>
      <c r="L111" s="15">
        <f t="shared" si="38"/>
        <v>662.64478173507462</v>
      </c>
      <c r="M111" s="15">
        <f t="shared" si="39"/>
        <v>6761.4194437057631</v>
      </c>
      <c r="O111" s="16">
        <f t="shared" si="40"/>
        <v>8.7321385855573261</v>
      </c>
      <c r="P111" s="16">
        <f t="shared" si="41"/>
        <v>1.5905479754659522</v>
      </c>
      <c r="Q111" s="17">
        <v>8.9256337447124801E-2</v>
      </c>
      <c r="R111" s="11">
        <f t="shared" si="42"/>
        <v>7.3137385855573278</v>
      </c>
    </row>
    <row r="112" spans="1:18" x14ac:dyDescent="0.2">
      <c r="A112">
        <v>2004</v>
      </c>
      <c r="B112" s="15">
        <v>5115.42302491999</v>
      </c>
      <c r="C112" s="29">
        <v>27159.274327758299</v>
      </c>
      <c r="D112">
        <v>0</v>
      </c>
      <c r="E112">
        <v>0</v>
      </c>
      <c r="F112" s="11">
        <v>231</v>
      </c>
      <c r="G112" s="15">
        <f t="shared" si="34"/>
        <v>11816.627187565176</v>
      </c>
      <c r="H112" s="15">
        <f t="shared" si="35"/>
        <v>34249.250640297403</v>
      </c>
      <c r="I112" s="22">
        <v>0.8</v>
      </c>
      <c r="J112" s="15">
        <f t="shared" si="36"/>
        <v>6849.8501280594792</v>
      </c>
      <c r="K112" s="15">
        <f t="shared" si="37"/>
        <v>0</v>
      </c>
      <c r="L112" s="15">
        <f t="shared" si="38"/>
        <v>596.84237714595429</v>
      </c>
      <c r="M112" s="15">
        <f t="shared" si="39"/>
        <v>6253.0077509135244</v>
      </c>
      <c r="O112" s="16">
        <f t="shared" si="40"/>
        <v>6.695291957957493</v>
      </c>
      <c r="P112" s="16">
        <f t="shared" si="41"/>
        <v>1.2223833142345695</v>
      </c>
      <c r="Q112" s="17">
        <v>8.71321804109364E-2</v>
      </c>
      <c r="R112" s="11">
        <f t="shared" si="42"/>
        <v>5.3092919579574938</v>
      </c>
    </row>
    <row r="113" spans="1:18" x14ac:dyDescent="0.2">
      <c r="A113">
        <v>2005</v>
      </c>
      <c r="B113" s="15">
        <v>5181.1968747199999</v>
      </c>
      <c r="C113" s="29">
        <v>27055.923999999999</v>
      </c>
      <c r="D113">
        <v>0</v>
      </c>
      <c r="E113">
        <v>0</v>
      </c>
      <c r="F113" s="11">
        <v>299.2</v>
      </c>
      <c r="G113" s="15">
        <f t="shared" si="34"/>
        <v>15502.141049162237</v>
      </c>
      <c r="H113" s="15">
        <f t="shared" si="35"/>
        <v>36357.208629497341</v>
      </c>
      <c r="I113" s="22">
        <v>0.8</v>
      </c>
      <c r="J113" s="15">
        <f t="shared" si="36"/>
        <v>7271.4417258994663</v>
      </c>
      <c r="K113" s="15">
        <f t="shared" si="37"/>
        <v>0</v>
      </c>
      <c r="L113" s="15">
        <f t="shared" si="38"/>
        <v>538.66677451944656</v>
      </c>
      <c r="M113" s="15">
        <f t="shared" si="39"/>
        <v>6732.77495138002</v>
      </c>
      <c r="O113" s="16">
        <f t="shared" si="40"/>
        <v>7.0171447849995356</v>
      </c>
      <c r="P113" s="16">
        <f t="shared" si="41"/>
        <v>1.2994632541817608</v>
      </c>
      <c r="Q113" s="17">
        <v>7.40797760368236E-2</v>
      </c>
      <c r="R113" s="11">
        <f t="shared" si="42"/>
        <v>5.2219447849995362</v>
      </c>
    </row>
    <row r="114" spans="1:18" x14ac:dyDescent="0.2">
      <c r="A114">
        <v>2006</v>
      </c>
      <c r="B114" s="15">
        <v>5167.1079019199997</v>
      </c>
      <c r="C114" s="29">
        <v>24821.557000000001</v>
      </c>
      <c r="D114">
        <v>0</v>
      </c>
      <c r="E114">
        <v>0</v>
      </c>
      <c r="F114" s="11">
        <v>167.1</v>
      </c>
      <c r="G114" s="15">
        <f t="shared" si="34"/>
        <v>8634.2373041083192</v>
      </c>
      <c r="H114" s="15">
        <f t="shared" si="35"/>
        <v>30002.099382464992</v>
      </c>
      <c r="I114" s="22">
        <v>0.8</v>
      </c>
      <c r="J114" s="15">
        <f t="shared" si="36"/>
        <v>6000.419876492997</v>
      </c>
      <c r="K114" s="15">
        <f t="shared" si="37"/>
        <v>0</v>
      </c>
      <c r="L114" s="15">
        <f t="shared" si="38"/>
        <v>493.73416477611016</v>
      </c>
      <c r="M114" s="15">
        <f t="shared" si="39"/>
        <v>5506.6857117168865</v>
      </c>
      <c r="O114" s="16">
        <f t="shared" si="40"/>
        <v>5.8063620795139155</v>
      </c>
      <c r="P114" s="16">
        <f t="shared" si="41"/>
        <v>1.0657191249423505</v>
      </c>
      <c r="Q114" s="17">
        <v>8.2283269327592098E-2</v>
      </c>
      <c r="R114" s="11">
        <f t="shared" si="42"/>
        <v>4.8037620795139153</v>
      </c>
    </row>
    <row r="115" spans="1:18" x14ac:dyDescent="0.2">
      <c r="A115">
        <v>2007</v>
      </c>
      <c r="B115" s="15">
        <v>5168.8970265199996</v>
      </c>
      <c r="C115" s="29">
        <v>20628.345000000001</v>
      </c>
      <c r="D115">
        <v>0</v>
      </c>
      <c r="E115">
        <v>0</v>
      </c>
      <c r="F115" s="11">
        <v>234.8</v>
      </c>
      <c r="G115" s="15">
        <f t="shared" ref="G115:G122" si="43">F115*B115/100</f>
        <v>12136.570218268958</v>
      </c>
      <c r="H115" s="15">
        <f t="shared" ref="H115:H122" si="44">C115+G115*0.6</f>
        <v>27910.287130961377</v>
      </c>
      <c r="I115" s="22">
        <v>0.8</v>
      </c>
      <c r="J115" s="15">
        <f t="shared" ref="J115:J122" si="45">H115*(1-I115)</f>
        <v>5582.0574261922739</v>
      </c>
      <c r="K115" s="15">
        <f t="shared" ref="K115:K121" si="46">D115*0.35+E115*0.2</f>
        <v>0</v>
      </c>
      <c r="L115" s="15">
        <f t="shared" ref="L115:L122" si="47">Q115*(J115+K115)</f>
        <v>235.83786243056051</v>
      </c>
      <c r="M115" s="15">
        <f t="shared" ref="M115:M122" si="48">J115+K115-L115</f>
        <v>5346.2195637617133</v>
      </c>
      <c r="O115" s="16">
        <f t="shared" ref="O115:O122" si="49">H115/B115</f>
        <v>5.3996601185441291</v>
      </c>
      <c r="P115" s="16">
        <f t="shared" ref="P115:P122" si="50">M115/B115</f>
        <v>1.0343056819147154</v>
      </c>
      <c r="Q115" s="17">
        <v>4.22492719841892E-2</v>
      </c>
      <c r="R115" s="11">
        <f t="shared" ref="R115:R122" si="51">C115/B115</f>
        <v>3.9908601185441288</v>
      </c>
    </row>
    <row r="116" spans="1:18" x14ac:dyDescent="0.2">
      <c r="A116">
        <v>2008</v>
      </c>
      <c r="B116" s="15">
        <v>5159.8951957199997</v>
      </c>
      <c r="C116" s="29">
        <v>16366.154</v>
      </c>
      <c r="D116">
        <v>0</v>
      </c>
      <c r="E116">
        <v>0</v>
      </c>
      <c r="F116" s="11">
        <v>215.6</v>
      </c>
      <c r="G116" s="15">
        <f t="shared" si="43"/>
        <v>11124.734041972319</v>
      </c>
      <c r="H116" s="15">
        <f t="shared" si="44"/>
        <v>23040.994425183391</v>
      </c>
      <c r="I116" s="22">
        <v>0.8</v>
      </c>
      <c r="J116" s="15">
        <f t="shared" si="45"/>
        <v>4608.198885036677</v>
      </c>
      <c r="K116" s="15">
        <f t="shared" si="46"/>
        <v>0</v>
      </c>
      <c r="L116" s="15">
        <f t="shared" si="47"/>
        <v>186.26689847751416</v>
      </c>
      <c r="M116" s="15">
        <f t="shared" si="48"/>
        <v>4421.9319865591624</v>
      </c>
      <c r="O116" s="16">
        <f t="shared" si="49"/>
        <v>4.4653996934463525</v>
      </c>
      <c r="P116" s="16">
        <f t="shared" si="50"/>
        <v>0.85698096934740864</v>
      </c>
      <c r="Q116" s="17">
        <v>4.0420759416947699E-2</v>
      </c>
      <c r="R116" s="11">
        <f t="shared" si="51"/>
        <v>3.1717996934463524</v>
      </c>
    </row>
    <row r="117" spans="1:18" x14ac:dyDescent="0.2">
      <c r="A117">
        <v>2009</v>
      </c>
      <c r="B117" s="15">
        <v>5159.8951957199997</v>
      </c>
      <c r="C117" s="29">
        <v>16113.225</v>
      </c>
      <c r="D117">
        <v>0</v>
      </c>
      <c r="E117">
        <v>0</v>
      </c>
      <c r="F117" s="11">
        <v>234</v>
      </c>
      <c r="G117" s="15">
        <f t="shared" si="43"/>
        <v>12074.154757984799</v>
      </c>
      <c r="H117" s="15">
        <f t="shared" si="44"/>
        <v>23357.717854790881</v>
      </c>
      <c r="I117" s="22">
        <v>0.8</v>
      </c>
      <c r="J117" s="15">
        <f t="shared" si="45"/>
        <v>4671.5435709581752</v>
      </c>
      <c r="K117" s="15">
        <f t="shared" si="46"/>
        <v>0</v>
      </c>
      <c r="L117" s="15">
        <f t="shared" si="47"/>
        <v>160.0840951022943</v>
      </c>
      <c r="M117" s="15">
        <f t="shared" si="48"/>
        <v>4511.4594758558806</v>
      </c>
      <c r="O117" s="16">
        <f t="shared" si="49"/>
        <v>4.5267814497793495</v>
      </c>
      <c r="P117" s="16">
        <f t="shared" si="50"/>
        <v>0.87433161037805962</v>
      </c>
      <c r="Q117" s="17">
        <v>3.42679229403954E-2</v>
      </c>
      <c r="R117" s="11">
        <f t="shared" si="51"/>
        <v>3.1227814497793496</v>
      </c>
    </row>
    <row r="118" spans="1:18" x14ac:dyDescent="0.2">
      <c r="A118">
        <v>2010</v>
      </c>
      <c r="B118" s="15">
        <v>5164.2632257200003</v>
      </c>
      <c r="C118" s="29">
        <v>15172.722</v>
      </c>
      <c r="D118">
        <v>0</v>
      </c>
      <c r="E118">
        <v>0</v>
      </c>
      <c r="F118" s="11">
        <v>445.1</v>
      </c>
      <c r="G118" s="15">
        <f t="shared" si="43"/>
        <v>22986.13561767972</v>
      </c>
      <c r="H118" s="15">
        <f t="shared" si="44"/>
        <v>28964.403370607833</v>
      </c>
      <c r="I118" s="16">
        <v>0.8</v>
      </c>
      <c r="J118" s="15">
        <f t="shared" si="45"/>
        <v>5792.8806741215658</v>
      </c>
      <c r="K118" s="15">
        <f t="shared" si="46"/>
        <v>0</v>
      </c>
      <c r="L118" s="15">
        <f t="shared" si="47"/>
        <v>204.70591751706505</v>
      </c>
      <c r="M118" s="15">
        <f t="shared" si="48"/>
        <v>5588.1747566045005</v>
      </c>
      <c r="O118" s="16">
        <f t="shared" si="49"/>
        <v>5.6086225865393651</v>
      </c>
      <c r="P118" s="16">
        <f t="shared" si="50"/>
        <v>1.0820855778174241</v>
      </c>
      <c r="Q118" s="17">
        <v>3.5337499429522898E-2</v>
      </c>
      <c r="R118" s="11">
        <f t="shared" si="51"/>
        <v>2.9380225865393652</v>
      </c>
    </row>
    <row r="119" spans="1:18" x14ac:dyDescent="0.2">
      <c r="A119">
        <v>2011</v>
      </c>
      <c r="B119" s="15">
        <v>5170.4982057200004</v>
      </c>
      <c r="C119" s="29">
        <v>14708.58</v>
      </c>
      <c r="D119">
        <v>0</v>
      </c>
      <c r="E119">
        <v>0</v>
      </c>
      <c r="F119" s="11">
        <v>445.9</v>
      </c>
      <c r="G119" s="15">
        <f t="shared" si="43"/>
        <v>23055.251499305479</v>
      </c>
      <c r="H119" s="15">
        <f t="shared" si="44"/>
        <v>28541.730899583286</v>
      </c>
      <c r="I119" s="16">
        <v>0.8</v>
      </c>
      <c r="J119" s="15">
        <f t="shared" si="45"/>
        <v>5708.3461799166562</v>
      </c>
      <c r="K119" s="15">
        <f t="shared" si="46"/>
        <v>0</v>
      </c>
      <c r="L119" s="15">
        <f t="shared" si="47"/>
        <v>540.33465637083088</v>
      </c>
      <c r="M119" s="15">
        <f t="shared" si="48"/>
        <v>5168.0115235458252</v>
      </c>
      <c r="O119" s="16">
        <f t="shared" si="49"/>
        <v>5.5201123303762571</v>
      </c>
      <c r="P119" s="16">
        <f t="shared" si="50"/>
        <v>0.99951906333292517</v>
      </c>
      <c r="Q119" s="17">
        <v>9.4656953054434403E-2</v>
      </c>
      <c r="R119" s="11">
        <f t="shared" si="51"/>
        <v>2.8447123303762574</v>
      </c>
    </row>
    <row r="120" spans="1:18" x14ac:dyDescent="0.2">
      <c r="A120">
        <v>2012</v>
      </c>
      <c r="B120" s="15">
        <v>5159.8951957199997</v>
      </c>
      <c r="C120" s="29">
        <v>18804.329000000002</v>
      </c>
      <c r="D120">
        <v>0</v>
      </c>
      <c r="E120">
        <v>0</v>
      </c>
      <c r="F120" s="11">
        <v>206.9</v>
      </c>
      <c r="G120" s="15">
        <f t="shared" si="43"/>
        <v>10675.823159944681</v>
      </c>
      <c r="H120" s="15">
        <f t="shared" si="44"/>
        <v>25209.822895966809</v>
      </c>
      <c r="I120" s="16">
        <v>0.8</v>
      </c>
      <c r="J120" s="15">
        <f t="shared" si="45"/>
        <v>5041.9645791933608</v>
      </c>
      <c r="K120" s="15">
        <f t="shared" si="46"/>
        <v>0</v>
      </c>
      <c r="L120" s="15">
        <f t="shared" si="47"/>
        <v>464.49080906205575</v>
      </c>
      <c r="M120" s="15">
        <f t="shared" si="48"/>
        <v>4577.4737701313052</v>
      </c>
      <c r="O120" s="16">
        <f t="shared" si="49"/>
        <v>4.8857238257237681</v>
      </c>
      <c r="P120" s="16">
        <f t="shared" si="50"/>
        <v>0.88712533811310779</v>
      </c>
      <c r="Q120" s="17">
        <v>9.2124964736735093E-2</v>
      </c>
      <c r="R120" s="11">
        <f t="shared" si="51"/>
        <v>3.6443238257237685</v>
      </c>
    </row>
    <row r="121" spans="1:18" x14ac:dyDescent="0.2">
      <c r="A121">
        <v>2013</v>
      </c>
      <c r="B121" s="15">
        <v>4924.2061392300002</v>
      </c>
      <c r="C121" s="29">
        <v>24054.089</v>
      </c>
      <c r="D121">
        <v>0</v>
      </c>
      <c r="E121">
        <v>0</v>
      </c>
      <c r="F121" s="11">
        <v>251.2</v>
      </c>
      <c r="G121" s="15">
        <f t="shared" si="43"/>
        <v>12369.605821745759</v>
      </c>
      <c r="H121" s="15">
        <f t="shared" si="44"/>
        <v>31475.852493047456</v>
      </c>
      <c r="I121" s="16">
        <v>0.8</v>
      </c>
      <c r="J121" s="15">
        <f t="shared" si="45"/>
        <v>6295.1704986094901</v>
      </c>
      <c r="K121" s="15">
        <f t="shared" si="46"/>
        <v>0</v>
      </c>
      <c r="L121" s="15">
        <f t="shared" si="47"/>
        <v>363.92077756382764</v>
      </c>
      <c r="M121" s="15">
        <f t="shared" si="48"/>
        <v>5931.2497210456622</v>
      </c>
      <c r="O121" s="16">
        <f t="shared" si="49"/>
        <v>6.3920663764026227</v>
      </c>
      <c r="P121" s="16">
        <f t="shared" si="50"/>
        <v>1.2045088189531266</v>
      </c>
      <c r="Q121" s="17">
        <v>5.7809518843725101E-2</v>
      </c>
      <c r="R121" s="11">
        <f t="shared" si="51"/>
        <v>4.8848663764026226</v>
      </c>
    </row>
    <row r="122" spans="1:18" x14ac:dyDescent="0.2">
      <c r="A122">
        <v>2014</v>
      </c>
      <c r="B122" s="15">
        <v>4927.0449219800003</v>
      </c>
      <c r="C122" s="29">
        <v>21619.499</v>
      </c>
      <c r="D122">
        <v>0</v>
      </c>
      <c r="E122">
        <v>0</v>
      </c>
      <c r="F122" s="11">
        <v>262</v>
      </c>
      <c r="G122" s="15">
        <f t="shared" si="43"/>
        <v>12908.857695587601</v>
      </c>
      <c r="H122" s="15">
        <f t="shared" si="44"/>
        <v>29364.81361735256</v>
      </c>
      <c r="I122" s="16">
        <v>0.8</v>
      </c>
      <c r="J122" s="15">
        <f t="shared" si="45"/>
        <v>5872.9627234705104</v>
      </c>
      <c r="L122" s="15">
        <f t="shared" si="47"/>
        <v>401.7190220647509</v>
      </c>
      <c r="M122" s="15">
        <f t="shared" si="48"/>
        <v>5471.2437014057596</v>
      </c>
      <c r="O122" s="16">
        <f t="shared" si="49"/>
        <v>5.9599240685534296</v>
      </c>
      <c r="P122" s="16">
        <f t="shared" si="50"/>
        <v>1.1104513533047038</v>
      </c>
      <c r="Q122" s="17">
        <v>6.8401425478035904E-2</v>
      </c>
      <c r="R122" s="11">
        <f t="shared" si="51"/>
        <v>4.3879240685534304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" zoomScaleNormal="100" workbookViewId="0">
      <selection activeCell="T38" sqref="T38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2"/>
  <sheetViews>
    <sheetView tabSelected="1" zoomScale="84" zoomScaleNormal="84" workbookViewId="0">
      <pane ySplit="1" topLeftCell="A80" activePane="bottomLeft" state="frozen"/>
      <selection pane="bottomLeft" activeCell="M87" sqref="M87"/>
    </sheetView>
  </sheetViews>
  <sheetFormatPr defaultRowHeight="12.9" x14ac:dyDescent="0.2"/>
  <cols>
    <col min="1" max="4" width="11.5"/>
    <col min="5" max="5" width="15.75"/>
    <col min="6" max="10" width="11.5"/>
    <col min="11" max="11" width="12.375" bestFit="1" customWidth="1"/>
    <col min="12" max="16" width="11.5"/>
    <col min="17" max="17" width="13.125"/>
    <col min="18" max="18" width="13.375" customWidth="1"/>
    <col min="19" max="1025" width="11.5"/>
  </cols>
  <sheetData>
    <row r="1" spans="1:18" ht="71.349999999999994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  <c r="R1" s="10" t="s">
        <v>16</v>
      </c>
    </row>
    <row r="2" spans="1:18" x14ac:dyDescent="0.2">
      <c r="A2">
        <v>1894</v>
      </c>
      <c r="B2" s="15"/>
      <c r="C2" s="15"/>
      <c r="D2" s="14"/>
      <c r="E2" s="15"/>
      <c r="F2" s="31"/>
      <c r="G2" s="15"/>
      <c r="H2" s="15"/>
      <c r="I2" s="16"/>
      <c r="J2" s="15"/>
      <c r="K2" s="15"/>
      <c r="L2" s="15"/>
      <c r="M2" s="15"/>
      <c r="Q2" s="17"/>
      <c r="R2" s="11"/>
    </row>
    <row r="3" spans="1:18" x14ac:dyDescent="0.2">
      <c r="A3">
        <v>1895</v>
      </c>
      <c r="B3" s="15"/>
      <c r="C3" s="15"/>
      <c r="D3" s="14"/>
      <c r="E3" s="15"/>
      <c r="F3" s="31"/>
      <c r="G3" s="15"/>
      <c r="H3" s="15"/>
      <c r="I3" s="16"/>
      <c r="J3" s="15"/>
      <c r="K3" s="15"/>
      <c r="L3" s="15"/>
      <c r="M3" s="15"/>
      <c r="Q3" s="17"/>
      <c r="R3" s="11"/>
    </row>
    <row r="4" spans="1:18" x14ac:dyDescent="0.2">
      <c r="A4">
        <v>1896</v>
      </c>
      <c r="B4" s="15"/>
      <c r="C4" s="15"/>
      <c r="D4" s="14"/>
      <c r="E4" s="15"/>
      <c r="F4" s="31"/>
      <c r="G4" s="15"/>
      <c r="H4" s="15"/>
      <c r="I4" s="16"/>
      <c r="J4" s="15"/>
      <c r="K4" s="15"/>
      <c r="L4" s="15"/>
      <c r="M4" s="15"/>
      <c r="Q4" s="17"/>
      <c r="R4" s="11"/>
    </row>
    <row r="5" spans="1:18" x14ac:dyDescent="0.2">
      <c r="A5">
        <v>1897</v>
      </c>
      <c r="B5" s="15"/>
      <c r="C5" s="15"/>
      <c r="D5" s="14"/>
      <c r="E5" s="15"/>
      <c r="F5" s="31"/>
      <c r="G5" s="15"/>
      <c r="H5" s="15"/>
      <c r="I5" s="16"/>
      <c r="J5" s="15"/>
      <c r="K5" s="15"/>
      <c r="L5" s="15"/>
      <c r="M5" s="15"/>
      <c r="Q5" s="17"/>
      <c r="R5" s="11"/>
    </row>
    <row r="6" spans="1:18" x14ac:dyDescent="0.2">
      <c r="A6">
        <v>1898</v>
      </c>
      <c r="B6" s="15"/>
      <c r="C6" s="15"/>
      <c r="D6" s="14"/>
      <c r="E6" s="15"/>
      <c r="F6" s="31"/>
      <c r="G6" s="15"/>
      <c r="H6" s="15"/>
      <c r="I6" s="16"/>
      <c r="J6" s="15"/>
      <c r="K6" s="15"/>
      <c r="L6" s="15"/>
      <c r="M6" s="15"/>
      <c r="Q6" s="17"/>
      <c r="R6" s="11"/>
    </row>
    <row r="7" spans="1:18" x14ac:dyDescent="0.2">
      <c r="A7">
        <v>1899</v>
      </c>
      <c r="B7" s="15"/>
      <c r="C7" s="15"/>
      <c r="D7" s="14"/>
      <c r="E7" s="15"/>
      <c r="F7" s="31"/>
      <c r="G7" s="15"/>
      <c r="H7" s="15"/>
      <c r="I7" s="16"/>
      <c r="J7" s="15"/>
      <c r="K7" s="15"/>
      <c r="L7" s="15"/>
      <c r="M7" s="15"/>
      <c r="Q7" s="17"/>
      <c r="R7" s="11"/>
    </row>
    <row r="8" spans="1:18" x14ac:dyDescent="0.2">
      <c r="A8">
        <v>1900</v>
      </c>
      <c r="B8" s="15"/>
      <c r="C8" s="15"/>
      <c r="D8" s="14"/>
      <c r="E8" s="15"/>
      <c r="F8" s="11"/>
      <c r="G8" s="15"/>
      <c r="H8" s="15"/>
      <c r="I8" s="16"/>
      <c r="J8" s="15"/>
      <c r="K8" s="15"/>
      <c r="L8" s="15"/>
      <c r="M8" s="15"/>
      <c r="O8" s="16"/>
      <c r="P8" s="16"/>
      <c r="Q8" s="17"/>
      <c r="R8" s="11"/>
    </row>
    <row r="9" spans="1:18" x14ac:dyDescent="0.2">
      <c r="A9">
        <v>1901</v>
      </c>
      <c r="B9" s="15"/>
      <c r="C9" s="15"/>
      <c r="D9" s="14"/>
      <c r="E9" s="15"/>
      <c r="F9" s="11"/>
      <c r="G9" s="15"/>
      <c r="H9" s="15"/>
      <c r="I9" s="16"/>
      <c r="J9" s="15"/>
      <c r="K9" s="15"/>
      <c r="L9" s="15"/>
      <c r="M9" s="15"/>
      <c r="O9" s="16"/>
      <c r="P9" s="16"/>
      <c r="Q9" s="17"/>
      <c r="R9" s="11"/>
    </row>
    <row r="10" spans="1:18" x14ac:dyDescent="0.2">
      <c r="A10">
        <v>1902</v>
      </c>
      <c r="B10" s="15"/>
      <c r="C10" s="15"/>
      <c r="D10" s="14"/>
      <c r="E10" s="15"/>
      <c r="F10" s="11"/>
      <c r="G10" s="15"/>
      <c r="H10" s="15"/>
      <c r="I10" s="16"/>
      <c r="J10" s="15"/>
      <c r="K10" s="15"/>
      <c r="L10" s="15"/>
      <c r="M10" s="15"/>
      <c r="O10" s="16"/>
      <c r="P10" s="16"/>
      <c r="Q10" s="17"/>
      <c r="R10" s="11"/>
    </row>
    <row r="11" spans="1:18" x14ac:dyDescent="0.2">
      <c r="A11">
        <v>1903</v>
      </c>
      <c r="B11" s="15"/>
      <c r="C11" s="15"/>
      <c r="D11" s="14"/>
      <c r="E11" s="15"/>
      <c r="F11" s="11"/>
      <c r="G11" s="15"/>
      <c r="H11" s="15"/>
      <c r="I11" s="16"/>
      <c r="J11" s="15"/>
      <c r="K11" s="15"/>
      <c r="L11" s="15"/>
      <c r="M11" s="15"/>
      <c r="O11" s="16"/>
      <c r="P11" s="16"/>
      <c r="Q11" s="17"/>
      <c r="R11" s="11"/>
    </row>
    <row r="12" spans="1:18" x14ac:dyDescent="0.2">
      <c r="A12">
        <v>1904</v>
      </c>
      <c r="B12" s="15"/>
      <c r="C12" s="15"/>
      <c r="D12" s="14"/>
      <c r="E12" s="15"/>
      <c r="F12" s="11"/>
      <c r="G12" s="15"/>
      <c r="H12" s="15"/>
      <c r="I12" s="16"/>
      <c r="J12" s="15"/>
      <c r="K12" s="15"/>
      <c r="L12" s="15"/>
      <c r="M12" s="15"/>
      <c r="O12" s="16"/>
      <c r="P12" s="16"/>
      <c r="Q12" s="17"/>
      <c r="R12" s="11"/>
    </row>
    <row r="13" spans="1:18" x14ac:dyDescent="0.2">
      <c r="A13">
        <v>1905</v>
      </c>
      <c r="B13" s="15"/>
      <c r="C13" s="15"/>
      <c r="D13" s="14"/>
      <c r="E13" s="15"/>
      <c r="F13" s="11"/>
      <c r="G13" s="15"/>
      <c r="H13" s="15"/>
      <c r="I13" s="16"/>
      <c r="J13" s="15"/>
      <c r="K13" s="15"/>
      <c r="L13" s="15"/>
      <c r="M13" s="15"/>
      <c r="O13" s="16"/>
      <c r="P13" s="16"/>
      <c r="Q13" s="17"/>
      <c r="R13" s="11"/>
    </row>
    <row r="14" spans="1:18" x14ac:dyDescent="0.2">
      <c r="A14">
        <v>1906</v>
      </c>
      <c r="B14" s="15"/>
      <c r="C14" s="15"/>
      <c r="D14" s="14"/>
      <c r="E14" s="15"/>
      <c r="F14" s="11"/>
      <c r="G14" s="15"/>
      <c r="H14" s="15"/>
      <c r="I14" s="16"/>
      <c r="J14" s="15"/>
      <c r="K14" s="15"/>
      <c r="L14" s="15"/>
      <c r="M14" s="15"/>
      <c r="O14" s="16"/>
      <c r="P14" s="16"/>
      <c r="Q14" s="17"/>
      <c r="R14" s="11"/>
    </row>
    <row r="15" spans="1:18" x14ac:dyDescent="0.2">
      <c r="A15">
        <v>1907</v>
      </c>
      <c r="B15" s="15"/>
      <c r="C15" s="15"/>
      <c r="D15" s="14"/>
      <c r="E15" s="15"/>
      <c r="F15" s="11"/>
      <c r="G15" s="15"/>
      <c r="H15" s="15"/>
      <c r="I15" s="16"/>
      <c r="J15" s="15"/>
      <c r="K15" s="15"/>
      <c r="L15" s="15"/>
      <c r="M15" s="15"/>
      <c r="O15" s="16"/>
      <c r="P15" s="16"/>
      <c r="Q15" s="17"/>
      <c r="R15" s="11"/>
    </row>
    <row r="16" spans="1:18" x14ac:dyDescent="0.2">
      <c r="A16">
        <v>1908</v>
      </c>
      <c r="B16" s="15"/>
      <c r="C16" s="15"/>
      <c r="D16" s="14"/>
      <c r="E16" s="15"/>
      <c r="F16" s="11"/>
      <c r="G16" s="15"/>
      <c r="H16" s="15"/>
      <c r="I16" s="16"/>
      <c r="J16" s="15"/>
      <c r="K16" s="15"/>
      <c r="L16" s="15"/>
      <c r="M16" s="15"/>
      <c r="O16" s="16"/>
      <c r="P16" s="16"/>
      <c r="Q16" s="17"/>
      <c r="R16" s="11"/>
    </row>
    <row r="17" spans="1:18" x14ac:dyDescent="0.2">
      <c r="A17">
        <v>1909</v>
      </c>
      <c r="B17" s="15"/>
      <c r="C17" s="15"/>
      <c r="D17" s="14"/>
      <c r="E17" s="15"/>
      <c r="F17" s="11"/>
      <c r="G17" s="15"/>
      <c r="H17" s="15"/>
      <c r="I17" s="16"/>
      <c r="J17" s="15"/>
      <c r="K17" s="15"/>
      <c r="L17" s="15"/>
      <c r="M17" s="15"/>
      <c r="O17" s="16"/>
      <c r="P17" s="16"/>
      <c r="Q17" s="17"/>
      <c r="R17" s="11"/>
    </row>
    <row r="18" spans="1:18" x14ac:dyDescent="0.2">
      <c r="A18">
        <v>1910</v>
      </c>
      <c r="B18" s="32">
        <v>30</v>
      </c>
      <c r="C18" s="20">
        <f>B18*11</f>
        <v>330</v>
      </c>
      <c r="D18" s="14">
        <f t="shared" ref="D18:D49" si="0">C18*0.005</f>
        <v>1.6500000000000001</v>
      </c>
      <c r="E18" s="15">
        <f t="shared" ref="E18:E49" si="1">C18*0.1</f>
        <v>33</v>
      </c>
      <c r="F18" s="11">
        <v>388.2</v>
      </c>
      <c r="G18" s="15">
        <f t="shared" ref="G18:G49" si="2">F18*B18/100</f>
        <v>116.46</v>
      </c>
      <c r="H18" s="15">
        <f t="shared" ref="H18:H49" si="3">C18+G18*0.6</f>
        <v>399.87599999999998</v>
      </c>
      <c r="I18" s="16">
        <v>0.55000000000000004</v>
      </c>
      <c r="J18" s="15">
        <f t="shared" ref="J18:J49" si="4">H18*(1-I18)</f>
        <v>179.94419999999997</v>
      </c>
      <c r="K18" s="15">
        <f t="shared" ref="K18:K49" si="5">D18*0.35+E18*0.2</f>
        <v>7.1775000000000002</v>
      </c>
      <c r="L18" s="15">
        <f t="shared" ref="L18:L49" si="6">Q18*(J18+K18)</f>
        <v>0</v>
      </c>
      <c r="M18" s="15">
        <f t="shared" ref="M18:M49" si="7">J18+K18-L18</f>
        <v>187.12169999999998</v>
      </c>
      <c r="O18" s="16">
        <f t="shared" ref="O18:O49" si="8">H18/B18</f>
        <v>13.329199999999998</v>
      </c>
      <c r="P18" s="16">
        <f t="shared" ref="P18:P49" si="9">M18/B18</f>
        <v>6.2373899999999995</v>
      </c>
      <c r="Q18" s="17">
        <v>0</v>
      </c>
      <c r="R18" s="11">
        <f t="shared" ref="R18:R49" si="10">C18/B18</f>
        <v>11</v>
      </c>
    </row>
    <row r="19" spans="1:18" x14ac:dyDescent="0.2">
      <c r="A19">
        <v>1911</v>
      </c>
      <c r="B19" s="33">
        <f>B$18+(B$48-B$18)/(A$48-A$18)*(A19-A$18)</f>
        <v>132.06666666666666</v>
      </c>
      <c r="C19" s="20">
        <f t="shared" ref="C19:C39" si="11">B19*11</f>
        <v>1452.7333333333333</v>
      </c>
      <c r="D19" s="14">
        <f t="shared" si="0"/>
        <v>7.2636666666666665</v>
      </c>
      <c r="E19" s="15">
        <f t="shared" si="1"/>
        <v>145.27333333333334</v>
      </c>
      <c r="F19" s="11">
        <v>371.4</v>
      </c>
      <c r="G19" s="15">
        <f t="shared" si="2"/>
        <v>490.49559999999997</v>
      </c>
      <c r="H19" s="15">
        <f t="shared" si="3"/>
        <v>1747.0306933333334</v>
      </c>
      <c r="I19" s="16">
        <v>0.55000000000000004</v>
      </c>
      <c r="J19" s="15">
        <f t="shared" si="4"/>
        <v>786.16381199999989</v>
      </c>
      <c r="K19" s="15">
        <f t="shared" si="5"/>
        <v>31.596950000000003</v>
      </c>
      <c r="L19" s="15">
        <f t="shared" si="6"/>
        <v>0</v>
      </c>
      <c r="M19" s="15">
        <f t="shared" si="7"/>
        <v>817.76076199999989</v>
      </c>
      <c r="O19" s="16">
        <f t="shared" si="8"/>
        <v>13.228400000000001</v>
      </c>
      <c r="P19" s="16">
        <f t="shared" si="9"/>
        <v>6.192029999999999</v>
      </c>
      <c r="Q19" s="17">
        <v>0</v>
      </c>
      <c r="R19" s="11">
        <f t="shared" si="10"/>
        <v>11</v>
      </c>
    </row>
    <row r="20" spans="1:18" x14ac:dyDescent="0.2">
      <c r="A20">
        <v>1912</v>
      </c>
      <c r="B20" s="33">
        <f t="shared" ref="B20:B47" si="12">B$18+(B$48-B$18)/(A$48-A$18)*(A20-A$18)</f>
        <v>234.13333333333333</v>
      </c>
      <c r="C20" s="20">
        <f t="shared" si="11"/>
        <v>2575.4666666666667</v>
      </c>
      <c r="D20" s="14">
        <f t="shared" si="0"/>
        <v>12.877333333333334</v>
      </c>
      <c r="E20" s="15">
        <f t="shared" si="1"/>
        <v>257.54666666666668</v>
      </c>
      <c r="F20" s="11">
        <v>204.9</v>
      </c>
      <c r="G20" s="15">
        <f t="shared" si="2"/>
        <v>479.73919999999998</v>
      </c>
      <c r="H20" s="15">
        <f t="shared" si="3"/>
        <v>2863.3101866666666</v>
      </c>
      <c r="I20" s="16">
        <v>0.55000000000000004</v>
      </c>
      <c r="J20" s="15">
        <f t="shared" si="4"/>
        <v>1288.4895839999999</v>
      </c>
      <c r="K20" s="15">
        <f t="shared" si="5"/>
        <v>56.016400000000004</v>
      </c>
      <c r="L20" s="15">
        <f t="shared" si="6"/>
        <v>0</v>
      </c>
      <c r="M20" s="15">
        <f t="shared" si="7"/>
        <v>1344.5059839999999</v>
      </c>
      <c r="O20" s="16">
        <f t="shared" si="8"/>
        <v>12.2294</v>
      </c>
      <c r="P20" s="16">
        <f t="shared" si="9"/>
        <v>5.7424799999999996</v>
      </c>
      <c r="Q20" s="17">
        <v>0</v>
      </c>
      <c r="R20" s="11">
        <f t="shared" si="10"/>
        <v>11</v>
      </c>
    </row>
    <row r="21" spans="1:18" x14ac:dyDescent="0.2">
      <c r="A21">
        <v>1913</v>
      </c>
      <c r="B21" s="33">
        <f t="shared" si="12"/>
        <v>336.2</v>
      </c>
      <c r="C21" s="20">
        <f t="shared" si="11"/>
        <v>3698.2</v>
      </c>
      <c r="D21" s="14">
        <f t="shared" si="0"/>
        <v>18.491</v>
      </c>
      <c r="E21" s="15">
        <f t="shared" si="1"/>
        <v>369.82</v>
      </c>
      <c r="F21" s="11">
        <v>326.8</v>
      </c>
      <c r="G21" s="15">
        <f t="shared" si="2"/>
        <v>1098.7016000000001</v>
      </c>
      <c r="H21" s="15">
        <f t="shared" si="3"/>
        <v>4357.4209599999995</v>
      </c>
      <c r="I21" s="16">
        <v>0.55000000000000004</v>
      </c>
      <c r="J21" s="15">
        <f t="shared" si="4"/>
        <v>1960.8394319999995</v>
      </c>
      <c r="K21" s="15">
        <f t="shared" si="5"/>
        <v>80.435850000000002</v>
      </c>
      <c r="L21" s="15">
        <f t="shared" si="6"/>
        <v>0</v>
      </c>
      <c r="M21" s="15">
        <f t="shared" si="7"/>
        <v>2041.2752819999996</v>
      </c>
      <c r="O21" s="16">
        <f t="shared" si="8"/>
        <v>12.960799999999999</v>
      </c>
      <c r="P21" s="16">
        <f t="shared" si="9"/>
        <v>6.0716099999999988</v>
      </c>
      <c r="Q21" s="17">
        <v>0</v>
      </c>
      <c r="R21" s="11">
        <f t="shared" si="10"/>
        <v>11</v>
      </c>
    </row>
    <row r="22" spans="1:18" x14ac:dyDescent="0.2">
      <c r="A22">
        <v>1914</v>
      </c>
      <c r="B22" s="33">
        <f t="shared" si="12"/>
        <v>438.26666666666665</v>
      </c>
      <c r="C22" s="20">
        <f t="shared" si="11"/>
        <v>4820.9333333333334</v>
      </c>
      <c r="D22" s="14">
        <f t="shared" si="0"/>
        <v>24.104666666666667</v>
      </c>
      <c r="E22" s="15">
        <f t="shared" si="1"/>
        <v>482.09333333333336</v>
      </c>
      <c r="F22" s="11">
        <v>155.5</v>
      </c>
      <c r="G22" s="15">
        <f t="shared" si="2"/>
        <v>681.50466666666659</v>
      </c>
      <c r="H22" s="15">
        <f t="shared" si="3"/>
        <v>5229.8361333333332</v>
      </c>
      <c r="I22" s="16">
        <v>0.55000000000000004</v>
      </c>
      <c r="J22" s="15">
        <f t="shared" si="4"/>
        <v>2353.4262599999997</v>
      </c>
      <c r="K22" s="15">
        <f t="shared" si="5"/>
        <v>104.85530000000001</v>
      </c>
      <c r="L22" s="15">
        <f t="shared" si="6"/>
        <v>0</v>
      </c>
      <c r="M22" s="15">
        <f t="shared" si="7"/>
        <v>2458.2815599999999</v>
      </c>
      <c r="O22" s="16">
        <f t="shared" si="8"/>
        <v>11.933</v>
      </c>
      <c r="P22" s="16">
        <f t="shared" si="9"/>
        <v>5.6090999999999998</v>
      </c>
      <c r="Q22" s="17">
        <v>0</v>
      </c>
      <c r="R22" s="11">
        <f t="shared" si="10"/>
        <v>11</v>
      </c>
    </row>
    <row r="23" spans="1:18" x14ac:dyDescent="0.2">
      <c r="A23">
        <v>1915</v>
      </c>
      <c r="B23" s="33">
        <f t="shared" si="12"/>
        <v>540.33333333333326</v>
      </c>
      <c r="C23" s="20">
        <f t="shared" si="11"/>
        <v>5943.6666666666661</v>
      </c>
      <c r="D23" s="14">
        <f t="shared" si="0"/>
        <v>29.71833333333333</v>
      </c>
      <c r="E23" s="15">
        <f t="shared" si="1"/>
        <v>594.36666666666667</v>
      </c>
      <c r="F23" s="11">
        <v>224.7</v>
      </c>
      <c r="G23" s="15">
        <f t="shared" si="2"/>
        <v>1214.1289999999999</v>
      </c>
      <c r="H23" s="15">
        <f t="shared" si="3"/>
        <v>6672.1440666666658</v>
      </c>
      <c r="I23" s="16">
        <v>0.55000000000000004</v>
      </c>
      <c r="J23" s="15">
        <f t="shared" si="4"/>
        <v>3002.4648299999994</v>
      </c>
      <c r="K23" s="15">
        <f t="shared" si="5"/>
        <v>129.27475000000001</v>
      </c>
      <c r="L23" s="15">
        <f t="shared" si="6"/>
        <v>0</v>
      </c>
      <c r="M23" s="15">
        <f t="shared" si="7"/>
        <v>3131.7395799999995</v>
      </c>
      <c r="O23" s="16">
        <f t="shared" si="8"/>
        <v>12.3482</v>
      </c>
      <c r="P23" s="16">
        <f t="shared" si="9"/>
        <v>5.7959399999999999</v>
      </c>
      <c r="Q23" s="17">
        <v>0</v>
      </c>
      <c r="R23" s="11">
        <f t="shared" si="10"/>
        <v>11</v>
      </c>
    </row>
    <row r="24" spans="1:18" x14ac:dyDescent="0.2">
      <c r="A24">
        <v>1916</v>
      </c>
      <c r="B24" s="33">
        <f t="shared" si="12"/>
        <v>642.4</v>
      </c>
      <c r="C24" s="20">
        <f t="shared" si="11"/>
        <v>7066.4</v>
      </c>
      <c r="D24" s="14">
        <f t="shared" si="0"/>
        <v>35.332000000000001</v>
      </c>
      <c r="E24" s="15">
        <f t="shared" si="1"/>
        <v>706.64</v>
      </c>
      <c r="F24" s="11">
        <v>304.39999999999998</v>
      </c>
      <c r="G24" s="15">
        <f t="shared" si="2"/>
        <v>1955.4655999999998</v>
      </c>
      <c r="H24" s="15">
        <f t="shared" si="3"/>
        <v>8239.6793600000001</v>
      </c>
      <c r="I24" s="16">
        <v>0.55000000000000004</v>
      </c>
      <c r="J24" s="15">
        <f t="shared" si="4"/>
        <v>3707.8557119999996</v>
      </c>
      <c r="K24" s="15">
        <f t="shared" si="5"/>
        <v>153.6942</v>
      </c>
      <c r="L24" s="15">
        <f t="shared" si="6"/>
        <v>0</v>
      </c>
      <c r="M24" s="15">
        <f t="shared" si="7"/>
        <v>3861.5499119999995</v>
      </c>
      <c r="O24" s="16">
        <f t="shared" si="8"/>
        <v>12.826400000000001</v>
      </c>
      <c r="P24" s="16">
        <f t="shared" si="9"/>
        <v>6.0111299999999996</v>
      </c>
      <c r="Q24" s="17">
        <v>0</v>
      </c>
      <c r="R24" s="11">
        <f t="shared" si="10"/>
        <v>11</v>
      </c>
    </row>
    <row r="25" spans="1:18" x14ac:dyDescent="0.2">
      <c r="A25">
        <v>1917</v>
      </c>
      <c r="B25" s="33">
        <f t="shared" si="12"/>
        <v>744.4666666666667</v>
      </c>
      <c r="C25" s="20">
        <f t="shared" si="11"/>
        <v>8189.1333333333332</v>
      </c>
      <c r="D25" s="14">
        <f t="shared" si="0"/>
        <v>40.945666666666668</v>
      </c>
      <c r="E25" s="15">
        <f t="shared" si="1"/>
        <v>818.91333333333341</v>
      </c>
      <c r="F25" s="11">
        <v>378.9</v>
      </c>
      <c r="G25" s="15">
        <f t="shared" si="2"/>
        <v>2820.7842000000001</v>
      </c>
      <c r="H25" s="15">
        <f t="shared" si="3"/>
        <v>9881.603853333334</v>
      </c>
      <c r="I25" s="16">
        <v>0.55000000000000004</v>
      </c>
      <c r="J25" s="15">
        <f t="shared" si="4"/>
        <v>4446.7217339999997</v>
      </c>
      <c r="K25" s="15">
        <f t="shared" si="5"/>
        <v>178.11365000000004</v>
      </c>
      <c r="L25" s="15">
        <f t="shared" si="6"/>
        <v>0</v>
      </c>
      <c r="M25" s="15">
        <f t="shared" si="7"/>
        <v>4624.835384</v>
      </c>
      <c r="O25" s="16">
        <f t="shared" si="8"/>
        <v>13.273400000000001</v>
      </c>
      <c r="P25" s="16">
        <f t="shared" si="9"/>
        <v>6.2122799999999998</v>
      </c>
      <c r="Q25" s="17">
        <v>0</v>
      </c>
      <c r="R25" s="11">
        <f t="shared" si="10"/>
        <v>11</v>
      </c>
    </row>
    <row r="26" spans="1:18" x14ac:dyDescent="0.2">
      <c r="A26">
        <v>1918</v>
      </c>
      <c r="B26" s="33">
        <f t="shared" si="12"/>
        <v>846.5333333333333</v>
      </c>
      <c r="C26" s="20">
        <f t="shared" si="11"/>
        <v>9311.8666666666668</v>
      </c>
      <c r="D26" s="14">
        <f t="shared" si="0"/>
        <v>46.559333333333335</v>
      </c>
      <c r="E26" s="15">
        <f t="shared" si="1"/>
        <v>931.18666666666672</v>
      </c>
      <c r="F26" s="11">
        <v>127.6</v>
      </c>
      <c r="G26" s="15">
        <f t="shared" si="2"/>
        <v>1080.1765333333333</v>
      </c>
      <c r="H26" s="15">
        <f t="shared" si="3"/>
        <v>9959.9725866666668</v>
      </c>
      <c r="I26" s="16">
        <v>0.55000000000000004</v>
      </c>
      <c r="J26" s="15">
        <f t="shared" si="4"/>
        <v>4481.9876639999993</v>
      </c>
      <c r="K26" s="15">
        <f t="shared" si="5"/>
        <v>202.53310000000005</v>
      </c>
      <c r="L26" s="15">
        <f t="shared" si="6"/>
        <v>0</v>
      </c>
      <c r="M26" s="15">
        <f t="shared" si="7"/>
        <v>4684.520763999999</v>
      </c>
      <c r="O26" s="16">
        <f t="shared" si="8"/>
        <v>11.765600000000001</v>
      </c>
      <c r="P26" s="16">
        <f t="shared" si="9"/>
        <v>5.5337699999999987</v>
      </c>
      <c r="Q26" s="17">
        <v>0</v>
      </c>
      <c r="R26" s="11">
        <f t="shared" si="10"/>
        <v>11</v>
      </c>
    </row>
    <row r="27" spans="1:18" x14ac:dyDescent="0.2">
      <c r="A27">
        <v>1919</v>
      </c>
      <c r="B27" s="33">
        <f t="shared" si="12"/>
        <v>948.59999999999991</v>
      </c>
      <c r="C27" s="20">
        <f t="shared" si="11"/>
        <v>10434.599999999999</v>
      </c>
      <c r="D27" s="14">
        <f t="shared" si="0"/>
        <v>52.172999999999995</v>
      </c>
      <c r="E27" s="15">
        <f t="shared" si="1"/>
        <v>1043.4599999999998</v>
      </c>
      <c r="F27" s="11">
        <v>194.4</v>
      </c>
      <c r="G27" s="15">
        <f t="shared" si="2"/>
        <v>1844.0783999999999</v>
      </c>
      <c r="H27" s="15">
        <f t="shared" si="3"/>
        <v>11541.047039999998</v>
      </c>
      <c r="I27" s="16">
        <v>0.55000000000000004</v>
      </c>
      <c r="J27" s="15">
        <f t="shared" si="4"/>
        <v>5193.4711679999982</v>
      </c>
      <c r="K27" s="15">
        <f t="shared" si="5"/>
        <v>226.95254999999997</v>
      </c>
      <c r="L27" s="15">
        <f t="shared" si="6"/>
        <v>0</v>
      </c>
      <c r="M27" s="15">
        <f t="shared" si="7"/>
        <v>5420.4237179999982</v>
      </c>
      <c r="O27" s="16">
        <f t="shared" si="8"/>
        <v>12.166399999999999</v>
      </c>
      <c r="P27" s="16">
        <f t="shared" si="9"/>
        <v>5.714129999999999</v>
      </c>
      <c r="Q27" s="17">
        <v>0</v>
      </c>
      <c r="R27" s="11">
        <f t="shared" si="10"/>
        <v>11</v>
      </c>
    </row>
    <row r="28" spans="1:18" x14ac:dyDescent="0.2">
      <c r="A28">
        <v>1920</v>
      </c>
      <c r="B28" s="33">
        <f t="shared" si="12"/>
        <v>1050.6666666666665</v>
      </c>
      <c r="C28" s="20">
        <f t="shared" si="11"/>
        <v>11557.333333333332</v>
      </c>
      <c r="D28" s="14">
        <f t="shared" si="0"/>
        <v>57.786666666666662</v>
      </c>
      <c r="E28" s="15">
        <f t="shared" si="1"/>
        <v>1155.7333333333333</v>
      </c>
      <c r="F28" s="11">
        <v>295.39999999999998</v>
      </c>
      <c r="G28" s="15">
        <f t="shared" si="2"/>
        <v>3103.6693333333328</v>
      </c>
      <c r="H28" s="15">
        <f t="shared" si="3"/>
        <v>13419.534933333332</v>
      </c>
      <c r="I28" s="16">
        <v>0.55000000000000004</v>
      </c>
      <c r="J28" s="15">
        <f t="shared" si="4"/>
        <v>6038.7907199999991</v>
      </c>
      <c r="K28" s="15">
        <f t="shared" si="5"/>
        <v>251.37200000000001</v>
      </c>
      <c r="L28" s="15">
        <f t="shared" si="6"/>
        <v>0</v>
      </c>
      <c r="M28" s="15">
        <f t="shared" si="7"/>
        <v>6290.1627199999994</v>
      </c>
      <c r="O28" s="16">
        <f t="shared" si="8"/>
        <v>12.772400000000001</v>
      </c>
      <c r="P28" s="16">
        <f t="shared" si="9"/>
        <v>5.9868300000000003</v>
      </c>
      <c r="Q28" s="17">
        <v>0</v>
      </c>
      <c r="R28" s="11">
        <f t="shared" si="10"/>
        <v>11</v>
      </c>
    </row>
    <row r="29" spans="1:18" x14ac:dyDescent="0.2">
      <c r="A29">
        <v>1921</v>
      </c>
      <c r="B29" s="33">
        <f t="shared" si="12"/>
        <v>1152.7333333333333</v>
      </c>
      <c r="C29" s="20">
        <f t="shared" si="11"/>
        <v>12680.066666666668</v>
      </c>
      <c r="D29" s="14">
        <f t="shared" si="0"/>
        <v>63.400333333333336</v>
      </c>
      <c r="E29" s="15">
        <f t="shared" si="1"/>
        <v>1268.0066666666669</v>
      </c>
      <c r="F29" s="11">
        <v>308.2</v>
      </c>
      <c r="G29" s="15">
        <f t="shared" si="2"/>
        <v>3552.7241333333332</v>
      </c>
      <c r="H29" s="15">
        <f t="shared" si="3"/>
        <v>14811.701146666666</v>
      </c>
      <c r="I29" s="16">
        <v>0.55000000000000004</v>
      </c>
      <c r="J29" s="15">
        <f t="shared" si="4"/>
        <v>6665.2655159999995</v>
      </c>
      <c r="K29" s="15">
        <f t="shared" si="5"/>
        <v>275.79145000000005</v>
      </c>
      <c r="L29" s="15">
        <f t="shared" si="6"/>
        <v>0</v>
      </c>
      <c r="M29" s="15">
        <f t="shared" si="7"/>
        <v>6941.0569659999992</v>
      </c>
      <c r="O29" s="16">
        <f t="shared" si="8"/>
        <v>12.8492</v>
      </c>
      <c r="P29" s="16">
        <f t="shared" si="9"/>
        <v>6.0213899999999994</v>
      </c>
      <c r="Q29" s="17">
        <v>0</v>
      </c>
      <c r="R29" s="11">
        <f t="shared" si="10"/>
        <v>11</v>
      </c>
    </row>
    <row r="30" spans="1:18" x14ac:dyDescent="0.2">
      <c r="A30">
        <v>1922</v>
      </c>
      <c r="B30" s="33">
        <f t="shared" si="12"/>
        <v>1254.8</v>
      </c>
      <c r="C30" s="20">
        <f t="shared" si="11"/>
        <v>13802.8</v>
      </c>
      <c r="D30" s="14">
        <f t="shared" si="0"/>
        <v>69.013999999999996</v>
      </c>
      <c r="E30" s="15">
        <f t="shared" si="1"/>
        <v>1380.28</v>
      </c>
      <c r="F30" s="11">
        <v>199.5</v>
      </c>
      <c r="G30" s="15">
        <f t="shared" si="2"/>
        <v>2503.3259999999996</v>
      </c>
      <c r="H30" s="15">
        <f t="shared" si="3"/>
        <v>15304.795599999999</v>
      </c>
      <c r="I30" s="16">
        <v>0.55000000000000004</v>
      </c>
      <c r="J30" s="15">
        <f t="shared" si="4"/>
        <v>6887.1580199999989</v>
      </c>
      <c r="K30" s="15">
        <f t="shared" si="5"/>
        <v>300.21089999999998</v>
      </c>
      <c r="L30" s="15">
        <f t="shared" si="6"/>
        <v>0</v>
      </c>
      <c r="M30" s="15">
        <f t="shared" si="7"/>
        <v>7187.368919999999</v>
      </c>
      <c r="O30" s="16">
        <f t="shared" si="8"/>
        <v>12.196999999999999</v>
      </c>
      <c r="P30" s="16">
        <f t="shared" si="9"/>
        <v>5.7278999999999991</v>
      </c>
      <c r="Q30" s="17">
        <v>0</v>
      </c>
      <c r="R30" s="11">
        <f t="shared" si="10"/>
        <v>11</v>
      </c>
    </row>
    <row r="31" spans="1:18" x14ac:dyDescent="0.2">
      <c r="A31">
        <v>1923</v>
      </c>
      <c r="B31" s="33">
        <f t="shared" si="12"/>
        <v>1356.8666666666666</v>
      </c>
      <c r="C31" s="20">
        <f t="shared" si="11"/>
        <v>14925.533333333333</v>
      </c>
      <c r="D31" s="14">
        <f t="shared" si="0"/>
        <v>74.62766666666667</v>
      </c>
      <c r="E31" s="15">
        <f t="shared" si="1"/>
        <v>1492.5533333333333</v>
      </c>
      <c r="F31" s="11">
        <v>227.9</v>
      </c>
      <c r="G31" s="15">
        <f t="shared" si="2"/>
        <v>3092.2991333333334</v>
      </c>
      <c r="H31" s="15">
        <f t="shared" si="3"/>
        <v>16780.912813333332</v>
      </c>
      <c r="I31" s="16">
        <v>0.55000000000000004</v>
      </c>
      <c r="J31" s="15">
        <f t="shared" si="4"/>
        <v>7551.4107659999991</v>
      </c>
      <c r="K31" s="15">
        <f t="shared" si="5"/>
        <v>324.63035000000002</v>
      </c>
      <c r="L31" s="15">
        <f t="shared" si="6"/>
        <v>0</v>
      </c>
      <c r="M31" s="15">
        <f t="shared" si="7"/>
        <v>7876.0411159999994</v>
      </c>
      <c r="O31" s="16">
        <f t="shared" si="8"/>
        <v>12.3674</v>
      </c>
      <c r="P31" s="16">
        <f t="shared" si="9"/>
        <v>5.8045799999999996</v>
      </c>
      <c r="Q31" s="17">
        <v>0</v>
      </c>
      <c r="R31" s="11">
        <f t="shared" si="10"/>
        <v>11</v>
      </c>
    </row>
    <row r="32" spans="1:18" x14ac:dyDescent="0.2">
      <c r="A32">
        <v>1924</v>
      </c>
      <c r="B32" s="33">
        <f t="shared" si="12"/>
        <v>1458.9333333333334</v>
      </c>
      <c r="C32" s="20">
        <f t="shared" si="11"/>
        <v>16048.266666666666</v>
      </c>
      <c r="D32" s="14">
        <f t="shared" si="0"/>
        <v>80.24133333333333</v>
      </c>
      <c r="E32" s="15">
        <f t="shared" si="1"/>
        <v>1604.8266666666668</v>
      </c>
      <c r="F32" s="11">
        <v>184.4</v>
      </c>
      <c r="G32" s="15">
        <f t="shared" si="2"/>
        <v>2690.2730666666671</v>
      </c>
      <c r="H32" s="15">
        <f t="shared" si="3"/>
        <v>17662.430506666667</v>
      </c>
      <c r="I32" s="16">
        <v>0.55000000000000004</v>
      </c>
      <c r="J32" s="15">
        <f t="shared" si="4"/>
        <v>7948.0937279999998</v>
      </c>
      <c r="K32" s="15">
        <f t="shared" si="5"/>
        <v>349.04980000000006</v>
      </c>
      <c r="L32" s="15">
        <f t="shared" si="6"/>
        <v>0</v>
      </c>
      <c r="M32" s="15">
        <f t="shared" si="7"/>
        <v>8297.1435280000005</v>
      </c>
      <c r="O32" s="16">
        <f t="shared" si="8"/>
        <v>12.106400000000001</v>
      </c>
      <c r="P32" s="16">
        <f t="shared" si="9"/>
        <v>5.6871299999999998</v>
      </c>
      <c r="Q32" s="17">
        <v>0</v>
      </c>
      <c r="R32" s="11">
        <f t="shared" si="10"/>
        <v>11</v>
      </c>
    </row>
    <row r="33" spans="1:18" x14ac:dyDescent="0.2">
      <c r="A33">
        <v>1925</v>
      </c>
      <c r="B33" s="33">
        <f t="shared" si="12"/>
        <v>1561</v>
      </c>
      <c r="C33" s="20">
        <f t="shared" si="11"/>
        <v>17171</v>
      </c>
      <c r="D33" s="14">
        <f t="shared" si="0"/>
        <v>85.855000000000004</v>
      </c>
      <c r="E33" s="15">
        <f t="shared" si="1"/>
        <v>1717.1000000000001</v>
      </c>
      <c r="F33" s="11">
        <v>165.1</v>
      </c>
      <c r="G33" s="15">
        <f t="shared" si="2"/>
        <v>2577.2109999999998</v>
      </c>
      <c r="H33" s="15">
        <f t="shared" si="3"/>
        <v>18717.3266</v>
      </c>
      <c r="I33" s="16">
        <v>0.55000000000000004</v>
      </c>
      <c r="J33" s="15">
        <f t="shared" si="4"/>
        <v>8422.7969699999994</v>
      </c>
      <c r="K33" s="15">
        <f t="shared" si="5"/>
        <v>373.4692500000001</v>
      </c>
      <c r="L33" s="15">
        <f t="shared" ca="1" si="6"/>
        <v>113.77476466228279</v>
      </c>
      <c r="M33" s="15">
        <f t="shared" ca="1" si="7"/>
        <v>8682.4914553377166</v>
      </c>
      <c r="O33" s="16">
        <f t="shared" si="8"/>
        <v>11.990600000000001</v>
      </c>
      <c r="P33" s="16">
        <f t="shared" ca="1" si="9"/>
        <v>5.5621341802291591</v>
      </c>
      <c r="Q33" s="19">
        <f t="shared" ref="Q33:Q42" ca="1" si="13">(0.12/10)*(A33-A$32)*(1+RAND()*RANDBETWEEN(-1,1)/10)</f>
        <v>1.2934438523881193E-2</v>
      </c>
      <c r="R33" s="11">
        <f t="shared" si="10"/>
        <v>11</v>
      </c>
    </row>
    <row r="34" spans="1:18" x14ac:dyDescent="0.2">
      <c r="A34">
        <v>1926</v>
      </c>
      <c r="B34" s="33">
        <f t="shared" si="12"/>
        <v>1663.0666666666666</v>
      </c>
      <c r="C34" s="20">
        <f t="shared" si="11"/>
        <v>18293.733333333334</v>
      </c>
      <c r="D34" s="14">
        <f t="shared" si="0"/>
        <v>91.468666666666664</v>
      </c>
      <c r="E34" s="15">
        <f t="shared" si="1"/>
        <v>1829.3733333333334</v>
      </c>
      <c r="F34" s="11">
        <v>212.8</v>
      </c>
      <c r="G34" s="15">
        <f t="shared" si="2"/>
        <v>3539.0058666666669</v>
      </c>
      <c r="H34" s="15">
        <f t="shared" si="3"/>
        <v>20417.136853333333</v>
      </c>
      <c r="I34" s="16">
        <v>0.55000000000000004</v>
      </c>
      <c r="J34" s="15">
        <f t="shared" si="4"/>
        <v>9187.7115839999988</v>
      </c>
      <c r="K34" s="15">
        <f t="shared" si="5"/>
        <v>397.88870000000003</v>
      </c>
      <c r="L34" s="15">
        <f t="shared" ca="1" si="6"/>
        <v>248.81025800867181</v>
      </c>
      <c r="M34" s="15">
        <f t="shared" ca="1" si="7"/>
        <v>9336.7900259913258</v>
      </c>
      <c r="O34" s="16">
        <f t="shared" si="8"/>
        <v>12.2768</v>
      </c>
      <c r="P34" s="16">
        <f t="shared" ca="1" si="9"/>
        <v>5.6142006890832157</v>
      </c>
      <c r="Q34" s="19">
        <f t="shared" ca="1" si="13"/>
        <v>2.5956669445520126E-2</v>
      </c>
      <c r="R34" s="11">
        <f t="shared" si="10"/>
        <v>11</v>
      </c>
    </row>
    <row r="35" spans="1:18" x14ac:dyDescent="0.2">
      <c r="A35">
        <v>1927</v>
      </c>
      <c r="B35" s="33">
        <f t="shared" si="12"/>
        <v>1765.1333333333332</v>
      </c>
      <c r="C35" s="20">
        <f t="shared" si="11"/>
        <v>19416.466666666667</v>
      </c>
      <c r="D35" s="14">
        <f t="shared" si="0"/>
        <v>97.082333333333338</v>
      </c>
      <c r="E35" s="15">
        <f t="shared" si="1"/>
        <v>1941.6466666666668</v>
      </c>
      <c r="F35" s="11">
        <v>87.5</v>
      </c>
      <c r="G35" s="15">
        <f t="shared" si="2"/>
        <v>1544.4916666666666</v>
      </c>
      <c r="H35" s="15">
        <f t="shared" si="3"/>
        <v>20343.161666666667</v>
      </c>
      <c r="I35" s="16">
        <v>0.55000000000000004</v>
      </c>
      <c r="J35" s="15">
        <f t="shared" si="4"/>
        <v>9154.4227499999997</v>
      </c>
      <c r="K35" s="15">
        <f t="shared" si="5"/>
        <v>422.30815000000001</v>
      </c>
      <c r="L35" s="15">
        <f t="shared" ca="1" si="6"/>
        <v>367.07084778481664</v>
      </c>
      <c r="M35" s="15">
        <f t="shared" ca="1" si="7"/>
        <v>9209.6600522151839</v>
      </c>
      <c r="O35" s="16">
        <f t="shared" si="8"/>
        <v>11.525</v>
      </c>
      <c r="P35" s="16">
        <f t="shared" ca="1" si="9"/>
        <v>5.2175435579267955</v>
      </c>
      <c r="Q35" s="19">
        <f t="shared" ca="1" si="13"/>
        <v>3.8329452045563546E-2</v>
      </c>
      <c r="R35" s="11">
        <f t="shared" si="10"/>
        <v>11.000000000000002</v>
      </c>
    </row>
    <row r="36" spans="1:18" x14ac:dyDescent="0.2">
      <c r="A36">
        <v>1928</v>
      </c>
      <c r="B36" s="33">
        <f t="shared" si="12"/>
        <v>1867.1999999999998</v>
      </c>
      <c r="C36" s="20">
        <f t="shared" si="11"/>
        <v>20539.199999999997</v>
      </c>
      <c r="D36" s="14">
        <f t="shared" si="0"/>
        <v>102.69599999999998</v>
      </c>
      <c r="E36" s="15">
        <f t="shared" si="1"/>
        <v>2053.9199999999996</v>
      </c>
      <c r="F36" s="11">
        <v>274.3</v>
      </c>
      <c r="G36" s="15">
        <f t="shared" si="2"/>
        <v>5121.7295999999997</v>
      </c>
      <c r="H36" s="15">
        <f t="shared" si="3"/>
        <v>23612.237759999996</v>
      </c>
      <c r="I36" s="16">
        <v>0.55000000000000004</v>
      </c>
      <c r="J36" s="15">
        <f t="shared" si="4"/>
        <v>10625.506991999997</v>
      </c>
      <c r="K36" s="15">
        <f t="shared" si="5"/>
        <v>446.72759999999994</v>
      </c>
      <c r="L36" s="15">
        <f t="shared" ca="1" si="6"/>
        <v>531.46726041599982</v>
      </c>
      <c r="M36" s="15">
        <f t="shared" ca="1" si="7"/>
        <v>10540.767331583997</v>
      </c>
      <c r="O36" s="16">
        <f t="shared" si="8"/>
        <v>12.645799999999999</v>
      </c>
      <c r="P36" s="16">
        <f t="shared" ca="1" si="9"/>
        <v>5.6452267199999984</v>
      </c>
      <c r="Q36" s="19">
        <f t="shared" ca="1" si="13"/>
        <v>4.8000000000000001E-2</v>
      </c>
      <c r="R36" s="11">
        <f t="shared" si="10"/>
        <v>11</v>
      </c>
    </row>
    <row r="37" spans="1:18" x14ac:dyDescent="0.2">
      <c r="A37">
        <v>1929</v>
      </c>
      <c r="B37" s="33">
        <f t="shared" si="12"/>
        <v>1969.2666666666667</v>
      </c>
      <c r="C37" s="20">
        <f t="shared" si="11"/>
        <v>21661.933333333334</v>
      </c>
      <c r="D37" s="14">
        <f t="shared" si="0"/>
        <v>108.30966666666667</v>
      </c>
      <c r="E37" s="15">
        <f t="shared" si="1"/>
        <v>2166.1933333333336</v>
      </c>
      <c r="F37" s="11">
        <v>222.5</v>
      </c>
      <c r="G37" s="15">
        <f t="shared" si="2"/>
        <v>4381.6183333333329</v>
      </c>
      <c r="H37" s="15">
        <f t="shared" si="3"/>
        <v>24290.904333333332</v>
      </c>
      <c r="I37" s="16">
        <v>0.55000000000000004</v>
      </c>
      <c r="J37" s="15">
        <f t="shared" si="4"/>
        <v>10930.906949999999</v>
      </c>
      <c r="K37" s="15">
        <f t="shared" si="5"/>
        <v>471.14705000000009</v>
      </c>
      <c r="L37" s="15">
        <f t="shared" ca="1" si="6"/>
        <v>684.1232399999999</v>
      </c>
      <c r="M37" s="15">
        <f t="shared" ca="1" si="7"/>
        <v>10717.930759999999</v>
      </c>
      <c r="O37" s="16">
        <f t="shared" si="8"/>
        <v>12.334999999999999</v>
      </c>
      <c r="P37" s="16">
        <f t="shared" ca="1" si="9"/>
        <v>5.4425999999999997</v>
      </c>
      <c r="Q37" s="19">
        <f t="shared" ca="1" si="13"/>
        <v>0.06</v>
      </c>
      <c r="R37" s="11">
        <f t="shared" si="10"/>
        <v>11</v>
      </c>
    </row>
    <row r="38" spans="1:18" x14ac:dyDescent="0.2">
      <c r="A38">
        <v>1930</v>
      </c>
      <c r="B38" s="33">
        <f t="shared" si="12"/>
        <v>2071.333333333333</v>
      </c>
      <c r="C38" s="20">
        <f t="shared" si="11"/>
        <v>22784.666666666664</v>
      </c>
      <c r="D38" s="14">
        <f t="shared" si="0"/>
        <v>113.92333333333332</v>
      </c>
      <c r="E38" s="15">
        <f t="shared" si="1"/>
        <v>2278.4666666666667</v>
      </c>
      <c r="F38" s="11">
        <v>246.6</v>
      </c>
      <c r="G38" s="15">
        <f t="shared" si="2"/>
        <v>5107.9079999999994</v>
      </c>
      <c r="H38" s="15">
        <f t="shared" si="3"/>
        <v>25849.411466666665</v>
      </c>
      <c r="I38" s="16">
        <v>0.55000000000000004</v>
      </c>
      <c r="J38" s="15">
        <f t="shared" si="4"/>
        <v>11632.235159999998</v>
      </c>
      <c r="K38" s="15">
        <f t="shared" si="5"/>
        <v>495.56650000000002</v>
      </c>
      <c r="L38" s="15">
        <f t="shared" ca="1" si="6"/>
        <v>888.83870309306337</v>
      </c>
      <c r="M38" s="15">
        <f t="shared" ca="1" si="7"/>
        <v>11238.962956906937</v>
      </c>
      <c r="O38" s="16">
        <f t="shared" si="8"/>
        <v>12.479600000000001</v>
      </c>
      <c r="P38" s="16">
        <f t="shared" ca="1" si="9"/>
        <v>5.4259557242872249</v>
      </c>
      <c r="Q38" s="19">
        <f t="shared" ca="1" si="13"/>
        <v>7.3289350206364068E-2</v>
      </c>
      <c r="R38" s="11">
        <f t="shared" si="10"/>
        <v>11</v>
      </c>
    </row>
    <row r="39" spans="1:18" x14ac:dyDescent="0.2">
      <c r="A39">
        <v>1931</v>
      </c>
      <c r="B39" s="33">
        <f t="shared" si="12"/>
        <v>2173.4</v>
      </c>
      <c r="C39" s="20">
        <f t="shared" si="11"/>
        <v>23907.4</v>
      </c>
      <c r="D39" s="14">
        <f t="shared" si="0"/>
        <v>119.53700000000001</v>
      </c>
      <c r="E39" s="15">
        <f t="shared" si="1"/>
        <v>2390.7400000000002</v>
      </c>
      <c r="F39" s="11">
        <v>211.4</v>
      </c>
      <c r="G39" s="15">
        <f t="shared" si="2"/>
        <v>4594.5676000000003</v>
      </c>
      <c r="H39" s="15">
        <f t="shared" si="3"/>
        <v>26664.14056</v>
      </c>
      <c r="I39" s="16">
        <v>0.55000000000000004</v>
      </c>
      <c r="J39" s="15">
        <f t="shared" si="4"/>
        <v>11998.863251999999</v>
      </c>
      <c r="K39" s="15">
        <f t="shared" si="5"/>
        <v>519.98595000000012</v>
      </c>
      <c r="L39" s="15">
        <f t="shared" ca="1" si="6"/>
        <v>994.96850461058352</v>
      </c>
      <c r="M39" s="15">
        <f t="shared" ca="1" si="7"/>
        <v>11523.880697389415</v>
      </c>
      <c r="O39" s="16">
        <f t="shared" si="8"/>
        <v>12.2684</v>
      </c>
      <c r="P39" s="16">
        <f t="shared" ca="1" si="9"/>
        <v>5.3022364486010005</v>
      </c>
      <c r="Q39" s="19">
        <f t="shared" ca="1" si="13"/>
        <v>7.9477633171875603E-2</v>
      </c>
      <c r="R39" s="11">
        <f t="shared" si="10"/>
        <v>11</v>
      </c>
    </row>
    <row r="40" spans="1:18" x14ac:dyDescent="0.2">
      <c r="A40">
        <v>1932</v>
      </c>
      <c r="B40" s="33">
        <f t="shared" si="12"/>
        <v>2275.4666666666667</v>
      </c>
      <c r="C40" s="44">
        <f>B40*10.5</f>
        <v>23892.400000000001</v>
      </c>
      <c r="D40" s="14">
        <f t="shared" si="0"/>
        <v>119.462</v>
      </c>
      <c r="E40" s="15">
        <f t="shared" si="1"/>
        <v>2389.2400000000002</v>
      </c>
      <c r="F40" s="11">
        <v>245.5</v>
      </c>
      <c r="G40" s="15">
        <f t="shared" si="2"/>
        <v>5586.2706666666663</v>
      </c>
      <c r="H40" s="15">
        <f t="shared" si="3"/>
        <v>27244.162400000001</v>
      </c>
      <c r="I40" s="16">
        <v>0.55000000000000004</v>
      </c>
      <c r="J40" s="15">
        <f t="shared" si="4"/>
        <v>12259.873079999999</v>
      </c>
      <c r="K40" s="15">
        <f t="shared" si="5"/>
        <v>519.65970000000004</v>
      </c>
      <c r="L40" s="15">
        <f t="shared" ca="1" si="6"/>
        <v>1316.0611011069443</v>
      </c>
      <c r="M40" s="15">
        <f t="shared" ca="1" si="7"/>
        <v>11463.471678893055</v>
      </c>
      <c r="O40" s="16">
        <f t="shared" si="8"/>
        <v>11.973000000000001</v>
      </c>
      <c r="P40" s="16">
        <f t="shared" ca="1" si="9"/>
        <v>5.0378552438590125</v>
      </c>
      <c r="Q40" s="19">
        <f t="shared" ca="1" si="13"/>
        <v>0.10298194180984326</v>
      </c>
      <c r="R40" s="11">
        <f t="shared" si="10"/>
        <v>10.5</v>
      </c>
    </row>
    <row r="41" spans="1:18" x14ac:dyDescent="0.2">
      <c r="A41">
        <v>1933</v>
      </c>
      <c r="B41" s="33">
        <f t="shared" si="12"/>
        <v>2377.5333333333333</v>
      </c>
      <c r="C41" s="44">
        <f t="shared" ref="C41:C78" si="14">B41*10.5</f>
        <v>24964.1</v>
      </c>
      <c r="D41" s="14">
        <f t="shared" si="0"/>
        <v>124.8205</v>
      </c>
      <c r="E41" s="15">
        <f t="shared" si="1"/>
        <v>2496.41</v>
      </c>
      <c r="F41" s="11">
        <v>270.60000000000002</v>
      </c>
      <c r="G41" s="15">
        <f t="shared" si="2"/>
        <v>6433.6052</v>
      </c>
      <c r="H41" s="15">
        <f t="shared" si="3"/>
        <v>28824.26312</v>
      </c>
      <c r="I41" s="16">
        <v>0.55000000000000004</v>
      </c>
      <c r="J41" s="15">
        <f t="shared" si="4"/>
        <v>12970.918403999998</v>
      </c>
      <c r="K41" s="15">
        <f t="shared" si="5"/>
        <v>542.96917499999995</v>
      </c>
      <c r="L41" s="15">
        <f t="shared" ca="1" si="6"/>
        <v>1503.5617918238763</v>
      </c>
      <c r="M41" s="15">
        <f t="shared" ca="1" si="7"/>
        <v>12010.325787176122</v>
      </c>
      <c r="O41" s="16">
        <f t="shared" si="8"/>
        <v>12.1236</v>
      </c>
      <c r="P41" s="16">
        <f t="shared" ca="1" si="9"/>
        <v>5.0515909151681528</v>
      </c>
      <c r="Q41" s="19">
        <f t="shared" ca="1" si="13"/>
        <v>0.1112604928103995</v>
      </c>
      <c r="R41" s="11">
        <f t="shared" si="10"/>
        <v>10.5</v>
      </c>
    </row>
    <row r="42" spans="1:18" x14ac:dyDescent="0.2">
      <c r="A42">
        <v>1934</v>
      </c>
      <c r="B42" s="33">
        <f t="shared" si="12"/>
        <v>2479.6</v>
      </c>
      <c r="C42" s="44">
        <f t="shared" si="14"/>
        <v>26035.8</v>
      </c>
      <c r="D42" s="14">
        <f t="shared" si="0"/>
        <v>130.179</v>
      </c>
      <c r="E42" s="15">
        <f t="shared" si="1"/>
        <v>2603.58</v>
      </c>
      <c r="F42" s="11">
        <v>259.60000000000002</v>
      </c>
      <c r="G42" s="15">
        <f t="shared" si="2"/>
        <v>6437.0416000000005</v>
      </c>
      <c r="H42" s="15">
        <f t="shared" si="3"/>
        <v>29898.024959999999</v>
      </c>
      <c r="I42" s="16">
        <v>0.55000000000000004</v>
      </c>
      <c r="J42" s="15">
        <f t="shared" si="4"/>
        <v>13454.111231999997</v>
      </c>
      <c r="K42" s="15">
        <f t="shared" si="5"/>
        <v>566.27864999999997</v>
      </c>
      <c r="L42" s="15">
        <f t="shared" ca="1" si="6"/>
        <v>1682.4467858399996</v>
      </c>
      <c r="M42" s="15">
        <f t="shared" ca="1" si="7"/>
        <v>12337.943096159997</v>
      </c>
      <c r="O42" s="16">
        <f t="shared" si="8"/>
        <v>12.057600000000001</v>
      </c>
      <c r="P42" s="16">
        <f t="shared" ca="1" si="9"/>
        <v>4.9757795999999992</v>
      </c>
      <c r="Q42" s="19">
        <f t="shared" ca="1" si="13"/>
        <v>0.12</v>
      </c>
      <c r="R42" s="11">
        <f t="shared" si="10"/>
        <v>10.5</v>
      </c>
    </row>
    <row r="43" spans="1:18" x14ac:dyDescent="0.2">
      <c r="A43">
        <v>1935</v>
      </c>
      <c r="B43" s="33">
        <f t="shared" si="12"/>
        <v>2581.6666666666665</v>
      </c>
      <c r="C43" s="44">
        <f t="shared" si="14"/>
        <v>27107.5</v>
      </c>
      <c r="D43" s="14">
        <f t="shared" si="0"/>
        <v>135.53749999999999</v>
      </c>
      <c r="E43" s="15">
        <f t="shared" si="1"/>
        <v>2710.75</v>
      </c>
      <c r="F43" s="11">
        <v>129</v>
      </c>
      <c r="G43" s="15">
        <f t="shared" si="2"/>
        <v>3330.35</v>
      </c>
      <c r="H43" s="15">
        <f t="shared" si="3"/>
        <v>29105.71</v>
      </c>
      <c r="I43" s="16">
        <v>0.55000000000000004</v>
      </c>
      <c r="J43" s="15">
        <f t="shared" si="4"/>
        <v>13097.569499999998</v>
      </c>
      <c r="K43" s="15">
        <f t="shared" si="5"/>
        <v>589.58812499999999</v>
      </c>
      <c r="L43" s="15">
        <f t="shared" ca="1" si="6"/>
        <v>1506.8384656663834</v>
      </c>
      <c r="M43" s="15">
        <f t="shared" ca="1" si="7"/>
        <v>12180.319159333614</v>
      </c>
      <c r="O43" s="16">
        <f t="shared" si="8"/>
        <v>11.274000000000001</v>
      </c>
      <c r="P43" s="16">
        <f t="shared" ca="1" si="9"/>
        <v>4.7180061301485923</v>
      </c>
      <c r="Q43" s="19">
        <f t="shared" ref="Q43:Q74" ca="1" si="15">0.12*(1+RAND()*RANDBETWEEN(-1,1)/10)</f>
        <v>0.11009140881917648</v>
      </c>
      <c r="R43" s="11">
        <f t="shared" si="10"/>
        <v>10.5</v>
      </c>
    </row>
    <row r="44" spans="1:18" x14ac:dyDescent="0.2">
      <c r="A44">
        <v>1936</v>
      </c>
      <c r="B44" s="33">
        <f t="shared" si="12"/>
        <v>2683.7333333333331</v>
      </c>
      <c r="C44" s="44">
        <f t="shared" si="14"/>
        <v>28179.199999999997</v>
      </c>
      <c r="D44" s="14">
        <f t="shared" si="0"/>
        <v>140.89599999999999</v>
      </c>
      <c r="E44" s="15">
        <f t="shared" si="1"/>
        <v>2817.92</v>
      </c>
      <c r="F44" s="11">
        <v>238.7</v>
      </c>
      <c r="G44" s="15">
        <f t="shared" si="2"/>
        <v>6406.0714666666663</v>
      </c>
      <c r="H44" s="15">
        <f t="shared" si="3"/>
        <v>32022.842879999997</v>
      </c>
      <c r="I44" s="16">
        <v>0.55000000000000004</v>
      </c>
      <c r="J44" s="15">
        <f t="shared" si="4"/>
        <v>14410.279295999997</v>
      </c>
      <c r="K44" s="15">
        <f t="shared" si="5"/>
        <v>612.89760000000001</v>
      </c>
      <c r="L44" s="15">
        <f t="shared" ca="1" si="6"/>
        <v>1743.7474231913397</v>
      </c>
      <c r="M44" s="15">
        <f t="shared" ca="1" si="7"/>
        <v>13279.429472808657</v>
      </c>
      <c r="O44" s="16">
        <f t="shared" si="8"/>
        <v>11.9322</v>
      </c>
      <c r="P44" s="16">
        <f t="shared" ca="1" si="9"/>
        <v>4.9481180964857376</v>
      </c>
      <c r="Q44" s="19">
        <f t="shared" ca="1" si="15"/>
        <v>0.11607048464267382</v>
      </c>
      <c r="R44" s="11">
        <f t="shared" si="10"/>
        <v>10.5</v>
      </c>
    </row>
    <row r="45" spans="1:18" x14ac:dyDescent="0.2">
      <c r="A45">
        <v>1937</v>
      </c>
      <c r="B45" s="33">
        <f t="shared" si="12"/>
        <v>2785.7999999999997</v>
      </c>
      <c r="C45" s="44">
        <f t="shared" si="14"/>
        <v>29250.899999999998</v>
      </c>
      <c r="D45" s="14">
        <f t="shared" si="0"/>
        <v>146.25449999999998</v>
      </c>
      <c r="E45" s="15">
        <f t="shared" si="1"/>
        <v>2925.09</v>
      </c>
      <c r="F45" s="11">
        <v>233.1</v>
      </c>
      <c r="G45" s="15">
        <f t="shared" si="2"/>
        <v>6493.6997999999985</v>
      </c>
      <c r="H45" s="15">
        <f t="shared" si="3"/>
        <v>33147.119879999998</v>
      </c>
      <c r="I45" s="16">
        <v>0.55000000000000004</v>
      </c>
      <c r="J45" s="15">
        <f t="shared" si="4"/>
        <v>14916.203945999998</v>
      </c>
      <c r="K45" s="15">
        <f t="shared" si="5"/>
        <v>636.20707500000003</v>
      </c>
      <c r="L45" s="15">
        <f t="shared" ca="1" si="6"/>
        <v>1866.2893225199996</v>
      </c>
      <c r="M45" s="15">
        <f t="shared" ca="1" si="7"/>
        <v>13686.121698479998</v>
      </c>
      <c r="O45" s="16">
        <f t="shared" si="8"/>
        <v>11.8986</v>
      </c>
      <c r="P45" s="16">
        <f t="shared" ca="1" si="9"/>
        <v>4.9128155999999992</v>
      </c>
      <c r="Q45" s="19">
        <f t="shared" ca="1" si="15"/>
        <v>0.12</v>
      </c>
      <c r="R45" s="11">
        <f t="shared" si="10"/>
        <v>10.5</v>
      </c>
    </row>
    <row r="46" spans="1:18" x14ac:dyDescent="0.2">
      <c r="A46">
        <v>1938</v>
      </c>
      <c r="B46" s="33">
        <f t="shared" si="12"/>
        <v>2887.8666666666668</v>
      </c>
      <c r="C46" s="44">
        <f t="shared" si="14"/>
        <v>30322.600000000002</v>
      </c>
      <c r="D46" s="14">
        <f t="shared" si="0"/>
        <v>151.61300000000003</v>
      </c>
      <c r="E46" s="15">
        <f t="shared" si="1"/>
        <v>3032.26</v>
      </c>
      <c r="F46" s="11">
        <v>157</v>
      </c>
      <c r="G46" s="15">
        <f t="shared" si="2"/>
        <v>4533.9506666666675</v>
      </c>
      <c r="H46" s="15">
        <f t="shared" si="3"/>
        <v>33042.970400000006</v>
      </c>
      <c r="I46" s="16">
        <v>0.55000000000000004</v>
      </c>
      <c r="J46" s="15">
        <f t="shared" si="4"/>
        <v>14869.33668</v>
      </c>
      <c r="K46" s="15">
        <f t="shared" si="5"/>
        <v>659.51655000000017</v>
      </c>
      <c r="L46" s="15">
        <f t="shared" ca="1" si="6"/>
        <v>1902.8585437920096</v>
      </c>
      <c r="M46" s="15">
        <f t="shared" ca="1" si="7"/>
        <v>13625.994686207991</v>
      </c>
      <c r="O46" s="16">
        <f t="shared" si="8"/>
        <v>11.442000000000002</v>
      </c>
      <c r="P46" s="16">
        <f t="shared" ca="1" si="9"/>
        <v>4.7183600418560383</v>
      </c>
      <c r="Q46" s="19">
        <f t="shared" ca="1" si="15"/>
        <v>0.12253696493929768</v>
      </c>
      <c r="R46" s="11">
        <f t="shared" si="10"/>
        <v>10.5</v>
      </c>
    </row>
    <row r="47" spans="1:18" x14ac:dyDescent="0.2">
      <c r="A47">
        <v>1939</v>
      </c>
      <c r="B47" s="33">
        <f t="shared" si="12"/>
        <v>2989.9333333333334</v>
      </c>
      <c r="C47" s="44">
        <f t="shared" si="14"/>
        <v>31394.3</v>
      </c>
      <c r="D47" s="14">
        <f t="shared" si="0"/>
        <v>156.97149999999999</v>
      </c>
      <c r="E47" s="15">
        <f t="shared" si="1"/>
        <v>3139.4300000000003</v>
      </c>
      <c r="F47" s="11">
        <v>261.60000000000002</v>
      </c>
      <c r="G47" s="15">
        <f t="shared" si="2"/>
        <v>7821.6656000000003</v>
      </c>
      <c r="H47" s="15">
        <f t="shared" si="3"/>
        <v>36087.299359999997</v>
      </c>
      <c r="I47" s="16">
        <v>0.55000000000000004</v>
      </c>
      <c r="J47" s="15">
        <f t="shared" si="4"/>
        <v>16239.284711999997</v>
      </c>
      <c r="K47" s="15">
        <f t="shared" si="5"/>
        <v>682.82602500000007</v>
      </c>
      <c r="L47" s="15">
        <f t="shared" ca="1" si="6"/>
        <v>2092.1369937037548</v>
      </c>
      <c r="M47" s="15">
        <f t="shared" ca="1" si="7"/>
        <v>14829.973743296241</v>
      </c>
      <c r="O47" s="16">
        <f t="shared" si="8"/>
        <v>12.069599999999999</v>
      </c>
      <c r="P47" s="16">
        <f t="shared" ca="1" si="9"/>
        <v>4.9599680293750943</v>
      </c>
      <c r="Q47" s="19">
        <f t="shared" ca="1" si="15"/>
        <v>0.123633335475658</v>
      </c>
      <c r="R47" s="11">
        <f t="shared" si="10"/>
        <v>10.5</v>
      </c>
    </row>
    <row r="48" spans="1:18" x14ac:dyDescent="0.2">
      <c r="A48">
        <v>1940</v>
      </c>
      <c r="B48" s="32">
        <v>3092</v>
      </c>
      <c r="C48" s="44">
        <f t="shared" si="14"/>
        <v>32466</v>
      </c>
      <c r="D48" s="14">
        <f t="shared" si="0"/>
        <v>162.33000000000001</v>
      </c>
      <c r="E48" s="15">
        <f t="shared" si="1"/>
        <v>3246.6000000000004</v>
      </c>
      <c r="F48" s="11">
        <v>163.6</v>
      </c>
      <c r="G48" s="15">
        <f t="shared" si="2"/>
        <v>5058.5119999999997</v>
      </c>
      <c r="H48" s="15">
        <f t="shared" si="3"/>
        <v>35501.107199999999</v>
      </c>
      <c r="I48" s="22">
        <v>0.6</v>
      </c>
      <c r="J48" s="15">
        <f t="shared" si="4"/>
        <v>14200.442880000001</v>
      </c>
      <c r="K48" s="15">
        <f t="shared" si="5"/>
        <v>706.13550000000021</v>
      </c>
      <c r="L48" s="15">
        <f t="shared" ca="1" si="6"/>
        <v>1647.1763731347187</v>
      </c>
      <c r="M48" s="15">
        <f t="shared" ca="1" si="7"/>
        <v>13259.402006865283</v>
      </c>
      <c r="O48" s="16">
        <f t="shared" si="8"/>
        <v>11.4816</v>
      </c>
      <c r="P48" s="16">
        <f t="shared" ca="1" si="9"/>
        <v>4.2882930164506092</v>
      </c>
      <c r="Q48" s="19">
        <f t="shared" ca="1" si="15"/>
        <v>0.11049996391826027</v>
      </c>
      <c r="R48" s="11">
        <f t="shared" si="10"/>
        <v>10.5</v>
      </c>
    </row>
    <row r="49" spans="1:18" x14ac:dyDescent="0.2">
      <c r="A49">
        <v>1941</v>
      </c>
      <c r="B49" s="34">
        <f>B$48+(B$68-B$48)/(A$68-A$48)*(A49-A$48)</f>
        <v>3092.35</v>
      </c>
      <c r="C49" s="44">
        <f t="shared" si="14"/>
        <v>32469.674999999999</v>
      </c>
      <c r="D49" s="14">
        <f t="shared" si="0"/>
        <v>162.348375</v>
      </c>
      <c r="E49" s="15">
        <f t="shared" si="1"/>
        <v>3246.9675000000002</v>
      </c>
      <c r="F49" s="11">
        <v>262.8</v>
      </c>
      <c r="G49" s="15">
        <f t="shared" si="2"/>
        <v>8126.6957999999995</v>
      </c>
      <c r="H49" s="15">
        <f t="shared" si="3"/>
        <v>37345.692479999998</v>
      </c>
      <c r="I49" s="22">
        <v>0.6</v>
      </c>
      <c r="J49" s="15">
        <f t="shared" si="4"/>
        <v>14938.276991999999</v>
      </c>
      <c r="K49" s="15">
        <f t="shared" si="5"/>
        <v>706.21543125000017</v>
      </c>
      <c r="L49" s="15">
        <f t="shared" ca="1" si="6"/>
        <v>1793.5439386750129</v>
      </c>
      <c r="M49" s="15">
        <f t="shared" ca="1" si="7"/>
        <v>13850.948484574987</v>
      </c>
      <c r="O49" s="16">
        <f t="shared" si="8"/>
        <v>12.0768</v>
      </c>
      <c r="P49" s="16">
        <f t="shared" ca="1" si="9"/>
        <v>4.479101164025737</v>
      </c>
      <c r="Q49" s="19">
        <f t="shared" ca="1" si="15"/>
        <v>0.11464379221466749</v>
      </c>
      <c r="R49" s="11">
        <f t="shared" si="10"/>
        <v>10.5</v>
      </c>
    </row>
    <row r="50" spans="1:18" x14ac:dyDescent="0.2">
      <c r="A50">
        <v>1942</v>
      </c>
      <c r="B50" s="34">
        <f t="shared" ref="B50:B67" si="16">B$48+(B$68-B$48)/(A$68-A$48)*(A50-A$48)</f>
        <v>3092.7</v>
      </c>
      <c r="C50" s="44">
        <f t="shared" si="14"/>
        <v>32473.35</v>
      </c>
      <c r="D50" s="14">
        <f t="shared" ref="D50:D81" si="17">C50*0.005</f>
        <v>162.36675</v>
      </c>
      <c r="E50" s="15">
        <f t="shared" ref="E50:E81" si="18">C50*0.1</f>
        <v>3247.335</v>
      </c>
      <c r="F50" s="11">
        <v>244.2</v>
      </c>
      <c r="G50" s="15">
        <f t="shared" ref="G50:G81" si="19">F50*B50/100</f>
        <v>7552.3733999999995</v>
      </c>
      <c r="H50" s="15">
        <f t="shared" ref="H50:H81" si="20">C50+G50*0.6</f>
        <v>37004.774039999997</v>
      </c>
      <c r="I50" s="22">
        <v>0.6</v>
      </c>
      <c r="J50" s="15">
        <f t="shared" ref="J50:J81" si="21">H50*(1-I50)</f>
        <v>14801.909615999999</v>
      </c>
      <c r="K50" s="15">
        <f t="shared" ref="K50:K81" si="22">D50*0.35+E50*0.2</f>
        <v>706.29536250000012</v>
      </c>
      <c r="L50" s="15">
        <f t="shared" ref="L50:L81" ca="1" si="23">Q50*(J50+K50)</f>
        <v>1817.4285977498841</v>
      </c>
      <c r="M50" s="15">
        <f t="shared" ref="M50:M81" ca="1" si="24">J50+K50-L50</f>
        <v>13690.776380750116</v>
      </c>
      <c r="O50" s="16">
        <f t="shared" ref="O50:O81" si="25">H50/B50</f>
        <v>11.965199999999999</v>
      </c>
      <c r="P50" s="16">
        <f t="shared" ref="P50:P81" ca="1" si="26">M50/B50</f>
        <v>4.4268038868141488</v>
      </c>
      <c r="Q50" s="19">
        <f t="shared" ca="1" si="15"/>
        <v>0.11719142223548758</v>
      </c>
      <c r="R50" s="11">
        <f t="shared" ref="R50:R81" si="27">C50/B50</f>
        <v>10.5</v>
      </c>
    </row>
    <row r="51" spans="1:18" x14ac:dyDescent="0.2">
      <c r="A51">
        <v>1943</v>
      </c>
      <c r="B51" s="34">
        <f t="shared" si="16"/>
        <v>3093.05</v>
      </c>
      <c r="C51" s="44">
        <f t="shared" si="14"/>
        <v>32477.025000000001</v>
      </c>
      <c r="D51" s="14">
        <f t="shared" si="17"/>
        <v>162.38512500000002</v>
      </c>
      <c r="E51" s="15">
        <f t="shared" si="18"/>
        <v>3247.7025000000003</v>
      </c>
      <c r="F51" s="11">
        <v>131</v>
      </c>
      <c r="G51" s="15">
        <f t="shared" si="19"/>
        <v>4051.8955000000005</v>
      </c>
      <c r="H51" s="15">
        <f t="shared" si="20"/>
        <v>34908.162300000004</v>
      </c>
      <c r="I51" s="22">
        <v>0.6</v>
      </c>
      <c r="J51" s="15">
        <f t="shared" si="21"/>
        <v>13963.264920000001</v>
      </c>
      <c r="K51" s="15">
        <f t="shared" si="22"/>
        <v>706.37529375000008</v>
      </c>
      <c r="L51" s="15">
        <f t="shared" ca="1" si="23"/>
        <v>1741.6699781370239</v>
      </c>
      <c r="M51" s="15">
        <f t="shared" ca="1" si="24"/>
        <v>12927.970235612976</v>
      </c>
      <c r="O51" s="16">
        <f t="shared" si="25"/>
        <v>11.286000000000001</v>
      </c>
      <c r="P51" s="16">
        <f t="shared" ca="1" si="26"/>
        <v>4.1796835601147659</v>
      </c>
      <c r="Q51" s="19">
        <f t="shared" ca="1" si="15"/>
        <v>0.11872615502216198</v>
      </c>
      <c r="R51" s="11">
        <f t="shared" si="27"/>
        <v>10.5</v>
      </c>
    </row>
    <row r="52" spans="1:18" x14ac:dyDescent="0.2">
      <c r="A52">
        <v>1944</v>
      </c>
      <c r="B52" s="34">
        <f t="shared" si="16"/>
        <v>3093.4</v>
      </c>
      <c r="C52" s="44">
        <f t="shared" si="14"/>
        <v>32480.7</v>
      </c>
      <c r="D52" s="14">
        <f t="shared" si="17"/>
        <v>162.40350000000001</v>
      </c>
      <c r="E52" s="15">
        <f t="shared" si="18"/>
        <v>3248.07</v>
      </c>
      <c r="F52" s="11">
        <v>109.3</v>
      </c>
      <c r="G52" s="15">
        <f t="shared" si="19"/>
        <v>3381.0861999999997</v>
      </c>
      <c r="H52" s="15">
        <f t="shared" si="20"/>
        <v>34509.351719999999</v>
      </c>
      <c r="I52" s="22">
        <v>0.6</v>
      </c>
      <c r="J52" s="15">
        <f t="shared" si="21"/>
        <v>13803.740688</v>
      </c>
      <c r="K52" s="15">
        <f t="shared" si="22"/>
        <v>706.45522500000004</v>
      </c>
      <c r="L52" s="15">
        <f t="shared" ca="1" si="23"/>
        <v>1846.3009416031923</v>
      </c>
      <c r="M52" s="15">
        <f t="shared" ca="1" si="24"/>
        <v>12663.894971396807</v>
      </c>
      <c r="O52" s="16">
        <f t="shared" si="25"/>
        <v>11.155799999999999</v>
      </c>
      <c r="P52" s="16">
        <f t="shared" ca="1" si="26"/>
        <v>4.0938433346469276</v>
      </c>
      <c r="Q52" s="19">
        <f t="shared" ca="1" si="15"/>
        <v>0.12724162738209835</v>
      </c>
      <c r="R52" s="11">
        <f t="shared" si="27"/>
        <v>10.5</v>
      </c>
    </row>
    <row r="53" spans="1:18" x14ac:dyDescent="0.2">
      <c r="A53">
        <v>1945</v>
      </c>
      <c r="B53" s="34">
        <f t="shared" si="16"/>
        <v>3093.75</v>
      </c>
      <c r="C53" s="44">
        <f t="shared" si="14"/>
        <v>32484.375</v>
      </c>
      <c r="D53" s="14">
        <f t="shared" si="17"/>
        <v>162.421875</v>
      </c>
      <c r="E53" s="15">
        <f t="shared" si="18"/>
        <v>3248.4375</v>
      </c>
      <c r="F53" s="11">
        <v>194.2</v>
      </c>
      <c r="G53" s="15">
        <f t="shared" si="19"/>
        <v>6008.0625</v>
      </c>
      <c r="H53" s="15">
        <f t="shared" si="20"/>
        <v>36089.212500000001</v>
      </c>
      <c r="I53" s="22">
        <v>0.6</v>
      </c>
      <c r="J53" s="15">
        <f t="shared" si="21"/>
        <v>14435.685000000001</v>
      </c>
      <c r="K53" s="15">
        <f t="shared" si="22"/>
        <v>706.53515625</v>
      </c>
      <c r="L53" s="15">
        <f t="shared" ca="1" si="23"/>
        <v>1817.0664187500001</v>
      </c>
      <c r="M53" s="15">
        <f t="shared" ca="1" si="24"/>
        <v>13325.153737500001</v>
      </c>
      <c r="O53" s="16">
        <f t="shared" si="25"/>
        <v>11.6652</v>
      </c>
      <c r="P53" s="16">
        <f t="shared" ca="1" si="26"/>
        <v>4.3071204000000005</v>
      </c>
      <c r="Q53" s="19">
        <f t="shared" ca="1" si="15"/>
        <v>0.12</v>
      </c>
      <c r="R53" s="11">
        <f t="shared" si="27"/>
        <v>10.5</v>
      </c>
    </row>
    <row r="54" spans="1:18" x14ac:dyDescent="0.2">
      <c r="A54">
        <v>1946</v>
      </c>
      <c r="B54" s="34">
        <f t="shared" si="16"/>
        <v>3094.1</v>
      </c>
      <c r="C54" s="44">
        <f t="shared" si="14"/>
        <v>32488.05</v>
      </c>
      <c r="D54" s="14">
        <f t="shared" si="17"/>
        <v>162.44024999999999</v>
      </c>
      <c r="E54" s="15">
        <f t="shared" si="18"/>
        <v>3248.8050000000003</v>
      </c>
      <c r="F54" s="11">
        <v>239.6</v>
      </c>
      <c r="G54" s="15">
        <f t="shared" si="19"/>
        <v>7413.4636</v>
      </c>
      <c r="H54" s="15">
        <f t="shared" si="20"/>
        <v>36936.12816</v>
      </c>
      <c r="I54" s="22">
        <v>0.6</v>
      </c>
      <c r="J54" s="15">
        <f t="shared" si="21"/>
        <v>14774.451264000001</v>
      </c>
      <c r="K54" s="15">
        <f t="shared" si="22"/>
        <v>706.61508750000007</v>
      </c>
      <c r="L54" s="15">
        <f t="shared" ca="1" si="23"/>
        <v>1857.7279621800001</v>
      </c>
      <c r="M54" s="15">
        <f t="shared" ca="1" si="24"/>
        <v>13623.338389320001</v>
      </c>
      <c r="O54" s="16">
        <f t="shared" si="25"/>
        <v>11.9376</v>
      </c>
      <c r="P54" s="16">
        <f t="shared" ca="1" si="26"/>
        <v>4.4030052</v>
      </c>
      <c r="Q54" s="19">
        <f t="shared" ca="1" si="15"/>
        <v>0.12</v>
      </c>
      <c r="R54" s="11">
        <f t="shared" si="27"/>
        <v>10.5</v>
      </c>
    </row>
    <row r="55" spans="1:18" x14ac:dyDescent="0.2">
      <c r="A55">
        <v>1947</v>
      </c>
      <c r="B55" s="34">
        <f t="shared" si="16"/>
        <v>3094.45</v>
      </c>
      <c r="C55" s="44">
        <f t="shared" si="14"/>
        <v>32491.724999999999</v>
      </c>
      <c r="D55" s="14">
        <f t="shared" si="17"/>
        <v>162.45862499999998</v>
      </c>
      <c r="E55" s="15">
        <f t="shared" si="18"/>
        <v>3249.1725000000001</v>
      </c>
      <c r="F55" s="11">
        <v>296.7</v>
      </c>
      <c r="G55" s="15">
        <f t="shared" si="19"/>
        <v>9181.23315</v>
      </c>
      <c r="H55" s="15">
        <f t="shared" si="20"/>
        <v>38000.464889999996</v>
      </c>
      <c r="I55" s="22">
        <v>0.6</v>
      </c>
      <c r="J55" s="15">
        <f t="shared" si="21"/>
        <v>15200.185955999999</v>
      </c>
      <c r="K55" s="15">
        <f t="shared" si="22"/>
        <v>706.69501875000003</v>
      </c>
      <c r="L55" s="15">
        <f t="shared" ca="1" si="23"/>
        <v>2070.6764779156038</v>
      </c>
      <c r="M55" s="15">
        <f t="shared" ca="1" si="24"/>
        <v>13836.204496834396</v>
      </c>
      <c r="O55" s="16">
        <f t="shared" si="25"/>
        <v>12.280199999999999</v>
      </c>
      <c r="P55" s="16">
        <f t="shared" ca="1" si="26"/>
        <v>4.471296836864191</v>
      </c>
      <c r="Q55" s="19">
        <f t="shared" ca="1" si="15"/>
        <v>0.13017488979785036</v>
      </c>
      <c r="R55" s="11">
        <f t="shared" si="27"/>
        <v>10.5</v>
      </c>
    </row>
    <row r="56" spans="1:18" x14ac:dyDescent="0.2">
      <c r="A56">
        <v>1948</v>
      </c>
      <c r="B56" s="34">
        <f t="shared" si="16"/>
        <v>3094.8</v>
      </c>
      <c r="C56" s="44">
        <f t="shared" si="14"/>
        <v>32495.4</v>
      </c>
      <c r="D56" s="14">
        <f t="shared" si="17"/>
        <v>162.477</v>
      </c>
      <c r="E56" s="15">
        <f t="shared" si="18"/>
        <v>3249.5400000000004</v>
      </c>
      <c r="F56" s="11">
        <v>149.80000000000001</v>
      </c>
      <c r="G56" s="15">
        <f t="shared" si="19"/>
        <v>4636.0104000000001</v>
      </c>
      <c r="H56" s="15">
        <f t="shared" si="20"/>
        <v>35277.006240000002</v>
      </c>
      <c r="I56" s="22">
        <v>0.6</v>
      </c>
      <c r="J56" s="15">
        <f t="shared" si="21"/>
        <v>14110.802496000002</v>
      </c>
      <c r="K56" s="15">
        <f t="shared" si="22"/>
        <v>706.7749500000001</v>
      </c>
      <c r="L56" s="15">
        <f t="shared" ca="1" si="23"/>
        <v>1778.1092935200004</v>
      </c>
      <c r="M56" s="15">
        <f t="shared" ca="1" si="24"/>
        <v>13039.468152480003</v>
      </c>
      <c r="O56" s="16">
        <f t="shared" si="25"/>
        <v>11.3988</v>
      </c>
      <c r="P56" s="16">
        <f t="shared" ca="1" si="26"/>
        <v>4.2133476000000005</v>
      </c>
      <c r="Q56" s="19">
        <f t="shared" ca="1" si="15"/>
        <v>0.12</v>
      </c>
      <c r="R56" s="11">
        <f t="shared" si="27"/>
        <v>10.5</v>
      </c>
    </row>
    <row r="57" spans="1:18" x14ac:dyDescent="0.2">
      <c r="A57">
        <v>1949</v>
      </c>
      <c r="B57" s="34">
        <f t="shared" si="16"/>
        <v>3095.15</v>
      </c>
      <c r="C57" s="44">
        <f t="shared" si="14"/>
        <v>32499.075000000001</v>
      </c>
      <c r="D57" s="14">
        <f t="shared" si="17"/>
        <v>162.495375</v>
      </c>
      <c r="E57" s="15">
        <f t="shared" si="18"/>
        <v>3249.9075000000003</v>
      </c>
      <c r="F57" s="11">
        <v>218.1</v>
      </c>
      <c r="G57" s="15">
        <f t="shared" si="19"/>
        <v>6750.5221499999998</v>
      </c>
      <c r="H57" s="15">
        <f t="shared" si="20"/>
        <v>36549.388290000003</v>
      </c>
      <c r="I57" s="22">
        <v>0.6</v>
      </c>
      <c r="J57" s="15">
        <f t="shared" si="21"/>
        <v>14619.755316000002</v>
      </c>
      <c r="K57" s="15">
        <f t="shared" si="22"/>
        <v>706.85488125000006</v>
      </c>
      <c r="L57" s="15">
        <f t="shared" ca="1" si="23"/>
        <v>1851.2385109880543</v>
      </c>
      <c r="M57" s="15">
        <f t="shared" ca="1" si="24"/>
        <v>13475.371686261948</v>
      </c>
      <c r="O57" s="16">
        <f t="shared" si="25"/>
        <v>11.8086</v>
      </c>
      <c r="P57" s="16">
        <f t="shared" ca="1" si="26"/>
        <v>4.3537055348729297</v>
      </c>
      <c r="Q57" s="19">
        <f t="shared" ca="1" si="15"/>
        <v>0.12078590680933578</v>
      </c>
      <c r="R57" s="11">
        <f t="shared" si="27"/>
        <v>10.5</v>
      </c>
    </row>
    <row r="58" spans="1:18" x14ac:dyDescent="0.2">
      <c r="A58">
        <v>1950</v>
      </c>
      <c r="B58" s="34">
        <f t="shared" si="16"/>
        <v>3095.5</v>
      </c>
      <c r="C58" s="44">
        <f t="shared" si="14"/>
        <v>32502.75</v>
      </c>
      <c r="D58" s="14">
        <f t="shared" si="17"/>
        <v>162.51375000000002</v>
      </c>
      <c r="E58" s="15">
        <f t="shared" si="18"/>
        <v>3250.2750000000001</v>
      </c>
      <c r="F58" s="11">
        <v>343</v>
      </c>
      <c r="G58" s="15">
        <f t="shared" si="19"/>
        <v>10617.565000000001</v>
      </c>
      <c r="H58" s="15">
        <f t="shared" si="20"/>
        <v>38873.288999999997</v>
      </c>
      <c r="I58" s="22">
        <v>0.6</v>
      </c>
      <c r="J58" s="15">
        <f t="shared" si="21"/>
        <v>15549.3156</v>
      </c>
      <c r="K58" s="15">
        <f t="shared" si="22"/>
        <v>706.93481250000002</v>
      </c>
      <c r="L58" s="15">
        <f t="shared" ca="1" si="23"/>
        <v>1950.7500494999999</v>
      </c>
      <c r="M58" s="15">
        <f t="shared" ca="1" si="24"/>
        <v>14305.500362999999</v>
      </c>
      <c r="O58" s="16">
        <f t="shared" si="25"/>
        <v>12.558</v>
      </c>
      <c r="P58" s="16">
        <f t="shared" ca="1" si="26"/>
        <v>4.6213859999999993</v>
      </c>
      <c r="Q58" s="19">
        <f t="shared" ca="1" si="15"/>
        <v>0.12</v>
      </c>
      <c r="R58" s="11">
        <f t="shared" si="27"/>
        <v>10.5</v>
      </c>
    </row>
    <row r="59" spans="1:18" x14ac:dyDescent="0.2">
      <c r="A59">
        <v>1951</v>
      </c>
      <c r="B59" s="34">
        <f t="shared" si="16"/>
        <v>3095.85</v>
      </c>
      <c r="C59" s="44">
        <f t="shared" si="14"/>
        <v>32506.424999999999</v>
      </c>
      <c r="D59" s="14">
        <f t="shared" si="17"/>
        <v>162.53212500000001</v>
      </c>
      <c r="E59" s="15">
        <f t="shared" si="18"/>
        <v>3250.6424999999999</v>
      </c>
      <c r="F59" s="11">
        <v>202.2</v>
      </c>
      <c r="G59" s="15">
        <f t="shared" si="19"/>
        <v>6259.8086999999996</v>
      </c>
      <c r="H59" s="15">
        <f t="shared" si="20"/>
        <v>36262.310219999999</v>
      </c>
      <c r="I59" s="22">
        <v>0.6</v>
      </c>
      <c r="J59" s="15">
        <f t="shared" si="21"/>
        <v>14504.924088</v>
      </c>
      <c r="K59" s="15">
        <f t="shared" si="22"/>
        <v>707.01474374999998</v>
      </c>
      <c r="L59" s="15">
        <f t="shared" ca="1" si="23"/>
        <v>1884.6745117729092</v>
      </c>
      <c r="M59" s="15">
        <f t="shared" ca="1" si="24"/>
        <v>13327.26431997709</v>
      </c>
      <c r="O59" s="16">
        <f t="shared" si="25"/>
        <v>11.713200000000001</v>
      </c>
      <c r="P59" s="16">
        <f t="shared" ca="1" si="26"/>
        <v>4.3048805077691394</v>
      </c>
      <c r="Q59" s="19">
        <f t="shared" ca="1" si="15"/>
        <v>0.12389443138170271</v>
      </c>
      <c r="R59" s="11">
        <f t="shared" si="27"/>
        <v>10.5</v>
      </c>
    </row>
    <row r="60" spans="1:18" x14ac:dyDescent="0.2">
      <c r="A60">
        <v>1952</v>
      </c>
      <c r="B60" s="34">
        <f t="shared" si="16"/>
        <v>3096.2</v>
      </c>
      <c r="C60" s="44">
        <f t="shared" si="14"/>
        <v>32510.1</v>
      </c>
      <c r="D60" s="14">
        <f t="shared" si="17"/>
        <v>162.5505</v>
      </c>
      <c r="E60" s="15">
        <f t="shared" si="18"/>
        <v>3251.01</v>
      </c>
      <c r="F60" s="11">
        <v>271.8</v>
      </c>
      <c r="G60" s="15">
        <f t="shared" si="19"/>
        <v>8415.4716000000008</v>
      </c>
      <c r="H60" s="15">
        <f t="shared" si="20"/>
        <v>37559.382960000003</v>
      </c>
      <c r="I60" s="22">
        <v>0.6</v>
      </c>
      <c r="J60" s="15">
        <f t="shared" si="21"/>
        <v>15023.753184000001</v>
      </c>
      <c r="K60" s="15">
        <f t="shared" si="22"/>
        <v>707.09467500000005</v>
      </c>
      <c r="L60" s="15">
        <f t="shared" ca="1" si="23"/>
        <v>1887.7017430800001</v>
      </c>
      <c r="M60" s="15">
        <f t="shared" ca="1" si="24"/>
        <v>13843.146115920001</v>
      </c>
      <c r="O60" s="16">
        <f t="shared" si="25"/>
        <v>12.130800000000001</v>
      </c>
      <c r="P60" s="16">
        <f t="shared" ca="1" si="26"/>
        <v>4.4710116000000006</v>
      </c>
      <c r="Q60" s="19">
        <f t="shared" ca="1" si="15"/>
        <v>0.12</v>
      </c>
      <c r="R60" s="11">
        <f t="shared" si="27"/>
        <v>10.5</v>
      </c>
    </row>
    <row r="61" spans="1:18" x14ac:dyDescent="0.2">
      <c r="A61">
        <v>1953</v>
      </c>
      <c r="B61" s="34">
        <f t="shared" si="16"/>
        <v>3096.55</v>
      </c>
      <c r="C61" s="44">
        <f t="shared" si="14"/>
        <v>32513.775000000001</v>
      </c>
      <c r="D61" s="14">
        <f t="shared" si="17"/>
        <v>162.56887500000002</v>
      </c>
      <c r="E61" s="15">
        <f t="shared" si="18"/>
        <v>3251.3775000000005</v>
      </c>
      <c r="F61" s="11">
        <v>202.9</v>
      </c>
      <c r="G61" s="15">
        <f t="shared" si="19"/>
        <v>6282.8999500000009</v>
      </c>
      <c r="H61" s="15">
        <f t="shared" si="20"/>
        <v>36283.514970000004</v>
      </c>
      <c r="I61" s="22">
        <v>0.6</v>
      </c>
      <c r="J61" s="15">
        <f t="shared" si="21"/>
        <v>14513.405988000002</v>
      </c>
      <c r="K61" s="15">
        <f t="shared" si="22"/>
        <v>707.17460625000024</v>
      </c>
      <c r="L61" s="15">
        <f t="shared" ca="1" si="23"/>
        <v>1826.4696713100002</v>
      </c>
      <c r="M61" s="15">
        <f t="shared" ca="1" si="24"/>
        <v>13394.110922940003</v>
      </c>
      <c r="O61" s="16">
        <f t="shared" si="25"/>
        <v>11.717400000000001</v>
      </c>
      <c r="P61" s="16">
        <f t="shared" ca="1" si="26"/>
        <v>4.3254948000000004</v>
      </c>
      <c r="Q61" s="19">
        <f t="shared" ca="1" si="15"/>
        <v>0.12</v>
      </c>
      <c r="R61" s="11">
        <f t="shared" si="27"/>
        <v>10.5</v>
      </c>
    </row>
    <row r="62" spans="1:18" x14ac:dyDescent="0.2">
      <c r="A62">
        <v>1954</v>
      </c>
      <c r="B62" s="34">
        <f t="shared" si="16"/>
        <v>3096.9</v>
      </c>
      <c r="C62" s="44">
        <f t="shared" si="14"/>
        <v>32517.45</v>
      </c>
      <c r="D62" s="14">
        <f t="shared" si="17"/>
        <v>162.58725000000001</v>
      </c>
      <c r="E62" s="15">
        <f t="shared" si="18"/>
        <v>3251.7450000000003</v>
      </c>
      <c r="F62" s="11">
        <v>274.39999999999998</v>
      </c>
      <c r="G62" s="15">
        <f t="shared" si="19"/>
        <v>8497.8935999999994</v>
      </c>
      <c r="H62" s="15">
        <f t="shared" si="20"/>
        <v>37616.186159999997</v>
      </c>
      <c r="I62" s="22">
        <v>0.6</v>
      </c>
      <c r="J62" s="15">
        <f t="shared" si="21"/>
        <v>15046.474463999999</v>
      </c>
      <c r="K62" s="15">
        <f t="shared" si="22"/>
        <v>707.2545375000002</v>
      </c>
      <c r="L62" s="15">
        <f t="shared" ca="1" si="23"/>
        <v>1890.44748018</v>
      </c>
      <c r="M62" s="15">
        <f t="shared" ca="1" si="24"/>
        <v>13863.281521319999</v>
      </c>
      <c r="O62" s="16">
        <f t="shared" si="25"/>
        <v>12.146399999999998</v>
      </c>
      <c r="P62" s="16">
        <f t="shared" ca="1" si="26"/>
        <v>4.4765027999999996</v>
      </c>
      <c r="Q62" s="19">
        <f t="shared" ca="1" si="15"/>
        <v>0.12</v>
      </c>
      <c r="R62" s="11">
        <f t="shared" si="27"/>
        <v>10.5</v>
      </c>
    </row>
    <row r="63" spans="1:18" x14ac:dyDescent="0.2">
      <c r="A63">
        <v>1955</v>
      </c>
      <c r="B63" s="34">
        <f t="shared" si="16"/>
        <v>3097.25</v>
      </c>
      <c r="C63" s="44">
        <f t="shared" si="14"/>
        <v>32521.125</v>
      </c>
      <c r="D63" s="14">
        <f t="shared" si="17"/>
        <v>162.605625</v>
      </c>
      <c r="E63" s="15">
        <f t="shared" si="18"/>
        <v>3252.1125000000002</v>
      </c>
      <c r="F63" s="11">
        <v>265.2</v>
      </c>
      <c r="G63" s="15">
        <f t="shared" si="19"/>
        <v>8213.9069999999992</v>
      </c>
      <c r="H63" s="15">
        <f t="shared" si="20"/>
        <v>37449.4692</v>
      </c>
      <c r="I63" s="22">
        <v>0.6</v>
      </c>
      <c r="J63" s="15">
        <f t="shared" si="21"/>
        <v>14979.787680000001</v>
      </c>
      <c r="K63" s="15">
        <f t="shared" si="22"/>
        <v>707.33446875000016</v>
      </c>
      <c r="L63" s="15">
        <f t="shared" ca="1" si="23"/>
        <v>1882.4546578500001</v>
      </c>
      <c r="M63" s="15">
        <f t="shared" ca="1" si="24"/>
        <v>13804.667490900001</v>
      </c>
      <c r="O63" s="16">
        <f t="shared" si="25"/>
        <v>12.091200000000001</v>
      </c>
      <c r="P63" s="16">
        <f t="shared" ca="1" si="26"/>
        <v>4.4570724000000004</v>
      </c>
      <c r="Q63" s="19">
        <f t="shared" ca="1" si="15"/>
        <v>0.12</v>
      </c>
      <c r="R63" s="11">
        <f t="shared" si="27"/>
        <v>10.5</v>
      </c>
    </row>
    <row r="64" spans="1:18" x14ac:dyDescent="0.2">
      <c r="A64">
        <v>1956</v>
      </c>
      <c r="B64" s="34">
        <f t="shared" si="16"/>
        <v>3097.6</v>
      </c>
      <c r="C64" s="44">
        <f t="shared" si="14"/>
        <v>32524.799999999999</v>
      </c>
      <c r="D64" s="14">
        <f t="shared" si="17"/>
        <v>162.624</v>
      </c>
      <c r="E64" s="15">
        <f t="shared" si="18"/>
        <v>3252.48</v>
      </c>
      <c r="F64" s="11">
        <v>314.5</v>
      </c>
      <c r="G64" s="15">
        <f t="shared" si="19"/>
        <v>9741.9519999999993</v>
      </c>
      <c r="H64" s="15">
        <f t="shared" si="20"/>
        <v>38369.9712</v>
      </c>
      <c r="I64" s="22">
        <v>0.6</v>
      </c>
      <c r="J64" s="15">
        <f t="shared" si="21"/>
        <v>15347.98848</v>
      </c>
      <c r="K64" s="15">
        <f t="shared" si="22"/>
        <v>707.41440000000011</v>
      </c>
      <c r="L64" s="15">
        <f t="shared" ca="1" si="23"/>
        <v>1802.2717570958284</v>
      </c>
      <c r="M64" s="15">
        <f t="shared" ca="1" si="24"/>
        <v>14253.131122904171</v>
      </c>
      <c r="O64" s="16">
        <f t="shared" si="25"/>
        <v>12.387</v>
      </c>
      <c r="P64" s="16">
        <f t="shared" ca="1" si="26"/>
        <v>4.6013465660202</v>
      </c>
      <c r="Q64" s="19">
        <f t="shared" ca="1" si="15"/>
        <v>0.1122532876045667</v>
      </c>
      <c r="R64" s="11">
        <f t="shared" si="27"/>
        <v>10.5</v>
      </c>
    </row>
    <row r="65" spans="1:18" x14ac:dyDescent="0.2">
      <c r="A65">
        <v>1957</v>
      </c>
      <c r="B65" s="34">
        <f t="shared" si="16"/>
        <v>3097.95</v>
      </c>
      <c r="C65" s="44">
        <f t="shared" si="14"/>
        <v>32528.474999999999</v>
      </c>
      <c r="D65" s="14">
        <f t="shared" si="17"/>
        <v>162.64237499999999</v>
      </c>
      <c r="E65" s="15">
        <f t="shared" si="18"/>
        <v>3252.8474999999999</v>
      </c>
      <c r="F65" s="11">
        <v>220</v>
      </c>
      <c r="G65" s="15">
        <f t="shared" si="19"/>
        <v>6815.49</v>
      </c>
      <c r="H65" s="15">
        <f t="shared" si="20"/>
        <v>36617.769</v>
      </c>
      <c r="I65" s="22">
        <v>0.6</v>
      </c>
      <c r="J65" s="15">
        <f t="shared" si="21"/>
        <v>14647.107600000001</v>
      </c>
      <c r="K65" s="15">
        <f t="shared" si="22"/>
        <v>707.49433125000007</v>
      </c>
      <c r="L65" s="15">
        <f t="shared" ca="1" si="23"/>
        <v>1679.9742379422296</v>
      </c>
      <c r="M65" s="15">
        <f t="shared" ca="1" si="24"/>
        <v>13674.627693307772</v>
      </c>
      <c r="O65" s="16">
        <f t="shared" si="25"/>
        <v>11.82</v>
      </c>
      <c r="P65" s="16">
        <f t="shared" ca="1" si="26"/>
        <v>4.4140892181306262</v>
      </c>
      <c r="Q65" s="19">
        <f t="shared" ca="1" si="15"/>
        <v>0.10941177410292295</v>
      </c>
      <c r="R65" s="11">
        <f t="shared" si="27"/>
        <v>10.5</v>
      </c>
    </row>
    <row r="66" spans="1:18" x14ac:dyDescent="0.2">
      <c r="A66">
        <v>1958</v>
      </c>
      <c r="B66" s="34">
        <f t="shared" si="16"/>
        <v>3098.3</v>
      </c>
      <c r="C66" s="44">
        <f t="shared" si="14"/>
        <v>32532.15</v>
      </c>
      <c r="D66" s="14">
        <f t="shared" si="17"/>
        <v>162.66075000000001</v>
      </c>
      <c r="E66" s="15">
        <f t="shared" si="18"/>
        <v>3253.2150000000001</v>
      </c>
      <c r="F66" s="11">
        <v>247</v>
      </c>
      <c r="G66" s="15">
        <f t="shared" si="19"/>
        <v>7652.8010000000013</v>
      </c>
      <c r="H66" s="15">
        <f t="shared" si="20"/>
        <v>37123.830600000001</v>
      </c>
      <c r="I66" s="22">
        <v>0.6</v>
      </c>
      <c r="J66" s="15">
        <f t="shared" si="21"/>
        <v>14849.53224</v>
      </c>
      <c r="K66" s="15">
        <f t="shared" si="22"/>
        <v>707.57426250000003</v>
      </c>
      <c r="L66" s="15">
        <f t="shared" ca="1" si="23"/>
        <v>1743.0847219611692</v>
      </c>
      <c r="M66" s="15">
        <f t="shared" ca="1" si="24"/>
        <v>13814.021780538831</v>
      </c>
      <c r="O66" s="16">
        <f t="shared" si="25"/>
        <v>11.981999999999999</v>
      </c>
      <c r="P66" s="16">
        <f t="shared" ca="1" si="26"/>
        <v>4.4585810865761317</v>
      </c>
      <c r="Q66" s="19">
        <f t="shared" ca="1" si="15"/>
        <v>0.11204427517938882</v>
      </c>
      <c r="R66" s="11">
        <f t="shared" si="27"/>
        <v>10.5</v>
      </c>
    </row>
    <row r="67" spans="1:18" x14ac:dyDescent="0.2">
      <c r="A67">
        <v>1959</v>
      </c>
      <c r="B67" s="34">
        <f t="shared" si="16"/>
        <v>3098.65</v>
      </c>
      <c r="C67" s="44">
        <f t="shared" si="14"/>
        <v>32535.825000000001</v>
      </c>
      <c r="D67" s="14">
        <f t="shared" si="17"/>
        <v>162.679125</v>
      </c>
      <c r="E67" s="15">
        <f t="shared" si="18"/>
        <v>3253.5825000000004</v>
      </c>
      <c r="F67" s="11">
        <v>143.4</v>
      </c>
      <c r="G67" s="15">
        <f t="shared" si="19"/>
        <v>4443.4641000000001</v>
      </c>
      <c r="H67" s="15">
        <f t="shared" si="20"/>
        <v>35201.903460000001</v>
      </c>
      <c r="I67" s="22">
        <v>0.6</v>
      </c>
      <c r="J67" s="15">
        <f t="shared" si="21"/>
        <v>14080.761384000001</v>
      </c>
      <c r="K67" s="15">
        <f t="shared" si="22"/>
        <v>707.6541937500001</v>
      </c>
      <c r="L67" s="15">
        <f t="shared" ca="1" si="23"/>
        <v>1816.3429454223779</v>
      </c>
      <c r="M67" s="15">
        <f t="shared" ca="1" si="24"/>
        <v>12972.072632327625</v>
      </c>
      <c r="O67" s="16">
        <f t="shared" si="25"/>
        <v>11.3604</v>
      </c>
      <c r="P67" s="16">
        <f t="shared" ca="1" si="26"/>
        <v>4.1863626522284303</v>
      </c>
      <c r="Q67" s="19">
        <f t="shared" ca="1" si="15"/>
        <v>0.12282201131507066</v>
      </c>
      <c r="R67" s="11">
        <f t="shared" si="27"/>
        <v>10.5</v>
      </c>
    </row>
    <row r="68" spans="1:18" x14ac:dyDescent="0.2">
      <c r="A68">
        <v>1960</v>
      </c>
      <c r="B68">
        <v>3099</v>
      </c>
      <c r="C68" s="44">
        <f t="shared" si="14"/>
        <v>32539.5</v>
      </c>
      <c r="D68" s="14">
        <f t="shared" si="17"/>
        <v>162.69749999999999</v>
      </c>
      <c r="E68" s="15">
        <f t="shared" si="18"/>
        <v>3253.9500000000003</v>
      </c>
      <c r="F68" s="11">
        <v>293</v>
      </c>
      <c r="G68" s="15">
        <f t="shared" si="19"/>
        <v>9080.07</v>
      </c>
      <c r="H68" s="15">
        <f t="shared" si="20"/>
        <v>37987.542000000001</v>
      </c>
      <c r="I68" s="22">
        <v>0.65</v>
      </c>
      <c r="J68" s="15">
        <f t="shared" si="21"/>
        <v>13295.6397</v>
      </c>
      <c r="K68" s="15">
        <f t="shared" si="22"/>
        <v>707.73412500000006</v>
      </c>
      <c r="L68" s="15">
        <f t="shared" ca="1" si="23"/>
        <v>1680.404859</v>
      </c>
      <c r="M68" s="15">
        <f t="shared" ca="1" si="24"/>
        <v>12322.968966</v>
      </c>
      <c r="O68" s="16">
        <f t="shared" si="25"/>
        <v>12.258000000000001</v>
      </c>
      <c r="P68" s="16">
        <f t="shared" ca="1" si="26"/>
        <v>3.9764340000000002</v>
      </c>
      <c r="Q68" s="19">
        <f t="shared" ca="1" si="15"/>
        <v>0.12</v>
      </c>
      <c r="R68" s="11">
        <f t="shared" si="27"/>
        <v>10.5</v>
      </c>
    </row>
    <row r="69" spans="1:18" x14ac:dyDescent="0.2">
      <c r="A69">
        <v>1961</v>
      </c>
      <c r="B69" s="24">
        <f>B$68+(B$78-B$68)/(A$78-A$68)*(A69-A$68)</f>
        <v>3115.3</v>
      </c>
      <c r="C69" s="44">
        <f t="shared" si="14"/>
        <v>32710.65</v>
      </c>
      <c r="D69" s="14">
        <f t="shared" si="17"/>
        <v>163.55325000000002</v>
      </c>
      <c r="E69" s="15">
        <f t="shared" si="18"/>
        <v>3271.0650000000005</v>
      </c>
      <c r="F69" s="11">
        <v>279.8</v>
      </c>
      <c r="G69" s="15">
        <f t="shared" si="19"/>
        <v>8716.6094000000012</v>
      </c>
      <c r="H69" s="15">
        <f t="shared" si="20"/>
        <v>37940.615640000004</v>
      </c>
      <c r="I69" s="22">
        <v>0.65</v>
      </c>
      <c r="J69" s="15">
        <f t="shared" si="21"/>
        <v>13279.215474000001</v>
      </c>
      <c r="K69" s="15">
        <f t="shared" si="22"/>
        <v>711.45663750000017</v>
      </c>
      <c r="L69" s="15">
        <f t="shared" ca="1" si="23"/>
        <v>1678.88065338</v>
      </c>
      <c r="M69" s="15">
        <f t="shared" ca="1" si="24"/>
        <v>12311.79145812</v>
      </c>
      <c r="O69" s="16">
        <f t="shared" si="25"/>
        <v>12.178800000000001</v>
      </c>
      <c r="P69" s="16">
        <f t="shared" ca="1" si="26"/>
        <v>3.9520404</v>
      </c>
      <c r="Q69" s="19">
        <f t="shared" ca="1" si="15"/>
        <v>0.12</v>
      </c>
      <c r="R69" s="11">
        <f t="shared" si="27"/>
        <v>10.5</v>
      </c>
    </row>
    <row r="70" spans="1:18" x14ac:dyDescent="0.2">
      <c r="A70">
        <v>1962</v>
      </c>
      <c r="B70" s="24">
        <f t="shared" ref="B70:B77" si="28">B$68+(B$78-B$68)/(A$78-A$68)*(A70-A$68)</f>
        <v>3131.6</v>
      </c>
      <c r="C70" s="44">
        <f t="shared" si="14"/>
        <v>32881.799999999996</v>
      </c>
      <c r="D70" s="14">
        <f t="shared" si="17"/>
        <v>164.40899999999999</v>
      </c>
      <c r="E70" s="15">
        <f t="shared" si="18"/>
        <v>3288.18</v>
      </c>
      <c r="F70" s="11">
        <v>179.4</v>
      </c>
      <c r="G70" s="15">
        <f t="shared" si="19"/>
        <v>5618.0904</v>
      </c>
      <c r="H70" s="15">
        <f t="shared" si="20"/>
        <v>36252.654239999996</v>
      </c>
      <c r="I70" s="22">
        <v>0.65</v>
      </c>
      <c r="J70" s="15">
        <f t="shared" si="21"/>
        <v>12688.428983999998</v>
      </c>
      <c r="K70" s="15">
        <f t="shared" si="22"/>
        <v>715.17914999999994</v>
      </c>
      <c r="L70" s="15">
        <f t="shared" ca="1" si="23"/>
        <v>1608.4329760799997</v>
      </c>
      <c r="M70" s="15">
        <f t="shared" ca="1" si="24"/>
        <v>11795.175157919999</v>
      </c>
      <c r="O70" s="16">
        <f t="shared" si="25"/>
        <v>11.5764</v>
      </c>
      <c r="P70" s="16">
        <f t="shared" ca="1" si="26"/>
        <v>3.7665012</v>
      </c>
      <c r="Q70" s="19">
        <f t="shared" ca="1" si="15"/>
        <v>0.12</v>
      </c>
      <c r="R70" s="11">
        <f t="shared" si="27"/>
        <v>10.499999999999998</v>
      </c>
    </row>
    <row r="71" spans="1:18" x14ac:dyDescent="0.2">
      <c r="A71">
        <v>1963</v>
      </c>
      <c r="B71" s="24">
        <f t="shared" si="28"/>
        <v>3147.9</v>
      </c>
      <c r="C71" s="44">
        <f t="shared" si="14"/>
        <v>33052.950000000004</v>
      </c>
      <c r="D71" s="14">
        <f t="shared" si="17"/>
        <v>165.26475000000002</v>
      </c>
      <c r="E71" s="15">
        <f t="shared" si="18"/>
        <v>3305.2950000000005</v>
      </c>
      <c r="F71" s="11">
        <v>357.9</v>
      </c>
      <c r="G71" s="15">
        <f t="shared" si="19"/>
        <v>11266.3341</v>
      </c>
      <c r="H71" s="15">
        <f t="shared" si="20"/>
        <v>39812.750460000003</v>
      </c>
      <c r="I71" s="22">
        <v>0.65</v>
      </c>
      <c r="J71" s="15">
        <f t="shared" si="21"/>
        <v>13934.462661</v>
      </c>
      <c r="K71" s="15">
        <f t="shared" si="22"/>
        <v>718.90166250000016</v>
      </c>
      <c r="L71" s="15">
        <f t="shared" ca="1" si="23"/>
        <v>1710.0820874543665</v>
      </c>
      <c r="M71" s="15">
        <f t="shared" ca="1" si="24"/>
        <v>12943.282236045634</v>
      </c>
      <c r="O71" s="16">
        <f t="shared" si="25"/>
        <v>12.647400000000001</v>
      </c>
      <c r="P71" s="16">
        <f t="shared" ca="1" si="26"/>
        <v>4.1117196340562385</v>
      </c>
      <c r="Q71" s="19">
        <f t="shared" ca="1" si="15"/>
        <v>0.11670235242236224</v>
      </c>
      <c r="R71" s="11">
        <f t="shared" si="27"/>
        <v>10.500000000000002</v>
      </c>
    </row>
    <row r="72" spans="1:18" x14ac:dyDescent="0.2">
      <c r="A72">
        <v>1964</v>
      </c>
      <c r="B72" s="24">
        <f t="shared" si="28"/>
        <v>3164.2</v>
      </c>
      <c r="C72" s="44">
        <f t="shared" si="14"/>
        <v>33224.1</v>
      </c>
      <c r="D72" s="14">
        <f t="shared" si="17"/>
        <v>166.12049999999999</v>
      </c>
      <c r="E72" s="15">
        <f t="shared" si="18"/>
        <v>3322.41</v>
      </c>
      <c r="F72" s="11">
        <v>316.7</v>
      </c>
      <c r="G72" s="15">
        <f t="shared" si="19"/>
        <v>10021.0214</v>
      </c>
      <c r="H72" s="15">
        <f t="shared" si="20"/>
        <v>39236.71284</v>
      </c>
      <c r="I72" s="22">
        <v>0.65</v>
      </c>
      <c r="J72" s="15">
        <f t="shared" si="21"/>
        <v>13732.849494</v>
      </c>
      <c r="K72" s="15">
        <f t="shared" si="22"/>
        <v>722.62417499999992</v>
      </c>
      <c r="L72" s="15">
        <f t="shared" ca="1" si="23"/>
        <v>1681.6211870937275</v>
      </c>
      <c r="M72" s="15">
        <f t="shared" ca="1" si="24"/>
        <v>12773.852481906271</v>
      </c>
      <c r="O72" s="16">
        <f t="shared" si="25"/>
        <v>12.4002</v>
      </c>
      <c r="P72" s="16">
        <f t="shared" ca="1" si="26"/>
        <v>4.036992757065379</v>
      </c>
      <c r="Q72" s="19">
        <f t="shared" ca="1" si="15"/>
        <v>0.11633110236297492</v>
      </c>
      <c r="R72" s="11">
        <f t="shared" si="27"/>
        <v>10.5</v>
      </c>
    </row>
    <row r="73" spans="1:18" x14ac:dyDescent="0.2">
      <c r="A73">
        <v>1965</v>
      </c>
      <c r="B73" s="24">
        <f t="shared" si="28"/>
        <v>3180.5</v>
      </c>
      <c r="C73" s="44">
        <f t="shared" si="14"/>
        <v>33395.25</v>
      </c>
      <c r="D73" s="14">
        <f t="shared" si="17"/>
        <v>166.97624999999999</v>
      </c>
      <c r="E73" s="15">
        <f t="shared" si="18"/>
        <v>3339.5250000000001</v>
      </c>
      <c r="F73" s="11">
        <v>213.7</v>
      </c>
      <c r="G73" s="15">
        <f t="shared" si="19"/>
        <v>6796.7285000000002</v>
      </c>
      <c r="H73" s="15">
        <f t="shared" si="20"/>
        <v>37473.287100000001</v>
      </c>
      <c r="I73" s="22">
        <v>0.65</v>
      </c>
      <c r="J73" s="15">
        <f t="shared" si="21"/>
        <v>13115.650485</v>
      </c>
      <c r="K73" s="15">
        <f t="shared" si="22"/>
        <v>726.34668750000003</v>
      </c>
      <c r="L73" s="15">
        <f t="shared" ca="1" si="23"/>
        <v>1661.0396606999998</v>
      </c>
      <c r="M73" s="15">
        <f t="shared" ca="1" si="24"/>
        <v>12180.957511799999</v>
      </c>
      <c r="O73" s="16">
        <f t="shared" si="25"/>
        <v>11.7822</v>
      </c>
      <c r="P73" s="16">
        <f t="shared" ca="1" si="26"/>
        <v>3.8298875999999997</v>
      </c>
      <c r="Q73" s="19">
        <f t="shared" ca="1" si="15"/>
        <v>0.12</v>
      </c>
      <c r="R73" s="11">
        <f t="shared" si="27"/>
        <v>10.5</v>
      </c>
    </row>
    <row r="74" spans="1:18" x14ac:dyDescent="0.2">
      <c r="A74">
        <v>1966</v>
      </c>
      <c r="B74" s="24">
        <f t="shared" si="28"/>
        <v>3196.8</v>
      </c>
      <c r="C74" s="44">
        <f t="shared" si="14"/>
        <v>33566.400000000001</v>
      </c>
      <c r="D74" s="14">
        <f t="shared" si="17"/>
        <v>167.83200000000002</v>
      </c>
      <c r="E74" s="15">
        <f t="shared" si="18"/>
        <v>3356.6400000000003</v>
      </c>
      <c r="F74" s="11">
        <v>279.7</v>
      </c>
      <c r="G74" s="15">
        <f t="shared" si="19"/>
        <v>8941.4495999999999</v>
      </c>
      <c r="H74" s="15">
        <f t="shared" si="20"/>
        <v>38931.269760000003</v>
      </c>
      <c r="I74" s="22">
        <v>0.65</v>
      </c>
      <c r="J74" s="15">
        <f t="shared" si="21"/>
        <v>13625.944416</v>
      </c>
      <c r="K74" s="15">
        <f t="shared" si="22"/>
        <v>730.06920000000014</v>
      </c>
      <c r="L74" s="15">
        <f t="shared" ca="1" si="23"/>
        <v>1743.7634751092066</v>
      </c>
      <c r="M74" s="15">
        <f t="shared" ca="1" si="24"/>
        <v>12612.250140890794</v>
      </c>
      <c r="O74" s="16">
        <f t="shared" si="25"/>
        <v>12.1782</v>
      </c>
      <c r="P74" s="16">
        <f t="shared" ca="1" si="26"/>
        <v>3.9452734424708438</v>
      </c>
      <c r="Q74" s="19">
        <f t="shared" ca="1" si="15"/>
        <v>0.12146571616272049</v>
      </c>
      <c r="R74" s="11">
        <f t="shared" si="27"/>
        <v>10.5</v>
      </c>
    </row>
    <row r="75" spans="1:18" x14ac:dyDescent="0.2">
      <c r="A75">
        <v>1967</v>
      </c>
      <c r="B75" s="24">
        <f t="shared" si="28"/>
        <v>3213.1</v>
      </c>
      <c r="C75" s="44">
        <f t="shared" si="14"/>
        <v>33737.549999999996</v>
      </c>
      <c r="D75" s="14">
        <f t="shared" si="17"/>
        <v>168.68774999999999</v>
      </c>
      <c r="E75" s="15">
        <f t="shared" si="18"/>
        <v>3373.7549999999997</v>
      </c>
      <c r="F75" s="11">
        <v>107.1</v>
      </c>
      <c r="G75" s="15">
        <f t="shared" si="19"/>
        <v>3441.2300999999993</v>
      </c>
      <c r="H75" s="15">
        <f t="shared" si="20"/>
        <v>35802.288059999992</v>
      </c>
      <c r="I75" s="22">
        <v>0.65</v>
      </c>
      <c r="J75" s="15">
        <f t="shared" si="21"/>
        <v>12530.800820999997</v>
      </c>
      <c r="K75" s="15">
        <f t="shared" si="22"/>
        <v>733.79171250000002</v>
      </c>
      <c r="L75" s="15">
        <f t="shared" ca="1" si="23"/>
        <v>1591.7511040199997</v>
      </c>
      <c r="M75" s="15">
        <f t="shared" ca="1" si="24"/>
        <v>11672.841429479999</v>
      </c>
      <c r="O75" s="16">
        <f t="shared" si="25"/>
        <v>11.142599999999998</v>
      </c>
      <c r="P75" s="16">
        <f t="shared" ca="1" si="26"/>
        <v>3.6328907999999998</v>
      </c>
      <c r="Q75" s="19">
        <f t="shared" ref="Q75:Q106" ca="1" si="29">0.12*(1+RAND()*RANDBETWEEN(-1,1)/10)</f>
        <v>0.12</v>
      </c>
      <c r="R75" s="11">
        <f t="shared" si="27"/>
        <v>10.499999999999998</v>
      </c>
    </row>
    <row r="76" spans="1:18" x14ac:dyDescent="0.2">
      <c r="A76">
        <v>1968</v>
      </c>
      <c r="B76" s="24">
        <f t="shared" si="28"/>
        <v>3229.4</v>
      </c>
      <c r="C76" s="44">
        <f t="shared" si="14"/>
        <v>33908.700000000004</v>
      </c>
      <c r="D76" s="14">
        <f t="shared" si="17"/>
        <v>169.54350000000002</v>
      </c>
      <c r="E76" s="15">
        <f t="shared" si="18"/>
        <v>3390.8700000000008</v>
      </c>
      <c r="F76" s="11">
        <v>263</v>
      </c>
      <c r="G76" s="15">
        <f t="shared" si="19"/>
        <v>8493.3220000000001</v>
      </c>
      <c r="H76" s="15">
        <f t="shared" si="20"/>
        <v>39004.693200000002</v>
      </c>
      <c r="I76" s="22">
        <v>0.65</v>
      </c>
      <c r="J76" s="15">
        <f t="shared" si="21"/>
        <v>13651.642620000001</v>
      </c>
      <c r="K76" s="15">
        <f t="shared" si="22"/>
        <v>737.51422500000024</v>
      </c>
      <c r="L76" s="15">
        <f t="shared" ca="1" si="23"/>
        <v>1622.8837548338402</v>
      </c>
      <c r="M76" s="15">
        <f t="shared" ca="1" si="24"/>
        <v>12766.273090166162</v>
      </c>
      <c r="O76" s="16">
        <f t="shared" si="25"/>
        <v>12.077999999999999</v>
      </c>
      <c r="P76" s="16">
        <f t="shared" ca="1" si="26"/>
        <v>3.9531408590345456</v>
      </c>
      <c r="Q76" s="19">
        <f t="shared" ca="1" si="29"/>
        <v>0.11278518764619387</v>
      </c>
      <c r="R76" s="11">
        <f t="shared" si="27"/>
        <v>10.500000000000002</v>
      </c>
    </row>
    <row r="77" spans="1:18" x14ac:dyDescent="0.2">
      <c r="A77">
        <v>1969</v>
      </c>
      <c r="B77" s="24">
        <f t="shared" si="28"/>
        <v>3245.7</v>
      </c>
      <c r="C77" s="44">
        <f t="shared" si="14"/>
        <v>34079.85</v>
      </c>
      <c r="D77" s="14">
        <f t="shared" si="17"/>
        <v>170.39924999999999</v>
      </c>
      <c r="E77" s="15">
        <f t="shared" si="18"/>
        <v>3407.9850000000001</v>
      </c>
      <c r="F77" s="11">
        <v>280.5</v>
      </c>
      <c r="G77" s="15">
        <f t="shared" si="19"/>
        <v>9104.1885000000002</v>
      </c>
      <c r="H77" s="15">
        <f t="shared" si="20"/>
        <v>39542.363100000002</v>
      </c>
      <c r="I77" s="22">
        <v>0.65</v>
      </c>
      <c r="J77" s="15">
        <f t="shared" si="21"/>
        <v>13839.827085000001</v>
      </c>
      <c r="K77" s="15">
        <f t="shared" si="22"/>
        <v>741.23673750000012</v>
      </c>
      <c r="L77" s="15">
        <f t="shared" ca="1" si="23"/>
        <v>1836.7975939448934</v>
      </c>
      <c r="M77" s="15">
        <f t="shared" ca="1" si="24"/>
        <v>12744.266228555107</v>
      </c>
      <c r="O77" s="16">
        <f t="shared" si="25"/>
        <v>12.183000000000002</v>
      </c>
      <c r="P77" s="16">
        <f t="shared" ca="1" si="26"/>
        <v>3.9265077575115099</v>
      </c>
      <c r="Q77" s="19">
        <f t="shared" ca="1" si="29"/>
        <v>0.12597143914222061</v>
      </c>
      <c r="R77" s="11">
        <f t="shared" si="27"/>
        <v>10.5</v>
      </c>
    </row>
    <row r="78" spans="1:18" x14ac:dyDescent="0.2">
      <c r="A78">
        <v>1970</v>
      </c>
      <c r="B78">
        <v>3262</v>
      </c>
      <c r="C78" s="44">
        <f t="shared" si="14"/>
        <v>34251</v>
      </c>
      <c r="D78" s="14">
        <f t="shared" si="17"/>
        <v>171.255</v>
      </c>
      <c r="E78" s="15">
        <f t="shared" si="18"/>
        <v>3425.1000000000004</v>
      </c>
      <c r="F78" s="11">
        <v>290.8</v>
      </c>
      <c r="G78" s="15">
        <f t="shared" si="19"/>
        <v>9485.8960000000006</v>
      </c>
      <c r="H78" s="15">
        <f t="shared" si="20"/>
        <v>39942.537600000003</v>
      </c>
      <c r="I78" s="22">
        <v>0.65</v>
      </c>
      <c r="J78" s="15">
        <f t="shared" si="21"/>
        <v>13979.88816</v>
      </c>
      <c r="K78" s="15">
        <f t="shared" si="22"/>
        <v>744.95925000000011</v>
      </c>
      <c r="L78" s="15">
        <f t="shared" ca="1" si="23"/>
        <v>1766.9816891999999</v>
      </c>
      <c r="M78" s="15">
        <f t="shared" ca="1" si="24"/>
        <v>12957.8657208</v>
      </c>
      <c r="O78" s="16">
        <f t="shared" si="25"/>
        <v>12.244800000000001</v>
      </c>
      <c r="P78" s="16">
        <f t="shared" ca="1" si="26"/>
        <v>3.9723684000000001</v>
      </c>
      <c r="Q78" s="19">
        <f t="shared" ca="1" si="29"/>
        <v>0.12</v>
      </c>
      <c r="R78" s="11">
        <f t="shared" si="27"/>
        <v>10.5</v>
      </c>
    </row>
    <row r="79" spans="1:18" x14ac:dyDescent="0.2">
      <c r="A79">
        <v>1971</v>
      </c>
      <c r="B79" s="20">
        <f>B$78+(B$103-B$78)/(A$103-A$78)*(A79-A$78)</f>
        <v>3270.92</v>
      </c>
      <c r="C79" s="25">
        <f>B79*9.5</f>
        <v>31073.74</v>
      </c>
      <c r="D79" s="14">
        <f t="shared" si="17"/>
        <v>155.36870000000002</v>
      </c>
      <c r="E79" s="15">
        <f t="shared" si="18"/>
        <v>3107.3740000000003</v>
      </c>
      <c r="F79" s="11">
        <v>209.4</v>
      </c>
      <c r="G79" s="15">
        <f t="shared" si="19"/>
        <v>6849.3064800000002</v>
      </c>
      <c r="H79" s="15">
        <f t="shared" si="20"/>
        <v>35183.323887999999</v>
      </c>
      <c r="I79" s="22">
        <v>0.65</v>
      </c>
      <c r="J79" s="15">
        <f t="shared" si="21"/>
        <v>12314.163360799999</v>
      </c>
      <c r="K79" s="15">
        <f t="shared" si="22"/>
        <v>675.85384500000009</v>
      </c>
      <c r="L79" s="15">
        <f t="shared" ca="1" si="23"/>
        <v>1437.2683742241102</v>
      </c>
      <c r="M79" s="15">
        <f t="shared" ca="1" si="24"/>
        <v>11552.748831575889</v>
      </c>
      <c r="O79" s="16">
        <f t="shared" si="25"/>
        <v>10.756399999999999</v>
      </c>
      <c r="P79" s="16">
        <f t="shared" ca="1" si="26"/>
        <v>3.5319570125762443</v>
      </c>
      <c r="Q79" s="19">
        <f t="shared" ca="1" si="29"/>
        <v>0.1106440700927151</v>
      </c>
      <c r="R79" s="11">
        <f t="shared" si="27"/>
        <v>9.5</v>
      </c>
    </row>
    <row r="80" spans="1:18" x14ac:dyDescent="0.2">
      <c r="A80">
        <v>1972</v>
      </c>
      <c r="B80" s="20">
        <f t="shared" ref="B80:B102" si="30">B$78+(B$103-B$78)/(A$103-A$78)*(A80-A$78)</f>
        <v>3279.84</v>
      </c>
      <c r="C80" s="25">
        <f t="shared" ref="C80:C102" si="31">B80*9.5</f>
        <v>31158.480000000003</v>
      </c>
      <c r="D80" s="14">
        <f t="shared" si="17"/>
        <v>155.79240000000001</v>
      </c>
      <c r="E80" s="15">
        <f t="shared" si="18"/>
        <v>3115.8480000000004</v>
      </c>
      <c r="F80" s="11">
        <v>175</v>
      </c>
      <c r="G80" s="15">
        <f t="shared" si="19"/>
        <v>5739.72</v>
      </c>
      <c r="H80" s="15">
        <f t="shared" si="20"/>
        <v>34602.312000000005</v>
      </c>
      <c r="I80" s="22">
        <v>0.65</v>
      </c>
      <c r="J80" s="15">
        <f t="shared" si="21"/>
        <v>12110.809200000002</v>
      </c>
      <c r="K80" s="15">
        <f t="shared" si="22"/>
        <v>677.69694000000015</v>
      </c>
      <c r="L80" s="15">
        <f t="shared" ca="1" si="23"/>
        <v>1561.0846092522149</v>
      </c>
      <c r="M80" s="15">
        <f t="shared" ca="1" si="24"/>
        <v>11227.421530747786</v>
      </c>
      <c r="O80" s="16">
        <f t="shared" si="25"/>
        <v>10.55</v>
      </c>
      <c r="P80" s="16">
        <f t="shared" ca="1" si="26"/>
        <v>3.4231613526110376</v>
      </c>
      <c r="Q80" s="19">
        <f t="shared" ca="1" si="29"/>
        <v>0.12206934822273266</v>
      </c>
      <c r="R80" s="11">
        <f t="shared" si="27"/>
        <v>9.5</v>
      </c>
    </row>
    <row r="81" spans="1:18" x14ac:dyDescent="0.2">
      <c r="A81">
        <v>1973</v>
      </c>
      <c r="B81" s="20">
        <f t="shared" si="30"/>
        <v>3288.76</v>
      </c>
      <c r="C81" s="25">
        <f t="shared" si="31"/>
        <v>31243.22</v>
      </c>
      <c r="D81" s="14">
        <f t="shared" si="17"/>
        <v>156.21610000000001</v>
      </c>
      <c r="E81" s="15">
        <f t="shared" si="18"/>
        <v>3124.3220000000001</v>
      </c>
      <c r="F81" s="11">
        <v>508.1</v>
      </c>
      <c r="G81" s="15">
        <f t="shared" si="19"/>
        <v>16710.189560000003</v>
      </c>
      <c r="H81" s="15">
        <f t="shared" si="20"/>
        <v>41269.333736</v>
      </c>
      <c r="I81" s="22">
        <v>0.65</v>
      </c>
      <c r="J81" s="15">
        <f t="shared" si="21"/>
        <v>14444.266807599999</v>
      </c>
      <c r="K81" s="15">
        <f t="shared" si="22"/>
        <v>679.54003499999999</v>
      </c>
      <c r="L81" s="15">
        <f t="shared" ca="1" si="23"/>
        <v>1814.8568211119998</v>
      </c>
      <c r="M81" s="15">
        <f t="shared" ca="1" si="24"/>
        <v>13308.950021487999</v>
      </c>
      <c r="O81" s="16">
        <f t="shared" si="25"/>
        <v>12.548599999999999</v>
      </c>
      <c r="P81" s="16">
        <f t="shared" ca="1" si="26"/>
        <v>4.0467987999999995</v>
      </c>
      <c r="Q81" s="19">
        <f t="shared" ca="1" si="29"/>
        <v>0.12</v>
      </c>
      <c r="R81" s="11">
        <f t="shared" si="27"/>
        <v>9.5</v>
      </c>
    </row>
    <row r="82" spans="1:18" x14ac:dyDescent="0.2">
      <c r="A82">
        <v>1974</v>
      </c>
      <c r="B82" s="20">
        <f t="shared" si="30"/>
        <v>3297.68</v>
      </c>
      <c r="C82" s="25">
        <f t="shared" si="31"/>
        <v>31327.96</v>
      </c>
      <c r="D82" s="14">
        <f t="shared" ref="D82:D92" si="32">C82*0.005</f>
        <v>156.63980000000001</v>
      </c>
      <c r="E82" s="15">
        <f t="shared" ref="E82:E92" si="33">C82*0.1</f>
        <v>3132.7960000000003</v>
      </c>
      <c r="F82" s="11">
        <v>602.1</v>
      </c>
      <c r="G82" s="15">
        <f t="shared" ref="G82:G113" si="34">F82*B82/100</f>
        <v>19855.331279999999</v>
      </c>
      <c r="H82" s="15">
        <f t="shared" ref="H82:H113" si="35">C82+G82*0.6</f>
        <v>43241.158767999994</v>
      </c>
      <c r="I82" s="22">
        <v>0.65</v>
      </c>
      <c r="J82" s="15">
        <f t="shared" ref="J82:J113" si="36">H82*(1-I82)</f>
        <v>15134.405568799997</v>
      </c>
      <c r="K82" s="15">
        <f t="shared" ref="K82:K113" si="37">D82*0.35+E82*0.2</f>
        <v>681.38313000000016</v>
      </c>
      <c r="L82" s="15">
        <f t="shared" ref="L82:L113" ca="1" si="38">Q82*(J82+K82)</f>
        <v>1945.1326890066839</v>
      </c>
      <c r="M82" s="15">
        <f t="shared" ref="M82:M113" ca="1" si="39">J82+K82-L82</f>
        <v>13870.656009793314</v>
      </c>
      <c r="O82" s="16">
        <f t="shared" ref="O82:O113" si="40">H82/B82</f>
        <v>13.112599999999999</v>
      </c>
      <c r="P82" s="16">
        <f t="shared" ref="P82:P113" ca="1" si="41">M82/B82</f>
        <v>4.2061861702146102</v>
      </c>
      <c r="Q82" s="19">
        <f t="shared" ca="1" si="29"/>
        <v>0.1229867650643479</v>
      </c>
      <c r="R82" s="11">
        <f t="shared" ref="R82:R113" si="42">C82/B82</f>
        <v>9.5</v>
      </c>
    </row>
    <row r="83" spans="1:18" x14ac:dyDescent="0.2">
      <c r="A83">
        <v>1975</v>
      </c>
      <c r="B83" s="20">
        <f t="shared" si="30"/>
        <v>3306.6</v>
      </c>
      <c r="C83" s="25">
        <f t="shared" si="31"/>
        <v>31412.7</v>
      </c>
      <c r="D83" s="14">
        <f t="shared" si="32"/>
        <v>157.0635</v>
      </c>
      <c r="E83" s="15">
        <f t="shared" si="33"/>
        <v>3141.2700000000004</v>
      </c>
      <c r="F83" s="11">
        <v>310.89999999999998</v>
      </c>
      <c r="G83" s="15">
        <f t="shared" si="34"/>
        <v>10280.2194</v>
      </c>
      <c r="H83" s="15">
        <f t="shared" si="35"/>
        <v>37580.831640000004</v>
      </c>
      <c r="I83" s="22">
        <v>0.65</v>
      </c>
      <c r="J83" s="15">
        <f t="shared" si="36"/>
        <v>13153.291074000001</v>
      </c>
      <c r="K83" s="15">
        <f t="shared" si="37"/>
        <v>683.22622500000011</v>
      </c>
      <c r="L83" s="15">
        <f t="shared" ca="1" si="38"/>
        <v>1722.6706862148187</v>
      </c>
      <c r="M83" s="15">
        <f t="shared" ca="1" si="39"/>
        <v>12113.846612785183</v>
      </c>
      <c r="O83" s="16">
        <f t="shared" si="40"/>
        <v>11.365400000000001</v>
      </c>
      <c r="P83" s="16">
        <f t="shared" ca="1" si="41"/>
        <v>3.6635355388571895</v>
      </c>
      <c r="Q83" s="19">
        <f t="shared" ca="1" si="29"/>
        <v>0.12450175495674191</v>
      </c>
      <c r="R83" s="11">
        <f t="shared" si="42"/>
        <v>9.5</v>
      </c>
    </row>
    <row r="84" spans="1:18" x14ac:dyDescent="0.2">
      <c r="A84">
        <v>1976</v>
      </c>
      <c r="B84" s="20">
        <f t="shared" si="30"/>
        <v>3315.52</v>
      </c>
      <c r="C84" s="25">
        <f t="shared" si="31"/>
        <v>31497.439999999999</v>
      </c>
      <c r="D84" s="14">
        <f t="shared" si="32"/>
        <v>157.4872</v>
      </c>
      <c r="E84" s="15">
        <f t="shared" si="33"/>
        <v>3149.7440000000001</v>
      </c>
      <c r="F84" s="11">
        <v>227.5</v>
      </c>
      <c r="G84" s="15">
        <f t="shared" si="34"/>
        <v>7542.8080000000009</v>
      </c>
      <c r="H84" s="15">
        <f t="shared" si="35"/>
        <v>36023.124799999998</v>
      </c>
      <c r="I84" s="22">
        <v>0.65</v>
      </c>
      <c r="J84" s="15">
        <f t="shared" si="36"/>
        <v>12608.093679999998</v>
      </c>
      <c r="K84" s="15">
        <f t="shared" si="37"/>
        <v>685.06932000000006</v>
      </c>
      <c r="L84" s="15">
        <f t="shared" ca="1" si="38"/>
        <v>1478.601611122082</v>
      </c>
      <c r="M84" s="15">
        <f t="shared" ca="1" si="39"/>
        <v>11814.561388877917</v>
      </c>
      <c r="O84" s="16">
        <f t="shared" si="40"/>
        <v>10.865</v>
      </c>
      <c r="P84" s="16">
        <f t="shared" ca="1" si="41"/>
        <v>3.5634112865788525</v>
      </c>
      <c r="Q84" s="19">
        <f t="shared" ca="1" si="29"/>
        <v>0.11123023249786994</v>
      </c>
      <c r="R84" s="11">
        <f t="shared" si="42"/>
        <v>9.5</v>
      </c>
    </row>
    <row r="85" spans="1:18" x14ac:dyDescent="0.2">
      <c r="A85">
        <v>1977</v>
      </c>
      <c r="B85" s="20">
        <f t="shared" si="30"/>
        <v>3324.44</v>
      </c>
      <c r="C85" s="25">
        <f t="shared" si="31"/>
        <v>31582.18</v>
      </c>
      <c r="D85" s="14">
        <f t="shared" si="32"/>
        <v>157.9109</v>
      </c>
      <c r="E85" s="15">
        <f t="shared" si="33"/>
        <v>3158.2180000000003</v>
      </c>
      <c r="F85" s="11">
        <v>172.7</v>
      </c>
      <c r="G85" s="15">
        <f t="shared" si="34"/>
        <v>5741.3078799999994</v>
      </c>
      <c r="H85" s="15">
        <f t="shared" si="35"/>
        <v>35026.964727999999</v>
      </c>
      <c r="I85" s="22">
        <v>0.65</v>
      </c>
      <c r="J85" s="15">
        <f t="shared" si="36"/>
        <v>12259.437654799998</v>
      </c>
      <c r="K85" s="15">
        <f t="shared" si="37"/>
        <v>686.91241500000012</v>
      </c>
      <c r="L85" s="15">
        <f t="shared" ca="1" si="38"/>
        <v>1511.3360910651356</v>
      </c>
      <c r="M85" s="15">
        <f t="shared" ca="1" si="39"/>
        <v>11435.013978734863</v>
      </c>
      <c r="O85" s="16">
        <f t="shared" si="40"/>
        <v>10.536199999999999</v>
      </c>
      <c r="P85" s="16">
        <f t="shared" ca="1" si="41"/>
        <v>3.4396812632307587</v>
      </c>
      <c r="Q85" s="19">
        <f t="shared" ca="1" si="29"/>
        <v>0.11673839212726336</v>
      </c>
      <c r="R85" s="11">
        <f t="shared" si="42"/>
        <v>9.5</v>
      </c>
    </row>
    <row r="86" spans="1:18" x14ac:dyDescent="0.2">
      <c r="A86">
        <v>1978</v>
      </c>
      <c r="B86" s="20">
        <f t="shared" si="30"/>
        <v>3333.36</v>
      </c>
      <c r="C86" s="25">
        <f t="shared" si="31"/>
        <v>31666.920000000002</v>
      </c>
      <c r="D86" s="14">
        <f t="shared" si="32"/>
        <v>158.33460000000002</v>
      </c>
      <c r="E86" s="15">
        <f t="shared" si="33"/>
        <v>3166.6920000000005</v>
      </c>
      <c r="F86" s="11">
        <v>236.7</v>
      </c>
      <c r="G86" s="15">
        <f t="shared" si="34"/>
        <v>7890.0631200000007</v>
      </c>
      <c r="H86" s="15">
        <f t="shared" si="35"/>
        <v>36400.957871999999</v>
      </c>
      <c r="I86" s="22">
        <v>0.65</v>
      </c>
      <c r="J86" s="15">
        <f t="shared" si="36"/>
        <v>12740.3352552</v>
      </c>
      <c r="K86" s="15">
        <f t="shared" si="37"/>
        <v>688.75551000000007</v>
      </c>
      <c r="L86" s="15">
        <f t="shared" ca="1" si="38"/>
        <v>1541.5375659007843</v>
      </c>
      <c r="M86" s="15">
        <f t="shared" ca="1" si="39"/>
        <v>11887.553199299216</v>
      </c>
      <c r="O86" s="16">
        <f t="shared" si="40"/>
        <v>10.920199999999999</v>
      </c>
      <c r="P86" s="16">
        <f t="shared" ca="1" si="41"/>
        <v>3.5662374298903257</v>
      </c>
      <c r="Q86" s="19">
        <f t="shared" ca="1" si="29"/>
        <v>0.11479091122799676</v>
      </c>
      <c r="R86" s="11">
        <f t="shared" si="42"/>
        <v>9.5</v>
      </c>
    </row>
    <row r="87" spans="1:18" x14ac:dyDescent="0.2">
      <c r="A87">
        <v>1979</v>
      </c>
      <c r="B87" s="20">
        <f t="shared" si="30"/>
        <v>3342.28</v>
      </c>
      <c r="C87" s="25">
        <f t="shared" si="31"/>
        <v>31751.660000000003</v>
      </c>
      <c r="D87" s="14">
        <f t="shared" si="32"/>
        <v>158.75830000000002</v>
      </c>
      <c r="E87" s="15">
        <f t="shared" si="33"/>
        <v>3175.1660000000006</v>
      </c>
      <c r="F87" s="11">
        <v>369.5</v>
      </c>
      <c r="G87" s="15">
        <f t="shared" si="34"/>
        <v>12349.7246</v>
      </c>
      <c r="H87" s="15">
        <f t="shared" si="35"/>
        <v>39161.494760000001</v>
      </c>
      <c r="I87" s="22">
        <v>0.65</v>
      </c>
      <c r="J87" s="15">
        <f t="shared" si="36"/>
        <v>13706.523165999999</v>
      </c>
      <c r="K87" s="15">
        <f t="shared" si="37"/>
        <v>690.59860500000025</v>
      </c>
      <c r="L87" s="15">
        <f t="shared" ca="1" si="38"/>
        <v>1727.65461252</v>
      </c>
      <c r="M87" s="15">
        <f t="shared" ca="1" si="39"/>
        <v>12669.46715848</v>
      </c>
      <c r="O87" s="16">
        <f t="shared" si="40"/>
        <v>11.717000000000001</v>
      </c>
      <c r="P87" s="16">
        <f t="shared" ca="1" si="41"/>
        <v>3.7906659999999999</v>
      </c>
      <c r="Q87" s="19">
        <f t="shared" ca="1" si="29"/>
        <v>0.12</v>
      </c>
      <c r="R87" s="11">
        <f t="shared" si="42"/>
        <v>9.5</v>
      </c>
    </row>
    <row r="88" spans="1:18" x14ac:dyDescent="0.2">
      <c r="A88">
        <v>1980</v>
      </c>
      <c r="B88" s="20">
        <f t="shared" si="30"/>
        <v>3351.2</v>
      </c>
      <c r="C88" s="25">
        <f t="shared" si="31"/>
        <v>31836.399999999998</v>
      </c>
      <c r="D88" s="14">
        <f t="shared" si="32"/>
        <v>159.18199999999999</v>
      </c>
      <c r="E88" s="15">
        <f t="shared" si="33"/>
        <v>3183.64</v>
      </c>
      <c r="F88" s="11">
        <v>228.3</v>
      </c>
      <c r="G88" s="15">
        <f t="shared" si="34"/>
        <v>7650.7896000000001</v>
      </c>
      <c r="H88" s="15">
        <f t="shared" si="35"/>
        <v>36426.873759999995</v>
      </c>
      <c r="I88" s="22">
        <v>0.65</v>
      </c>
      <c r="J88" s="15">
        <f t="shared" si="36"/>
        <v>12749.405815999997</v>
      </c>
      <c r="K88" s="15">
        <f t="shared" si="37"/>
        <v>692.44170000000008</v>
      </c>
      <c r="L88" s="15">
        <f t="shared" ca="1" si="38"/>
        <v>1527.3618172844324</v>
      </c>
      <c r="M88" s="15">
        <f t="shared" ca="1" si="39"/>
        <v>11914.485698715564</v>
      </c>
      <c r="O88" s="16">
        <f t="shared" si="40"/>
        <v>10.8698</v>
      </c>
      <c r="P88" s="16">
        <f t="shared" ca="1" si="41"/>
        <v>3.5552893586522929</v>
      </c>
      <c r="Q88" s="19">
        <f t="shared" ca="1" si="29"/>
        <v>0.11362737268566653</v>
      </c>
      <c r="R88" s="11">
        <f t="shared" si="42"/>
        <v>9.5</v>
      </c>
    </row>
    <row r="89" spans="1:18" x14ac:dyDescent="0.2">
      <c r="A89">
        <v>1981</v>
      </c>
      <c r="B89" s="20">
        <f t="shared" si="30"/>
        <v>3360.12</v>
      </c>
      <c r="C89" s="25">
        <f t="shared" si="31"/>
        <v>31921.14</v>
      </c>
      <c r="D89" s="14">
        <f t="shared" si="32"/>
        <v>159.60570000000001</v>
      </c>
      <c r="E89" s="15">
        <f t="shared" si="33"/>
        <v>3192.114</v>
      </c>
      <c r="F89" s="11">
        <v>229</v>
      </c>
      <c r="G89" s="15">
        <f t="shared" si="34"/>
        <v>7694.6747999999998</v>
      </c>
      <c r="H89" s="15">
        <f t="shared" si="35"/>
        <v>36537.944879999995</v>
      </c>
      <c r="I89" s="22">
        <v>0.65</v>
      </c>
      <c r="J89" s="15">
        <f t="shared" si="36"/>
        <v>12788.280707999998</v>
      </c>
      <c r="K89" s="15">
        <f t="shared" si="37"/>
        <v>694.28479500000003</v>
      </c>
      <c r="L89" s="15">
        <f t="shared" ca="1" si="38"/>
        <v>1740.9661902869038</v>
      </c>
      <c r="M89" s="15">
        <f t="shared" ca="1" si="39"/>
        <v>11741.599312713093</v>
      </c>
      <c r="O89" s="16">
        <f t="shared" si="40"/>
        <v>10.873999999999999</v>
      </c>
      <c r="P89" s="16">
        <f t="shared" ca="1" si="41"/>
        <v>3.4943988050168131</v>
      </c>
      <c r="Q89" s="19">
        <f t="shared" ca="1" si="29"/>
        <v>0.12912721914086175</v>
      </c>
      <c r="R89" s="11">
        <f t="shared" si="42"/>
        <v>9.5</v>
      </c>
    </row>
    <row r="90" spans="1:18" x14ac:dyDescent="0.2">
      <c r="A90">
        <v>1982</v>
      </c>
      <c r="B90" s="20">
        <f t="shared" si="30"/>
        <v>3369.04</v>
      </c>
      <c r="C90" s="25">
        <f t="shared" si="31"/>
        <v>32005.88</v>
      </c>
      <c r="D90" s="14">
        <f t="shared" si="32"/>
        <v>160.02940000000001</v>
      </c>
      <c r="E90" s="15">
        <f t="shared" si="33"/>
        <v>3200.5880000000002</v>
      </c>
      <c r="F90" s="11">
        <v>96.9</v>
      </c>
      <c r="G90" s="15">
        <f t="shared" si="34"/>
        <v>3264.5997600000001</v>
      </c>
      <c r="H90" s="15">
        <f t="shared" si="35"/>
        <v>33964.639856000002</v>
      </c>
      <c r="I90" s="22">
        <v>0.65</v>
      </c>
      <c r="J90" s="15">
        <f t="shared" si="36"/>
        <v>11887.6239496</v>
      </c>
      <c r="K90" s="15">
        <f t="shared" si="37"/>
        <v>696.12788999999998</v>
      </c>
      <c r="L90" s="15">
        <f t="shared" ca="1" si="38"/>
        <v>1491.4694818522746</v>
      </c>
      <c r="M90" s="15">
        <f t="shared" ca="1" si="39"/>
        <v>11092.282357747725</v>
      </c>
      <c r="O90" s="16">
        <f t="shared" si="40"/>
        <v>10.0814</v>
      </c>
      <c r="P90" s="16">
        <f t="shared" ca="1" si="41"/>
        <v>3.2924163434532461</v>
      </c>
      <c r="Q90" s="19">
        <f t="shared" ca="1" si="29"/>
        <v>0.11852343409687616</v>
      </c>
      <c r="R90" s="11">
        <f t="shared" si="42"/>
        <v>9.5</v>
      </c>
    </row>
    <row r="91" spans="1:18" x14ac:dyDescent="0.2">
      <c r="A91">
        <v>1983</v>
      </c>
      <c r="B91" s="20">
        <f t="shared" si="30"/>
        <v>3377.96</v>
      </c>
      <c r="C91" s="25">
        <f t="shared" si="31"/>
        <v>32090.62</v>
      </c>
      <c r="D91" s="14">
        <f t="shared" si="32"/>
        <v>160.45310000000001</v>
      </c>
      <c r="E91" s="15">
        <f t="shared" si="33"/>
        <v>3209.0619999999999</v>
      </c>
      <c r="F91" s="11">
        <v>317.60000000000002</v>
      </c>
      <c r="G91" s="15">
        <f t="shared" si="34"/>
        <v>10728.400960000001</v>
      </c>
      <c r="H91" s="15">
        <f t="shared" si="35"/>
        <v>38527.660576000002</v>
      </c>
      <c r="I91" s="22">
        <v>0.65</v>
      </c>
      <c r="J91" s="15">
        <f t="shared" si="36"/>
        <v>13484.6812016</v>
      </c>
      <c r="K91" s="15">
        <f t="shared" si="37"/>
        <v>697.97098500000004</v>
      </c>
      <c r="L91" s="15">
        <f t="shared" ca="1" si="38"/>
        <v>1701.9182623919999</v>
      </c>
      <c r="M91" s="15">
        <f t="shared" ca="1" si="39"/>
        <v>12480.733924208</v>
      </c>
      <c r="O91" s="16">
        <f t="shared" si="40"/>
        <v>11.4056</v>
      </c>
      <c r="P91" s="16">
        <f t="shared" ca="1" si="41"/>
        <v>3.6947547999999997</v>
      </c>
      <c r="Q91" s="19">
        <f t="shared" ca="1" si="29"/>
        <v>0.12</v>
      </c>
      <c r="R91" s="11">
        <f t="shared" si="42"/>
        <v>9.5</v>
      </c>
    </row>
    <row r="92" spans="1:18" x14ac:dyDescent="0.2">
      <c r="A92">
        <v>1984</v>
      </c>
      <c r="B92" s="20">
        <f t="shared" si="30"/>
        <v>3386.88</v>
      </c>
      <c r="C92" s="25">
        <f t="shared" si="31"/>
        <v>32175.360000000001</v>
      </c>
      <c r="D92" s="14">
        <f t="shared" si="32"/>
        <v>160.8768</v>
      </c>
      <c r="E92" s="15">
        <f t="shared" si="33"/>
        <v>3217.5360000000001</v>
      </c>
      <c r="F92" s="11">
        <v>235.5</v>
      </c>
      <c r="G92" s="15">
        <f t="shared" si="34"/>
        <v>7976.1023999999998</v>
      </c>
      <c r="H92" s="15">
        <f t="shared" si="35"/>
        <v>36961.021439999997</v>
      </c>
      <c r="I92" s="22">
        <v>0.65</v>
      </c>
      <c r="J92" s="15">
        <f t="shared" si="36"/>
        <v>12936.357503999998</v>
      </c>
      <c r="K92" s="15">
        <f t="shared" si="37"/>
        <v>699.81407999999999</v>
      </c>
      <c r="L92" s="15">
        <f t="shared" ca="1" si="38"/>
        <v>1641.5257519852451</v>
      </c>
      <c r="M92" s="15">
        <f t="shared" ca="1" si="39"/>
        <v>11994.645832014752</v>
      </c>
      <c r="O92" s="16">
        <f t="shared" si="40"/>
        <v>10.912999999999998</v>
      </c>
      <c r="P92" s="16">
        <f t="shared" ca="1" si="41"/>
        <v>3.541503044694454</v>
      </c>
      <c r="Q92" s="19">
        <f t="shared" ca="1" si="29"/>
        <v>0.12038025056177272</v>
      </c>
      <c r="R92" s="11">
        <f t="shared" si="42"/>
        <v>9.5</v>
      </c>
    </row>
    <row r="93" spans="1:18" x14ac:dyDescent="0.2">
      <c r="A93">
        <v>1985</v>
      </c>
      <c r="B93" s="20">
        <f t="shared" si="30"/>
        <v>3395.8</v>
      </c>
      <c r="C93" s="25">
        <f t="shared" si="31"/>
        <v>32260.100000000002</v>
      </c>
      <c r="D93" s="14">
        <v>0</v>
      </c>
      <c r="E93" s="14">
        <v>0</v>
      </c>
      <c r="F93" s="11">
        <v>298</v>
      </c>
      <c r="G93" s="15">
        <f t="shared" si="34"/>
        <v>10119.484</v>
      </c>
      <c r="H93" s="15">
        <f t="shared" si="35"/>
        <v>38331.790400000005</v>
      </c>
      <c r="I93" s="22">
        <v>0.65</v>
      </c>
      <c r="J93" s="15">
        <f t="shared" si="36"/>
        <v>13416.12664</v>
      </c>
      <c r="K93" s="15">
        <f t="shared" si="37"/>
        <v>0</v>
      </c>
      <c r="L93" s="15">
        <f t="shared" ca="1" si="38"/>
        <v>1609.9351968000001</v>
      </c>
      <c r="M93" s="15">
        <f t="shared" ca="1" si="39"/>
        <v>11806.191443200001</v>
      </c>
      <c r="O93" s="16">
        <f t="shared" si="40"/>
        <v>11.288</v>
      </c>
      <c r="P93" s="16">
        <f t="shared" ca="1" si="41"/>
        <v>3.4767040000000002</v>
      </c>
      <c r="Q93" s="19">
        <f t="shared" ca="1" si="29"/>
        <v>0.12</v>
      </c>
      <c r="R93" s="11">
        <f t="shared" si="42"/>
        <v>9.5</v>
      </c>
    </row>
    <row r="94" spans="1:18" x14ac:dyDescent="0.2">
      <c r="A94">
        <v>1986</v>
      </c>
      <c r="B94" s="20">
        <f t="shared" si="30"/>
        <v>3404.72</v>
      </c>
      <c r="C94" s="25">
        <f t="shared" si="31"/>
        <v>32344.839999999997</v>
      </c>
      <c r="D94" s="14">
        <v>0</v>
      </c>
      <c r="E94" s="14">
        <v>0</v>
      </c>
      <c r="F94" s="11">
        <v>286.5</v>
      </c>
      <c r="G94" s="15">
        <f t="shared" si="34"/>
        <v>9754.5227999999988</v>
      </c>
      <c r="H94" s="15">
        <f t="shared" si="35"/>
        <v>38197.553679999997</v>
      </c>
      <c r="I94" s="22">
        <v>0.65</v>
      </c>
      <c r="J94" s="15">
        <f t="shared" si="36"/>
        <v>13369.143787999998</v>
      </c>
      <c r="K94" s="15">
        <f t="shared" si="37"/>
        <v>0</v>
      </c>
      <c r="L94" s="15">
        <f t="shared" ca="1" si="38"/>
        <v>1660.1222869571293</v>
      </c>
      <c r="M94" s="15">
        <f t="shared" ca="1" si="39"/>
        <v>11709.021501042869</v>
      </c>
      <c r="O94" s="16">
        <f t="shared" si="40"/>
        <v>11.218999999999999</v>
      </c>
      <c r="P94" s="16">
        <f t="shared" ca="1" si="41"/>
        <v>3.4390556348371879</v>
      </c>
      <c r="Q94" s="19">
        <f t="shared" ca="1" si="29"/>
        <v>0.12417566250183033</v>
      </c>
      <c r="R94" s="11">
        <f t="shared" si="42"/>
        <v>9.5</v>
      </c>
    </row>
    <row r="95" spans="1:18" x14ac:dyDescent="0.2">
      <c r="A95">
        <v>1987</v>
      </c>
      <c r="B95" s="20">
        <f t="shared" si="30"/>
        <v>3413.64</v>
      </c>
      <c r="C95" s="25">
        <f t="shared" si="31"/>
        <v>32429.579999999998</v>
      </c>
      <c r="D95" s="14">
        <v>0</v>
      </c>
      <c r="E95" s="14">
        <v>0</v>
      </c>
      <c r="F95" s="11">
        <v>267.89999999999998</v>
      </c>
      <c r="G95" s="15">
        <f t="shared" si="34"/>
        <v>9145.1415599999982</v>
      </c>
      <c r="H95" s="15">
        <f t="shared" si="35"/>
        <v>37916.664935999994</v>
      </c>
      <c r="I95" s="22">
        <v>0.65</v>
      </c>
      <c r="J95" s="15">
        <f t="shared" si="36"/>
        <v>13270.832727599996</v>
      </c>
      <c r="K95" s="15">
        <f t="shared" si="37"/>
        <v>0</v>
      </c>
      <c r="L95" s="15">
        <f t="shared" ca="1" si="38"/>
        <v>1728.5511565576389</v>
      </c>
      <c r="M95" s="15">
        <f t="shared" ca="1" si="39"/>
        <v>11542.281571042357</v>
      </c>
      <c r="O95" s="16">
        <f t="shared" si="40"/>
        <v>11.107399999999998</v>
      </c>
      <c r="P95" s="16">
        <f t="shared" ca="1" si="41"/>
        <v>3.3812240221705738</v>
      </c>
      <c r="Q95" s="19">
        <f t="shared" ca="1" si="29"/>
        <v>0.13025189843307172</v>
      </c>
      <c r="R95" s="11">
        <f t="shared" si="42"/>
        <v>9.5</v>
      </c>
    </row>
    <row r="96" spans="1:18" x14ac:dyDescent="0.2">
      <c r="A96">
        <v>1988</v>
      </c>
      <c r="B96" s="20">
        <f t="shared" si="30"/>
        <v>3422.56</v>
      </c>
      <c r="C96" s="25">
        <f t="shared" si="31"/>
        <v>32514.32</v>
      </c>
      <c r="D96" s="14">
        <v>0</v>
      </c>
      <c r="E96" s="14">
        <v>0</v>
      </c>
      <c r="F96" s="11">
        <v>239.8</v>
      </c>
      <c r="G96" s="15">
        <f t="shared" si="34"/>
        <v>8207.2988800000003</v>
      </c>
      <c r="H96" s="15">
        <f t="shared" si="35"/>
        <v>37438.699328000002</v>
      </c>
      <c r="I96" s="22">
        <v>0.65</v>
      </c>
      <c r="J96" s="15">
        <f t="shared" si="36"/>
        <v>13103.544764800001</v>
      </c>
      <c r="K96" s="15">
        <f t="shared" si="37"/>
        <v>0</v>
      </c>
      <c r="L96" s="15">
        <f t="shared" ca="1" si="38"/>
        <v>1693.7187564657697</v>
      </c>
      <c r="M96" s="15">
        <f t="shared" ca="1" si="39"/>
        <v>11409.826008334232</v>
      </c>
      <c r="O96" s="16">
        <f t="shared" si="40"/>
        <v>10.938800000000001</v>
      </c>
      <c r="P96" s="16">
        <f t="shared" ca="1" si="41"/>
        <v>3.3337110257626548</v>
      </c>
      <c r="Q96" s="19">
        <f t="shared" ca="1" si="29"/>
        <v>0.12925653224886136</v>
      </c>
      <c r="R96" s="11">
        <f t="shared" si="42"/>
        <v>9.5</v>
      </c>
    </row>
    <row r="97" spans="1:18" x14ac:dyDescent="0.2">
      <c r="A97">
        <v>1989</v>
      </c>
      <c r="B97" s="20">
        <f t="shared" si="30"/>
        <v>3431.48</v>
      </c>
      <c r="C97" s="25">
        <f t="shared" si="31"/>
        <v>32599.06</v>
      </c>
      <c r="D97" s="14">
        <v>0</v>
      </c>
      <c r="E97" s="14">
        <v>0</v>
      </c>
      <c r="F97" s="11">
        <v>169.9</v>
      </c>
      <c r="G97" s="15">
        <f t="shared" si="34"/>
        <v>5830.0845200000003</v>
      </c>
      <c r="H97" s="15">
        <f t="shared" si="35"/>
        <v>36097.110712000002</v>
      </c>
      <c r="I97" s="22">
        <v>0.65</v>
      </c>
      <c r="J97" s="15">
        <f t="shared" si="36"/>
        <v>12633.9887492</v>
      </c>
      <c r="K97" s="15">
        <f t="shared" si="37"/>
        <v>0</v>
      </c>
      <c r="L97" s="15">
        <f t="shared" ca="1" si="38"/>
        <v>1517.2893400027647</v>
      </c>
      <c r="M97" s="15">
        <f t="shared" ca="1" si="39"/>
        <v>11116.699409197236</v>
      </c>
      <c r="O97" s="16">
        <f t="shared" si="40"/>
        <v>10.519400000000001</v>
      </c>
      <c r="P97" s="16">
        <f t="shared" ca="1" si="41"/>
        <v>3.2396223813623379</v>
      </c>
      <c r="Q97" s="19">
        <f t="shared" ca="1" si="29"/>
        <v>0.12009582801780169</v>
      </c>
      <c r="R97" s="11">
        <f t="shared" si="42"/>
        <v>9.5</v>
      </c>
    </row>
    <row r="98" spans="1:18" x14ac:dyDescent="0.2">
      <c r="A98">
        <v>1990</v>
      </c>
      <c r="B98" s="20">
        <f t="shared" si="30"/>
        <v>3440.4</v>
      </c>
      <c r="C98" s="25">
        <f t="shared" si="31"/>
        <v>32683.8</v>
      </c>
      <c r="D98" s="14">
        <v>0</v>
      </c>
      <c r="E98" s="14">
        <v>0</v>
      </c>
      <c r="F98" s="11">
        <v>232.4</v>
      </c>
      <c r="G98" s="15">
        <f t="shared" si="34"/>
        <v>7995.4896000000008</v>
      </c>
      <c r="H98" s="15">
        <f t="shared" si="35"/>
        <v>37481.093760000003</v>
      </c>
      <c r="I98" s="22">
        <v>0.7</v>
      </c>
      <c r="J98" s="15">
        <f t="shared" si="36"/>
        <v>11244.328128000003</v>
      </c>
      <c r="K98" s="15">
        <f t="shared" si="37"/>
        <v>0</v>
      </c>
      <c r="L98" s="15">
        <f t="shared" ca="1" si="38"/>
        <v>1475.960011441123</v>
      </c>
      <c r="M98" s="15">
        <f t="shared" ca="1" si="39"/>
        <v>9768.3681165588805</v>
      </c>
      <c r="O98" s="16">
        <f t="shared" si="40"/>
        <v>10.894400000000001</v>
      </c>
      <c r="P98" s="16">
        <f t="shared" ca="1" si="41"/>
        <v>2.839311741820393</v>
      </c>
      <c r="Q98" s="19">
        <f t="shared" ca="1" si="29"/>
        <v>0.13126262366586131</v>
      </c>
      <c r="R98" s="11">
        <f t="shared" si="42"/>
        <v>9.5</v>
      </c>
    </row>
    <row r="99" spans="1:18" x14ac:dyDescent="0.2">
      <c r="A99">
        <v>1991</v>
      </c>
      <c r="B99" s="20">
        <f t="shared" si="30"/>
        <v>3449.32</v>
      </c>
      <c r="C99" s="25">
        <f t="shared" si="31"/>
        <v>32768.54</v>
      </c>
      <c r="D99" s="14">
        <v>0</v>
      </c>
      <c r="E99" s="14">
        <v>0</v>
      </c>
      <c r="F99" s="11">
        <v>244.8</v>
      </c>
      <c r="G99" s="15">
        <f t="shared" si="34"/>
        <v>8443.9353600000013</v>
      </c>
      <c r="H99" s="15">
        <f t="shared" si="35"/>
        <v>37834.901215999998</v>
      </c>
      <c r="I99" s="22">
        <v>0.7</v>
      </c>
      <c r="J99" s="15">
        <f t="shared" si="36"/>
        <v>11350.470364800001</v>
      </c>
      <c r="K99" s="15">
        <f t="shared" si="37"/>
        <v>0</v>
      </c>
      <c r="L99" s="15">
        <f t="shared" ca="1" si="38"/>
        <v>1344.9865489522608</v>
      </c>
      <c r="M99" s="15">
        <f t="shared" ca="1" si="39"/>
        <v>10005.48381584774</v>
      </c>
      <c r="O99" s="16">
        <f t="shared" si="40"/>
        <v>10.9688</v>
      </c>
      <c r="P99" s="16">
        <f t="shared" ca="1" si="41"/>
        <v>2.9007119710110221</v>
      </c>
      <c r="Q99" s="19">
        <f t="shared" ca="1" si="29"/>
        <v>0.11849610683301053</v>
      </c>
      <c r="R99" s="11">
        <f t="shared" si="42"/>
        <v>9.5</v>
      </c>
    </row>
    <row r="100" spans="1:18" x14ac:dyDescent="0.2">
      <c r="A100">
        <v>1992</v>
      </c>
      <c r="B100" s="20">
        <f t="shared" si="30"/>
        <v>3458.24</v>
      </c>
      <c r="C100" s="25">
        <f t="shared" si="31"/>
        <v>32853.279999999999</v>
      </c>
      <c r="D100" s="14">
        <v>0</v>
      </c>
      <c r="E100" s="14">
        <v>0</v>
      </c>
      <c r="F100" s="11">
        <v>381.8</v>
      </c>
      <c r="G100" s="15">
        <f t="shared" si="34"/>
        <v>13203.560319999999</v>
      </c>
      <c r="H100" s="15">
        <f t="shared" si="35"/>
        <v>40775.416191999997</v>
      </c>
      <c r="I100" s="22">
        <v>0.7</v>
      </c>
      <c r="J100" s="15">
        <f t="shared" si="36"/>
        <v>12232.624857600002</v>
      </c>
      <c r="K100" s="15">
        <f t="shared" si="37"/>
        <v>0</v>
      </c>
      <c r="L100" s="15">
        <f t="shared" ca="1" si="38"/>
        <v>1467.9149829120001</v>
      </c>
      <c r="M100" s="15">
        <f t="shared" ca="1" si="39"/>
        <v>10764.709874688002</v>
      </c>
      <c r="O100" s="16">
        <f t="shared" si="40"/>
        <v>11.790799999999999</v>
      </c>
      <c r="P100" s="16">
        <f t="shared" ca="1" si="41"/>
        <v>3.112771200000001</v>
      </c>
      <c r="Q100" s="19">
        <f t="shared" ca="1" si="29"/>
        <v>0.12</v>
      </c>
      <c r="R100" s="11">
        <f t="shared" si="42"/>
        <v>9.5</v>
      </c>
    </row>
    <row r="101" spans="1:18" x14ac:dyDescent="0.2">
      <c r="A101">
        <v>1993</v>
      </c>
      <c r="B101" s="20">
        <f t="shared" si="30"/>
        <v>3467.16</v>
      </c>
      <c r="C101" s="25">
        <f t="shared" si="31"/>
        <v>32938.019999999997</v>
      </c>
      <c r="D101" s="14">
        <v>0</v>
      </c>
      <c r="E101" s="14">
        <v>0</v>
      </c>
      <c r="F101" s="11">
        <v>358</v>
      </c>
      <c r="G101" s="15">
        <f t="shared" si="34"/>
        <v>12412.4328</v>
      </c>
      <c r="H101" s="15">
        <f t="shared" si="35"/>
        <v>40385.479679999997</v>
      </c>
      <c r="I101" s="22">
        <v>0.7</v>
      </c>
      <c r="J101" s="15">
        <f t="shared" si="36"/>
        <v>12115.643904</v>
      </c>
      <c r="K101" s="15">
        <f t="shared" si="37"/>
        <v>0</v>
      </c>
      <c r="L101" s="15">
        <f t="shared" ca="1" si="38"/>
        <v>1528.6670400936416</v>
      </c>
      <c r="M101" s="15">
        <f t="shared" ca="1" si="39"/>
        <v>10586.976863906359</v>
      </c>
      <c r="O101" s="16">
        <f t="shared" si="40"/>
        <v>11.648</v>
      </c>
      <c r="P101" s="16">
        <f t="shared" ca="1" si="41"/>
        <v>3.0535010971245513</v>
      </c>
      <c r="Q101" s="19">
        <f t="shared" ca="1" si="29"/>
        <v>0.12617299189430201</v>
      </c>
      <c r="R101" s="11">
        <f t="shared" si="42"/>
        <v>9.5</v>
      </c>
    </row>
    <row r="102" spans="1:18" x14ac:dyDescent="0.2">
      <c r="A102">
        <v>1994</v>
      </c>
      <c r="B102" s="20">
        <f t="shared" si="30"/>
        <v>3476.08</v>
      </c>
      <c r="C102" s="25">
        <f t="shared" si="31"/>
        <v>33022.76</v>
      </c>
      <c r="D102" s="14">
        <v>0</v>
      </c>
      <c r="E102" s="14">
        <v>0</v>
      </c>
      <c r="F102" s="11">
        <v>139.1</v>
      </c>
      <c r="G102" s="15">
        <f t="shared" si="34"/>
        <v>4835.2272799999992</v>
      </c>
      <c r="H102" s="15">
        <f t="shared" si="35"/>
        <v>35923.896368000002</v>
      </c>
      <c r="I102" s="22">
        <v>0.7</v>
      </c>
      <c r="J102" s="15">
        <f t="shared" si="36"/>
        <v>10777.168910400002</v>
      </c>
      <c r="K102" s="15">
        <f t="shared" si="37"/>
        <v>0</v>
      </c>
      <c r="L102" s="15">
        <f t="shared" ca="1" si="38"/>
        <v>1404.9192663223178</v>
      </c>
      <c r="M102" s="15">
        <f t="shared" ca="1" si="39"/>
        <v>9372.2496440776831</v>
      </c>
      <c r="O102" s="16">
        <f t="shared" si="40"/>
        <v>10.3346</v>
      </c>
      <c r="P102" s="16">
        <f t="shared" ca="1" si="41"/>
        <v>2.6962122977830441</v>
      </c>
      <c r="Q102" s="19">
        <f t="shared" ca="1" si="29"/>
        <v>0.13036069843598408</v>
      </c>
      <c r="R102" s="11">
        <f t="shared" si="42"/>
        <v>9.5</v>
      </c>
    </row>
    <row r="103" spans="1:18" x14ac:dyDescent="0.2">
      <c r="A103">
        <v>1995</v>
      </c>
      <c r="B103">
        <v>3485</v>
      </c>
      <c r="C103" s="35">
        <v>31896.429</v>
      </c>
      <c r="D103" s="14">
        <v>0</v>
      </c>
      <c r="E103" s="14">
        <v>0</v>
      </c>
      <c r="F103" s="11">
        <v>338.6</v>
      </c>
      <c r="G103" s="15">
        <f t="shared" si="34"/>
        <v>11800.21</v>
      </c>
      <c r="H103" s="15">
        <f t="shared" si="35"/>
        <v>38976.555</v>
      </c>
      <c r="I103" s="22">
        <v>0.75</v>
      </c>
      <c r="J103" s="15">
        <f t="shared" si="36"/>
        <v>9744.1387500000001</v>
      </c>
      <c r="K103" s="15">
        <f t="shared" si="37"/>
        <v>0</v>
      </c>
      <c r="L103" s="15">
        <f t="shared" ca="1" si="38"/>
        <v>1188.5021966088734</v>
      </c>
      <c r="M103" s="15">
        <f t="shared" ca="1" si="39"/>
        <v>8555.6365533911267</v>
      </c>
      <c r="O103" s="16">
        <f t="shared" si="40"/>
        <v>11.184090387374463</v>
      </c>
      <c r="P103" s="16">
        <f t="shared" ca="1" si="41"/>
        <v>2.4549889679744985</v>
      </c>
      <c r="Q103" s="19">
        <f t="shared" ca="1" si="29"/>
        <v>0.12197098451711533</v>
      </c>
      <c r="R103" s="11">
        <f t="shared" si="42"/>
        <v>9.1524903873744616</v>
      </c>
    </row>
    <row r="104" spans="1:18" x14ac:dyDescent="0.2">
      <c r="A104">
        <v>1996</v>
      </c>
      <c r="B104" s="30">
        <f>(B103+B105)/2</f>
        <v>3551.5</v>
      </c>
      <c r="C104" s="35">
        <v>33072.67</v>
      </c>
      <c r="D104" s="14">
        <v>0</v>
      </c>
      <c r="E104" s="14">
        <v>0</v>
      </c>
      <c r="F104" s="11">
        <v>289.89999999999998</v>
      </c>
      <c r="G104" s="15">
        <f t="shared" si="34"/>
        <v>10295.798499999999</v>
      </c>
      <c r="H104" s="15">
        <f t="shared" si="35"/>
        <v>39250.149099999995</v>
      </c>
      <c r="I104" s="22">
        <v>0.75</v>
      </c>
      <c r="J104" s="15">
        <f t="shared" si="36"/>
        <v>9812.5372749999988</v>
      </c>
      <c r="K104" s="15">
        <f t="shared" si="37"/>
        <v>0</v>
      </c>
      <c r="L104" s="15">
        <f t="shared" ca="1" si="38"/>
        <v>1065.5554733235863</v>
      </c>
      <c r="M104" s="15">
        <f t="shared" ca="1" si="39"/>
        <v>8746.9818016764129</v>
      </c>
      <c r="O104" s="16">
        <f t="shared" si="40"/>
        <v>11.051710291426156</v>
      </c>
      <c r="P104" s="16">
        <f t="shared" ca="1" si="41"/>
        <v>2.4628978746097179</v>
      </c>
      <c r="Q104" s="19">
        <f t="shared" ca="1" si="29"/>
        <v>0.10859122808515256</v>
      </c>
      <c r="R104" s="11">
        <f t="shared" si="42"/>
        <v>9.312310291426158</v>
      </c>
    </row>
    <row r="105" spans="1:18" x14ac:dyDescent="0.2">
      <c r="A105">
        <v>1997</v>
      </c>
      <c r="B105">
        <v>3618</v>
      </c>
      <c r="C105" s="35">
        <v>33573.857000000004</v>
      </c>
      <c r="D105" s="14">
        <v>0</v>
      </c>
      <c r="E105" s="14">
        <v>0</v>
      </c>
      <c r="F105" s="11">
        <v>270</v>
      </c>
      <c r="G105" s="15">
        <f t="shared" si="34"/>
        <v>9768.6</v>
      </c>
      <c r="H105" s="15">
        <f t="shared" si="35"/>
        <v>39435.017000000007</v>
      </c>
      <c r="I105" s="22">
        <v>0.75</v>
      </c>
      <c r="J105" s="15">
        <f t="shared" si="36"/>
        <v>9858.7542500000018</v>
      </c>
      <c r="K105" s="15">
        <f t="shared" si="37"/>
        <v>0</v>
      </c>
      <c r="L105" s="15">
        <f t="shared" ca="1" si="38"/>
        <v>1239.878113574151</v>
      </c>
      <c r="M105" s="15">
        <f t="shared" ca="1" si="39"/>
        <v>8618.8761364258498</v>
      </c>
      <c r="O105" s="16">
        <f t="shared" si="40"/>
        <v>10.89967302377004</v>
      </c>
      <c r="P105" s="16">
        <f t="shared" ca="1" si="41"/>
        <v>2.382221154346559</v>
      </c>
      <c r="Q105" s="19">
        <f t="shared" ca="1" si="29"/>
        <v>0.1257641769064434</v>
      </c>
      <c r="R105" s="11">
        <f t="shared" si="42"/>
        <v>9.2796730237700391</v>
      </c>
    </row>
    <row r="106" spans="1:18" x14ac:dyDescent="0.2">
      <c r="A106">
        <v>1998</v>
      </c>
      <c r="B106" s="30">
        <f>(B105+B107)/2</f>
        <v>3697</v>
      </c>
      <c r="C106" s="35">
        <v>33448.582000000002</v>
      </c>
      <c r="D106" s="14">
        <v>0</v>
      </c>
      <c r="E106" s="14">
        <v>0</v>
      </c>
      <c r="F106" s="11">
        <v>241.2</v>
      </c>
      <c r="G106" s="15">
        <f t="shared" si="34"/>
        <v>8917.1639999999989</v>
      </c>
      <c r="H106" s="15">
        <f t="shared" si="35"/>
        <v>38798.880400000002</v>
      </c>
      <c r="I106" s="22">
        <v>0.75</v>
      </c>
      <c r="J106" s="15">
        <f t="shared" si="36"/>
        <v>9699.7201000000005</v>
      </c>
      <c r="K106" s="15">
        <f t="shared" si="37"/>
        <v>0</v>
      </c>
      <c r="L106" s="15">
        <f t="shared" ca="1" si="38"/>
        <v>1138.8121919673629</v>
      </c>
      <c r="M106" s="15">
        <f t="shared" ca="1" si="39"/>
        <v>8560.9079080326374</v>
      </c>
      <c r="O106" s="16">
        <f t="shared" si="40"/>
        <v>10.494693102515553</v>
      </c>
      <c r="P106" s="16">
        <f t="shared" ca="1" si="41"/>
        <v>2.3156364371199993</v>
      </c>
      <c r="Q106" s="19">
        <f t="shared" ca="1" si="29"/>
        <v>0.11740670660871573</v>
      </c>
      <c r="R106" s="11">
        <f t="shared" si="42"/>
        <v>9.0474931025155545</v>
      </c>
    </row>
    <row r="107" spans="1:18" x14ac:dyDescent="0.2">
      <c r="A107">
        <v>1999</v>
      </c>
      <c r="B107">
        <v>3776</v>
      </c>
      <c r="C107" s="35">
        <v>36107.985999999997</v>
      </c>
      <c r="D107" s="14">
        <v>0</v>
      </c>
      <c r="E107" s="14">
        <v>0</v>
      </c>
      <c r="F107" s="11">
        <v>243.5</v>
      </c>
      <c r="G107" s="15">
        <f t="shared" si="34"/>
        <v>9194.56</v>
      </c>
      <c r="H107" s="15">
        <f t="shared" si="35"/>
        <v>41624.721999999994</v>
      </c>
      <c r="I107" s="22">
        <v>0.75</v>
      </c>
      <c r="J107" s="15">
        <f t="shared" si="36"/>
        <v>10406.180499999999</v>
      </c>
      <c r="K107" s="15">
        <f t="shared" si="37"/>
        <v>0</v>
      </c>
      <c r="L107" s="15">
        <f t="shared" si="38"/>
        <v>1201.8299180350516</v>
      </c>
      <c r="M107" s="15">
        <f t="shared" si="39"/>
        <v>9204.3505819649472</v>
      </c>
      <c r="O107" s="16">
        <f t="shared" si="40"/>
        <v>11.023496292372879</v>
      </c>
      <c r="P107" s="16">
        <f t="shared" si="41"/>
        <v>2.4375928448000388</v>
      </c>
      <c r="Q107" s="17">
        <v>0.115491934628181</v>
      </c>
      <c r="R107" s="11">
        <f t="shared" si="42"/>
        <v>9.5624962923728809</v>
      </c>
    </row>
    <row r="108" spans="1:18" x14ac:dyDescent="0.2">
      <c r="A108">
        <v>2000</v>
      </c>
      <c r="B108" s="30">
        <f>(B107+B109)/2</f>
        <v>3837.5</v>
      </c>
      <c r="C108" s="35">
        <v>32388.361000000001</v>
      </c>
      <c r="D108" s="14">
        <v>0</v>
      </c>
      <c r="E108" s="14">
        <v>0</v>
      </c>
      <c r="F108" s="11">
        <v>372.6</v>
      </c>
      <c r="G108" s="15">
        <f t="shared" si="34"/>
        <v>14298.525</v>
      </c>
      <c r="H108" s="15">
        <f t="shared" si="35"/>
        <v>40967.476000000002</v>
      </c>
      <c r="I108" s="22">
        <v>0.75</v>
      </c>
      <c r="J108" s="15">
        <f t="shared" si="36"/>
        <v>10241.869000000001</v>
      </c>
      <c r="K108" s="15">
        <f t="shared" si="37"/>
        <v>0</v>
      </c>
      <c r="L108" s="15">
        <f t="shared" si="38"/>
        <v>1213.9338655310576</v>
      </c>
      <c r="M108" s="15">
        <f t="shared" si="39"/>
        <v>9027.9351344689421</v>
      </c>
      <c r="O108" s="16">
        <f t="shared" si="40"/>
        <v>10.67556377850163</v>
      </c>
      <c r="P108" s="16">
        <f t="shared" si="41"/>
        <v>2.3525563868322976</v>
      </c>
      <c r="Q108" s="17">
        <v>0.118526595637091</v>
      </c>
      <c r="R108" s="11">
        <f t="shared" si="42"/>
        <v>8.4399637785016282</v>
      </c>
    </row>
    <row r="109" spans="1:18" x14ac:dyDescent="0.2">
      <c r="A109">
        <v>2001</v>
      </c>
      <c r="B109">
        <v>3899</v>
      </c>
      <c r="C109" s="35">
        <v>35637.694000000003</v>
      </c>
      <c r="D109" s="14">
        <v>0</v>
      </c>
      <c r="E109" s="14">
        <v>0</v>
      </c>
      <c r="F109" s="11">
        <v>243.4</v>
      </c>
      <c r="G109" s="15">
        <f t="shared" si="34"/>
        <v>9490.1659999999993</v>
      </c>
      <c r="H109" s="15">
        <f t="shared" si="35"/>
        <v>41331.793600000005</v>
      </c>
      <c r="I109" s="22">
        <v>0.8</v>
      </c>
      <c r="J109" s="15">
        <f t="shared" si="36"/>
        <v>8266.3587199999984</v>
      </c>
      <c r="K109" s="15">
        <f t="shared" si="37"/>
        <v>0</v>
      </c>
      <c r="L109" s="15">
        <f t="shared" si="38"/>
        <v>908.9698241687845</v>
      </c>
      <c r="M109" s="15">
        <f t="shared" si="39"/>
        <v>7357.3888958312136</v>
      </c>
      <c r="O109" s="16">
        <f t="shared" si="40"/>
        <v>10.600613901000258</v>
      </c>
      <c r="P109" s="16">
        <f t="shared" si="41"/>
        <v>1.8869938178587364</v>
      </c>
      <c r="Q109" s="17">
        <v>0.10996012330914</v>
      </c>
      <c r="R109" s="11">
        <f t="shared" si="42"/>
        <v>9.1402139010002568</v>
      </c>
    </row>
    <row r="110" spans="1:18" x14ac:dyDescent="0.2">
      <c r="A110">
        <v>2002</v>
      </c>
      <c r="B110" s="30">
        <f>(B109+B111)/2</f>
        <v>3931.2944307284197</v>
      </c>
      <c r="C110" s="35">
        <v>31737.249</v>
      </c>
      <c r="D110" s="14">
        <v>0</v>
      </c>
      <c r="E110" s="14">
        <v>0</v>
      </c>
      <c r="F110" s="11">
        <v>121.1</v>
      </c>
      <c r="G110" s="15">
        <f t="shared" si="34"/>
        <v>4760.7975556121164</v>
      </c>
      <c r="H110" s="15">
        <f t="shared" si="35"/>
        <v>34593.727533367273</v>
      </c>
      <c r="I110" s="22">
        <v>0.8</v>
      </c>
      <c r="J110" s="15">
        <f t="shared" si="36"/>
        <v>6918.7455066734528</v>
      </c>
      <c r="K110" s="15">
        <f t="shared" si="37"/>
        <v>0</v>
      </c>
      <c r="L110" s="15">
        <f t="shared" si="38"/>
        <v>809.44799085628722</v>
      </c>
      <c r="M110" s="15">
        <f t="shared" si="39"/>
        <v>6109.2975158171657</v>
      </c>
      <c r="O110" s="16">
        <f t="shared" si="40"/>
        <v>8.7995768678555795</v>
      </c>
      <c r="P110" s="16">
        <f t="shared" si="41"/>
        <v>1.5540167808507768</v>
      </c>
      <c r="Q110" s="17">
        <v>0.116993462192754</v>
      </c>
      <c r="R110" s="11">
        <f t="shared" si="42"/>
        <v>8.07297686785558</v>
      </c>
    </row>
    <row r="111" spans="1:18" x14ac:dyDescent="0.2">
      <c r="A111">
        <v>2003</v>
      </c>
      <c r="B111" s="36">
        <v>3963.5888614568398</v>
      </c>
      <c r="C111" s="35">
        <v>39011.207999999999</v>
      </c>
      <c r="D111" s="14">
        <v>0</v>
      </c>
      <c r="E111" s="14">
        <v>0</v>
      </c>
      <c r="F111" s="11">
        <v>266.39999999999998</v>
      </c>
      <c r="G111" s="15">
        <f t="shared" si="34"/>
        <v>10559.00072692102</v>
      </c>
      <c r="H111" s="15">
        <f t="shared" si="35"/>
        <v>45346.608436152608</v>
      </c>
      <c r="I111" s="22">
        <v>0.8</v>
      </c>
      <c r="J111" s="15">
        <f t="shared" si="36"/>
        <v>9069.3216872305202</v>
      </c>
      <c r="K111" s="15">
        <f t="shared" si="37"/>
        <v>0</v>
      </c>
      <c r="L111" s="15">
        <f t="shared" si="38"/>
        <v>809.49443693197452</v>
      </c>
      <c r="M111" s="15">
        <f t="shared" si="39"/>
        <v>8259.8272502985456</v>
      </c>
      <c r="O111" s="16">
        <f t="shared" si="40"/>
        <v>11.440795203840896</v>
      </c>
      <c r="P111" s="16">
        <f t="shared" si="41"/>
        <v>2.0839263452926846</v>
      </c>
      <c r="Q111" s="17">
        <v>8.9256337447124801E-2</v>
      </c>
      <c r="R111" s="11">
        <f t="shared" si="42"/>
        <v>9.8423952038408959</v>
      </c>
    </row>
    <row r="112" spans="1:18" x14ac:dyDescent="0.2">
      <c r="A112">
        <v>2004</v>
      </c>
      <c r="B112" s="36">
        <v>4642.1730805699899</v>
      </c>
      <c r="C112" s="35">
        <v>32833.385999999999</v>
      </c>
      <c r="D112" s="14">
        <v>0</v>
      </c>
      <c r="E112" s="14">
        <v>0</v>
      </c>
      <c r="F112" s="11">
        <v>232.8</v>
      </c>
      <c r="G112" s="15">
        <f t="shared" si="34"/>
        <v>10806.978931566939</v>
      </c>
      <c r="H112" s="15">
        <f t="shared" si="35"/>
        <v>39317.573358940164</v>
      </c>
      <c r="I112" s="22">
        <v>0.8</v>
      </c>
      <c r="J112" s="15">
        <f t="shared" si="36"/>
        <v>7863.5146717880307</v>
      </c>
      <c r="K112" s="15">
        <f t="shared" si="37"/>
        <v>0</v>
      </c>
      <c r="L112" s="15">
        <f t="shared" si="38"/>
        <v>685.16517904628006</v>
      </c>
      <c r="M112" s="15">
        <f t="shared" si="39"/>
        <v>7178.3494927417505</v>
      </c>
      <c r="O112" s="16">
        <f t="shared" si="40"/>
        <v>8.4696483040465509</v>
      </c>
      <c r="P112" s="16">
        <f t="shared" si="41"/>
        <v>1.5463338760002365</v>
      </c>
      <c r="Q112" s="17">
        <v>8.71321804109364E-2</v>
      </c>
      <c r="R112" s="11">
        <f t="shared" si="42"/>
        <v>7.0728483040465493</v>
      </c>
    </row>
    <row r="113" spans="1:18" x14ac:dyDescent="0.2">
      <c r="A113">
        <v>2005</v>
      </c>
      <c r="B113" s="36">
        <v>4634.57416577</v>
      </c>
      <c r="C113" s="35">
        <v>31010.862000000001</v>
      </c>
      <c r="D113" s="14">
        <v>0</v>
      </c>
      <c r="E113" s="14">
        <v>0</v>
      </c>
      <c r="F113" s="11">
        <v>320.10000000000002</v>
      </c>
      <c r="G113" s="15">
        <f t="shared" si="34"/>
        <v>14835.271904629772</v>
      </c>
      <c r="H113" s="15">
        <f t="shared" si="35"/>
        <v>39912.025142777864</v>
      </c>
      <c r="I113" s="22">
        <v>0.8</v>
      </c>
      <c r="J113" s="15">
        <f t="shared" si="36"/>
        <v>7982.4050285555713</v>
      </c>
      <c r="K113" s="15">
        <f t="shared" si="37"/>
        <v>0</v>
      </c>
      <c r="L113" s="15">
        <f t="shared" si="38"/>
        <v>591.33477675061124</v>
      </c>
      <c r="M113" s="15">
        <f t="shared" si="39"/>
        <v>7391.0702518049602</v>
      </c>
      <c r="O113" s="16">
        <f t="shared" si="40"/>
        <v>8.6117998580235859</v>
      </c>
      <c r="P113" s="16">
        <f t="shared" si="41"/>
        <v>1.5947679306534495</v>
      </c>
      <c r="Q113" s="17">
        <v>7.40797760368236E-2</v>
      </c>
      <c r="R113" s="11">
        <f t="shared" si="42"/>
        <v>6.6911998580235856</v>
      </c>
    </row>
    <row r="114" spans="1:18" x14ac:dyDescent="0.2">
      <c r="A114">
        <v>2006</v>
      </c>
      <c r="B114" s="36">
        <v>4640.38015387</v>
      </c>
      <c r="C114" s="35">
        <v>26460.173999999999</v>
      </c>
      <c r="D114" s="14">
        <v>0</v>
      </c>
      <c r="E114" s="14">
        <v>0</v>
      </c>
      <c r="F114" s="11">
        <v>166.2</v>
      </c>
      <c r="G114" s="15">
        <f t="shared" ref="G114:G122" si="43">F114*B114/100</f>
        <v>7712.3118157319395</v>
      </c>
      <c r="H114" s="15">
        <f t="shared" ref="H114:H122" si="44">C114+G114*0.6</f>
        <v>31087.561089439165</v>
      </c>
      <c r="I114" s="22">
        <v>0.8</v>
      </c>
      <c r="J114" s="15">
        <f t="shared" ref="J114:J122" si="45">H114*(1-I114)</f>
        <v>6217.5122178878319</v>
      </c>
      <c r="K114" s="15">
        <f t="shared" ref="K114:K122" si="46">D114*0.35+E114*0.2</f>
        <v>0</v>
      </c>
      <c r="L114" s="15">
        <f t="shared" ref="L114:L122" si="47">Q114*(J114+K114)</f>
        <v>511.59723237205895</v>
      </c>
      <c r="M114" s="15">
        <f t="shared" ref="M114:M122" si="48">J114+K114-L114</f>
        <v>5705.914985515773</v>
      </c>
      <c r="O114" s="16">
        <f t="shared" ref="O114:O122" si="49">H114/B114</f>
        <v>6.6993565308464342</v>
      </c>
      <c r="P114" s="16">
        <f t="shared" ref="P114:P122" si="50">M114/B114</f>
        <v>1.2296223146194465</v>
      </c>
      <c r="Q114" s="17">
        <v>8.2283269327592098E-2</v>
      </c>
      <c r="R114" s="11">
        <f t="shared" ref="R114:R122" si="51">C114/B114</f>
        <v>5.7021565308464339</v>
      </c>
    </row>
    <row r="115" spans="1:18" x14ac:dyDescent="0.2">
      <c r="A115">
        <v>2007</v>
      </c>
      <c r="B115" s="36">
        <v>4640.3801528699996</v>
      </c>
      <c r="C115" s="35">
        <v>21196.613000000001</v>
      </c>
      <c r="D115" s="14">
        <v>0</v>
      </c>
      <c r="E115" s="14">
        <v>0</v>
      </c>
      <c r="F115" s="11">
        <v>266.89999999999998</v>
      </c>
      <c r="G115" s="15">
        <f t="shared" si="43"/>
        <v>12385.174628010029</v>
      </c>
      <c r="H115" s="15">
        <f t="shared" si="44"/>
        <v>28627.717776806017</v>
      </c>
      <c r="I115" s="22">
        <v>0.8</v>
      </c>
      <c r="J115" s="15">
        <f t="shared" si="45"/>
        <v>5725.5435553612024</v>
      </c>
      <c r="K115" s="15">
        <f t="shared" si="46"/>
        <v>0</v>
      </c>
      <c r="L115" s="15">
        <f t="shared" si="47"/>
        <v>241.90004692777708</v>
      </c>
      <c r="M115" s="15">
        <f t="shared" si="48"/>
        <v>5483.6435084334253</v>
      </c>
      <c r="O115" s="16">
        <f t="shared" si="49"/>
        <v>6.1692613177608386</v>
      </c>
      <c r="P115" s="16">
        <f t="shared" si="50"/>
        <v>1.1817229036810446</v>
      </c>
      <c r="Q115" s="17">
        <v>4.22492719841892E-2</v>
      </c>
      <c r="R115" s="11">
        <f t="shared" si="51"/>
        <v>4.5678613177608396</v>
      </c>
    </row>
    <row r="116" spans="1:18" x14ac:dyDescent="0.2">
      <c r="A116">
        <v>2008</v>
      </c>
      <c r="B116" s="36">
        <v>4762.0525778699903</v>
      </c>
      <c r="C116" s="35">
        <v>18261.04</v>
      </c>
      <c r="D116" s="14">
        <v>0</v>
      </c>
      <c r="E116" s="14">
        <v>0</v>
      </c>
      <c r="F116" s="11">
        <v>216.6</v>
      </c>
      <c r="G116" s="15">
        <f t="shared" si="43"/>
        <v>10314.6058836664</v>
      </c>
      <c r="H116" s="15">
        <f t="shared" si="44"/>
        <v>24449.803530199839</v>
      </c>
      <c r="I116" s="22">
        <v>0.8</v>
      </c>
      <c r="J116" s="15">
        <f t="shared" si="45"/>
        <v>4889.9607060399667</v>
      </c>
      <c r="K116" s="15">
        <f t="shared" si="46"/>
        <v>0</v>
      </c>
      <c r="L116" s="15">
        <f t="shared" si="47"/>
        <v>197.6559252571692</v>
      </c>
      <c r="M116" s="15">
        <f t="shared" si="48"/>
        <v>4692.304780782797</v>
      </c>
      <c r="O116" s="16">
        <f t="shared" si="49"/>
        <v>5.1342993657444973</v>
      </c>
      <c r="P116" s="16">
        <f t="shared" si="50"/>
        <v>0.98535341726143</v>
      </c>
      <c r="Q116" s="17">
        <v>4.0420759416947699E-2</v>
      </c>
      <c r="R116" s="11">
        <f t="shared" si="51"/>
        <v>3.8346993657444974</v>
      </c>
    </row>
    <row r="117" spans="1:18" x14ac:dyDescent="0.2">
      <c r="A117">
        <v>2009</v>
      </c>
      <c r="B117" s="36">
        <v>4762.0525778699903</v>
      </c>
      <c r="C117" s="35">
        <v>18352.381000000001</v>
      </c>
      <c r="D117" s="14">
        <v>0</v>
      </c>
      <c r="E117" s="14">
        <v>0</v>
      </c>
      <c r="F117" s="11">
        <v>209.5</v>
      </c>
      <c r="G117" s="15">
        <f t="shared" si="43"/>
        <v>9976.5001506376302</v>
      </c>
      <c r="H117" s="15">
        <f t="shared" si="44"/>
        <v>24338.281090382581</v>
      </c>
      <c r="I117" s="22">
        <v>0.8</v>
      </c>
      <c r="J117" s="15">
        <f t="shared" si="45"/>
        <v>4867.656218076515</v>
      </c>
      <c r="K117" s="15">
        <f t="shared" si="46"/>
        <v>0</v>
      </c>
      <c r="L117" s="15">
        <f t="shared" si="47"/>
        <v>166.80446818138253</v>
      </c>
      <c r="M117" s="15">
        <f t="shared" si="48"/>
        <v>4700.8517498951323</v>
      </c>
      <c r="O117" s="16">
        <f t="shared" si="49"/>
        <v>5.110880380339859</v>
      </c>
      <c r="P117" s="16">
        <f t="shared" si="50"/>
        <v>0.98714822506175848</v>
      </c>
      <c r="Q117" s="17">
        <v>3.42679229403954E-2</v>
      </c>
      <c r="R117" s="11">
        <f t="shared" si="51"/>
        <v>3.8538803803398585</v>
      </c>
    </row>
    <row r="118" spans="1:18" x14ac:dyDescent="0.2">
      <c r="A118">
        <v>2010</v>
      </c>
      <c r="B118" s="36">
        <v>4757.6845478699897</v>
      </c>
      <c r="C118" s="35">
        <v>17848.065999999999</v>
      </c>
      <c r="D118" s="14">
        <v>0</v>
      </c>
      <c r="E118" s="14">
        <v>0</v>
      </c>
      <c r="F118" s="11">
        <v>380</v>
      </c>
      <c r="G118" s="15">
        <f t="shared" si="43"/>
        <v>18079.20128190596</v>
      </c>
      <c r="H118" s="15">
        <f t="shared" si="44"/>
        <v>28695.586769143574</v>
      </c>
      <c r="I118" s="16">
        <v>0.8</v>
      </c>
      <c r="J118" s="15">
        <f t="shared" si="45"/>
        <v>5739.1173538287139</v>
      </c>
      <c r="K118" s="15">
        <f t="shared" si="46"/>
        <v>0</v>
      </c>
      <c r="L118" s="15">
        <f t="shared" si="47"/>
        <v>202.80605621688713</v>
      </c>
      <c r="M118" s="15">
        <f t="shared" si="48"/>
        <v>5536.3112976118264</v>
      </c>
      <c r="O118" s="16">
        <f t="shared" si="49"/>
        <v>6.0314185357224996</v>
      </c>
      <c r="P118" s="16">
        <f t="shared" si="50"/>
        <v>1.163656657331438</v>
      </c>
      <c r="Q118" s="17">
        <v>3.5337499429522898E-2</v>
      </c>
      <c r="R118" s="11">
        <f t="shared" si="51"/>
        <v>3.7514185357224994</v>
      </c>
    </row>
    <row r="119" spans="1:18" x14ac:dyDescent="0.2">
      <c r="A119">
        <v>2011</v>
      </c>
      <c r="B119" s="36">
        <v>4751.4495678699896</v>
      </c>
      <c r="C119" s="35">
        <v>16341.046</v>
      </c>
      <c r="D119" s="14">
        <v>0</v>
      </c>
      <c r="E119" s="14">
        <v>0</v>
      </c>
      <c r="F119" s="11">
        <v>318.2</v>
      </c>
      <c r="G119" s="15">
        <f t="shared" si="43"/>
        <v>15119.112524962307</v>
      </c>
      <c r="H119" s="15">
        <f t="shared" si="44"/>
        <v>25412.513514977385</v>
      </c>
      <c r="I119" s="16">
        <v>0.8</v>
      </c>
      <c r="J119" s="15">
        <f t="shared" si="45"/>
        <v>5082.5027029954763</v>
      </c>
      <c r="K119" s="15">
        <f t="shared" si="46"/>
        <v>0</v>
      </c>
      <c r="L119" s="15">
        <f t="shared" si="47"/>
        <v>481.09421975647876</v>
      </c>
      <c r="M119" s="15">
        <f t="shared" si="48"/>
        <v>4601.4084832389972</v>
      </c>
      <c r="O119" s="16">
        <f t="shared" si="49"/>
        <v>5.3483706713043091</v>
      </c>
      <c r="P119" s="16">
        <f t="shared" si="50"/>
        <v>0.9684220399505884</v>
      </c>
      <c r="Q119" s="17">
        <v>9.4656953054434403E-2</v>
      </c>
      <c r="R119" s="11">
        <f t="shared" si="51"/>
        <v>3.4391706713043089</v>
      </c>
    </row>
    <row r="120" spans="1:18" x14ac:dyDescent="0.2">
      <c r="A120">
        <v>2012</v>
      </c>
      <c r="B120" s="36">
        <v>4762.0525778699903</v>
      </c>
      <c r="C120" s="35">
        <v>18776.091</v>
      </c>
      <c r="D120" s="14">
        <v>0</v>
      </c>
      <c r="E120" s="14">
        <v>0</v>
      </c>
      <c r="F120" s="11">
        <v>209.8</v>
      </c>
      <c r="G120" s="15">
        <f t="shared" si="43"/>
        <v>9990.78630837124</v>
      </c>
      <c r="H120" s="15">
        <f t="shared" si="44"/>
        <v>24770.562785022743</v>
      </c>
      <c r="I120" s="16">
        <v>0.8</v>
      </c>
      <c r="J120" s="15">
        <f t="shared" si="45"/>
        <v>4954.1125570045479</v>
      </c>
      <c r="K120" s="15">
        <f t="shared" si="46"/>
        <v>0</v>
      </c>
      <c r="L120" s="15">
        <f t="shared" si="47"/>
        <v>456.39744461586048</v>
      </c>
      <c r="M120" s="15">
        <f t="shared" si="48"/>
        <v>4497.715112388687</v>
      </c>
      <c r="O120" s="16">
        <f t="shared" si="49"/>
        <v>5.2016567183939664</v>
      </c>
      <c r="P120" s="16">
        <f t="shared" si="50"/>
        <v>0.94449085532786403</v>
      </c>
      <c r="Q120" s="17">
        <v>9.2124964736735093E-2</v>
      </c>
      <c r="R120" s="11">
        <f t="shared" si="51"/>
        <v>3.9428567183939669</v>
      </c>
    </row>
    <row r="121" spans="1:18" x14ac:dyDescent="0.2">
      <c r="A121">
        <v>2013</v>
      </c>
      <c r="B121" s="36">
        <v>4606.21279167999</v>
      </c>
      <c r="C121" s="35">
        <v>23708.133000000002</v>
      </c>
      <c r="D121" s="14">
        <v>0</v>
      </c>
      <c r="E121" s="14">
        <v>0</v>
      </c>
      <c r="F121" s="11">
        <v>229.6</v>
      </c>
      <c r="G121" s="15">
        <f t="shared" si="43"/>
        <v>10575.864569697256</v>
      </c>
      <c r="H121" s="15">
        <f t="shared" si="44"/>
        <v>30053.651741818354</v>
      </c>
      <c r="I121" s="16">
        <v>0.8</v>
      </c>
      <c r="J121" s="15">
        <f t="shared" si="45"/>
        <v>6010.7303483636697</v>
      </c>
      <c r="K121" s="15">
        <f t="shared" si="46"/>
        <v>0</v>
      </c>
      <c r="L121" s="15">
        <f t="shared" si="47"/>
        <v>347.47742933827988</v>
      </c>
      <c r="M121" s="15">
        <f t="shared" si="48"/>
        <v>5663.2529190253899</v>
      </c>
      <c r="O121" s="16">
        <f t="shared" si="49"/>
        <v>6.5245903958460216</v>
      </c>
      <c r="P121" s="16">
        <f t="shared" si="50"/>
        <v>1.2294813928819543</v>
      </c>
      <c r="Q121" s="17">
        <v>5.7809518843725101E-2</v>
      </c>
      <c r="R121" s="11">
        <f t="shared" si="51"/>
        <v>5.1469903958460224</v>
      </c>
    </row>
    <row r="122" spans="1:18" x14ac:dyDescent="0.2">
      <c r="A122">
        <v>2014</v>
      </c>
      <c r="B122" s="36">
        <v>4605.1710070399904</v>
      </c>
      <c r="C122" s="35">
        <v>21469.63</v>
      </c>
      <c r="D122" s="14">
        <v>0</v>
      </c>
      <c r="E122" s="14">
        <v>0</v>
      </c>
      <c r="F122" s="11">
        <v>274.60000000000002</v>
      </c>
      <c r="G122" s="15">
        <f t="shared" si="43"/>
        <v>12645.799585331815</v>
      </c>
      <c r="H122" s="15">
        <f t="shared" si="44"/>
        <v>29057.109751199088</v>
      </c>
      <c r="I122" s="16">
        <v>0.8</v>
      </c>
      <c r="J122" s="15">
        <f t="shared" si="45"/>
        <v>5811.4219502398164</v>
      </c>
      <c r="K122" s="15">
        <f t="shared" si="46"/>
        <v>0</v>
      </c>
      <c r="L122" s="15">
        <f t="shared" si="47"/>
        <v>397.50954545075086</v>
      </c>
      <c r="M122" s="15">
        <f t="shared" si="48"/>
        <v>5413.9124047890655</v>
      </c>
      <c r="O122" s="16">
        <f t="shared" si="49"/>
        <v>6.3096700875557223</v>
      </c>
      <c r="P122" s="16">
        <f t="shared" si="50"/>
        <v>1.175615931854157</v>
      </c>
      <c r="Q122" s="17">
        <v>6.8401425478035904E-2</v>
      </c>
      <c r="R122" s="11">
        <f t="shared" si="51"/>
        <v>4.6620700875557217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Normal="100" workbookViewId="0">
      <selection activeCell="S24" sqref="S24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22"/>
  <sheetViews>
    <sheetView zoomScale="85" zoomScaleNormal="85" workbookViewId="0">
      <pane ySplit="1" topLeftCell="A65" activePane="bottomLeft" state="frozen"/>
      <selection pane="bottomLeft" activeCell="K76" sqref="K76"/>
    </sheetView>
  </sheetViews>
  <sheetFormatPr defaultRowHeight="12.9" x14ac:dyDescent="0.2"/>
  <cols>
    <col min="1" max="4" width="11.5"/>
    <col min="5" max="5" width="14.25"/>
    <col min="6" max="10" width="11.5"/>
    <col min="11" max="11" width="13.375"/>
    <col min="12" max="16" width="11.5"/>
    <col min="17" max="17" width="12.75"/>
    <col min="18" max="1025" width="11.5"/>
  </cols>
  <sheetData>
    <row r="1" spans="1:17" ht="57.1" x14ac:dyDescent="0.2">
      <c r="A1" s="1" t="s">
        <v>0</v>
      </c>
      <c r="B1" s="2" t="s">
        <v>1</v>
      </c>
      <c r="C1" s="2" t="s">
        <v>2</v>
      </c>
      <c r="D1" s="37" t="s">
        <v>3</v>
      </c>
      <c r="E1" s="37" t="s">
        <v>4</v>
      </c>
      <c r="F1" s="5" t="s">
        <v>5</v>
      </c>
      <c r="G1" s="2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8" t="s">
        <v>13</v>
      </c>
      <c r="P1" s="9" t="s">
        <v>14</v>
      </c>
      <c r="Q1" s="10" t="s">
        <v>15</v>
      </c>
    </row>
    <row r="2" spans="1:17" x14ac:dyDescent="0.2">
      <c r="A2">
        <v>1894</v>
      </c>
      <c r="B2" s="33">
        <f>ROUND((A2-A$2)/(A$57-A$2)*3400,0)</f>
        <v>0</v>
      </c>
      <c r="C2" s="13">
        <f>B2*11</f>
        <v>0</v>
      </c>
      <c r="D2" s="14">
        <f t="shared" ref="D2:D33" si="0">C2*0.005</f>
        <v>0</v>
      </c>
      <c r="E2" s="15">
        <f t="shared" ref="E2:E33" si="1">C2*0.1</f>
        <v>0</v>
      </c>
      <c r="F2" s="11">
        <v>455.85</v>
      </c>
      <c r="G2" s="15">
        <f t="shared" ref="G2:G33" si="2">F2*B2/100</f>
        <v>0</v>
      </c>
      <c r="H2" s="15">
        <f t="shared" ref="H2:H33" si="3">C2+G2*0.6</f>
        <v>0</v>
      </c>
      <c r="I2" s="16">
        <v>0.55000000000000004</v>
      </c>
      <c r="J2" s="15">
        <f t="shared" ref="J2:J33" si="4">H2*(1-I2)</f>
        <v>0</v>
      </c>
      <c r="K2" s="15">
        <f t="shared" ref="K2:K33" si="5">D2*0.35+E2*0.2</f>
        <v>0</v>
      </c>
      <c r="L2" s="15">
        <f t="shared" ref="L2:L33" si="6">Q2*(J2+K2)</f>
        <v>0</v>
      </c>
      <c r="M2" s="15">
        <f t="shared" ref="M2:M33" si="7">J2+K2-L2</f>
        <v>0</v>
      </c>
      <c r="O2" s="16">
        <v>0</v>
      </c>
      <c r="P2">
        <v>0</v>
      </c>
      <c r="Q2" s="17">
        <v>0</v>
      </c>
    </row>
    <row r="3" spans="1:17" x14ac:dyDescent="0.2">
      <c r="A3">
        <v>1895</v>
      </c>
      <c r="B3" s="33">
        <f>B$2+(B$28-B$2)/(A$28-A$2)*(A3-A$2)</f>
        <v>136.46153846153845</v>
      </c>
      <c r="C3" s="13">
        <f t="shared" ref="C3:C39" si="8">B3*11</f>
        <v>1501.0769230769229</v>
      </c>
      <c r="D3" s="14">
        <f t="shared" si="0"/>
        <v>7.5053846153846147</v>
      </c>
      <c r="E3" s="15">
        <f t="shared" si="1"/>
        <v>150.1076923076923</v>
      </c>
      <c r="F3" s="11">
        <v>250.5</v>
      </c>
      <c r="G3" s="15">
        <f t="shared" si="2"/>
        <v>341.83615384615382</v>
      </c>
      <c r="H3" s="15">
        <f t="shared" si="3"/>
        <v>1706.1786153846151</v>
      </c>
      <c r="I3" s="16">
        <v>0.55000000000000004</v>
      </c>
      <c r="J3" s="15">
        <f t="shared" si="4"/>
        <v>767.78037692307669</v>
      </c>
      <c r="K3" s="15">
        <f t="shared" si="5"/>
        <v>32.648423076923081</v>
      </c>
      <c r="L3" s="15">
        <f t="shared" si="6"/>
        <v>0</v>
      </c>
      <c r="M3" s="15">
        <f t="shared" si="7"/>
        <v>800.4287999999998</v>
      </c>
      <c r="O3" s="16">
        <f t="shared" ref="O3:O34" si="9">H3/B3</f>
        <v>12.502999999999998</v>
      </c>
      <c r="P3" s="16">
        <f t="shared" ref="P3:P34" si="10">M3/B3</f>
        <v>5.8655999999999988</v>
      </c>
      <c r="Q3" s="17">
        <v>0</v>
      </c>
    </row>
    <row r="4" spans="1:17" x14ac:dyDescent="0.2">
      <c r="A4">
        <v>1896</v>
      </c>
      <c r="B4" s="33">
        <f t="shared" ref="B4:B27" si="11">B$2+(B$28-B$2)/(A$28-A$2)*(A4-A$2)</f>
        <v>272.92307692307691</v>
      </c>
      <c r="C4" s="13">
        <f t="shared" si="8"/>
        <v>3002.1538461538457</v>
      </c>
      <c r="D4" s="14">
        <f t="shared" si="0"/>
        <v>15.010769230769229</v>
      </c>
      <c r="E4" s="15">
        <f t="shared" si="1"/>
        <v>300.21538461538461</v>
      </c>
      <c r="F4" s="11">
        <v>122.75</v>
      </c>
      <c r="G4" s="15">
        <f t="shared" si="2"/>
        <v>335.01307692307688</v>
      </c>
      <c r="H4" s="15">
        <f t="shared" si="3"/>
        <v>3203.1616923076917</v>
      </c>
      <c r="I4" s="16">
        <v>0.55000000000000004</v>
      </c>
      <c r="J4" s="15">
        <f t="shared" si="4"/>
        <v>1441.4227615384611</v>
      </c>
      <c r="K4" s="15">
        <f t="shared" si="5"/>
        <v>65.296846153846161</v>
      </c>
      <c r="L4" s="15">
        <f t="shared" si="6"/>
        <v>0</v>
      </c>
      <c r="M4" s="15">
        <f t="shared" si="7"/>
        <v>1506.7196076923074</v>
      </c>
      <c r="O4" s="16">
        <f t="shared" si="9"/>
        <v>11.736499999999999</v>
      </c>
      <c r="P4" s="16">
        <f t="shared" si="10"/>
        <v>5.5206749999999989</v>
      </c>
      <c r="Q4" s="17">
        <v>0</v>
      </c>
    </row>
    <row r="5" spans="1:17" x14ac:dyDescent="0.2">
      <c r="A5">
        <v>1897</v>
      </c>
      <c r="B5" s="33">
        <f t="shared" si="11"/>
        <v>409.38461538461536</v>
      </c>
      <c r="C5" s="13">
        <f t="shared" si="8"/>
        <v>4503.2307692307686</v>
      </c>
      <c r="D5" s="14">
        <f t="shared" si="0"/>
        <v>22.516153846153845</v>
      </c>
      <c r="E5" s="15">
        <f t="shared" si="1"/>
        <v>450.32307692307688</v>
      </c>
      <c r="F5" s="11">
        <v>132.9</v>
      </c>
      <c r="G5" s="15">
        <f t="shared" si="2"/>
        <v>544.07215384615381</v>
      </c>
      <c r="H5" s="15">
        <f t="shared" si="3"/>
        <v>4829.6740615384606</v>
      </c>
      <c r="I5" s="16">
        <v>0.55000000000000004</v>
      </c>
      <c r="J5" s="15">
        <f t="shared" si="4"/>
        <v>2173.3533276923072</v>
      </c>
      <c r="K5" s="15">
        <f t="shared" si="5"/>
        <v>97.945269230769227</v>
      </c>
      <c r="L5" s="15">
        <f t="shared" si="6"/>
        <v>0</v>
      </c>
      <c r="M5" s="15">
        <f t="shared" si="7"/>
        <v>2271.2985969230763</v>
      </c>
      <c r="O5" s="16">
        <f t="shared" si="9"/>
        <v>11.797399999999998</v>
      </c>
      <c r="P5" s="16">
        <f t="shared" si="10"/>
        <v>5.5480799999999988</v>
      </c>
      <c r="Q5" s="17">
        <v>0</v>
      </c>
    </row>
    <row r="6" spans="1:17" x14ac:dyDescent="0.2">
      <c r="A6">
        <v>1898</v>
      </c>
      <c r="B6" s="33">
        <f t="shared" si="11"/>
        <v>545.84615384615381</v>
      </c>
      <c r="C6" s="13">
        <f t="shared" si="8"/>
        <v>6004.3076923076915</v>
      </c>
      <c r="D6" s="14">
        <f t="shared" si="0"/>
        <v>30.021538461538459</v>
      </c>
      <c r="E6" s="15">
        <f t="shared" si="1"/>
        <v>600.43076923076922</v>
      </c>
      <c r="F6" s="11">
        <v>176.5</v>
      </c>
      <c r="G6" s="15">
        <f t="shared" si="2"/>
        <v>963.41846153846143</v>
      </c>
      <c r="H6" s="15">
        <f t="shared" si="3"/>
        <v>6582.3587692307683</v>
      </c>
      <c r="I6" s="16">
        <v>0.55000000000000004</v>
      </c>
      <c r="J6" s="15">
        <f t="shared" si="4"/>
        <v>2962.0614461538453</v>
      </c>
      <c r="K6" s="15">
        <f t="shared" si="5"/>
        <v>130.59369230769232</v>
      </c>
      <c r="L6" s="15">
        <f t="shared" si="6"/>
        <v>0</v>
      </c>
      <c r="M6" s="15">
        <f t="shared" si="7"/>
        <v>3092.6551384615377</v>
      </c>
      <c r="O6" s="16">
        <f t="shared" si="9"/>
        <v>12.058999999999999</v>
      </c>
      <c r="P6" s="16">
        <f t="shared" si="10"/>
        <v>5.6657999999999991</v>
      </c>
      <c r="Q6" s="17">
        <v>0</v>
      </c>
    </row>
    <row r="7" spans="1:17" x14ac:dyDescent="0.2">
      <c r="A7">
        <v>1899</v>
      </c>
      <c r="B7" s="33">
        <f t="shared" si="11"/>
        <v>682.30769230769226</v>
      </c>
      <c r="C7" s="13">
        <f t="shared" si="8"/>
        <v>7505.3846153846152</v>
      </c>
      <c r="D7" s="14">
        <f t="shared" si="0"/>
        <v>37.526923076923076</v>
      </c>
      <c r="E7" s="15">
        <f t="shared" si="1"/>
        <v>750.53846153846155</v>
      </c>
      <c r="F7" s="11">
        <v>243</v>
      </c>
      <c r="G7" s="15">
        <f t="shared" si="2"/>
        <v>1658.0076923076922</v>
      </c>
      <c r="H7" s="15">
        <f t="shared" si="3"/>
        <v>8500.1892307692306</v>
      </c>
      <c r="I7" s="16">
        <v>0.55000000000000004</v>
      </c>
      <c r="J7" s="15">
        <f t="shared" si="4"/>
        <v>3825.0851538461534</v>
      </c>
      <c r="K7" s="15">
        <f t="shared" si="5"/>
        <v>163.24211538461537</v>
      </c>
      <c r="L7" s="15">
        <f t="shared" si="6"/>
        <v>0</v>
      </c>
      <c r="M7" s="15">
        <f t="shared" si="7"/>
        <v>3988.3272692307687</v>
      </c>
      <c r="O7" s="16">
        <f t="shared" si="9"/>
        <v>12.458</v>
      </c>
      <c r="P7" s="16">
        <f t="shared" si="10"/>
        <v>5.8453499999999998</v>
      </c>
      <c r="Q7" s="17">
        <v>0</v>
      </c>
    </row>
    <row r="8" spans="1:17" x14ac:dyDescent="0.2">
      <c r="A8">
        <v>1900</v>
      </c>
      <c r="B8" s="33">
        <f t="shared" si="11"/>
        <v>818.76923076923072</v>
      </c>
      <c r="C8" s="13">
        <f t="shared" si="8"/>
        <v>9006.4615384615372</v>
      </c>
      <c r="D8" s="14">
        <f t="shared" si="0"/>
        <v>45.03230769230769</v>
      </c>
      <c r="E8" s="15">
        <f t="shared" si="1"/>
        <v>900.64615384615377</v>
      </c>
      <c r="F8" s="11">
        <v>221.8</v>
      </c>
      <c r="G8" s="15">
        <f t="shared" si="2"/>
        <v>1816.0301538461538</v>
      </c>
      <c r="H8" s="15">
        <f t="shared" si="3"/>
        <v>10096.079630769229</v>
      </c>
      <c r="I8" s="16">
        <v>0.55000000000000004</v>
      </c>
      <c r="J8" s="15">
        <f t="shared" si="4"/>
        <v>4543.2358338461527</v>
      </c>
      <c r="K8" s="15">
        <f t="shared" si="5"/>
        <v>195.89053846153845</v>
      </c>
      <c r="L8" s="15">
        <f t="shared" si="6"/>
        <v>0</v>
      </c>
      <c r="M8" s="15">
        <f t="shared" si="7"/>
        <v>4739.1263723076909</v>
      </c>
      <c r="O8" s="16">
        <f t="shared" si="9"/>
        <v>12.330799999999998</v>
      </c>
      <c r="P8" s="16">
        <f t="shared" si="10"/>
        <v>5.7881099999999988</v>
      </c>
      <c r="Q8" s="17">
        <v>0</v>
      </c>
    </row>
    <row r="9" spans="1:17" x14ac:dyDescent="0.2">
      <c r="A9">
        <v>1901</v>
      </c>
      <c r="B9" s="33">
        <f t="shared" si="11"/>
        <v>955.23076923076917</v>
      </c>
      <c r="C9" s="13">
        <f t="shared" si="8"/>
        <v>10507.538461538461</v>
      </c>
      <c r="D9" s="14">
        <f t="shared" si="0"/>
        <v>52.537692307692303</v>
      </c>
      <c r="E9" s="15">
        <f t="shared" si="1"/>
        <v>1050.7538461538461</v>
      </c>
      <c r="F9" s="11">
        <v>163.1</v>
      </c>
      <c r="G9" s="15">
        <f t="shared" si="2"/>
        <v>1557.9813846153845</v>
      </c>
      <c r="H9" s="15">
        <f t="shared" si="3"/>
        <v>11442.327292307691</v>
      </c>
      <c r="I9" s="16">
        <v>0.55000000000000004</v>
      </c>
      <c r="J9" s="15">
        <f t="shared" si="4"/>
        <v>5149.0472815384601</v>
      </c>
      <c r="K9" s="15">
        <f t="shared" si="5"/>
        <v>228.53896153846154</v>
      </c>
      <c r="L9" s="15">
        <f t="shared" si="6"/>
        <v>0</v>
      </c>
      <c r="M9" s="15">
        <f t="shared" si="7"/>
        <v>5377.5862430769212</v>
      </c>
      <c r="O9" s="16">
        <f t="shared" si="9"/>
        <v>11.9786</v>
      </c>
      <c r="P9" s="16">
        <f t="shared" si="10"/>
        <v>5.6296199999999983</v>
      </c>
      <c r="Q9" s="17">
        <v>0</v>
      </c>
    </row>
    <row r="10" spans="1:17" x14ac:dyDescent="0.2">
      <c r="A10">
        <v>1902</v>
      </c>
      <c r="B10" s="33">
        <f t="shared" si="11"/>
        <v>1091.6923076923076</v>
      </c>
      <c r="C10" s="13">
        <f t="shared" si="8"/>
        <v>12008.615384615383</v>
      </c>
      <c r="D10" s="14">
        <f t="shared" si="0"/>
        <v>60.043076923076917</v>
      </c>
      <c r="E10" s="15">
        <f t="shared" si="1"/>
        <v>1200.8615384615384</v>
      </c>
      <c r="F10" s="11">
        <v>169.2</v>
      </c>
      <c r="G10" s="15">
        <f t="shared" si="2"/>
        <v>1847.1433846153843</v>
      </c>
      <c r="H10" s="15">
        <f t="shared" si="3"/>
        <v>13116.901415384613</v>
      </c>
      <c r="I10" s="16">
        <v>0.55000000000000004</v>
      </c>
      <c r="J10" s="15">
        <f t="shared" si="4"/>
        <v>5902.6056369230755</v>
      </c>
      <c r="K10" s="15">
        <f t="shared" si="5"/>
        <v>261.18738461538464</v>
      </c>
      <c r="L10" s="15">
        <f t="shared" si="6"/>
        <v>0</v>
      </c>
      <c r="M10" s="15">
        <f t="shared" si="7"/>
        <v>6163.7930215384604</v>
      </c>
      <c r="O10" s="16">
        <f t="shared" si="9"/>
        <v>12.015199999999998</v>
      </c>
      <c r="P10" s="16">
        <f t="shared" si="10"/>
        <v>5.6460899999999992</v>
      </c>
      <c r="Q10" s="17">
        <v>0</v>
      </c>
    </row>
    <row r="11" spans="1:17" x14ac:dyDescent="0.2">
      <c r="A11">
        <v>1903</v>
      </c>
      <c r="B11" s="33">
        <f t="shared" si="11"/>
        <v>1228.1538461538462</v>
      </c>
      <c r="C11" s="13">
        <f t="shared" si="8"/>
        <v>13509.692307692309</v>
      </c>
      <c r="D11" s="14">
        <f t="shared" si="0"/>
        <v>67.548461538461538</v>
      </c>
      <c r="E11" s="15">
        <f t="shared" si="1"/>
        <v>1350.969230769231</v>
      </c>
      <c r="F11" s="11">
        <v>430.2</v>
      </c>
      <c r="G11" s="15">
        <f t="shared" si="2"/>
        <v>5283.5178461538462</v>
      </c>
      <c r="H11" s="15">
        <f t="shared" si="3"/>
        <v>16679.803015384616</v>
      </c>
      <c r="I11" s="16">
        <v>0.55000000000000004</v>
      </c>
      <c r="J11" s="15">
        <f t="shared" si="4"/>
        <v>7505.9113569230767</v>
      </c>
      <c r="K11" s="15">
        <f t="shared" si="5"/>
        <v>293.83580769230775</v>
      </c>
      <c r="L11" s="15">
        <f t="shared" si="6"/>
        <v>0</v>
      </c>
      <c r="M11" s="15">
        <f t="shared" si="7"/>
        <v>7799.7471646153845</v>
      </c>
      <c r="O11" s="16">
        <f t="shared" si="9"/>
        <v>13.581199999999999</v>
      </c>
      <c r="P11" s="16">
        <f t="shared" si="10"/>
        <v>6.3507899999999999</v>
      </c>
      <c r="Q11" s="17">
        <v>0</v>
      </c>
    </row>
    <row r="12" spans="1:17" x14ac:dyDescent="0.2">
      <c r="A12">
        <v>1904</v>
      </c>
      <c r="B12" s="33">
        <f t="shared" si="11"/>
        <v>1364.6153846153845</v>
      </c>
      <c r="C12" s="13">
        <f t="shared" si="8"/>
        <v>15010.76923076923</v>
      </c>
      <c r="D12" s="14">
        <f t="shared" si="0"/>
        <v>75.053846153846152</v>
      </c>
      <c r="E12" s="15">
        <f t="shared" si="1"/>
        <v>1501.0769230769231</v>
      </c>
      <c r="F12" s="11">
        <v>202.6</v>
      </c>
      <c r="G12" s="15">
        <f t="shared" si="2"/>
        <v>2764.7107692307686</v>
      </c>
      <c r="H12" s="15">
        <f t="shared" si="3"/>
        <v>16669.595692307692</v>
      </c>
      <c r="I12" s="16">
        <v>0.55000000000000004</v>
      </c>
      <c r="J12" s="15">
        <f t="shared" si="4"/>
        <v>7501.3180615384608</v>
      </c>
      <c r="K12" s="15">
        <f t="shared" si="5"/>
        <v>326.48423076923075</v>
      </c>
      <c r="L12" s="15">
        <f t="shared" si="6"/>
        <v>0</v>
      </c>
      <c r="M12" s="15">
        <f t="shared" si="7"/>
        <v>7827.8022923076915</v>
      </c>
      <c r="O12" s="16">
        <f t="shared" si="9"/>
        <v>12.2156</v>
      </c>
      <c r="P12" s="16">
        <f t="shared" si="10"/>
        <v>5.7362699999999993</v>
      </c>
      <c r="Q12" s="17">
        <v>0</v>
      </c>
    </row>
    <row r="13" spans="1:17" x14ac:dyDescent="0.2">
      <c r="A13">
        <v>1905</v>
      </c>
      <c r="B13" s="33">
        <f t="shared" si="11"/>
        <v>1501.0769230769229</v>
      </c>
      <c r="C13" s="13">
        <f t="shared" si="8"/>
        <v>16511.846153846152</v>
      </c>
      <c r="D13" s="14">
        <f t="shared" si="0"/>
        <v>82.559230769230766</v>
      </c>
      <c r="E13" s="15">
        <f t="shared" si="1"/>
        <v>1651.1846153846154</v>
      </c>
      <c r="F13" s="11">
        <v>222.2</v>
      </c>
      <c r="G13" s="15">
        <f t="shared" si="2"/>
        <v>3335.3929230769222</v>
      </c>
      <c r="H13" s="15">
        <f t="shared" si="3"/>
        <v>18513.081907692307</v>
      </c>
      <c r="I13" s="16">
        <v>0.55000000000000004</v>
      </c>
      <c r="J13" s="15">
        <f t="shared" si="4"/>
        <v>8330.8868584615375</v>
      </c>
      <c r="K13" s="15">
        <f t="shared" si="5"/>
        <v>359.13265384615386</v>
      </c>
      <c r="L13" s="15">
        <f t="shared" si="6"/>
        <v>0</v>
      </c>
      <c r="M13" s="15">
        <f t="shared" si="7"/>
        <v>8690.0195123076919</v>
      </c>
      <c r="O13" s="16">
        <f t="shared" si="9"/>
        <v>12.333200000000001</v>
      </c>
      <c r="P13" s="16">
        <f t="shared" si="10"/>
        <v>5.7891900000000005</v>
      </c>
      <c r="Q13" s="17">
        <v>0</v>
      </c>
    </row>
    <row r="14" spans="1:17" x14ac:dyDescent="0.2">
      <c r="A14">
        <v>1906</v>
      </c>
      <c r="B14" s="33">
        <f t="shared" si="11"/>
        <v>1637.5384615384614</v>
      </c>
      <c r="C14" s="13">
        <f t="shared" si="8"/>
        <v>18012.923076923074</v>
      </c>
      <c r="D14" s="14">
        <f t="shared" si="0"/>
        <v>90.064615384615379</v>
      </c>
      <c r="E14" s="15">
        <f t="shared" si="1"/>
        <v>1801.2923076923075</v>
      </c>
      <c r="F14" s="11">
        <v>304.89999999999998</v>
      </c>
      <c r="G14" s="15">
        <f t="shared" si="2"/>
        <v>4992.8547692307684</v>
      </c>
      <c r="H14" s="15">
        <f t="shared" si="3"/>
        <v>21008.635938461535</v>
      </c>
      <c r="I14" s="16">
        <v>0.55000000000000004</v>
      </c>
      <c r="J14" s="15">
        <f t="shared" si="4"/>
        <v>9453.8861723076898</v>
      </c>
      <c r="K14" s="15">
        <f t="shared" si="5"/>
        <v>391.78107692307691</v>
      </c>
      <c r="L14" s="15">
        <f t="shared" si="6"/>
        <v>0</v>
      </c>
      <c r="M14" s="15">
        <f t="shared" si="7"/>
        <v>9845.6672492307662</v>
      </c>
      <c r="O14" s="16">
        <f t="shared" si="9"/>
        <v>12.8294</v>
      </c>
      <c r="P14" s="16">
        <f t="shared" si="10"/>
        <v>6.0124799999999983</v>
      </c>
      <c r="Q14" s="17">
        <v>0</v>
      </c>
    </row>
    <row r="15" spans="1:17" x14ac:dyDescent="0.2">
      <c r="A15">
        <v>1907</v>
      </c>
      <c r="B15" s="33">
        <f t="shared" si="11"/>
        <v>1774</v>
      </c>
      <c r="C15" s="13">
        <f t="shared" si="8"/>
        <v>19514</v>
      </c>
      <c r="D15" s="14">
        <f t="shared" si="0"/>
        <v>97.570000000000007</v>
      </c>
      <c r="E15" s="15">
        <f t="shared" si="1"/>
        <v>1951.4</v>
      </c>
      <c r="F15" s="11">
        <v>284.60000000000002</v>
      </c>
      <c r="G15" s="15">
        <f t="shared" si="2"/>
        <v>5048.8040000000001</v>
      </c>
      <c r="H15" s="15">
        <f t="shared" si="3"/>
        <v>22543.2824</v>
      </c>
      <c r="I15" s="16">
        <v>0.55000000000000004</v>
      </c>
      <c r="J15" s="15">
        <f t="shared" si="4"/>
        <v>10144.477079999999</v>
      </c>
      <c r="K15" s="15">
        <f t="shared" si="5"/>
        <v>424.42950000000002</v>
      </c>
      <c r="L15" s="15">
        <f t="shared" si="6"/>
        <v>0</v>
      </c>
      <c r="M15" s="15">
        <f t="shared" si="7"/>
        <v>10568.906579999999</v>
      </c>
      <c r="O15" s="16">
        <f t="shared" si="9"/>
        <v>12.707599999999999</v>
      </c>
      <c r="P15" s="16">
        <f t="shared" si="10"/>
        <v>5.9576699999999994</v>
      </c>
      <c r="Q15" s="17">
        <v>0</v>
      </c>
    </row>
    <row r="16" spans="1:17" x14ac:dyDescent="0.2">
      <c r="A16">
        <v>1908</v>
      </c>
      <c r="B16" s="33">
        <f t="shared" si="11"/>
        <v>1910.4615384615383</v>
      </c>
      <c r="C16" s="13">
        <f t="shared" si="8"/>
        <v>21015.076923076922</v>
      </c>
      <c r="D16" s="14">
        <f t="shared" si="0"/>
        <v>105.07538461538461</v>
      </c>
      <c r="E16" s="15">
        <f t="shared" si="1"/>
        <v>2101.5076923076922</v>
      </c>
      <c r="F16" s="11">
        <v>274.89999999999998</v>
      </c>
      <c r="G16" s="15">
        <f t="shared" si="2"/>
        <v>5251.8587692307683</v>
      </c>
      <c r="H16" s="15">
        <f t="shared" si="3"/>
        <v>24166.192184615382</v>
      </c>
      <c r="I16" s="16">
        <v>0.55000000000000004</v>
      </c>
      <c r="J16" s="15">
        <f t="shared" si="4"/>
        <v>10874.786483076921</v>
      </c>
      <c r="K16" s="15">
        <f t="shared" si="5"/>
        <v>457.07792307692307</v>
      </c>
      <c r="L16" s="15">
        <f t="shared" si="6"/>
        <v>0</v>
      </c>
      <c r="M16" s="15">
        <f t="shared" si="7"/>
        <v>11331.864406153843</v>
      </c>
      <c r="O16" s="16">
        <f t="shared" si="9"/>
        <v>12.6494</v>
      </c>
      <c r="P16" s="16">
        <f t="shared" si="10"/>
        <v>5.9314799999999988</v>
      </c>
      <c r="Q16" s="17">
        <v>0</v>
      </c>
    </row>
    <row r="17" spans="1:17" x14ac:dyDescent="0.2">
      <c r="A17">
        <v>1909</v>
      </c>
      <c r="B17" s="33">
        <f t="shared" si="11"/>
        <v>2046.9230769230767</v>
      </c>
      <c r="C17" s="13">
        <f t="shared" si="8"/>
        <v>22516.153846153844</v>
      </c>
      <c r="D17" s="14">
        <f t="shared" si="0"/>
        <v>112.58076923076922</v>
      </c>
      <c r="E17" s="15">
        <f t="shared" si="1"/>
        <v>2251.6153846153843</v>
      </c>
      <c r="F17" s="11">
        <v>240.8</v>
      </c>
      <c r="G17" s="15">
        <f t="shared" si="2"/>
        <v>4928.9907692307688</v>
      </c>
      <c r="H17" s="15">
        <f t="shared" si="3"/>
        <v>25473.548307692305</v>
      </c>
      <c r="I17" s="16">
        <v>0.55000000000000004</v>
      </c>
      <c r="J17" s="15">
        <f t="shared" si="4"/>
        <v>11463.096738461536</v>
      </c>
      <c r="K17" s="15">
        <f t="shared" si="5"/>
        <v>489.72634615384612</v>
      </c>
      <c r="L17" s="15">
        <f t="shared" si="6"/>
        <v>0</v>
      </c>
      <c r="M17" s="15">
        <f t="shared" si="7"/>
        <v>11952.823084615382</v>
      </c>
      <c r="O17" s="16">
        <f t="shared" si="9"/>
        <v>12.444800000000001</v>
      </c>
      <c r="P17" s="16">
        <f t="shared" si="10"/>
        <v>5.8394099999999991</v>
      </c>
      <c r="Q17" s="17">
        <v>0</v>
      </c>
    </row>
    <row r="18" spans="1:17" x14ac:dyDescent="0.2">
      <c r="A18">
        <v>1910</v>
      </c>
      <c r="B18" s="33">
        <f t="shared" si="11"/>
        <v>2183.3846153846152</v>
      </c>
      <c r="C18" s="13">
        <f t="shared" si="8"/>
        <v>24017.230769230766</v>
      </c>
      <c r="D18" s="14">
        <f t="shared" si="0"/>
        <v>120.08615384615383</v>
      </c>
      <c r="E18" s="15">
        <f t="shared" si="1"/>
        <v>2401.7230769230769</v>
      </c>
      <c r="F18" s="11">
        <v>388.2</v>
      </c>
      <c r="G18" s="15">
        <f t="shared" si="2"/>
        <v>8475.8990769230768</v>
      </c>
      <c r="H18" s="15">
        <f t="shared" si="3"/>
        <v>29102.770215384611</v>
      </c>
      <c r="I18" s="16">
        <v>0.55000000000000004</v>
      </c>
      <c r="J18" s="15">
        <f t="shared" si="4"/>
        <v>13096.246596923074</v>
      </c>
      <c r="K18" s="15">
        <f t="shared" si="5"/>
        <v>522.37476923076929</v>
      </c>
      <c r="L18" s="15">
        <f t="shared" si="6"/>
        <v>0</v>
      </c>
      <c r="M18" s="15">
        <f t="shared" si="7"/>
        <v>13618.621366153844</v>
      </c>
      <c r="O18" s="16">
        <f t="shared" si="9"/>
        <v>13.329199999999998</v>
      </c>
      <c r="P18" s="16">
        <f t="shared" si="10"/>
        <v>6.2373899999999995</v>
      </c>
      <c r="Q18" s="17">
        <v>0</v>
      </c>
    </row>
    <row r="19" spans="1:17" x14ac:dyDescent="0.2">
      <c r="A19">
        <v>1911</v>
      </c>
      <c r="B19" s="33">
        <f t="shared" si="11"/>
        <v>2319.8461538461538</v>
      </c>
      <c r="C19" s="13">
        <f t="shared" si="8"/>
        <v>25518.307692307691</v>
      </c>
      <c r="D19" s="14">
        <f t="shared" si="0"/>
        <v>127.59153846153846</v>
      </c>
      <c r="E19" s="15">
        <f t="shared" si="1"/>
        <v>2551.8307692307694</v>
      </c>
      <c r="F19" s="11">
        <v>371.4</v>
      </c>
      <c r="G19" s="15">
        <f t="shared" si="2"/>
        <v>8615.9086153846147</v>
      </c>
      <c r="H19" s="15">
        <f t="shared" si="3"/>
        <v>30687.85286153846</v>
      </c>
      <c r="I19" s="16">
        <v>0.55000000000000004</v>
      </c>
      <c r="J19" s="15">
        <f t="shared" si="4"/>
        <v>13809.533787692306</v>
      </c>
      <c r="K19" s="15">
        <f t="shared" si="5"/>
        <v>555.0231923076924</v>
      </c>
      <c r="L19" s="15">
        <f t="shared" ca="1" si="6"/>
        <v>172.37468375999998</v>
      </c>
      <c r="M19" s="15">
        <f t="shared" ca="1" si="7"/>
        <v>14192.182296239998</v>
      </c>
      <c r="O19" s="16">
        <f t="shared" si="9"/>
        <v>13.228399999999999</v>
      </c>
      <c r="P19" s="16">
        <f t="shared" ca="1" si="10"/>
        <v>6.1177256399999997</v>
      </c>
      <c r="Q19" s="19">
        <f t="shared" ref="Q19:Q29" ca="1" si="12">(0.12/10)*(A19-A$18)*(1+RAND()*RANDBETWEEN(-1,1)/10)</f>
        <v>1.2E-2</v>
      </c>
    </row>
    <row r="20" spans="1:17" x14ac:dyDescent="0.2">
      <c r="A20">
        <v>1912</v>
      </c>
      <c r="B20" s="33">
        <f t="shared" si="11"/>
        <v>2456.3076923076924</v>
      </c>
      <c r="C20" s="13">
        <f t="shared" si="8"/>
        <v>27019.384615384617</v>
      </c>
      <c r="D20" s="14">
        <f t="shared" si="0"/>
        <v>135.09692307692308</v>
      </c>
      <c r="E20" s="15">
        <f t="shared" si="1"/>
        <v>2701.938461538462</v>
      </c>
      <c r="F20" s="11">
        <v>204.9</v>
      </c>
      <c r="G20" s="15">
        <f t="shared" si="2"/>
        <v>5032.9744615384616</v>
      </c>
      <c r="H20" s="15">
        <f t="shared" si="3"/>
        <v>30039.169292307695</v>
      </c>
      <c r="I20" s="16">
        <v>0.55000000000000004</v>
      </c>
      <c r="J20" s="15">
        <f t="shared" si="4"/>
        <v>13517.626181538462</v>
      </c>
      <c r="K20" s="15">
        <f t="shared" si="5"/>
        <v>587.67161538461551</v>
      </c>
      <c r="L20" s="15">
        <f t="shared" ca="1" si="6"/>
        <v>336.4667134402689</v>
      </c>
      <c r="M20" s="15">
        <f t="shared" ca="1" si="7"/>
        <v>13768.831083482808</v>
      </c>
      <c r="O20" s="16">
        <f t="shared" si="9"/>
        <v>12.2294</v>
      </c>
      <c r="P20" s="16">
        <f t="shared" ca="1" si="10"/>
        <v>5.6054993137065168</v>
      </c>
      <c r="Q20" s="19">
        <f t="shared" ca="1" si="12"/>
        <v>2.3853924836217608E-2</v>
      </c>
    </row>
    <row r="21" spans="1:17" x14ac:dyDescent="0.2">
      <c r="A21">
        <v>1913</v>
      </c>
      <c r="B21" s="33">
        <f t="shared" si="11"/>
        <v>2592.7692307692305</v>
      </c>
      <c r="C21" s="13">
        <f t="shared" si="8"/>
        <v>28520.461538461535</v>
      </c>
      <c r="D21" s="14">
        <f t="shared" si="0"/>
        <v>142.60230769230768</v>
      </c>
      <c r="E21" s="15">
        <f t="shared" si="1"/>
        <v>2852.0461538461536</v>
      </c>
      <c r="F21" s="11">
        <v>326.8</v>
      </c>
      <c r="G21" s="15">
        <f t="shared" si="2"/>
        <v>8473.1698461538454</v>
      </c>
      <c r="H21" s="15">
        <f t="shared" si="3"/>
        <v>33604.363446153846</v>
      </c>
      <c r="I21" s="16">
        <v>0.55000000000000004</v>
      </c>
      <c r="J21" s="15">
        <f t="shared" si="4"/>
        <v>15121.963550769229</v>
      </c>
      <c r="K21" s="15">
        <f t="shared" si="5"/>
        <v>620.32003846153839</v>
      </c>
      <c r="L21" s="15">
        <f t="shared" ca="1" si="6"/>
        <v>545.12029562830162</v>
      </c>
      <c r="M21" s="15">
        <f t="shared" ca="1" si="7"/>
        <v>15197.163293602465</v>
      </c>
      <c r="O21" s="16">
        <f t="shared" si="9"/>
        <v>12.960800000000001</v>
      </c>
      <c r="P21" s="16">
        <f t="shared" ca="1" si="10"/>
        <v>5.8613636390207109</v>
      </c>
      <c r="Q21" s="19">
        <f t="shared" ca="1" si="12"/>
        <v>3.4627777637115893E-2</v>
      </c>
    </row>
    <row r="22" spans="1:17" x14ac:dyDescent="0.2">
      <c r="A22">
        <v>1914</v>
      </c>
      <c r="B22" s="33">
        <f t="shared" si="11"/>
        <v>2729.2307692307691</v>
      </c>
      <c r="C22" s="13">
        <f t="shared" si="8"/>
        <v>30021.538461538461</v>
      </c>
      <c r="D22" s="14">
        <f t="shared" si="0"/>
        <v>150.1076923076923</v>
      </c>
      <c r="E22" s="15">
        <f t="shared" si="1"/>
        <v>3002.1538461538462</v>
      </c>
      <c r="F22" s="11">
        <v>155.5</v>
      </c>
      <c r="G22" s="15">
        <f t="shared" si="2"/>
        <v>4243.9538461538459</v>
      </c>
      <c r="H22" s="15">
        <f t="shared" si="3"/>
        <v>32567.91076923077</v>
      </c>
      <c r="I22" s="16">
        <v>0.55000000000000004</v>
      </c>
      <c r="J22" s="15">
        <f t="shared" si="4"/>
        <v>14655.559846153845</v>
      </c>
      <c r="K22" s="15">
        <f t="shared" si="5"/>
        <v>652.9684615384615</v>
      </c>
      <c r="L22" s="15">
        <f t="shared" ca="1" si="6"/>
        <v>689.23951001168768</v>
      </c>
      <c r="M22" s="15">
        <f t="shared" ca="1" si="7"/>
        <v>14619.288797680618</v>
      </c>
      <c r="O22" s="16">
        <f t="shared" si="9"/>
        <v>11.933000000000002</v>
      </c>
      <c r="P22" s="16">
        <f t="shared" ca="1" si="10"/>
        <v>5.3565601569855703</v>
      </c>
      <c r="Q22" s="19">
        <f t="shared" ca="1" si="12"/>
        <v>4.5023237776903424E-2</v>
      </c>
    </row>
    <row r="23" spans="1:17" x14ac:dyDescent="0.2">
      <c r="A23">
        <v>1915</v>
      </c>
      <c r="B23" s="33">
        <f t="shared" si="11"/>
        <v>2865.6923076923076</v>
      </c>
      <c r="C23" s="13">
        <f t="shared" si="8"/>
        <v>31522.615384615383</v>
      </c>
      <c r="D23" s="14">
        <f t="shared" si="0"/>
        <v>157.61307692307693</v>
      </c>
      <c r="E23" s="15">
        <f t="shared" si="1"/>
        <v>3152.2615384615383</v>
      </c>
      <c r="F23" s="11">
        <v>224.7</v>
      </c>
      <c r="G23" s="15">
        <f t="shared" si="2"/>
        <v>6439.2106153846144</v>
      </c>
      <c r="H23" s="15">
        <f t="shared" si="3"/>
        <v>35386.141753846154</v>
      </c>
      <c r="I23" s="16">
        <v>0.55000000000000004</v>
      </c>
      <c r="J23" s="15">
        <f t="shared" si="4"/>
        <v>15923.763789230768</v>
      </c>
      <c r="K23" s="15">
        <f t="shared" si="5"/>
        <v>685.61688461538461</v>
      </c>
      <c r="L23" s="15">
        <f t="shared" ca="1" si="6"/>
        <v>996.56284043076914</v>
      </c>
      <c r="M23" s="15">
        <f t="shared" ca="1" si="7"/>
        <v>15612.817833415384</v>
      </c>
      <c r="O23" s="16">
        <f t="shared" si="9"/>
        <v>12.3482</v>
      </c>
      <c r="P23" s="16">
        <f t="shared" ca="1" si="10"/>
        <v>5.4481836000000001</v>
      </c>
      <c r="Q23" s="19">
        <f t="shared" ca="1" si="12"/>
        <v>0.06</v>
      </c>
    </row>
    <row r="24" spans="1:17" x14ac:dyDescent="0.2">
      <c r="A24">
        <v>1916</v>
      </c>
      <c r="B24" s="33">
        <f t="shared" si="11"/>
        <v>3002.1538461538457</v>
      </c>
      <c r="C24" s="13">
        <f t="shared" si="8"/>
        <v>33023.692307692305</v>
      </c>
      <c r="D24" s="14">
        <f t="shared" si="0"/>
        <v>165.11846153846153</v>
      </c>
      <c r="E24" s="15">
        <f t="shared" si="1"/>
        <v>3302.3692307692309</v>
      </c>
      <c r="F24" s="11">
        <v>304.39999999999998</v>
      </c>
      <c r="G24" s="15">
        <f t="shared" si="2"/>
        <v>9138.5563076923063</v>
      </c>
      <c r="H24" s="15">
        <f t="shared" si="3"/>
        <v>38506.826092307689</v>
      </c>
      <c r="I24" s="16">
        <v>0.55000000000000004</v>
      </c>
      <c r="J24" s="15">
        <f t="shared" si="4"/>
        <v>17328.071741538457</v>
      </c>
      <c r="K24" s="15">
        <f t="shared" si="5"/>
        <v>718.26530769230772</v>
      </c>
      <c r="L24" s="15">
        <f t="shared" ca="1" si="6"/>
        <v>1289.1137265734114</v>
      </c>
      <c r="M24" s="15">
        <f t="shared" ca="1" si="7"/>
        <v>16757.223322657355</v>
      </c>
      <c r="O24" s="16">
        <f t="shared" si="9"/>
        <v>12.826400000000001</v>
      </c>
      <c r="P24" s="16">
        <f t="shared" ca="1" si="10"/>
        <v>5.5817337089921502</v>
      </c>
      <c r="Q24" s="19">
        <f t="shared" ca="1" si="12"/>
        <v>7.1433539285932851E-2</v>
      </c>
    </row>
    <row r="25" spans="1:17" x14ac:dyDescent="0.2">
      <c r="A25">
        <v>1917</v>
      </c>
      <c r="B25" s="33">
        <f t="shared" si="11"/>
        <v>3138.6153846153843</v>
      </c>
      <c r="C25" s="13">
        <f t="shared" si="8"/>
        <v>34524.769230769227</v>
      </c>
      <c r="D25" s="14">
        <f t="shared" si="0"/>
        <v>172.62384615384613</v>
      </c>
      <c r="E25" s="15">
        <f t="shared" si="1"/>
        <v>3452.476923076923</v>
      </c>
      <c r="F25" s="11">
        <v>378.9</v>
      </c>
      <c r="G25" s="15">
        <f t="shared" si="2"/>
        <v>11892.213692307691</v>
      </c>
      <c r="H25" s="15">
        <f t="shared" si="3"/>
        <v>41660.097446153843</v>
      </c>
      <c r="I25" s="16">
        <v>0.55000000000000004</v>
      </c>
      <c r="J25" s="15">
        <f t="shared" si="4"/>
        <v>18747.043850769227</v>
      </c>
      <c r="K25" s="15">
        <f t="shared" si="5"/>
        <v>750.91373076923082</v>
      </c>
      <c r="L25" s="15">
        <f t="shared" ca="1" si="6"/>
        <v>1617.6599708342642</v>
      </c>
      <c r="M25" s="15">
        <f t="shared" ca="1" si="7"/>
        <v>17880.297610704194</v>
      </c>
      <c r="O25" s="16">
        <f t="shared" si="9"/>
        <v>13.273400000000001</v>
      </c>
      <c r="P25" s="16">
        <f t="shared" ca="1" si="10"/>
        <v>5.6968743919208507</v>
      </c>
      <c r="Q25" s="19">
        <f t="shared" ca="1" si="12"/>
        <v>8.2965611350285073E-2</v>
      </c>
    </row>
    <row r="26" spans="1:17" x14ac:dyDescent="0.2">
      <c r="A26">
        <v>1918</v>
      </c>
      <c r="B26" s="33">
        <f t="shared" si="11"/>
        <v>3275.0769230769229</v>
      </c>
      <c r="C26" s="13">
        <f t="shared" si="8"/>
        <v>36025.846153846149</v>
      </c>
      <c r="D26" s="14">
        <f t="shared" si="0"/>
        <v>180.12923076923076</v>
      </c>
      <c r="E26" s="15">
        <f t="shared" si="1"/>
        <v>3602.5846153846151</v>
      </c>
      <c r="F26" s="11">
        <v>127.6</v>
      </c>
      <c r="G26" s="15">
        <f t="shared" si="2"/>
        <v>4178.9981538461534</v>
      </c>
      <c r="H26" s="15">
        <f t="shared" si="3"/>
        <v>38533.245046153839</v>
      </c>
      <c r="I26" s="16">
        <v>0.55000000000000004</v>
      </c>
      <c r="J26" s="15">
        <f t="shared" si="4"/>
        <v>17339.960270769225</v>
      </c>
      <c r="K26" s="15">
        <f t="shared" si="5"/>
        <v>783.56215384615382</v>
      </c>
      <c r="L26" s="15">
        <f t="shared" ca="1" si="6"/>
        <v>1704.0071757952419</v>
      </c>
      <c r="M26" s="15">
        <f t="shared" ca="1" si="7"/>
        <v>16419.515248820135</v>
      </c>
      <c r="O26" s="16">
        <f t="shared" si="9"/>
        <v>11.765599999999999</v>
      </c>
      <c r="P26" s="16">
        <f t="shared" ca="1" si="10"/>
        <v>5.0134746860828114</v>
      </c>
      <c r="Q26" s="19">
        <f t="shared" ca="1" si="12"/>
        <v>9.4021853802595159E-2</v>
      </c>
    </row>
    <row r="27" spans="1:17" x14ac:dyDescent="0.2">
      <c r="A27">
        <v>1919</v>
      </c>
      <c r="B27" s="33">
        <f t="shared" si="11"/>
        <v>3411.5384615384614</v>
      </c>
      <c r="C27" s="13">
        <f t="shared" si="8"/>
        <v>37526.923076923078</v>
      </c>
      <c r="D27" s="14">
        <f t="shared" si="0"/>
        <v>187.63461538461539</v>
      </c>
      <c r="E27" s="15">
        <f t="shared" si="1"/>
        <v>3752.6923076923081</v>
      </c>
      <c r="F27" s="11">
        <v>194.4</v>
      </c>
      <c r="G27" s="15">
        <f t="shared" si="2"/>
        <v>6632.0307692307688</v>
      </c>
      <c r="H27" s="15">
        <f t="shared" si="3"/>
        <v>41506.141538461539</v>
      </c>
      <c r="I27" s="16">
        <v>0.55000000000000004</v>
      </c>
      <c r="J27" s="15">
        <f t="shared" si="4"/>
        <v>18677.76369230769</v>
      </c>
      <c r="K27" s="15">
        <f t="shared" si="5"/>
        <v>816.21057692307704</v>
      </c>
      <c r="L27" s="15">
        <f t="shared" ca="1" si="6"/>
        <v>2292.4946163503946</v>
      </c>
      <c r="M27" s="15">
        <f t="shared" ca="1" si="7"/>
        <v>17201.479652880371</v>
      </c>
      <c r="O27" s="16">
        <f t="shared" si="9"/>
        <v>12.166400000000001</v>
      </c>
      <c r="P27" s="16">
        <f t="shared" ca="1" si="10"/>
        <v>5.0421473616109322</v>
      </c>
      <c r="Q27" s="19">
        <f t="shared" ca="1" si="12"/>
        <v>0.11760016632261908</v>
      </c>
    </row>
    <row r="28" spans="1:17" x14ac:dyDescent="0.2">
      <c r="A28">
        <v>1920</v>
      </c>
      <c r="B28" s="15">
        <v>3548</v>
      </c>
      <c r="C28" s="13">
        <f t="shared" si="8"/>
        <v>39028</v>
      </c>
      <c r="D28" s="14">
        <f t="shared" si="0"/>
        <v>195.14000000000001</v>
      </c>
      <c r="E28" s="15">
        <f t="shared" si="1"/>
        <v>3902.8</v>
      </c>
      <c r="F28" s="11">
        <v>295.39999999999998</v>
      </c>
      <c r="G28" s="15">
        <f t="shared" si="2"/>
        <v>10480.791999999999</v>
      </c>
      <c r="H28" s="15">
        <f t="shared" si="3"/>
        <v>45316.475200000001</v>
      </c>
      <c r="I28" s="16">
        <v>0.55000000000000004</v>
      </c>
      <c r="J28" s="15">
        <f t="shared" si="4"/>
        <v>20392.413839999997</v>
      </c>
      <c r="K28" s="15">
        <f t="shared" si="5"/>
        <v>848.85900000000004</v>
      </c>
      <c r="L28" s="15">
        <f t="shared" ca="1" si="6"/>
        <v>2548.9527407999994</v>
      </c>
      <c r="M28" s="15">
        <f t="shared" ca="1" si="7"/>
        <v>18692.320099199998</v>
      </c>
      <c r="O28" s="16">
        <f t="shared" si="9"/>
        <v>12.772400000000001</v>
      </c>
      <c r="P28" s="16">
        <f t="shared" ca="1" si="10"/>
        <v>5.2684103999999996</v>
      </c>
      <c r="Q28" s="19">
        <f t="shared" ca="1" si="12"/>
        <v>0.12</v>
      </c>
    </row>
    <row r="29" spans="1:17" x14ac:dyDescent="0.2">
      <c r="A29">
        <v>1921</v>
      </c>
      <c r="B29" s="33">
        <f>B$28+(B$78-B$28)/(A$78-A$28)*(A29-A$28)</f>
        <v>3551.52</v>
      </c>
      <c r="C29" s="13">
        <f t="shared" si="8"/>
        <v>39066.720000000001</v>
      </c>
      <c r="D29" s="14">
        <f t="shared" si="0"/>
        <v>195.33360000000002</v>
      </c>
      <c r="E29" s="15">
        <f t="shared" si="1"/>
        <v>3906.6720000000005</v>
      </c>
      <c r="F29" s="11">
        <v>308.2</v>
      </c>
      <c r="G29" s="15">
        <f t="shared" si="2"/>
        <v>10945.78464</v>
      </c>
      <c r="H29" s="15">
        <f t="shared" si="3"/>
        <v>45634.190783999999</v>
      </c>
      <c r="I29" s="16">
        <v>0.55000000000000004</v>
      </c>
      <c r="J29" s="15">
        <f t="shared" si="4"/>
        <v>20535.385852799998</v>
      </c>
      <c r="K29" s="15">
        <f t="shared" si="5"/>
        <v>849.70116000000019</v>
      </c>
      <c r="L29" s="15">
        <f t="shared" ca="1" si="6"/>
        <v>2822.8314856896</v>
      </c>
      <c r="M29" s="15">
        <f t="shared" ca="1" si="7"/>
        <v>18562.255527110399</v>
      </c>
      <c r="O29" s="16">
        <f t="shared" si="9"/>
        <v>12.8492</v>
      </c>
      <c r="P29" s="16">
        <f t="shared" ca="1" si="10"/>
        <v>5.2265665199999995</v>
      </c>
      <c r="Q29" s="19">
        <f t="shared" ca="1" si="12"/>
        <v>0.13200000000000001</v>
      </c>
    </row>
    <row r="30" spans="1:17" x14ac:dyDescent="0.2">
      <c r="A30">
        <v>1922</v>
      </c>
      <c r="B30" s="33">
        <f t="shared" ref="B30:B77" si="13">B$28+(B$78-B$28)/(A$78-A$28)*(A30-A$28)</f>
        <v>3555.04</v>
      </c>
      <c r="C30" s="13">
        <f t="shared" si="8"/>
        <v>39105.440000000002</v>
      </c>
      <c r="D30" s="14">
        <f t="shared" si="0"/>
        <v>195.52720000000002</v>
      </c>
      <c r="E30" s="15">
        <f t="shared" si="1"/>
        <v>3910.5440000000003</v>
      </c>
      <c r="F30" s="11">
        <v>199.5</v>
      </c>
      <c r="G30" s="15">
        <f t="shared" si="2"/>
        <v>7092.3047999999999</v>
      </c>
      <c r="H30" s="15">
        <f t="shared" si="3"/>
        <v>43360.82288</v>
      </c>
      <c r="I30" s="16">
        <v>0.55000000000000004</v>
      </c>
      <c r="J30" s="15">
        <f t="shared" si="4"/>
        <v>19512.370295999997</v>
      </c>
      <c r="K30" s="15">
        <f t="shared" si="5"/>
        <v>850.54332000000011</v>
      </c>
      <c r="L30" s="15">
        <f t="shared" ca="1" si="6"/>
        <v>2547.0040348302268</v>
      </c>
      <c r="M30" s="15">
        <f t="shared" ca="1" si="7"/>
        <v>17815.90958116977</v>
      </c>
      <c r="O30" s="16">
        <f t="shared" si="9"/>
        <v>12.196999999999999</v>
      </c>
      <c r="P30" s="16">
        <f t="shared" ca="1" si="10"/>
        <v>5.0114512301323666</v>
      </c>
      <c r="Q30" s="19">
        <f t="shared" ref="Q30:Q61" ca="1" si="14">0.12*(1+RAND()*RANDBETWEEN(-1,1)/10)</f>
        <v>0.12508053036324521</v>
      </c>
    </row>
    <row r="31" spans="1:17" x14ac:dyDescent="0.2">
      <c r="A31">
        <v>1923</v>
      </c>
      <c r="B31" s="33">
        <f t="shared" si="13"/>
        <v>3558.56</v>
      </c>
      <c r="C31" s="13">
        <f t="shared" si="8"/>
        <v>39144.159999999996</v>
      </c>
      <c r="D31" s="14">
        <f t="shared" si="0"/>
        <v>195.7208</v>
      </c>
      <c r="E31" s="15">
        <f t="shared" si="1"/>
        <v>3914.4159999999997</v>
      </c>
      <c r="F31" s="11">
        <v>227.9</v>
      </c>
      <c r="G31" s="15">
        <f t="shared" si="2"/>
        <v>8109.9582399999999</v>
      </c>
      <c r="H31" s="15">
        <f t="shared" si="3"/>
        <v>44010.134943999998</v>
      </c>
      <c r="I31" s="16">
        <v>0.55000000000000004</v>
      </c>
      <c r="J31" s="15">
        <f t="shared" si="4"/>
        <v>19804.560724799998</v>
      </c>
      <c r="K31" s="15">
        <f t="shared" si="5"/>
        <v>851.38548000000003</v>
      </c>
      <c r="L31" s="15">
        <f t="shared" ca="1" si="6"/>
        <v>2574.9997533548835</v>
      </c>
      <c r="M31" s="15">
        <f t="shared" ca="1" si="7"/>
        <v>18080.946451445114</v>
      </c>
      <c r="O31" s="16">
        <f t="shared" si="9"/>
        <v>12.3674</v>
      </c>
      <c r="P31" s="16">
        <f t="shared" ca="1" si="10"/>
        <v>5.080972767480417</v>
      </c>
      <c r="Q31" s="19">
        <f t="shared" ca="1" si="14"/>
        <v>0.12466142813426329</v>
      </c>
    </row>
    <row r="32" spans="1:17" x14ac:dyDescent="0.2">
      <c r="A32">
        <v>1924</v>
      </c>
      <c r="B32" s="33">
        <f t="shared" si="13"/>
        <v>3562.08</v>
      </c>
      <c r="C32" s="13">
        <f t="shared" si="8"/>
        <v>39182.879999999997</v>
      </c>
      <c r="D32" s="14">
        <f t="shared" si="0"/>
        <v>195.9144</v>
      </c>
      <c r="E32" s="15">
        <f t="shared" si="1"/>
        <v>3918.288</v>
      </c>
      <c r="F32" s="11">
        <v>184.4</v>
      </c>
      <c r="G32" s="15">
        <f t="shared" si="2"/>
        <v>6568.47552</v>
      </c>
      <c r="H32" s="15">
        <f t="shared" si="3"/>
        <v>43123.965312</v>
      </c>
      <c r="I32" s="16">
        <v>0.55000000000000004</v>
      </c>
      <c r="J32" s="15">
        <f t="shared" si="4"/>
        <v>19405.784390399996</v>
      </c>
      <c r="K32" s="15">
        <f t="shared" si="5"/>
        <v>852.22763999999995</v>
      </c>
      <c r="L32" s="15">
        <f t="shared" ca="1" si="6"/>
        <v>2289.11984546539</v>
      </c>
      <c r="M32" s="15">
        <f t="shared" ca="1" si="7"/>
        <v>17968.892184934608</v>
      </c>
      <c r="O32" s="16">
        <f t="shared" si="9"/>
        <v>12.106400000000001</v>
      </c>
      <c r="P32" s="16">
        <f t="shared" ca="1" si="10"/>
        <v>5.044494280009042</v>
      </c>
      <c r="Q32" s="19">
        <f t="shared" ca="1" si="14"/>
        <v>0.11299824691733046</v>
      </c>
    </row>
    <row r="33" spans="1:17" x14ac:dyDescent="0.2">
      <c r="A33">
        <v>1925</v>
      </c>
      <c r="B33" s="33">
        <f t="shared" si="13"/>
        <v>3565.6</v>
      </c>
      <c r="C33" s="13">
        <f t="shared" si="8"/>
        <v>39221.599999999999</v>
      </c>
      <c r="D33" s="14">
        <f t="shared" si="0"/>
        <v>196.108</v>
      </c>
      <c r="E33" s="15">
        <f t="shared" si="1"/>
        <v>3922.16</v>
      </c>
      <c r="F33" s="11">
        <v>181.8</v>
      </c>
      <c r="G33" s="15">
        <f t="shared" si="2"/>
        <v>6482.2608000000009</v>
      </c>
      <c r="H33" s="15">
        <f t="shared" si="3"/>
        <v>43110.956480000001</v>
      </c>
      <c r="I33" s="16">
        <v>0.55000000000000004</v>
      </c>
      <c r="J33" s="15">
        <f t="shared" si="4"/>
        <v>19399.930415999999</v>
      </c>
      <c r="K33" s="15">
        <f t="shared" si="5"/>
        <v>853.06979999999999</v>
      </c>
      <c r="L33" s="15">
        <f t="shared" ca="1" si="6"/>
        <v>2430.3600259199998</v>
      </c>
      <c r="M33" s="15">
        <f t="shared" ca="1" si="7"/>
        <v>17822.640190080001</v>
      </c>
      <c r="O33" s="16">
        <f t="shared" si="9"/>
        <v>12.0908</v>
      </c>
      <c r="P33" s="16">
        <f t="shared" ca="1" si="10"/>
        <v>4.9984968000000007</v>
      </c>
      <c r="Q33" s="19">
        <f t="shared" ca="1" si="14"/>
        <v>0.12</v>
      </c>
    </row>
    <row r="34" spans="1:17" x14ac:dyDescent="0.2">
      <c r="A34">
        <v>1926</v>
      </c>
      <c r="B34" s="33">
        <f t="shared" si="13"/>
        <v>3569.12</v>
      </c>
      <c r="C34" s="13">
        <f t="shared" si="8"/>
        <v>39260.32</v>
      </c>
      <c r="D34" s="14">
        <f t="shared" ref="D34:D65" si="15">C34*0.005</f>
        <v>196.30160000000001</v>
      </c>
      <c r="E34" s="15">
        <f t="shared" ref="E34:E65" si="16">C34*0.1</f>
        <v>3926.0320000000002</v>
      </c>
      <c r="F34" s="31">
        <v>206.7</v>
      </c>
      <c r="G34" s="15">
        <f t="shared" ref="G34:G65" si="17">F34*B34/100</f>
        <v>7377.3710399999991</v>
      </c>
      <c r="H34" s="15">
        <f t="shared" ref="H34:H65" si="18">C34+G34*0.6</f>
        <v>43686.742623999999</v>
      </c>
      <c r="I34" s="16">
        <v>0.55000000000000004</v>
      </c>
      <c r="J34" s="15">
        <f t="shared" ref="J34:J65" si="19">H34*(1-I34)</f>
        <v>19659.034180799998</v>
      </c>
      <c r="K34" s="15">
        <f t="shared" ref="K34:K65" si="20">D34*0.35+E34*0.2</f>
        <v>853.91196000000002</v>
      </c>
      <c r="L34" s="15">
        <f t="shared" ref="L34:L65" ca="1" si="21">Q34*(J34+K34)</f>
        <v>2482.2085893032518</v>
      </c>
      <c r="M34" s="15">
        <f t="shared" ref="M34:M65" ca="1" si="22">J34+K34-L34</f>
        <v>18030.737551496746</v>
      </c>
      <c r="O34" s="16">
        <f t="shared" si="9"/>
        <v>12.2402</v>
      </c>
      <c r="P34" s="16">
        <f t="shared" ca="1" si="10"/>
        <v>5.0518720445086593</v>
      </c>
      <c r="Q34" s="19">
        <f t="shared" ca="1" si="14"/>
        <v>0.12100692763806216</v>
      </c>
    </row>
    <row r="35" spans="1:17" x14ac:dyDescent="0.2">
      <c r="A35">
        <v>1927</v>
      </c>
      <c r="B35" s="33">
        <f t="shared" si="13"/>
        <v>3572.64</v>
      </c>
      <c r="C35" s="13">
        <f t="shared" si="8"/>
        <v>39299.040000000001</v>
      </c>
      <c r="D35" s="14">
        <f t="shared" si="15"/>
        <v>196.49520000000001</v>
      </c>
      <c r="E35" s="15">
        <f t="shared" si="16"/>
        <v>3929.9040000000005</v>
      </c>
      <c r="F35" s="31">
        <v>103.2</v>
      </c>
      <c r="G35" s="15">
        <f t="shared" si="17"/>
        <v>3686.9644799999996</v>
      </c>
      <c r="H35" s="15">
        <f t="shared" si="18"/>
        <v>41511.218688000001</v>
      </c>
      <c r="I35" s="16">
        <v>0.55000000000000004</v>
      </c>
      <c r="J35" s="15">
        <f t="shared" si="19"/>
        <v>18680.0484096</v>
      </c>
      <c r="K35" s="15">
        <f t="shared" si="20"/>
        <v>854.75412000000017</v>
      </c>
      <c r="L35" s="15">
        <f t="shared" ca="1" si="21"/>
        <v>2298.4537082544539</v>
      </c>
      <c r="M35" s="15">
        <f t="shared" ca="1" si="22"/>
        <v>17236.348821345549</v>
      </c>
      <c r="O35" s="16">
        <f t="shared" ref="O35:O66" si="23">H35/B35</f>
        <v>11.619200000000001</v>
      </c>
      <c r="P35" s="16">
        <f t="shared" ref="P35:P66" ca="1" si="24">M35/B35</f>
        <v>4.8245411856065958</v>
      </c>
      <c r="Q35" s="19">
        <f t="shared" ca="1" si="14"/>
        <v>0.11765942884611885</v>
      </c>
    </row>
    <row r="36" spans="1:17" x14ac:dyDescent="0.2">
      <c r="A36">
        <v>1928</v>
      </c>
      <c r="B36" s="33">
        <f t="shared" si="13"/>
        <v>3576.16</v>
      </c>
      <c r="C36" s="13">
        <f t="shared" si="8"/>
        <v>39337.759999999995</v>
      </c>
      <c r="D36" s="14">
        <f t="shared" si="15"/>
        <v>196.68879999999999</v>
      </c>
      <c r="E36" s="15">
        <f t="shared" si="16"/>
        <v>3933.7759999999998</v>
      </c>
      <c r="F36" s="31">
        <v>213.2</v>
      </c>
      <c r="G36" s="15">
        <f t="shared" si="17"/>
        <v>7624.3731199999993</v>
      </c>
      <c r="H36" s="15">
        <f t="shared" si="18"/>
        <v>43912.383871999991</v>
      </c>
      <c r="I36" s="16">
        <v>0.55000000000000004</v>
      </c>
      <c r="J36" s="15">
        <f t="shared" si="19"/>
        <v>19760.572742399992</v>
      </c>
      <c r="K36" s="15">
        <f t="shared" si="20"/>
        <v>855.59628000000009</v>
      </c>
      <c r="L36" s="15">
        <f t="shared" ca="1" si="21"/>
        <v>2468.9143498696621</v>
      </c>
      <c r="M36" s="15">
        <f t="shared" ca="1" si="22"/>
        <v>18147.254672530333</v>
      </c>
      <c r="O36" s="16">
        <f t="shared" si="23"/>
        <v>12.279199999999998</v>
      </c>
      <c r="P36" s="16">
        <f t="shared" ca="1" si="24"/>
        <v>5.0745085993161192</v>
      </c>
      <c r="Q36" s="19">
        <f t="shared" ca="1" si="14"/>
        <v>0.1197562140273066</v>
      </c>
    </row>
    <row r="37" spans="1:17" x14ac:dyDescent="0.2">
      <c r="A37">
        <v>1929</v>
      </c>
      <c r="B37" s="33">
        <f t="shared" si="13"/>
        <v>3579.68</v>
      </c>
      <c r="C37" s="13">
        <f t="shared" si="8"/>
        <v>39376.479999999996</v>
      </c>
      <c r="D37" s="14">
        <f t="shared" si="15"/>
        <v>196.88239999999999</v>
      </c>
      <c r="E37" s="15">
        <f t="shared" si="16"/>
        <v>3937.6479999999997</v>
      </c>
      <c r="F37" s="31">
        <v>174.9</v>
      </c>
      <c r="G37" s="15">
        <f t="shared" si="17"/>
        <v>6260.8603199999998</v>
      </c>
      <c r="H37" s="15">
        <f t="shared" si="18"/>
        <v>43132.996191999999</v>
      </c>
      <c r="I37" s="16">
        <v>0.55000000000000004</v>
      </c>
      <c r="J37" s="15">
        <f t="shared" si="19"/>
        <v>19409.848286399996</v>
      </c>
      <c r="K37" s="15">
        <f t="shared" si="20"/>
        <v>856.4384399999999</v>
      </c>
      <c r="L37" s="15">
        <f t="shared" ca="1" si="21"/>
        <v>2398.4790329413568</v>
      </c>
      <c r="M37" s="15">
        <f t="shared" ca="1" si="22"/>
        <v>17867.807693458639</v>
      </c>
      <c r="O37" s="16">
        <f t="shared" si="23"/>
        <v>12.0494</v>
      </c>
      <c r="P37" s="16">
        <f t="shared" ca="1" si="24"/>
        <v>4.9914538990799846</v>
      </c>
      <c r="Q37" s="19">
        <f t="shared" ca="1" si="14"/>
        <v>0.1183482235952462</v>
      </c>
    </row>
    <row r="38" spans="1:17" x14ac:dyDescent="0.2">
      <c r="A38">
        <v>1930</v>
      </c>
      <c r="B38" s="33">
        <f t="shared" si="13"/>
        <v>3583.2</v>
      </c>
      <c r="C38" s="13">
        <f t="shared" si="8"/>
        <v>39415.199999999997</v>
      </c>
      <c r="D38" s="14">
        <f t="shared" si="15"/>
        <v>197.07599999999999</v>
      </c>
      <c r="E38" s="15">
        <f t="shared" si="16"/>
        <v>3941.52</v>
      </c>
      <c r="F38" s="31">
        <v>250.8</v>
      </c>
      <c r="G38" s="15">
        <f t="shared" si="17"/>
        <v>8986.6656000000003</v>
      </c>
      <c r="H38" s="15">
        <f t="shared" si="18"/>
        <v>44807.199359999999</v>
      </c>
      <c r="I38" s="16">
        <v>0.55000000000000004</v>
      </c>
      <c r="J38" s="15">
        <f t="shared" si="19"/>
        <v>20163.239711999999</v>
      </c>
      <c r="K38" s="15">
        <f t="shared" si="20"/>
        <v>857.28060000000005</v>
      </c>
      <c r="L38" s="15">
        <f t="shared" ca="1" si="21"/>
        <v>2453.8648817373605</v>
      </c>
      <c r="M38" s="15">
        <f t="shared" ca="1" si="22"/>
        <v>18566.655430262639</v>
      </c>
      <c r="O38" s="16">
        <f t="shared" si="23"/>
        <v>12.504799999999999</v>
      </c>
      <c r="P38" s="16">
        <f t="shared" ca="1" si="24"/>
        <v>5.1815850162599464</v>
      </c>
      <c r="Q38" s="19">
        <f t="shared" ca="1" si="14"/>
        <v>0.11673663854726378</v>
      </c>
    </row>
    <row r="39" spans="1:17" x14ac:dyDescent="0.2">
      <c r="A39">
        <v>1931</v>
      </c>
      <c r="B39" s="33">
        <f t="shared" si="13"/>
        <v>3586.72</v>
      </c>
      <c r="C39" s="13">
        <f t="shared" si="8"/>
        <v>39453.919999999998</v>
      </c>
      <c r="D39" s="14">
        <f t="shared" si="15"/>
        <v>197.2696</v>
      </c>
      <c r="E39" s="15">
        <f t="shared" si="16"/>
        <v>3945.3919999999998</v>
      </c>
      <c r="F39" s="31">
        <v>229.9</v>
      </c>
      <c r="G39" s="15">
        <f t="shared" si="17"/>
        <v>8245.869279999999</v>
      </c>
      <c r="H39" s="15">
        <f t="shared" si="18"/>
        <v>44401.441567999995</v>
      </c>
      <c r="I39" s="16">
        <v>0.55000000000000004</v>
      </c>
      <c r="J39" s="15">
        <f t="shared" si="19"/>
        <v>19980.648705599997</v>
      </c>
      <c r="K39" s="15">
        <f t="shared" si="20"/>
        <v>858.12275999999997</v>
      </c>
      <c r="L39" s="15">
        <f t="shared" ca="1" si="21"/>
        <v>2300.7585861160555</v>
      </c>
      <c r="M39" s="15">
        <f t="shared" ca="1" si="22"/>
        <v>18538.01287948394</v>
      </c>
      <c r="O39" s="16">
        <f t="shared" si="23"/>
        <v>12.379399999999999</v>
      </c>
      <c r="P39" s="16">
        <f t="shared" ca="1" si="24"/>
        <v>5.1685140963007825</v>
      </c>
      <c r="Q39" s="19">
        <f t="shared" ca="1" si="14"/>
        <v>0.11040759240121603</v>
      </c>
    </row>
    <row r="40" spans="1:17" x14ac:dyDescent="0.2">
      <c r="A40">
        <v>1932</v>
      </c>
      <c r="B40" s="33">
        <f t="shared" si="13"/>
        <v>3590.24</v>
      </c>
      <c r="C40" s="20">
        <f>B40*10.5</f>
        <v>37697.519999999997</v>
      </c>
      <c r="D40" s="14">
        <f t="shared" si="15"/>
        <v>188.48759999999999</v>
      </c>
      <c r="E40" s="15">
        <f t="shared" si="16"/>
        <v>3769.752</v>
      </c>
      <c r="F40" s="31">
        <v>255</v>
      </c>
      <c r="G40" s="15">
        <f t="shared" si="17"/>
        <v>9155.1119999999992</v>
      </c>
      <c r="H40" s="15">
        <f t="shared" si="18"/>
        <v>43190.587199999994</v>
      </c>
      <c r="I40" s="16">
        <v>0.55000000000000004</v>
      </c>
      <c r="J40" s="15">
        <f t="shared" si="19"/>
        <v>19435.764239999997</v>
      </c>
      <c r="K40" s="15">
        <f t="shared" si="20"/>
        <v>819.92106000000001</v>
      </c>
      <c r="L40" s="15">
        <f t="shared" ca="1" si="21"/>
        <v>2292.8683653877047</v>
      </c>
      <c r="M40" s="15">
        <f t="shared" ca="1" si="22"/>
        <v>17962.816934612292</v>
      </c>
      <c r="O40" s="16">
        <f t="shared" si="23"/>
        <v>12.03</v>
      </c>
      <c r="P40" s="16">
        <f t="shared" ca="1" si="24"/>
        <v>5.0032356986196724</v>
      </c>
      <c r="Q40" s="19">
        <f t="shared" ca="1" si="14"/>
        <v>0.11319628694012662</v>
      </c>
    </row>
    <row r="41" spans="1:17" x14ac:dyDescent="0.2">
      <c r="A41">
        <v>1933</v>
      </c>
      <c r="B41" s="33">
        <f t="shared" si="13"/>
        <v>3593.76</v>
      </c>
      <c r="C41" s="20">
        <f t="shared" ref="C41:C78" si="25">B41*10.5</f>
        <v>37734.480000000003</v>
      </c>
      <c r="D41" s="14">
        <f t="shared" si="15"/>
        <v>188.67240000000001</v>
      </c>
      <c r="E41" s="15">
        <f t="shared" si="16"/>
        <v>3773.4480000000003</v>
      </c>
      <c r="F41" s="31">
        <v>161.80000000000001</v>
      </c>
      <c r="G41" s="15">
        <f t="shared" si="17"/>
        <v>5814.7036800000014</v>
      </c>
      <c r="H41" s="15">
        <f t="shared" si="18"/>
        <v>41223.302208000001</v>
      </c>
      <c r="I41" s="16">
        <v>0.55000000000000004</v>
      </c>
      <c r="J41" s="15">
        <f t="shared" si="19"/>
        <v>18550.485993599999</v>
      </c>
      <c r="K41" s="15">
        <f t="shared" si="20"/>
        <v>820.72494000000017</v>
      </c>
      <c r="L41" s="15">
        <f t="shared" ca="1" si="21"/>
        <v>2139.660503683021</v>
      </c>
      <c r="M41" s="15">
        <f t="shared" ca="1" si="22"/>
        <v>17231.550429916977</v>
      </c>
      <c r="O41" s="16">
        <f t="shared" si="23"/>
        <v>11.470799999999999</v>
      </c>
      <c r="P41" s="16">
        <f t="shared" ca="1" si="24"/>
        <v>4.7948528643863186</v>
      </c>
      <c r="Q41" s="19">
        <f t="shared" ca="1" si="14"/>
        <v>0.11045569174881628</v>
      </c>
    </row>
    <row r="42" spans="1:17" x14ac:dyDescent="0.2">
      <c r="A42">
        <v>1934</v>
      </c>
      <c r="B42" s="33">
        <f t="shared" si="13"/>
        <v>3597.28</v>
      </c>
      <c r="C42" s="20">
        <f t="shared" si="25"/>
        <v>37771.440000000002</v>
      </c>
      <c r="D42" s="14">
        <f t="shared" si="15"/>
        <v>188.85720000000001</v>
      </c>
      <c r="E42" s="15">
        <f t="shared" si="16"/>
        <v>3777.1440000000002</v>
      </c>
      <c r="F42" s="31">
        <v>184.1</v>
      </c>
      <c r="G42" s="15">
        <f t="shared" si="17"/>
        <v>6622.5924800000003</v>
      </c>
      <c r="H42" s="15">
        <f t="shared" si="18"/>
        <v>41744.995488</v>
      </c>
      <c r="I42" s="16">
        <v>0.55000000000000004</v>
      </c>
      <c r="J42" s="15">
        <f t="shared" si="19"/>
        <v>18785.247969599997</v>
      </c>
      <c r="K42" s="15">
        <f t="shared" si="20"/>
        <v>821.52882000000011</v>
      </c>
      <c r="L42" s="15">
        <f t="shared" ca="1" si="21"/>
        <v>2352.8132147519996</v>
      </c>
      <c r="M42" s="15">
        <f t="shared" ca="1" si="22"/>
        <v>17253.963574847996</v>
      </c>
      <c r="O42" s="16">
        <f t="shared" si="23"/>
        <v>11.6046</v>
      </c>
      <c r="P42" s="16">
        <f t="shared" ca="1" si="24"/>
        <v>4.7963915999999989</v>
      </c>
      <c r="Q42" s="19">
        <f t="shared" ca="1" si="14"/>
        <v>0.12</v>
      </c>
    </row>
    <row r="43" spans="1:17" x14ac:dyDescent="0.2">
      <c r="A43">
        <v>1935</v>
      </c>
      <c r="B43" s="33">
        <f t="shared" si="13"/>
        <v>3600.8</v>
      </c>
      <c r="C43" s="20">
        <f t="shared" si="25"/>
        <v>37808.400000000001</v>
      </c>
      <c r="D43" s="14">
        <f t="shared" si="15"/>
        <v>189.042</v>
      </c>
      <c r="E43" s="15">
        <f t="shared" si="16"/>
        <v>3780.84</v>
      </c>
      <c r="F43" s="31">
        <v>214.8</v>
      </c>
      <c r="G43" s="15">
        <f t="shared" si="17"/>
        <v>7734.5184000000008</v>
      </c>
      <c r="H43" s="15">
        <f t="shared" si="18"/>
        <v>42449.111040000003</v>
      </c>
      <c r="I43" s="16">
        <v>0.55000000000000004</v>
      </c>
      <c r="J43" s="15">
        <f t="shared" si="19"/>
        <v>19102.099967999999</v>
      </c>
      <c r="K43" s="15">
        <f t="shared" si="20"/>
        <v>822.33270000000016</v>
      </c>
      <c r="L43" s="15">
        <f t="shared" ca="1" si="21"/>
        <v>2589.1779501237816</v>
      </c>
      <c r="M43" s="15">
        <f t="shared" ca="1" si="22"/>
        <v>17335.254717876218</v>
      </c>
      <c r="O43" s="16">
        <f t="shared" si="23"/>
        <v>11.7888</v>
      </c>
      <c r="P43" s="16">
        <f t="shared" ca="1" si="24"/>
        <v>4.8142786930338302</v>
      </c>
      <c r="Q43" s="19">
        <f t="shared" ca="1" si="14"/>
        <v>0.12994989585235109</v>
      </c>
    </row>
    <row r="44" spans="1:17" x14ac:dyDescent="0.2">
      <c r="A44">
        <v>1936</v>
      </c>
      <c r="B44" s="33">
        <f t="shared" si="13"/>
        <v>3604.32</v>
      </c>
      <c r="C44" s="20">
        <f t="shared" si="25"/>
        <v>37845.360000000001</v>
      </c>
      <c r="D44" s="14">
        <f t="shared" si="15"/>
        <v>189.2268</v>
      </c>
      <c r="E44" s="15">
        <f t="shared" si="16"/>
        <v>3784.5360000000001</v>
      </c>
      <c r="F44" s="31">
        <v>295.7</v>
      </c>
      <c r="G44" s="15">
        <f t="shared" si="17"/>
        <v>10657.974240000001</v>
      </c>
      <c r="H44" s="15">
        <f t="shared" si="18"/>
        <v>44240.144544000002</v>
      </c>
      <c r="I44" s="16">
        <v>0.55000000000000004</v>
      </c>
      <c r="J44" s="15">
        <f t="shared" si="19"/>
        <v>19908.065044799998</v>
      </c>
      <c r="K44" s="15">
        <f t="shared" si="20"/>
        <v>823.13658000000009</v>
      </c>
      <c r="L44" s="15">
        <f t="shared" ca="1" si="21"/>
        <v>2487.7441949759996</v>
      </c>
      <c r="M44" s="15">
        <f t="shared" ca="1" si="22"/>
        <v>18243.457429823997</v>
      </c>
      <c r="O44" s="16">
        <f t="shared" si="23"/>
        <v>12.2742</v>
      </c>
      <c r="P44" s="16">
        <f t="shared" ca="1" si="24"/>
        <v>5.0615531999999988</v>
      </c>
      <c r="Q44" s="19">
        <f t="shared" ca="1" si="14"/>
        <v>0.12</v>
      </c>
    </row>
    <row r="45" spans="1:17" x14ac:dyDescent="0.2">
      <c r="A45">
        <v>1937</v>
      </c>
      <c r="B45" s="33">
        <f t="shared" si="13"/>
        <v>3607.84</v>
      </c>
      <c r="C45" s="20">
        <f t="shared" si="25"/>
        <v>37882.32</v>
      </c>
      <c r="D45" s="14">
        <f t="shared" si="15"/>
        <v>189.41159999999999</v>
      </c>
      <c r="E45" s="15">
        <f t="shared" si="16"/>
        <v>3788.232</v>
      </c>
      <c r="F45" s="31">
        <v>310.60000000000002</v>
      </c>
      <c r="G45" s="15">
        <f t="shared" si="17"/>
        <v>11205.95104</v>
      </c>
      <c r="H45" s="15">
        <f t="shared" si="18"/>
        <v>44605.890624</v>
      </c>
      <c r="I45" s="16">
        <v>0.55000000000000004</v>
      </c>
      <c r="J45" s="15">
        <f t="shared" si="19"/>
        <v>20072.650780799999</v>
      </c>
      <c r="K45" s="15">
        <f t="shared" si="20"/>
        <v>823.94046000000003</v>
      </c>
      <c r="L45" s="15">
        <f t="shared" ca="1" si="21"/>
        <v>2507.5909488960001</v>
      </c>
      <c r="M45" s="15">
        <f t="shared" ca="1" si="22"/>
        <v>18389.000291904002</v>
      </c>
      <c r="O45" s="16">
        <f t="shared" si="23"/>
        <v>12.3636</v>
      </c>
      <c r="P45" s="16">
        <f t="shared" ca="1" si="24"/>
        <v>5.0969556000000003</v>
      </c>
      <c r="Q45" s="19">
        <f t="shared" ca="1" si="14"/>
        <v>0.12</v>
      </c>
    </row>
    <row r="46" spans="1:17" x14ac:dyDescent="0.2">
      <c r="A46">
        <v>1938</v>
      </c>
      <c r="B46" s="33">
        <f t="shared" si="13"/>
        <v>3611.36</v>
      </c>
      <c r="C46" s="20">
        <f t="shared" si="25"/>
        <v>37919.279999999999</v>
      </c>
      <c r="D46" s="14">
        <f t="shared" si="15"/>
        <v>189.59639999999999</v>
      </c>
      <c r="E46" s="15">
        <f t="shared" si="16"/>
        <v>3791.9279999999999</v>
      </c>
      <c r="F46" s="31">
        <v>162.1</v>
      </c>
      <c r="G46" s="15">
        <f t="shared" si="17"/>
        <v>5854.0145599999996</v>
      </c>
      <c r="H46" s="15">
        <f t="shared" si="18"/>
        <v>41431.688735999996</v>
      </c>
      <c r="I46" s="16">
        <v>0.55000000000000004</v>
      </c>
      <c r="J46" s="15">
        <f t="shared" si="19"/>
        <v>18644.259931199995</v>
      </c>
      <c r="K46" s="15">
        <f t="shared" si="20"/>
        <v>824.74434000000008</v>
      </c>
      <c r="L46" s="15">
        <f t="shared" ca="1" si="21"/>
        <v>2417.1649614604244</v>
      </c>
      <c r="M46" s="15">
        <f t="shared" ca="1" si="22"/>
        <v>17051.839309739571</v>
      </c>
      <c r="O46" s="16">
        <f t="shared" si="23"/>
        <v>11.472599999999998</v>
      </c>
      <c r="P46" s="16">
        <f t="shared" ca="1" si="24"/>
        <v>4.7217223732166191</v>
      </c>
      <c r="Q46" s="19">
        <f t="shared" ca="1" si="14"/>
        <v>0.12415452417543896</v>
      </c>
    </row>
    <row r="47" spans="1:17" x14ac:dyDescent="0.2">
      <c r="A47">
        <v>1939</v>
      </c>
      <c r="B47" s="33">
        <f t="shared" si="13"/>
        <v>3614.88</v>
      </c>
      <c r="C47" s="20">
        <f t="shared" si="25"/>
        <v>37956.239999999998</v>
      </c>
      <c r="D47" s="14">
        <f t="shared" si="15"/>
        <v>189.78119999999998</v>
      </c>
      <c r="E47" s="15">
        <f t="shared" si="16"/>
        <v>3795.6239999999998</v>
      </c>
      <c r="F47" s="31">
        <v>265.2</v>
      </c>
      <c r="G47" s="15">
        <f t="shared" si="17"/>
        <v>9586.661759999999</v>
      </c>
      <c r="H47" s="15">
        <f t="shared" si="18"/>
        <v>43708.237055999998</v>
      </c>
      <c r="I47" s="16">
        <v>0.55000000000000004</v>
      </c>
      <c r="J47" s="15">
        <f t="shared" si="19"/>
        <v>19668.706675199996</v>
      </c>
      <c r="K47" s="15">
        <f t="shared" si="20"/>
        <v>825.54822000000001</v>
      </c>
      <c r="L47" s="15">
        <f t="shared" ca="1" si="21"/>
        <v>2619.1989588331862</v>
      </c>
      <c r="M47" s="15">
        <f t="shared" ca="1" si="22"/>
        <v>17875.055936366811</v>
      </c>
      <c r="O47" s="16">
        <f t="shared" si="23"/>
        <v>12.091199999999999</v>
      </c>
      <c r="P47" s="16">
        <f t="shared" ca="1" si="24"/>
        <v>4.9448545833794784</v>
      </c>
      <c r="Q47" s="19">
        <f t="shared" ca="1" si="14"/>
        <v>0.12780161914774635</v>
      </c>
    </row>
    <row r="48" spans="1:17" x14ac:dyDescent="0.2">
      <c r="A48">
        <v>1940</v>
      </c>
      <c r="B48" s="33">
        <f t="shared" si="13"/>
        <v>3618.4</v>
      </c>
      <c r="C48" s="20">
        <f t="shared" si="25"/>
        <v>37993.200000000004</v>
      </c>
      <c r="D48" s="14">
        <f t="shared" si="15"/>
        <v>189.96600000000004</v>
      </c>
      <c r="E48" s="15">
        <f t="shared" si="16"/>
        <v>3799.3200000000006</v>
      </c>
      <c r="F48" s="31">
        <v>153.30000000000001</v>
      </c>
      <c r="G48" s="15">
        <f t="shared" si="17"/>
        <v>5547.0072000000009</v>
      </c>
      <c r="H48" s="15">
        <f t="shared" si="18"/>
        <v>41321.404320000001</v>
      </c>
      <c r="I48" s="22">
        <v>0.6</v>
      </c>
      <c r="J48" s="15">
        <f t="shared" si="19"/>
        <v>16528.561728000001</v>
      </c>
      <c r="K48" s="15">
        <f t="shared" si="20"/>
        <v>826.35210000000018</v>
      </c>
      <c r="L48" s="15">
        <f t="shared" ca="1" si="21"/>
        <v>1954.6745646156783</v>
      </c>
      <c r="M48" s="15">
        <f t="shared" ca="1" si="22"/>
        <v>15400.239263384323</v>
      </c>
      <c r="O48" s="16">
        <f t="shared" si="23"/>
        <v>11.4198</v>
      </c>
      <c r="P48" s="16">
        <f t="shared" ca="1" si="24"/>
        <v>4.2560908864095515</v>
      </c>
      <c r="Q48" s="19">
        <f t="shared" ca="1" si="14"/>
        <v>0.11262945952875049</v>
      </c>
    </row>
    <row r="49" spans="1:17" x14ac:dyDescent="0.2">
      <c r="A49">
        <v>1941</v>
      </c>
      <c r="B49" s="33">
        <f t="shared" si="13"/>
        <v>3621.92</v>
      </c>
      <c r="C49" s="20">
        <f t="shared" si="25"/>
        <v>38030.160000000003</v>
      </c>
      <c r="D49" s="14">
        <f t="shared" si="15"/>
        <v>190.15080000000003</v>
      </c>
      <c r="E49" s="15">
        <f t="shared" si="16"/>
        <v>3803.0160000000005</v>
      </c>
      <c r="F49" s="31">
        <v>287</v>
      </c>
      <c r="G49" s="15">
        <f t="shared" si="17"/>
        <v>10394.910400000001</v>
      </c>
      <c r="H49" s="15">
        <f t="shared" si="18"/>
        <v>44267.106240000001</v>
      </c>
      <c r="I49" s="22">
        <v>0.6</v>
      </c>
      <c r="J49" s="15">
        <f t="shared" si="19"/>
        <v>17706.842496000001</v>
      </c>
      <c r="K49" s="15">
        <f t="shared" si="20"/>
        <v>827.15598000000011</v>
      </c>
      <c r="L49" s="15">
        <f t="shared" ca="1" si="21"/>
        <v>2115.0596763401204</v>
      </c>
      <c r="M49" s="15">
        <f t="shared" ca="1" si="22"/>
        <v>16418.938799659882</v>
      </c>
      <c r="O49" s="16">
        <f t="shared" si="23"/>
        <v>12.222</v>
      </c>
      <c r="P49" s="16">
        <f t="shared" ca="1" si="24"/>
        <v>4.5332140962969589</v>
      </c>
      <c r="Q49" s="19">
        <f t="shared" ca="1" si="14"/>
        <v>0.11411782940842194</v>
      </c>
    </row>
    <row r="50" spans="1:17" x14ac:dyDescent="0.2">
      <c r="A50">
        <v>1942</v>
      </c>
      <c r="B50" s="33">
        <f t="shared" si="13"/>
        <v>3625.44</v>
      </c>
      <c r="C50" s="20">
        <f t="shared" si="25"/>
        <v>38067.120000000003</v>
      </c>
      <c r="D50" s="14">
        <f t="shared" si="15"/>
        <v>190.33560000000003</v>
      </c>
      <c r="E50" s="15">
        <f t="shared" si="16"/>
        <v>3806.7120000000004</v>
      </c>
      <c r="F50" s="31">
        <v>237</v>
      </c>
      <c r="G50" s="15">
        <f t="shared" si="17"/>
        <v>8592.2928000000011</v>
      </c>
      <c r="H50" s="15">
        <f t="shared" si="18"/>
        <v>43222.49568</v>
      </c>
      <c r="I50" s="22">
        <v>0.6</v>
      </c>
      <c r="J50" s="15">
        <f t="shared" si="19"/>
        <v>17288.998272000001</v>
      </c>
      <c r="K50" s="15">
        <f t="shared" si="20"/>
        <v>827.95986000000016</v>
      </c>
      <c r="L50" s="15">
        <f t="shared" ca="1" si="21"/>
        <v>2180.761606423885</v>
      </c>
      <c r="M50" s="15">
        <f t="shared" ca="1" si="22"/>
        <v>15936.196525576115</v>
      </c>
      <c r="O50" s="16">
        <f t="shared" si="23"/>
        <v>11.922000000000001</v>
      </c>
      <c r="P50" s="16">
        <f t="shared" ca="1" si="24"/>
        <v>4.3956586029767735</v>
      </c>
      <c r="Q50" s="19">
        <f t="shared" ca="1" si="14"/>
        <v>0.12037128918303365</v>
      </c>
    </row>
    <row r="51" spans="1:17" x14ac:dyDescent="0.2">
      <c r="A51">
        <v>1943</v>
      </c>
      <c r="B51" s="33">
        <f t="shared" si="13"/>
        <v>3628.96</v>
      </c>
      <c r="C51" s="20">
        <f t="shared" si="25"/>
        <v>38104.080000000002</v>
      </c>
      <c r="D51" s="14">
        <f t="shared" si="15"/>
        <v>190.52040000000002</v>
      </c>
      <c r="E51" s="15">
        <f t="shared" si="16"/>
        <v>3810.4080000000004</v>
      </c>
      <c r="F51" s="31">
        <v>138</v>
      </c>
      <c r="G51" s="15">
        <f t="shared" si="17"/>
        <v>5007.9647999999997</v>
      </c>
      <c r="H51" s="15">
        <f t="shared" si="18"/>
        <v>41108.85888</v>
      </c>
      <c r="I51" s="22">
        <v>0.6</v>
      </c>
      <c r="J51" s="15">
        <f t="shared" si="19"/>
        <v>16443.543551999999</v>
      </c>
      <c r="K51" s="15">
        <f t="shared" si="20"/>
        <v>828.7637400000001</v>
      </c>
      <c r="L51" s="15">
        <f t="shared" ca="1" si="21"/>
        <v>1952.033065767936</v>
      </c>
      <c r="M51" s="15">
        <f t="shared" ca="1" si="22"/>
        <v>15320.274226232061</v>
      </c>
      <c r="O51" s="16">
        <f t="shared" si="23"/>
        <v>11.327999999999999</v>
      </c>
      <c r="P51" s="16">
        <f t="shared" ca="1" si="24"/>
        <v>4.2216707338278905</v>
      </c>
      <c r="Q51" s="19">
        <f t="shared" ca="1" si="14"/>
        <v>0.11301518857715424</v>
      </c>
    </row>
    <row r="52" spans="1:17" x14ac:dyDescent="0.2">
      <c r="A52">
        <v>1944</v>
      </c>
      <c r="B52" s="33">
        <f t="shared" si="13"/>
        <v>3632.48</v>
      </c>
      <c r="C52" s="20">
        <f t="shared" si="25"/>
        <v>38141.040000000001</v>
      </c>
      <c r="D52" s="14">
        <f t="shared" si="15"/>
        <v>190.70520000000002</v>
      </c>
      <c r="E52" s="15">
        <f t="shared" si="16"/>
        <v>3814.1040000000003</v>
      </c>
      <c r="F52" s="31">
        <v>121.9</v>
      </c>
      <c r="G52" s="15">
        <f t="shared" si="17"/>
        <v>4427.9931200000001</v>
      </c>
      <c r="H52" s="15">
        <f t="shared" si="18"/>
        <v>40797.835872000003</v>
      </c>
      <c r="I52" s="22">
        <v>0.6</v>
      </c>
      <c r="J52" s="15">
        <f t="shared" si="19"/>
        <v>16319.134348800002</v>
      </c>
      <c r="K52" s="15">
        <f t="shared" si="20"/>
        <v>829.56762000000003</v>
      </c>
      <c r="L52" s="15">
        <f t="shared" ca="1" si="21"/>
        <v>2057.8442362560004</v>
      </c>
      <c r="M52" s="15">
        <f t="shared" ca="1" si="22"/>
        <v>15090.857732544004</v>
      </c>
      <c r="O52" s="16">
        <f t="shared" si="23"/>
        <v>11.231400000000001</v>
      </c>
      <c r="P52" s="16">
        <f t="shared" ca="1" si="24"/>
        <v>4.1544228000000007</v>
      </c>
      <c r="Q52" s="19">
        <f t="shared" ca="1" si="14"/>
        <v>0.12</v>
      </c>
    </row>
    <row r="53" spans="1:17" x14ac:dyDescent="0.2">
      <c r="A53">
        <v>1945</v>
      </c>
      <c r="B53" s="33">
        <f t="shared" si="13"/>
        <v>3636</v>
      </c>
      <c r="C53" s="20">
        <f t="shared" si="25"/>
        <v>38178</v>
      </c>
      <c r="D53" s="14">
        <f t="shared" si="15"/>
        <v>190.89000000000001</v>
      </c>
      <c r="E53" s="15">
        <f t="shared" si="16"/>
        <v>3817.8</v>
      </c>
      <c r="F53" s="31">
        <v>171.5</v>
      </c>
      <c r="G53" s="15">
        <f t="shared" si="17"/>
        <v>6235.74</v>
      </c>
      <c r="H53" s="15">
        <f t="shared" si="18"/>
        <v>41919.444000000003</v>
      </c>
      <c r="I53" s="22">
        <v>0.6</v>
      </c>
      <c r="J53" s="15">
        <f t="shared" si="19"/>
        <v>16767.777600000001</v>
      </c>
      <c r="K53" s="15">
        <f t="shared" si="20"/>
        <v>830.37150000000008</v>
      </c>
      <c r="L53" s="15">
        <f t="shared" ca="1" si="21"/>
        <v>1936.248877311828</v>
      </c>
      <c r="M53" s="15">
        <f t="shared" ca="1" si="22"/>
        <v>15661.900222688175</v>
      </c>
      <c r="O53" s="16">
        <f t="shared" si="23"/>
        <v>11.529000000000002</v>
      </c>
      <c r="P53" s="16">
        <f t="shared" ca="1" si="24"/>
        <v>4.3074533065699052</v>
      </c>
      <c r="Q53" s="19">
        <f t="shared" ca="1" si="14"/>
        <v>0.11002571158530687</v>
      </c>
    </row>
    <row r="54" spans="1:17" x14ac:dyDescent="0.2">
      <c r="A54">
        <v>1946</v>
      </c>
      <c r="B54" s="33">
        <f t="shared" si="13"/>
        <v>3639.52</v>
      </c>
      <c r="C54" s="20">
        <f t="shared" si="25"/>
        <v>38214.959999999999</v>
      </c>
      <c r="D54" s="14">
        <f t="shared" si="15"/>
        <v>191.07480000000001</v>
      </c>
      <c r="E54" s="15">
        <f t="shared" si="16"/>
        <v>3821.4960000000001</v>
      </c>
      <c r="F54" s="31">
        <v>272.8</v>
      </c>
      <c r="G54" s="15">
        <f t="shared" si="17"/>
        <v>9928.6105599999992</v>
      </c>
      <c r="H54" s="15">
        <f t="shared" si="18"/>
        <v>44172.126336000001</v>
      </c>
      <c r="I54" s="22">
        <v>0.6</v>
      </c>
      <c r="J54" s="15">
        <f t="shared" si="19"/>
        <v>17668.8505344</v>
      </c>
      <c r="K54" s="15">
        <f t="shared" si="20"/>
        <v>831.17538000000002</v>
      </c>
      <c r="L54" s="15">
        <f t="shared" ca="1" si="21"/>
        <v>2429.2198609120019</v>
      </c>
      <c r="M54" s="15">
        <f t="shared" ca="1" si="22"/>
        <v>16070.806053487999</v>
      </c>
      <c r="O54" s="16">
        <f t="shared" si="23"/>
        <v>12.136800000000001</v>
      </c>
      <c r="P54" s="16">
        <f t="shared" ca="1" si="24"/>
        <v>4.4156388901525476</v>
      </c>
      <c r="Q54" s="19">
        <f t="shared" ca="1" si="14"/>
        <v>0.1313089977361141</v>
      </c>
    </row>
    <row r="55" spans="1:17" x14ac:dyDescent="0.2">
      <c r="A55">
        <v>1947</v>
      </c>
      <c r="B55" s="33">
        <f t="shared" si="13"/>
        <v>3643.04</v>
      </c>
      <c r="C55" s="20">
        <f t="shared" si="25"/>
        <v>38251.919999999998</v>
      </c>
      <c r="D55" s="14">
        <f t="shared" si="15"/>
        <v>191.25960000000001</v>
      </c>
      <c r="E55" s="15">
        <f t="shared" si="16"/>
        <v>3825.192</v>
      </c>
      <c r="F55" s="31">
        <v>289.10000000000002</v>
      </c>
      <c r="G55" s="15">
        <f t="shared" si="17"/>
        <v>10532.02864</v>
      </c>
      <c r="H55" s="15">
        <f t="shared" si="18"/>
        <v>44571.137183999999</v>
      </c>
      <c r="I55" s="22">
        <v>0.6</v>
      </c>
      <c r="J55" s="15">
        <f t="shared" si="19"/>
        <v>17828.4548736</v>
      </c>
      <c r="K55" s="15">
        <f t="shared" si="20"/>
        <v>831.97926000000007</v>
      </c>
      <c r="L55" s="15">
        <f t="shared" ca="1" si="21"/>
        <v>2452.3204234188538</v>
      </c>
      <c r="M55" s="15">
        <f t="shared" ca="1" si="22"/>
        <v>16208.113710181146</v>
      </c>
      <c r="O55" s="16">
        <f t="shared" si="23"/>
        <v>12.2346</v>
      </c>
      <c r="P55" s="16">
        <f t="shared" ca="1" si="24"/>
        <v>4.4490627910155105</v>
      </c>
      <c r="Q55" s="19">
        <f t="shared" ca="1" si="14"/>
        <v>0.13141818705081479</v>
      </c>
    </row>
    <row r="56" spans="1:17" x14ac:dyDescent="0.2">
      <c r="A56">
        <v>1948</v>
      </c>
      <c r="B56" s="33">
        <f t="shared" si="13"/>
        <v>3646.56</v>
      </c>
      <c r="C56" s="20">
        <f t="shared" si="25"/>
        <v>38288.879999999997</v>
      </c>
      <c r="D56" s="14">
        <f t="shared" si="15"/>
        <v>191.4444</v>
      </c>
      <c r="E56" s="15">
        <f t="shared" si="16"/>
        <v>3828.8879999999999</v>
      </c>
      <c r="F56" s="31">
        <v>167.9</v>
      </c>
      <c r="G56" s="15">
        <f t="shared" si="17"/>
        <v>6122.5742399999999</v>
      </c>
      <c r="H56" s="15">
        <f t="shared" si="18"/>
        <v>41962.424543999994</v>
      </c>
      <c r="I56" s="22">
        <v>0.6</v>
      </c>
      <c r="J56" s="15">
        <f t="shared" si="19"/>
        <v>16784.969817599998</v>
      </c>
      <c r="K56" s="15">
        <f t="shared" si="20"/>
        <v>832.78314</v>
      </c>
      <c r="L56" s="15">
        <f t="shared" ca="1" si="21"/>
        <v>2244.7329726133403</v>
      </c>
      <c r="M56" s="15">
        <f t="shared" ca="1" si="22"/>
        <v>15373.019984986659</v>
      </c>
      <c r="O56" s="16">
        <f t="shared" si="23"/>
        <v>11.507399999999999</v>
      </c>
      <c r="P56" s="16">
        <f t="shared" ca="1" si="24"/>
        <v>4.2157595062159015</v>
      </c>
      <c r="Q56" s="19">
        <f t="shared" ca="1" si="14"/>
        <v>0.12741312572696739</v>
      </c>
    </row>
    <row r="57" spans="1:17" x14ac:dyDescent="0.2">
      <c r="A57">
        <v>1949</v>
      </c>
      <c r="B57" s="33">
        <f t="shared" si="13"/>
        <v>3650.08</v>
      </c>
      <c r="C57" s="20">
        <f t="shared" si="25"/>
        <v>38325.839999999997</v>
      </c>
      <c r="D57" s="14">
        <f t="shared" si="15"/>
        <v>191.6292</v>
      </c>
      <c r="E57" s="15">
        <f t="shared" si="16"/>
        <v>3832.5839999999998</v>
      </c>
      <c r="F57" s="31">
        <v>252.2</v>
      </c>
      <c r="G57" s="15">
        <f t="shared" si="17"/>
        <v>9205.5017599999992</v>
      </c>
      <c r="H57" s="15">
        <f t="shared" si="18"/>
        <v>43849.141055999993</v>
      </c>
      <c r="I57" s="22">
        <v>0.6</v>
      </c>
      <c r="J57" s="15">
        <f t="shared" si="19"/>
        <v>17539.656422399999</v>
      </c>
      <c r="K57" s="15">
        <f t="shared" si="20"/>
        <v>833.58701999999994</v>
      </c>
      <c r="L57" s="15">
        <f t="shared" ca="1" si="21"/>
        <v>2204.7892130879995</v>
      </c>
      <c r="M57" s="15">
        <f t="shared" ca="1" si="22"/>
        <v>16168.454229311999</v>
      </c>
      <c r="O57" s="16">
        <f t="shared" si="23"/>
        <v>12.013199999999998</v>
      </c>
      <c r="P57" s="16">
        <f t="shared" ca="1" si="24"/>
        <v>4.4296163999999996</v>
      </c>
      <c r="Q57" s="19">
        <f t="shared" ca="1" si="14"/>
        <v>0.12</v>
      </c>
    </row>
    <row r="58" spans="1:17" x14ac:dyDescent="0.2">
      <c r="A58">
        <v>1950</v>
      </c>
      <c r="B58" s="33">
        <f t="shared" si="13"/>
        <v>3653.6</v>
      </c>
      <c r="C58" s="20">
        <f t="shared" si="25"/>
        <v>38362.799999999996</v>
      </c>
      <c r="D58" s="14">
        <f t="shared" si="15"/>
        <v>191.81399999999999</v>
      </c>
      <c r="E58" s="15">
        <f t="shared" si="16"/>
        <v>3836.2799999999997</v>
      </c>
      <c r="F58" s="31">
        <v>347.7</v>
      </c>
      <c r="G58" s="15">
        <f t="shared" si="17"/>
        <v>12703.5672</v>
      </c>
      <c r="H58" s="15">
        <f t="shared" si="18"/>
        <v>45984.940319999994</v>
      </c>
      <c r="I58" s="22">
        <v>0.6</v>
      </c>
      <c r="J58" s="15">
        <f t="shared" si="19"/>
        <v>18393.976127999998</v>
      </c>
      <c r="K58" s="15">
        <f t="shared" si="20"/>
        <v>834.39089999999999</v>
      </c>
      <c r="L58" s="15">
        <f t="shared" ca="1" si="21"/>
        <v>2442.5744008999754</v>
      </c>
      <c r="M58" s="15">
        <f t="shared" ca="1" si="22"/>
        <v>16785.792627100021</v>
      </c>
      <c r="O58" s="16">
        <f t="shared" si="23"/>
        <v>12.586199999999998</v>
      </c>
      <c r="P58" s="16">
        <f t="shared" ca="1" si="24"/>
        <v>4.5943159150153337</v>
      </c>
      <c r="Q58" s="19">
        <f t="shared" ca="1" si="14"/>
        <v>0.12702973670843412</v>
      </c>
    </row>
    <row r="59" spans="1:17" x14ac:dyDescent="0.2">
      <c r="A59">
        <v>1951</v>
      </c>
      <c r="B59" s="33">
        <f t="shared" si="13"/>
        <v>3657.12</v>
      </c>
      <c r="C59" s="20">
        <f t="shared" si="25"/>
        <v>38399.760000000002</v>
      </c>
      <c r="D59" s="14">
        <f t="shared" si="15"/>
        <v>191.99880000000002</v>
      </c>
      <c r="E59" s="15">
        <f t="shared" si="16"/>
        <v>3839.9760000000006</v>
      </c>
      <c r="F59" s="31">
        <v>269.3</v>
      </c>
      <c r="G59" s="15">
        <f t="shared" si="17"/>
        <v>9848.6241599999994</v>
      </c>
      <c r="H59" s="15">
        <f t="shared" si="18"/>
        <v>44308.934496000002</v>
      </c>
      <c r="I59" s="22">
        <v>0.6</v>
      </c>
      <c r="J59" s="15">
        <f t="shared" si="19"/>
        <v>17723.573798400001</v>
      </c>
      <c r="K59" s="15">
        <f t="shared" si="20"/>
        <v>835.19478000000015</v>
      </c>
      <c r="L59" s="15">
        <f t="shared" ca="1" si="21"/>
        <v>2411.722155628036</v>
      </c>
      <c r="M59" s="15">
        <f t="shared" ca="1" si="22"/>
        <v>16147.046422771966</v>
      </c>
      <c r="O59" s="16">
        <f t="shared" si="23"/>
        <v>12.1158</v>
      </c>
      <c r="P59" s="16">
        <f t="shared" ca="1" si="24"/>
        <v>4.4152356014492184</v>
      </c>
      <c r="Q59" s="19">
        <f t="shared" ca="1" si="14"/>
        <v>0.12995054846661366</v>
      </c>
    </row>
    <row r="60" spans="1:17" x14ac:dyDescent="0.2">
      <c r="A60">
        <v>1952</v>
      </c>
      <c r="B60" s="33">
        <f t="shared" si="13"/>
        <v>3660.64</v>
      </c>
      <c r="C60" s="20">
        <f t="shared" si="25"/>
        <v>38436.720000000001</v>
      </c>
      <c r="D60" s="14">
        <f t="shared" si="15"/>
        <v>192.18360000000001</v>
      </c>
      <c r="E60" s="15">
        <f t="shared" si="16"/>
        <v>3843.6720000000005</v>
      </c>
      <c r="F60" s="31">
        <v>276.7</v>
      </c>
      <c r="G60" s="15">
        <f t="shared" si="17"/>
        <v>10128.990879999999</v>
      </c>
      <c r="H60" s="15">
        <f t="shared" si="18"/>
        <v>44514.114527999998</v>
      </c>
      <c r="I60" s="22">
        <v>0.6</v>
      </c>
      <c r="J60" s="15">
        <f t="shared" si="19"/>
        <v>17805.6458112</v>
      </c>
      <c r="K60" s="15">
        <f t="shared" si="20"/>
        <v>835.9986600000002</v>
      </c>
      <c r="L60" s="15">
        <f t="shared" ca="1" si="21"/>
        <v>2105.0429315476022</v>
      </c>
      <c r="M60" s="15">
        <f t="shared" ca="1" si="22"/>
        <v>16536.601539652398</v>
      </c>
      <c r="O60" s="16">
        <f t="shared" si="23"/>
        <v>12.1602</v>
      </c>
      <c r="P60" s="16">
        <f t="shared" ca="1" si="24"/>
        <v>4.5174072128514133</v>
      </c>
      <c r="Q60" s="19">
        <f t="shared" ca="1" si="14"/>
        <v>0.11292152550166601</v>
      </c>
    </row>
    <row r="61" spans="1:17" x14ac:dyDescent="0.2">
      <c r="A61">
        <v>1953</v>
      </c>
      <c r="B61" s="33">
        <f t="shared" si="13"/>
        <v>3664.16</v>
      </c>
      <c r="C61" s="20">
        <f t="shared" si="25"/>
        <v>38473.68</v>
      </c>
      <c r="D61" s="14">
        <f t="shared" si="15"/>
        <v>192.36840000000001</v>
      </c>
      <c r="E61" s="15">
        <f t="shared" si="16"/>
        <v>3847.3680000000004</v>
      </c>
      <c r="F61" s="31">
        <v>247.7</v>
      </c>
      <c r="G61" s="15">
        <f t="shared" si="17"/>
        <v>9076.124319999999</v>
      </c>
      <c r="H61" s="15">
        <f t="shared" si="18"/>
        <v>43919.354592000003</v>
      </c>
      <c r="I61" s="22">
        <v>0.6</v>
      </c>
      <c r="J61" s="15">
        <f t="shared" si="19"/>
        <v>17567.741836800004</v>
      </c>
      <c r="K61" s="15">
        <f t="shared" si="20"/>
        <v>836.80254000000014</v>
      </c>
      <c r="L61" s="15">
        <f t="shared" ca="1" si="21"/>
        <v>2100.0066593896427</v>
      </c>
      <c r="M61" s="15">
        <f t="shared" ca="1" si="22"/>
        <v>16304.537717410361</v>
      </c>
      <c r="O61" s="16">
        <f t="shared" si="23"/>
        <v>11.986200000000002</v>
      </c>
      <c r="P61" s="16">
        <f t="shared" ca="1" si="24"/>
        <v>4.4497341047908288</v>
      </c>
      <c r="Q61" s="19">
        <f t="shared" ca="1" si="14"/>
        <v>0.1141026159841709</v>
      </c>
    </row>
    <row r="62" spans="1:17" x14ac:dyDescent="0.2">
      <c r="A62">
        <v>1954</v>
      </c>
      <c r="B62" s="33">
        <f t="shared" si="13"/>
        <v>3667.68</v>
      </c>
      <c r="C62" s="20">
        <f t="shared" si="25"/>
        <v>38510.639999999999</v>
      </c>
      <c r="D62" s="14">
        <f t="shared" si="15"/>
        <v>192.5532</v>
      </c>
      <c r="E62" s="15">
        <f t="shared" si="16"/>
        <v>3851.0640000000003</v>
      </c>
      <c r="F62" s="31">
        <v>302.39999999999998</v>
      </c>
      <c r="G62" s="15">
        <f t="shared" si="17"/>
        <v>11091.064319999998</v>
      </c>
      <c r="H62" s="15">
        <f t="shared" si="18"/>
        <v>45165.278591999995</v>
      </c>
      <c r="I62" s="22">
        <v>0.6</v>
      </c>
      <c r="J62" s="15">
        <f t="shared" si="19"/>
        <v>18066.111436799998</v>
      </c>
      <c r="K62" s="15">
        <f t="shared" si="20"/>
        <v>837.60642000000007</v>
      </c>
      <c r="L62" s="15">
        <f t="shared" ca="1" si="21"/>
        <v>2268.4461428159998</v>
      </c>
      <c r="M62" s="15">
        <f t="shared" ca="1" si="22"/>
        <v>16635.271713983999</v>
      </c>
      <c r="O62" s="16">
        <f t="shared" si="23"/>
        <v>12.314399999999999</v>
      </c>
      <c r="P62" s="16">
        <f t="shared" ca="1" si="24"/>
        <v>4.5356388000000001</v>
      </c>
      <c r="Q62" s="19">
        <f t="shared" ref="Q62:Q93" ca="1" si="26">0.12*(1+RAND()*RANDBETWEEN(-1,1)/10)</f>
        <v>0.12</v>
      </c>
    </row>
    <row r="63" spans="1:17" x14ac:dyDescent="0.2">
      <c r="A63">
        <v>1955</v>
      </c>
      <c r="B63" s="33">
        <f t="shared" si="13"/>
        <v>3671.2</v>
      </c>
      <c r="C63" s="20">
        <f t="shared" si="25"/>
        <v>38547.599999999999</v>
      </c>
      <c r="D63" s="14">
        <f t="shared" si="15"/>
        <v>192.738</v>
      </c>
      <c r="E63" s="15">
        <f t="shared" si="16"/>
        <v>3854.76</v>
      </c>
      <c r="F63" s="31">
        <v>300.39999999999998</v>
      </c>
      <c r="G63" s="15">
        <f t="shared" si="17"/>
        <v>11028.284799999998</v>
      </c>
      <c r="H63" s="15">
        <f t="shared" si="18"/>
        <v>45164.570879999999</v>
      </c>
      <c r="I63" s="22">
        <v>0.6</v>
      </c>
      <c r="J63" s="15">
        <f t="shared" si="19"/>
        <v>18065.828352</v>
      </c>
      <c r="K63" s="15">
        <f t="shared" si="20"/>
        <v>838.41030000000012</v>
      </c>
      <c r="L63" s="15">
        <f t="shared" ca="1" si="21"/>
        <v>2206.0368349043915</v>
      </c>
      <c r="M63" s="15">
        <f t="shared" ca="1" si="22"/>
        <v>16698.201817095607</v>
      </c>
      <c r="O63" s="16">
        <f t="shared" si="23"/>
        <v>12.3024</v>
      </c>
      <c r="P63" s="16">
        <f t="shared" ca="1" si="24"/>
        <v>4.5484315256852277</v>
      </c>
      <c r="Q63" s="19">
        <f t="shared" ca="1" si="26"/>
        <v>0.11669535470400977</v>
      </c>
    </row>
    <row r="64" spans="1:17" x14ac:dyDescent="0.2">
      <c r="A64">
        <v>1956</v>
      </c>
      <c r="B64" s="33">
        <f t="shared" si="13"/>
        <v>3674.72</v>
      </c>
      <c r="C64" s="20">
        <f t="shared" si="25"/>
        <v>38584.559999999998</v>
      </c>
      <c r="D64" s="14">
        <f t="shared" si="15"/>
        <v>192.9228</v>
      </c>
      <c r="E64" s="15">
        <f t="shared" si="16"/>
        <v>3858.4560000000001</v>
      </c>
      <c r="F64" s="31">
        <v>378.2</v>
      </c>
      <c r="G64" s="15">
        <f t="shared" si="17"/>
        <v>13897.791039999998</v>
      </c>
      <c r="H64" s="15">
        <f t="shared" si="18"/>
        <v>46923.234623999997</v>
      </c>
      <c r="I64" s="22">
        <v>0.6</v>
      </c>
      <c r="J64" s="15">
        <f t="shared" si="19"/>
        <v>18769.293849599999</v>
      </c>
      <c r="K64" s="15">
        <f t="shared" si="20"/>
        <v>839.21418000000006</v>
      </c>
      <c r="L64" s="15">
        <f t="shared" ca="1" si="21"/>
        <v>2353.0209635519996</v>
      </c>
      <c r="M64" s="15">
        <f t="shared" ca="1" si="22"/>
        <v>17255.487066047997</v>
      </c>
      <c r="O64" s="16">
        <f t="shared" si="23"/>
        <v>12.7692</v>
      </c>
      <c r="P64" s="16">
        <f t="shared" ca="1" si="24"/>
        <v>4.6957283999999992</v>
      </c>
      <c r="Q64" s="19">
        <f t="shared" ca="1" si="26"/>
        <v>0.12</v>
      </c>
    </row>
    <row r="65" spans="1:17" x14ac:dyDescent="0.2">
      <c r="A65">
        <v>1957</v>
      </c>
      <c r="B65" s="33">
        <f t="shared" si="13"/>
        <v>3678.24</v>
      </c>
      <c r="C65" s="20">
        <f t="shared" si="25"/>
        <v>38621.519999999997</v>
      </c>
      <c r="D65" s="14">
        <f t="shared" si="15"/>
        <v>193.10759999999999</v>
      </c>
      <c r="E65" s="15">
        <f t="shared" si="16"/>
        <v>3862.152</v>
      </c>
      <c r="F65" s="31">
        <v>197</v>
      </c>
      <c r="G65" s="15">
        <f t="shared" si="17"/>
        <v>7246.1327999999994</v>
      </c>
      <c r="H65" s="15">
        <f t="shared" si="18"/>
        <v>42969.199679999998</v>
      </c>
      <c r="I65" s="22">
        <v>0.6</v>
      </c>
      <c r="J65" s="15">
        <f t="shared" si="19"/>
        <v>17187.679872000001</v>
      </c>
      <c r="K65" s="15">
        <f t="shared" si="20"/>
        <v>840.0180600000001</v>
      </c>
      <c r="L65" s="15">
        <f t="shared" ca="1" si="21"/>
        <v>2163.3237518399997</v>
      </c>
      <c r="M65" s="15">
        <f t="shared" ca="1" si="22"/>
        <v>15864.374180159999</v>
      </c>
      <c r="O65" s="16">
        <f t="shared" si="23"/>
        <v>11.682</v>
      </c>
      <c r="P65" s="16">
        <f t="shared" ca="1" si="24"/>
        <v>4.313034</v>
      </c>
      <c r="Q65" s="19">
        <f t="shared" ca="1" si="26"/>
        <v>0.12</v>
      </c>
    </row>
    <row r="66" spans="1:17" x14ac:dyDescent="0.2">
      <c r="A66">
        <v>1958</v>
      </c>
      <c r="B66" s="33">
        <f t="shared" si="13"/>
        <v>3681.76</v>
      </c>
      <c r="C66" s="20">
        <f t="shared" si="25"/>
        <v>38658.480000000003</v>
      </c>
      <c r="D66" s="14">
        <f t="shared" ref="D66:D77" si="27">C66*0.005</f>
        <v>193.29240000000001</v>
      </c>
      <c r="E66" s="15">
        <f t="shared" ref="E66:E77" si="28">C66*0.1</f>
        <v>3865.8480000000004</v>
      </c>
      <c r="F66" s="31">
        <v>251.5</v>
      </c>
      <c r="G66" s="15">
        <f t="shared" ref="G66:G97" si="29">F66*B66/100</f>
        <v>9259.626400000001</v>
      </c>
      <c r="H66" s="15">
        <f t="shared" ref="H66:H97" si="30">C66+G66*0.6</f>
        <v>44214.255840000005</v>
      </c>
      <c r="I66" s="22">
        <v>0.6</v>
      </c>
      <c r="J66" s="15">
        <f t="shared" ref="J66:J97" si="31">H66*(1-I66)</f>
        <v>17685.702336000002</v>
      </c>
      <c r="K66" s="15">
        <f t="shared" ref="K66:K97" si="32">D66*0.35+E66*0.2</f>
        <v>840.82194000000015</v>
      </c>
      <c r="L66" s="15">
        <f t="shared" ref="L66:L97" ca="1" si="33">Q66*(J66+K66)</f>
        <v>2070.2932243913742</v>
      </c>
      <c r="M66" s="15">
        <f t="shared" ref="M66:M97" ca="1" si="34">J66+K66-L66</f>
        <v>16456.231051608629</v>
      </c>
      <c r="O66" s="16">
        <f t="shared" si="23"/>
        <v>12.009</v>
      </c>
      <c r="P66" s="16">
        <f t="shared" ca="1" si="24"/>
        <v>4.4696642506867983</v>
      </c>
      <c r="Q66" s="19">
        <f t="shared" ca="1" si="26"/>
        <v>0.1117475244438221</v>
      </c>
    </row>
    <row r="67" spans="1:17" x14ac:dyDescent="0.2">
      <c r="A67">
        <v>1959</v>
      </c>
      <c r="B67" s="33">
        <f t="shared" si="13"/>
        <v>3685.28</v>
      </c>
      <c r="C67" s="20">
        <f t="shared" si="25"/>
        <v>38695.440000000002</v>
      </c>
      <c r="D67" s="14">
        <f t="shared" si="27"/>
        <v>193.47720000000001</v>
      </c>
      <c r="E67" s="15">
        <f t="shared" si="28"/>
        <v>3869.5440000000003</v>
      </c>
      <c r="F67" s="31">
        <v>189.3</v>
      </c>
      <c r="G67" s="15">
        <f t="shared" si="29"/>
        <v>6976.2350400000005</v>
      </c>
      <c r="H67" s="15">
        <f t="shared" si="30"/>
        <v>42881.181024000005</v>
      </c>
      <c r="I67" s="22">
        <v>0.6</v>
      </c>
      <c r="J67" s="15">
        <f t="shared" si="31"/>
        <v>17152.472409600003</v>
      </c>
      <c r="K67" s="15">
        <f t="shared" si="32"/>
        <v>841.6258200000002</v>
      </c>
      <c r="L67" s="15">
        <f t="shared" ca="1" si="33"/>
        <v>2159.2917875520002</v>
      </c>
      <c r="M67" s="15">
        <f t="shared" ca="1" si="34"/>
        <v>15834.806442048004</v>
      </c>
      <c r="O67" s="16">
        <f t="shared" ref="O67:O98" si="35">H67/B67</f>
        <v>11.635800000000001</v>
      </c>
      <c r="P67" s="16">
        <f t="shared" ref="P67:P98" ca="1" si="36">M67/B67</f>
        <v>4.2967716000000005</v>
      </c>
      <c r="Q67" s="19">
        <f t="shared" ca="1" si="26"/>
        <v>0.12</v>
      </c>
    </row>
    <row r="68" spans="1:17" x14ac:dyDescent="0.2">
      <c r="A68">
        <v>1960</v>
      </c>
      <c r="B68" s="33">
        <f t="shared" si="13"/>
        <v>3688.8</v>
      </c>
      <c r="C68" s="20">
        <f t="shared" si="25"/>
        <v>38732.400000000001</v>
      </c>
      <c r="D68" s="14">
        <f t="shared" si="27"/>
        <v>193.66200000000001</v>
      </c>
      <c r="E68" s="15">
        <f t="shared" si="28"/>
        <v>3873.2400000000002</v>
      </c>
      <c r="F68" s="31">
        <v>331.5</v>
      </c>
      <c r="G68" s="15">
        <f t="shared" si="29"/>
        <v>12228.371999999999</v>
      </c>
      <c r="H68" s="15">
        <f t="shared" si="30"/>
        <v>46069.423200000005</v>
      </c>
      <c r="I68" s="22">
        <v>0.65</v>
      </c>
      <c r="J68" s="15">
        <f t="shared" si="31"/>
        <v>16124.298120000001</v>
      </c>
      <c r="K68" s="15">
        <f t="shared" si="32"/>
        <v>842.42970000000014</v>
      </c>
      <c r="L68" s="15">
        <f t="shared" ca="1" si="33"/>
        <v>2010.3316870006108</v>
      </c>
      <c r="M68" s="15">
        <f t="shared" ca="1" si="34"/>
        <v>14956.396132999389</v>
      </c>
      <c r="O68" s="16">
        <f t="shared" si="35"/>
        <v>12.489000000000001</v>
      </c>
      <c r="P68" s="16">
        <f t="shared" ca="1" si="36"/>
        <v>4.054542434666935</v>
      </c>
      <c r="Q68" s="19">
        <f t="shared" ca="1" si="26"/>
        <v>0.11848670576484858</v>
      </c>
    </row>
    <row r="69" spans="1:17" x14ac:dyDescent="0.2">
      <c r="A69">
        <v>1961</v>
      </c>
      <c r="B69" s="33">
        <f t="shared" si="13"/>
        <v>3692.32</v>
      </c>
      <c r="C69" s="20">
        <f t="shared" si="25"/>
        <v>38769.360000000001</v>
      </c>
      <c r="D69" s="14">
        <f t="shared" si="27"/>
        <v>193.8468</v>
      </c>
      <c r="E69" s="15">
        <f t="shared" si="28"/>
        <v>3876.9360000000001</v>
      </c>
      <c r="F69" s="31">
        <v>313.5</v>
      </c>
      <c r="G69" s="15">
        <f t="shared" si="29"/>
        <v>11575.423200000001</v>
      </c>
      <c r="H69" s="15">
        <f t="shared" si="30"/>
        <v>45714.613920000003</v>
      </c>
      <c r="I69" s="22">
        <v>0.65</v>
      </c>
      <c r="J69" s="15">
        <f t="shared" si="31"/>
        <v>16000.114872</v>
      </c>
      <c r="K69" s="15">
        <f t="shared" si="32"/>
        <v>843.23358000000007</v>
      </c>
      <c r="L69" s="15">
        <f t="shared" ca="1" si="33"/>
        <v>2098.4101309212683</v>
      </c>
      <c r="M69" s="15">
        <f t="shared" ca="1" si="34"/>
        <v>14744.938321078731</v>
      </c>
      <c r="O69" s="16">
        <f t="shared" si="35"/>
        <v>12.381</v>
      </c>
      <c r="P69" s="16">
        <f t="shared" ca="1" si="36"/>
        <v>3.9934074839338765</v>
      </c>
      <c r="Q69" s="19">
        <f t="shared" ca="1" si="26"/>
        <v>0.12458390544500672</v>
      </c>
    </row>
    <row r="70" spans="1:17" x14ac:dyDescent="0.2">
      <c r="A70">
        <v>1962</v>
      </c>
      <c r="B70" s="33">
        <f t="shared" si="13"/>
        <v>3695.84</v>
      </c>
      <c r="C70" s="20">
        <f t="shared" si="25"/>
        <v>38806.32</v>
      </c>
      <c r="D70" s="14">
        <f t="shared" si="27"/>
        <v>194.0316</v>
      </c>
      <c r="E70" s="15">
        <f t="shared" si="28"/>
        <v>3880.6320000000001</v>
      </c>
      <c r="F70" s="31">
        <v>163.30000000000001</v>
      </c>
      <c r="G70" s="15">
        <f t="shared" si="29"/>
        <v>6035.3067200000005</v>
      </c>
      <c r="H70" s="15">
        <f t="shared" si="30"/>
        <v>42427.504031999997</v>
      </c>
      <c r="I70" s="22">
        <v>0.65</v>
      </c>
      <c r="J70" s="15">
        <f t="shared" si="31"/>
        <v>14849.626411199997</v>
      </c>
      <c r="K70" s="15">
        <f t="shared" si="32"/>
        <v>844.03746000000012</v>
      </c>
      <c r="L70" s="15">
        <f t="shared" ca="1" si="33"/>
        <v>1913.3708330271884</v>
      </c>
      <c r="M70" s="15">
        <f t="shared" ca="1" si="34"/>
        <v>13780.293038172807</v>
      </c>
      <c r="O70" s="16">
        <f t="shared" si="35"/>
        <v>11.479799999999999</v>
      </c>
      <c r="P70" s="16">
        <f t="shared" ca="1" si="36"/>
        <v>3.72859567464306</v>
      </c>
      <c r="Q70" s="19">
        <f t="shared" ca="1" si="26"/>
        <v>0.121919957552964</v>
      </c>
    </row>
    <row r="71" spans="1:17" x14ac:dyDescent="0.2">
      <c r="A71">
        <v>1963</v>
      </c>
      <c r="B71" s="33">
        <f t="shared" si="13"/>
        <v>3699.36</v>
      </c>
      <c r="C71" s="20">
        <f t="shared" si="25"/>
        <v>38843.279999999999</v>
      </c>
      <c r="D71" s="14">
        <f t="shared" si="27"/>
        <v>194.21639999999999</v>
      </c>
      <c r="E71" s="15">
        <f t="shared" si="28"/>
        <v>3884.328</v>
      </c>
      <c r="F71" s="31">
        <v>410.1</v>
      </c>
      <c r="G71" s="15">
        <f t="shared" si="29"/>
        <v>15171.075360000001</v>
      </c>
      <c r="H71" s="15">
        <f t="shared" si="30"/>
        <v>47945.925216000003</v>
      </c>
      <c r="I71" s="22">
        <v>0.65</v>
      </c>
      <c r="J71" s="15">
        <f t="shared" si="31"/>
        <v>16781.0738256</v>
      </c>
      <c r="K71" s="15">
        <f t="shared" si="32"/>
        <v>844.84134000000006</v>
      </c>
      <c r="L71" s="15">
        <f t="shared" ca="1" si="33"/>
        <v>2115.1098198719997</v>
      </c>
      <c r="M71" s="15">
        <f t="shared" ca="1" si="34"/>
        <v>15510.805345728</v>
      </c>
      <c r="O71" s="16">
        <f t="shared" si="35"/>
        <v>12.960600000000001</v>
      </c>
      <c r="P71" s="16">
        <f t="shared" ca="1" si="36"/>
        <v>4.1928348</v>
      </c>
      <c r="Q71" s="19">
        <f t="shared" ca="1" si="26"/>
        <v>0.12</v>
      </c>
    </row>
    <row r="72" spans="1:17" x14ac:dyDescent="0.2">
      <c r="A72">
        <v>1964</v>
      </c>
      <c r="B72" s="33">
        <f t="shared" si="13"/>
        <v>3702.88</v>
      </c>
      <c r="C72" s="20">
        <f t="shared" si="25"/>
        <v>38880.239999999998</v>
      </c>
      <c r="D72" s="14">
        <f t="shared" si="27"/>
        <v>194.40119999999999</v>
      </c>
      <c r="E72" s="15">
        <f t="shared" si="28"/>
        <v>3888.0239999999999</v>
      </c>
      <c r="F72" s="31">
        <v>335.2</v>
      </c>
      <c r="G72" s="15">
        <f t="shared" si="29"/>
        <v>12412.053759999999</v>
      </c>
      <c r="H72" s="15">
        <f t="shared" si="30"/>
        <v>46327.472255999994</v>
      </c>
      <c r="I72" s="22">
        <v>0.65</v>
      </c>
      <c r="J72" s="15">
        <f t="shared" si="31"/>
        <v>16214.615289599997</v>
      </c>
      <c r="K72" s="15">
        <f t="shared" si="32"/>
        <v>845.64522000000011</v>
      </c>
      <c r="L72" s="15">
        <f t="shared" ca="1" si="33"/>
        <v>2047.2312611519997</v>
      </c>
      <c r="M72" s="15">
        <f t="shared" ca="1" si="34"/>
        <v>15013.029248447998</v>
      </c>
      <c r="O72" s="16">
        <f t="shared" si="35"/>
        <v>12.511199999999999</v>
      </c>
      <c r="P72" s="16">
        <f t="shared" ca="1" si="36"/>
        <v>4.0544195999999992</v>
      </c>
      <c r="Q72" s="19">
        <f t="shared" ca="1" si="26"/>
        <v>0.12</v>
      </c>
    </row>
    <row r="73" spans="1:17" x14ac:dyDescent="0.2">
      <c r="A73">
        <v>1965</v>
      </c>
      <c r="B73" s="33">
        <f t="shared" si="13"/>
        <v>3706.4</v>
      </c>
      <c r="C73" s="20">
        <f t="shared" si="25"/>
        <v>38917.200000000004</v>
      </c>
      <c r="D73" s="14">
        <f t="shared" si="27"/>
        <v>194.58600000000001</v>
      </c>
      <c r="E73" s="15">
        <f t="shared" si="28"/>
        <v>3891.7200000000007</v>
      </c>
      <c r="F73" s="31">
        <v>187.9</v>
      </c>
      <c r="G73" s="15">
        <f t="shared" si="29"/>
        <v>6964.3256000000001</v>
      </c>
      <c r="H73" s="15">
        <f t="shared" si="30"/>
        <v>43095.795360000004</v>
      </c>
      <c r="I73" s="22">
        <v>0.65</v>
      </c>
      <c r="J73" s="15">
        <f t="shared" si="31"/>
        <v>15083.528376</v>
      </c>
      <c r="K73" s="15">
        <f t="shared" si="32"/>
        <v>846.44910000000016</v>
      </c>
      <c r="L73" s="15">
        <f t="shared" ca="1" si="33"/>
        <v>1804.8935830608375</v>
      </c>
      <c r="M73" s="15">
        <f t="shared" ca="1" si="34"/>
        <v>14125.083892939163</v>
      </c>
      <c r="O73" s="16">
        <f t="shared" si="35"/>
        <v>11.627400000000002</v>
      </c>
      <c r="P73" s="16">
        <f t="shared" ca="1" si="36"/>
        <v>3.8109982443716715</v>
      </c>
      <c r="Q73" s="19">
        <f t="shared" ca="1" si="26"/>
        <v>0.1133017033941246</v>
      </c>
    </row>
    <row r="74" spans="1:17" x14ac:dyDescent="0.2">
      <c r="A74">
        <v>1966</v>
      </c>
      <c r="B74" s="33">
        <f t="shared" si="13"/>
        <v>3709.92</v>
      </c>
      <c r="C74" s="20">
        <f t="shared" si="25"/>
        <v>38954.160000000003</v>
      </c>
      <c r="D74" s="14">
        <f t="shared" si="27"/>
        <v>194.77080000000001</v>
      </c>
      <c r="E74" s="15">
        <f t="shared" si="28"/>
        <v>3895.4160000000006</v>
      </c>
      <c r="F74" s="31">
        <v>225</v>
      </c>
      <c r="G74" s="15">
        <f t="shared" si="29"/>
        <v>8347.32</v>
      </c>
      <c r="H74" s="15">
        <f t="shared" si="30"/>
        <v>43962.552000000003</v>
      </c>
      <c r="I74" s="22">
        <v>0.65</v>
      </c>
      <c r="J74" s="15">
        <f t="shared" si="31"/>
        <v>15386.8932</v>
      </c>
      <c r="K74" s="15">
        <f t="shared" si="32"/>
        <v>847.25298000000021</v>
      </c>
      <c r="L74" s="15">
        <f t="shared" ca="1" si="33"/>
        <v>1983.7970475225122</v>
      </c>
      <c r="M74" s="15">
        <f t="shared" ca="1" si="34"/>
        <v>14250.349132477488</v>
      </c>
      <c r="O74" s="16">
        <f t="shared" si="35"/>
        <v>11.850000000000001</v>
      </c>
      <c r="P74" s="16">
        <f t="shared" ca="1" si="36"/>
        <v>3.8411472841671754</v>
      </c>
      <c r="Q74" s="19">
        <f t="shared" ca="1" si="26"/>
        <v>0.12219903809702619</v>
      </c>
    </row>
    <row r="75" spans="1:17" x14ac:dyDescent="0.2">
      <c r="A75">
        <v>1967</v>
      </c>
      <c r="B75" s="33">
        <f t="shared" si="13"/>
        <v>3713.44</v>
      </c>
      <c r="C75" s="20">
        <f t="shared" si="25"/>
        <v>38991.120000000003</v>
      </c>
      <c r="D75" s="14">
        <f t="shared" si="27"/>
        <v>194.9556</v>
      </c>
      <c r="E75" s="15">
        <f t="shared" si="28"/>
        <v>3899.1120000000005</v>
      </c>
      <c r="F75" s="31">
        <v>137.30000000000001</v>
      </c>
      <c r="G75" s="15">
        <f t="shared" si="29"/>
        <v>5098.5531200000005</v>
      </c>
      <c r="H75" s="15">
        <f t="shared" si="30"/>
        <v>42050.251872000001</v>
      </c>
      <c r="I75" s="22">
        <v>0.65</v>
      </c>
      <c r="J75" s="15">
        <f t="shared" si="31"/>
        <v>14717.588155199999</v>
      </c>
      <c r="K75" s="15">
        <f t="shared" si="32"/>
        <v>848.05686000000014</v>
      </c>
      <c r="L75" s="15">
        <f t="shared" ca="1" si="33"/>
        <v>2044.8605016017264</v>
      </c>
      <c r="M75" s="15">
        <f t="shared" ca="1" si="34"/>
        <v>13520.784513598273</v>
      </c>
      <c r="O75" s="16">
        <f t="shared" si="35"/>
        <v>11.3238</v>
      </c>
      <c r="P75" s="16">
        <f t="shared" ca="1" si="36"/>
        <v>3.6410402520569267</v>
      </c>
      <c r="Q75" s="19">
        <f t="shared" ca="1" si="26"/>
        <v>0.1313701102398841</v>
      </c>
    </row>
    <row r="76" spans="1:17" x14ac:dyDescent="0.2">
      <c r="A76">
        <v>1968</v>
      </c>
      <c r="B76" s="33">
        <f t="shared" si="13"/>
        <v>3716.96</v>
      </c>
      <c r="C76" s="20">
        <f t="shared" si="25"/>
        <v>39028.080000000002</v>
      </c>
      <c r="D76" s="14">
        <f t="shared" si="27"/>
        <v>195.1404</v>
      </c>
      <c r="E76" s="15">
        <f t="shared" si="28"/>
        <v>3902.8080000000004</v>
      </c>
      <c r="F76" s="31">
        <v>269</v>
      </c>
      <c r="G76" s="15">
        <f t="shared" si="29"/>
        <v>9998.6224000000002</v>
      </c>
      <c r="H76" s="15">
        <f t="shared" si="30"/>
        <v>45027.25344</v>
      </c>
      <c r="I76" s="22">
        <v>0.65</v>
      </c>
      <c r="J76" s="15">
        <f t="shared" si="31"/>
        <v>15759.538703999999</v>
      </c>
      <c r="K76" s="15">
        <f t="shared" si="32"/>
        <v>848.86074000000008</v>
      </c>
      <c r="L76" s="15">
        <f t="shared" ca="1" si="33"/>
        <v>1993.0079332799999</v>
      </c>
      <c r="M76" s="15">
        <f t="shared" ca="1" si="34"/>
        <v>14615.391510719999</v>
      </c>
      <c r="O76" s="16">
        <f t="shared" si="35"/>
        <v>12.114000000000001</v>
      </c>
      <c r="P76" s="16">
        <f t="shared" ca="1" si="36"/>
        <v>3.9320819999999999</v>
      </c>
      <c r="Q76" s="19">
        <f t="shared" ca="1" si="26"/>
        <v>0.12</v>
      </c>
    </row>
    <row r="77" spans="1:17" x14ac:dyDescent="0.2">
      <c r="A77">
        <v>1969</v>
      </c>
      <c r="B77" s="33">
        <f t="shared" si="13"/>
        <v>3720.48</v>
      </c>
      <c r="C77" s="20">
        <f t="shared" si="25"/>
        <v>39065.040000000001</v>
      </c>
      <c r="D77" s="14">
        <f t="shared" si="27"/>
        <v>195.3252</v>
      </c>
      <c r="E77" s="15">
        <f t="shared" si="28"/>
        <v>3906.5040000000004</v>
      </c>
      <c r="F77" s="31">
        <v>293.5</v>
      </c>
      <c r="G77" s="15">
        <f t="shared" si="29"/>
        <v>10919.608800000002</v>
      </c>
      <c r="H77" s="15">
        <f t="shared" si="30"/>
        <v>45616.80528</v>
      </c>
      <c r="I77" s="22">
        <v>0.65</v>
      </c>
      <c r="J77" s="15">
        <f t="shared" si="31"/>
        <v>15965.881847999999</v>
      </c>
      <c r="K77" s="15">
        <f t="shared" si="32"/>
        <v>849.66462000000013</v>
      </c>
      <c r="L77" s="15">
        <f t="shared" ca="1" si="33"/>
        <v>2026.9793696352056</v>
      </c>
      <c r="M77" s="15">
        <f t="shared" ca="1" si="34"/>
        <v>14788.567098364794</v>
      </c>
      <c r="O77" s="16">
        <f t="shared" si="35"/>
        <v>12.260999999999999</v>
      </c>
      <c r="P77" s="16">
        <f t="shared" ca="1" si="36"/>
        <v>3.9749083715985019</v>
      </c>
      <c r="Q77" s="19">
        <f t="shared" ca="1" si="26"/>
        <v>0.12054198616099387</v>
      </c>
    </row>
    <row r="78" spans="1:17" x14ac:dyDescent="0.2">
      <c r="A78">
        <v>1970</v>
      </c>
      <c r="B78">
        <v>3724</v>
      </c>
      <c r="C78" s="20">
        <f t="shared" si="25"/>
        <v>39102</v>
      </c>
      <c r="D78" s="14">
        <v>0</v>
      </c>
      <c r="E78" s="14">
        <v>0</v>
      </c>
      <c r="F78" s="31">
        <v>237.8</v>
      </c>
      <c r="G78" s="15">
        <f t="shared" si="29"/>
        <v>8855.6720000000005</v>
      </c>
      <c r="H78" s="15">
        <f t="shared" si="30"/>
        <v>44415.403200000001</v>
      </c>
      <c r="I78" s="22">
        <v>0.65</v>
      </c>
      <c r="J78" s="15">
        <f t="shared" si="31"/>
        <v>15545.391119999998</v>
      </c>
      <c r="K78" s="15">
        <f t="shared" si="32"/>
        <v>0</v>
      </c>
      <c r="L78" s="15">
        <f t="shared" ca="1" si="33"/>
        <v>1764.8897510348256</v>
      </c>
      <c r="M78" s="15">
        <f t="shared" ca="1" si="34"/>
        <v>13780.501368965173</v>
      </c>
      <c r="O78" s="16">
        <f t="shared" si="35"/>
        <v>11.9268</v>
      </c>
      <c r="P78" s="16">
        <f t="shared" ca="1" si="36"/>
        <v>3.7004568659949446</v>
      </c>
      <c r="Q78" s="19">
        <f t="shared" ca="1" si="26"/>
        <v>0.11353138286525311</v>
      </c>
    </row>
    <row r="79" spans="1:17" x14ac:dyDescent="0.2">
      <c r="A79">
        <v>1971</v>
      </c>
      <c r="B79" s="20">
        <f>B$78+((B$103-B$78)/(A$103-A$78)*(A79-A$78))</f>
        <v>3761</v>
      </c>
      <c r="C79" s="25">
        <f>B79*9.5</f>
        <v>35729.5</v>
      </c>
      <c r="D79" s="14">
        <v>0</v>
      </c>
      <c r="E79" s="14">
        <v>0</v>
      </c>
      <c r="F79" s="31">
        <v>204.6</v>
      </c>
      <c r="G79" s="15">
        <f t="shared" si="29"/>
        <v>7695.0059999999994</v>
      </c>
      <c r="H79" s="15">
        <f t="shared" si="30"/>
        <v>40346.503599999996</v>
      </c>
      <c r="I79" s="22">
        <v>0.65</v>
      </c>
      <c r="J79" s="15">
        <f t="shared" si="31"/>
        <v>14121.276259999999</v>
      </c>
      <c r="K79" s="15">
        <f t="shared" si="32"/>
        <v>0</v>
      </c>
      <c r="L79" s="15">
        <f t="shared" ca="1" si="33"/>
        <v>1829.7298564081027</v>
      </c>
      <c r="M79" s="15">
        <f t="shared" ca="1" si="34"/>
        <v>12291.546403591896</v>
      </c>
      <c r="O79" s="16">
        <f t="shared" si="35"/>
        <v>10.727599999999999</v>
      </c>
      <c r="P79" s="16">
        <f t="shared" ca="1" si="36"/>
        <v>3.2681591075756171</v>
      </c>
      <c r="Q79" s="19">
        <f t="shared" ca="1" si="26"/>
        <v>0.12957255581713992</v>
      </c>
    </row>
    <row r="80" spans="1:17" x14ac:dyDescent="0.2">
      <c r="A80">
        <v>1972</v>
      </c>
      <c r="B80" s="20">
        <f t="shared" ref="B80:B102" si="37">B$78+((B$103-B$78)/(A$103-A$78)*(A80-A$78))</f>
        <v>3798</v>
      </c>
      <c r="C80" s="25">
        <f t="shared" ref="C80:C99" si="38">B80*9.5</f>
        <v>36081</v>
      </c>
      <c r="D80" s="14">
        <v>0</v>
      </c>
      <c r="E80" s="14">
        <v>0</v>
      </c>
      <c r="F80" s="31">
        <v>161</v>
      </c>
      <c r="G80" s="15">
        <f t="shared" si="29"/>
        <v>6114.78</v>
      </c>
      <c r="H80" s="15">
        <f t="shared" si="30"/>
        <v>39749.868000000002</v>
      </c>
      <c r="I80" s="22">
        <v>0.65</v>
      </c>
      <c r="J80" s="15">
        <f t="shared" si="31"/>
        <v>13912.453799999999</v>
      </c>
      <c r="K80" s="15">
        <f t="shared" si="32"/>
        <v>0</v>
      </c>
      <c r="L80" s="15">
        <f t="shared" ca="1" si="33"/>
        <v>1669.4944559999999</v>
      </c>
      <c r="M80" s="15">
        <f t="shared" ca="1" si="34"/>
        <v>12242.959343999999</v>
      </c>
      <c r="O80" s="16">
        <f t="shared" si="35"/>
        <v>10.466000000000001</v>
      </c>
      <c r="P80" s="16">
        <f t="shared" ca="1" si="36"/>
        <v>3.2235279999999999</v>
      </c>
      <c r="Q80" s="19">
        <f t="shared" ca="1" si="26"/>
        <v>0.12</v>
      </c>
    </row>
    <row r="81" spans="1:17" x14ac:dyDescent="0.2">
      <c r="A81">
        <v>1973</v>
      </c>
      <c r="B81" s="20">
        <f t="shared" si="37"/>
        <v>3835</v>
      </c>
      <c r="C81" s="25">
        <f t="shared" si="38"/>
        <v>36432.5</v>
      </c>
      <c r="D81" s="14">
        <v>0</v>
      </c>
      <c r="E81" s="14">
        <v>0</v>
      </c>
      <c r="F81" s="31">
        <v>511.5</v>
      </c>
      <c r="G81" s="15">
        <f t="shared" si="29"/>
        <v>19616.025000000001</v>
      </c>
      <c r="H81" s="15">
        <f t="shared" si="30"/>
        <v>48202.114999999998</v>
      </c>
      <c r="I81" s="22">
        <v>0.65</v>
      </c>
      <c r="J81" s="15">
        <f t="shared" si="31"/>
        <v>16870.740249999999</v>
      </c>
      <c r="K81" s="15">
        <f t="shared" si="32"/>
        <v>0</v>
      </c>
      <c r="L81" s="15">
        <f t="shared" ca="1" si="33"/>
        <v>2024.4888299999998</v>
      </c>
      <c r="M81" s="15">
        <f t="shared" ca="1" si="34"/>
        <v>14846.251419999999</v>
      </c>
      <c r="O81" s="16">
        <f t="shared" si="35"/>
        <v>12.568999999999999</v>
      </c>
      <c r="P81" s="16">
        <f t="shared" ca="1" si="36"/>
        <v>3.8712519999999997</v>
      </c>
      <c r="Q81" s="19">
        <f t="shared" ca="1" si="26"/>
        <v>0.12</v>
      </c>
    </row>
    <row r="82" spans="1:17" x14ac:dyDescent="0.2">
      <c r="A82">
        <v>1974</v>
      </c>
      <c r="B82" s="20">
        <f t="shared" si="37"/>
        <v>3872</v>
      </c>
      <c r="C82" s="25">
        <f t="shared" si="38"/>
        <v>36784</v>
      </c>
      <c r="D82" s="14">
        <v>0</v>
      </c>
      <c r="E82" s="14">
        <v>0</v>
      </c>
      <c r="F82" s="31">
        <v>542.5</v>
      </c>
      <c r="G82" s="15">
        <f t="shared" si="29"/>
        <v>21005.599999999999</v>
      </c>
      <c r="H82" s="15">
        <f t="shared" si="30"/>
        <v>49387.360000000001</v>
      </c>
      <c r="I82" s="22">
        <v>0.65</v>
      </c>
      <c r="J82" s="15">
        <f t="shared" si="31"/>
        <v>17285.575999999997</v>
      </c>
      <c r="K82" s="15">
        <f t="shared" si="32"/>
        <v>0</v>
      </c>
      <c r="L82" s="15">
        <f t="shared" ca="1" si="33"/>
        <v>2162.4193902114298</v>
      </c>
      <c r="M82" s="15">
        <f t="shared" ca="1" si="34"/>
        <v>15123.156609788568</v>
      </c>
      <c r="O82" s="16">
        <f t="shared" si="35"/>
        <v>12.755000000000001</v>
      </c>
      <c r="P82" s="16">
        <f t="shared" ca="1" si="36"/>
        <v>3.9057739178172954</v>
      </c>
      <c r="Q82" s="19">
        <f t="shared" ca="1" si="26"/>
        <v>0.12509964320607136</v>
      </c>
    </row>
    <row r="83" spans="1:17" x14ac:dyDescent="0.2">
      <c r="A83">
        <v>1975</v>
      </c>
      <c r="B83" s="20">
        <f t="shared" si="37"/>
        <v>3909</v>
      </c>
      <c r="C83" s="25">
        <f t="shared" si="38"/>
        <v>37135.5</v>
      </c>
      <c r="D83" s="14">
        <v>0</v>
      </c>
      <c r="E83" s="14">
        <v>0</v>
      </c>
      <c r="F83" s="31">
        <v>273.10000000000002</v>
      </c>
      <c r="G83" s="15">
        <f t="shared" si="29"/>
        <v>10675.479000000001</v>
      </c>
      <c r="H83" s="15">
        <f t="shared" si="30"/>
        <v>43540.787400000001</v>
      </c>
      <c r="I83" s="22">
        <v>0.65</v>
      </c>
      <c r="J83" s="15">
        <f t="shared" si="31"/>
        <v>15239.275589999999</v>
      </c>
      <c r="K83" s="15">
        <f t="shared" si="32"/>
        <v>0</v>
      </c>
      <c r="L83" s="15">
        <f t="shared" ca="1" si="33"/>
        <v>1828.7130707999997</v>
      </c>
      <c r="M83" s="15">
        <f t="shared" ca="1" si="34"/>
        <v>13410.562519199999</v>
      </c>
      <c r="O83" s="16">
        <f t="shared" si="35"/>
        <v>11.1386</v>
      </c>
      <c r="P83" s="16">
        <f t="shared" ca="1" si="36"/>
        <v>3.4306887999999995</v>
      </c>
      <c r="Q83" s="19">
        <f t="shared" ca="1" si="26"/>
        <v>0.12</v>
      </c>
    </row>
    <row r="84" spans="1:17" x14ac:dyDescent="0.2">
      <c r="A84">
        <v>1976</v>
      </c>
      <c r="B84" s="20">
        <f t="shared" si="37"/>
        <v>3946</v>
      </c>
      <c r="C84" s="25">
        <f t="shared" si="38"/>
        <v>37487</v>
      </c>
      <c r="D84" s="14">
        <v>0</v>
      </c>
      <c r="E84" s="14">
        <v>0</v>
      </c>
      <c r="F84" s="31">
        <v>241.9</v>
      </c>
      <c r="G84" s="15">
        <f t="shared" si="29"/>
        <v>9545.3739999999998</v>
      </c>
      <c r="H84" s="15">
        <f t="shared" si="30"/>
        <v>43214.224399999999</v>
      </c>
      <c r="I84" s="22">
        <v>0.65</v>
      </c>
      <c r="J84" s="15">
        <f t="shared" si="31"/>
        <v>15124.978539999998</v>
      </c>
      <c r="K84" s="15">
        <f t="shared" si="32"/>
        <v>0</v>
      </c>
      <c r="L84" s="15">
        <f t="shared" ca="1" si="33"/>
        <v>1814.9974247999996</v>
      </c>
      <c r="M84" s="15">
        <f t="shared" ca="1" si="34"/>
        <v>13309.981115199998</v>
      </c>
      <c r="O84" s="16">
        <f t="shared" si="35"/>
        <v>10.9514</v>
      </c>
      <c r="P84" s="16">
        <f t="shared" ca="1" si="36"/>
        <v>3.3730311999999998</v>
      </c>
      <c r="Q84" s="19">
        <f t="shared" ca="1" si="26"/>
        <v>0.12</v>
      </c>
    </row>
    <row r="85" spans="1:17" x14ac:dyDescent="0.2">
      <c r="A85">
        <v>1977</v>
      </c>
      <c r="B85" s="20">
        <f t="shared" si="37"/>
        <v>3983</v>
      </c>
      <c r="C85" s="25">
        <f t="shared" si="38"/>
        <v>37838.5</v>
      </c>
      <c r="D85" s="14">
        <v>0</v>
      </c>
      <c r="E85" s="14">
        <v>0</v>
      </c>
      <c r="F85" s="31">
        <v>147.4</v>
      </c>
      <c r="G85" s="15">
        <f t="shared" si="29"/>
        <v>5870.9420000000009</v>
      </c>
      <c r="H85" s="15">
        <f t="shared" si="30"/>
        <v>41361.065199999997</v>
      </c>
      <c r="I85" s="22">
        <v>0.65</v>
      </c>
      <c r="J85" s="15">
        <f t="shared" si="31"/>
        <v>14476.372819999999</v>
      </c>
      <c r="K85" s="15">
        <f t="shared" si="32"/>
        <v>0</v>
      </c>
      <c r="L85" s="15">
        <f t="shared" ca="1" si="33"/>
        <v>1827.0107673028242</v>
      </c>
      <c r="M85" s="15">
        <f t="shared" ca="1" si="34"/>
        <v>12649.362052697175</v>
      </c>
      <c r="O85" s="16">
        <f t="shared" si="35"/>
        <v>10.384399999999999</v>
      </c>
      <c r="P85" s="16">
        <f t="shared" ca="1" si="36"/>
        <v>3.1758378239259795</v>
      </c>
      <c r="Q85" s="19">
        <f t="shared" ca="1" si="26"/>
        <v>0.12620639092540478</v>
      </c>
    </row>
    <row r="86" spans="1:17" x14ac:dyDescent="0.2">
      <c r="A86">
        <v>1978</v>
      </c>
      <c r="B86" s="20">
        <f t="shared" si="37"/>
        <v>4020</v>
      </c>
      <c r="C86" s="25">
        <f t="shared" si="38"/>
        <v>38190</v>
      </c>
      <c r="D86" s="14">
        <v>0</v>
      </c>
      <c r="E86" s="14">
        <v>0</v>
      </c>
      <c r="F86" s="31">
        <v>239</v>
      </c>
      <c r="G86" s="15">
        <f t="shared" si="29"/>
        <v>9607.7999999999993</v>
      </c>
      <c r="H86" s="15">
        <f t="shared" si="30"/>
        <v>43954.68</v>
      </c>
      <c r="I86" s="22">
        <v>0.65</v>
      </c>
      <c r="J86" s="15">
        <f t="shared" si="31"/>
        <v>15384.137999999999</v>
      </c>
      <c r="K86" s="15">
        <f t="shared" si="32"/>
        <v>0</v>
      </c>
      <c r="L86" s="15">
        <f t="shared" ca="1" si="33"/>
        <v>1862.8938501462769</v>
      </c>
      <c r="M86" s="15">
        <f t="shared" ca="1" si="34"/>
        <v>13521.244149853723</v>
      </c>
      <c r="O86" s="16">
        <f t="shared" si="35"/>
        <v>10.933999999999999</v>
      </c>
      <c r="P86" s="16">
        <f t="shared" ca="1" si="36"/>
        <v>3.3634935696153541</v>
      </c>
      <c r="Q86" s="19">
        <f t="shared" ca="1" si="26"/>
        <v>0.12109185773985368</v>
      </c>
    </row>
    <row r="87" spans="1:17" x14ac:dyDescent="0.2">
      <c r="A87">
        <v>1979</v>
      </c>
      <c r="B87" s="20">
        <f t="shared" si="37"/>
        <v>4057</v>
      </c>
      <c r="C87" s="25">
        <f t="shared" si="38"/>
        <v>38541.5</v>
      </c>
      <c r="D87" s="14">
        <v>0</v>
      </c>
      <c r="E87" s="14">
        <v>0</v>
      </c>
      <c r="F87" s="31">
        <v>387.9</v>
      </c>
      <c r="G87" s="15">
        <f t="shared" si="29"/>
        <v>15737.102999999997</v>
      </c>
      <c r="H87" s="15">
        <f t="shared" si="30"/>
        <v>47983.7618</v>
      </c>
      <c r="I87" s="22">
        <v>0.65</v>
      </c>
      <c r="J87" s="15">
        <f t="shared" si="31"/>
        <v>16794.316629999998</v>
      </c>
      <c r="K87" s="15">
        <f t="shared" si="32"/>
        <v>0</v>
      </c>
      <c r="L87" s="15">
        <f t="shared" ca="1" si="33"/>
        <v>1902.6071899265653</v>
      </c>
      <c r="M87" s="15">
        <f t="shared" ca="1" si="34"/>
        <v>14891.709440073431</v>
      </c>
      <c r="O87" s="16">
        <f t="shared" si="35"/>
        <v>11.827400000000001</v>
      </c>
      <c r="P87" s="16">
        <f t="shared" ca="1" si="36"/>
        <v>3.6706210106170647</v>
      </c>
      <c r="Q87" s="19">
        <f t="shared" ca="1" si="26"/>
        <v>0.11328875308495155</v>
      </c>
    </row>
    <row r="88" spans="1:17" x14ac:dyDescent="0.2">
      <c r="A88">
        <v>1980</v>
      </c>
      <c r="B88" s="20">
        <f t="shared" si="37"/>
        <v>4094</v>
      </c>
      <c r="C88" s="25">
        <f t="shared" si="38"/>
        <v>38893</v>
      </c>
      <c r="D88" s="14">
        <v>0</v>
      </c>
      <c r="E88" s="14">
        <v>0</v>
      </c>
      <c r="F88" s="31">
        <v>246.2</v>
      </c>
      <c r="G88" s="15">
        <f t="shared" si="29"/>
        <v>10079.428</v>
      </c>
      <c r="H88" s="15">
        <f t="shared" si="30"/>
        <v>44940.656799999997</v>
      </c>
      <c r="I88" s="22">
        <v>0.65</v>
      </c>
      <c r="J88" s="15">
        <f t="shared" si="31"/>
        <v>15729.229879999997</v>
      </c>
      <c r="K88" s="15">
        <f t="shared" si="32"/>
        <v>0</v>
      </c>
      <c r="L88" s="15">
        <f t="shared" ca="1" si="33"/>
        <v>1870.405266542331</v>
      </c>
      <c r="M88" s="15">
        <f t="shared" ca="1" si="34"/>
        <v>13858.824613457666</v>
      </c>
      <c r="O88" s="16">
        <f t="shared" si="35"/>
        <v>10.9772</v>
      </c>
      <c r="P88" s="16">
        <f t="shared" ca="1" si="36"/>
        <v>3.3851550106149646</v>
      </c>
      <c r="Q88" s="19">
        <f t="shared" ca="1" si="26"/>
        <v>0.11891270461502922</v>
      </c>
    </row>
    <row r="89" spans="1:17" x14ac:dyDescent="0.2">
      <c r="A89">
        <v>1981</v>
      </c>
      <c r="B89" s="20">
        <f t="shared" si="37"/>
        <v>4131</v>
      </c>
      <c r="C89" s="25">
        <f t="shared" si="38"/>
        <v>39244.5</v>
      </c>
      <c r="D89" s="14">
        <v>0</v>
      </c>
      <c r="E89" s="14">
        <v>0</v>
      </c>
      <c r="F89" s="31">
        <v>262.8</v>
      </c>
      <c r="G89" s="15">
        <f t="shared" si="29"/>
        <v>10856.268</v>
      </c>
      <c r="H89" s="15">
        <f t="shared" si="30"/>
        <v>45758.260800000004</v>
      </c>
      <c r="I89" s="22">
        <v>0.65</v>
      </c>
      <c r="J89" s="15">
        <f t="shared" si="31"/>
        <v>16015.39128</v>
      </c>
      <c r="K89" s="15">
        <f t="shared" si="32"/>
        <v>0</v>
      </c>
      <c r="L89" s="15">
        <f t="shared" ca="1" si="33"/>
        <v>1970.2552602049418</v>
      </c>
      <c r="M89" s="15">
        <f t="shared" ca="1" si="34"/>
        <v>14045.136019795058</v>
      </c>
      <c r="O89" s="16">
        <f t="shared" si="35"/>
        <v>11.0768</v>
      </c>
      <c r="P89" s="16">
        <f t="shared" ca="1" si="36"/>
        <v>3.399936097747533</v>
      </c>
      <c r="Q89" s="19">
        <f t="shared" ca="1" si="26"/>
        <v>0.12302261154651863</v>
      </c>
    </row>
    <row r="90" spans="1:17" x14ac:dyDescent="0.2">
      <c r="A90">
        <v>1982</v>
      </c>
      <c r="B90" s="20">
        <f t="shared" si="37"/>
        <v>4168</v>
      </c>
      <c r="C90" s="25">
        <f t="shared" si="38"/>
        <v>39596</v>
      </c>
      <c r="D90" s="14">
        <v>0</v>
      </c>
      <c r="E90" s="14">
        <v>0</v>
      </c>
      <c r="F90" s="31">
        <v>98.3</v>
      </c>
      <c r="G90" s="15">
        <f t="shared" si="29"/>
        <v>4097.1439999999993</v>
      </c>
      <c r="H90" s="15">
        <f t="shared" si="30"/>
        <v>42054.286399999997</v>
      </c>
      <c r="I90" s="22">
        <v>0.65</v>
      </c>
      <c r="J90" s="15">
        <f t="shared" si="31"/>
        <v>14719.000239999998</v>
      </c>
      <c r="K90" s="15">
        <f t="shared" si="32"/>
        <v>0</v>
      </c>
      <c r="L90" s="15">
        <f t="shared" ca="1" si="33"/>
        <v>1766.2800287999996</v>
      </c>
      <c r="M90" s="15">
        <f t="shared" ca="1" si="34"/>
        <v>12952.720211199998</v>
      </c>
      <c r="O90" s="16">
        <f t="shared" si="35"/>
        <v>10.089799999999999</v>
      </c>
      <c r="P90" s="16">
        <f t="shared" ca="1" si="36"/>
        <v>3.1076583999999996</v>
      </c>
      <c r="Q90" s="19">
        <f t="shared" ca="1" si="26"/>
        <v>0.12</v>
      </c>
    </row>
    <row r="91" spans="1:17" x14ac:dyDescent="0.2">
      <c r="A91">
        <v>1983</v>
      </c>
      <c r="B91" s="20">
        <f t="shared" si="37"/>
        <v>4205</v>
      </c>
      <c r="C91" s="25">
        <f t="shared" si="38"/>
        <v>39947.5</v>
      </c>
      <c r="D91" s="14">
        <v>0</v>
      </c>
      <c r="E91" s="14">
        <v>0</v>
      </c>
      <c r="F91" s="31">
        <v>268.5</v>
      </c>
      <c r="G91" s="15">
        <f t="shared" si="29"/>
        <v>11290.424999999999</v>
      </c>
      <c r="H91" s="15">
        <f t="shared" si="30"/>
        <v>46721.754999999997</v>
      </c>
      <c r="I91" s="22">
        <v>0.65</v>
      </c>
      <c r="J91" s="15">
        <f t="shared" si="31"/>
        <v>16352.614249999999</v>
      </c>
      <c r="K91" s="15">
        <f t="shared" si="32"/>
        <v>0</v>
      </c>
      <c r="L91" s="15">
        <f t="shared" ca="1" si="33"/>
        <v>1962.3137099999997</v>
      </c>
      <c r="M91" s="15">
        <f t="shared" ca="1" si="34"/>
        <v>14390.300539999998</v>
      </c>
      <c r="O91" s="16">
        <f t="shared" si="35"/>
        <v>11.110999999999999</v>
      </c>
      <c r="P91" s="16">
        <f t="shared" ca="1" si="36"/>
        <v>3.4221879999999998</v>
      </c>
      <c r="Q91" s="19">
        <f t="shared" ca="1" si="26"/>
        <v>0.12</v>
      </c>
    </row>
    <row r="92" spans="1:17" x14ac:dyDescent="0.2">
      <c r="A92">
        <v>1984</v>
      </c>
      <c r="B92" s="20">
        <f t="shared" si="37"/>
        <v>4242</v>
      </c>
      <c r="C92" s="25">
        <f t="shared" si="38"/>
        <v>40299</v>
      </c>
      <c r="D92" s="14">
        <v>0</v>
      </c>
      <c r="E92" s="14">
        <v>0</v>
      </c>
      <c r="F92" s="31">
        <v>229.1</v>
      </c>
      <c r="G92" s="15">
        <f t="shared" si="29"/>
        <v>9718.4219999999987</v>
      </c>
      <c r="H92" s="15">
        <f t="shared" si="30"/>
        <v>46130.053200000002</v>
      </c>
      <c r="I92" s="22">
        <v>0.65</v>
      </c>
      <c r="J92" s="15">
        <f t="shared" si="31"/>
        <v>16145.518619999999</v>
      </c>
      <c r="K92" s="15">
        <f t="shared" si="32"/>
        <v>0</v>
      </c>
      <c r="L92" s="15">
        <f t="shared" ca="1" si="33"/>
        <v>2103.6486262316484</v>
      </c>
      <c r="M92" s="15">
        <f t="shared" ca="1" si="34"/>
        <v>14041.86999376835</v>
      </c>
      <c r="O92" s="16">
        <f t="shared" si="35"/>
        <v>10.874600000000001</v>
      </c>
      <c r="P92" s="16">
        <f t="shared" ca="1" si="36"/>
        <v>3.3102003757115397</v>
      </c>
      <c r="Q92" s="19">
        <f t="shared" ca="1" si="26"/>
        <v>0.13029303522190905</v>
      </c>
    </row>
    <row r="93" spans="1:17" x14ac:dyDescent="0.2">
      <c r="A93">
        <v>1985</v>
      </c>
      <c r="B93" s="20">
        <f t="shared" si="37"/>
        <v>4279</v>
      </c>
      <c r="C93" s="25">
        <f t="shared" si="38"/>
        <v>40650.5</v>
      </c>
      <c r="D93" s="14">
        <v>0</v>
      </c>
      <c r="E93" s="14">
        <v>0</v>
      </c>
      <c r="F93" s="31">
        <v>237</v>
      </c>
      <c r="G93" s="15">
        <f t="shared" si="29"/>
        <v>10141.23</v>
      </c>
      <c r="H93" s="15">
        <f t="shared" si="30"/>
        <v>46735.237999999998</v>
      </c>
      <c r="I93" s="22">
        <v>0.65</v>
      </c>
      <c r="J93" s="15">
        <f t="shared" si="31"/>
        <v>16357.333299999998</v>
      </c>
      <c r="K93" s="15">
        <f t="shared" si="32"/>
        <v>0</v>
      </c>
      <c r="L93" s="15">
        <f t="shared" ca="1" si="33"/>
        <v>1797.1947602490498</v>
      </c>
      <c r="M93" s="15">
        <f t="shared" ca="1" si="34"/>
        <v>14560.138539750949</v>
      </c>
      <c r="O93" s="16">
        <f t="shared" si="35"/>
        <v>10.921999999999999</v>
      </c>
      <c r="P93" s="16">
        <f t="shared" ca="1" si="36"/>
        <v>3.4026965505377307</v>
      </c>
      <c r="Q93" s="19">
        <f t="shared" ca="1" si="26"/>
        <v>0.10987088954463317</v>
      </c>
    </row>
    <row r="94" spans="1:17" x14ac:dyDescent="0.2">
      <c r="A94">
        <v>1986</v>
      </c>
      <c r="B94" s="20">
        <f t="shared" si="37"/>
        <v>4316</v>
      </c>
      <c r="C94" s="25">
        <f t="shared" si="38"/>
        <v>41002</v>
      </c>
      <c r="D94" s="14">
        <v>0</v>
      </c>
      <c r="E94" s="14">
        <v>0</v>
      </c>
      <c r="F94" s="31">
        <v>280.89999999999998</v>
      </c>
      <c r="G94" s="15">
        <f t="shared" si="29"/>
        <v>12123.643999999998</v>
      </c>
      <c r="H94" s="15">
        <f t="shared" si="30"/>
        <v>48276.186399999999</v>
      </c>
      <c r="I94" s="22">
        <v>0.65</v>
      </c>
      <c r="J94" s="15">
        <f t="shared" si="31"/>
        <v>16896.665239999998</v>
      </c>
      <c r="K94" s="15">
        <f t="shared" si="32"/>
        <v>0</v>
      </c>
      <c r="L94" s="15">
        <f t="shared" ca="1" si="33"/>
        <v>2027.5998287999998</v>
      </c>
      <c r="M94" s="15">
        <f t="shared" ca="1" si="34"/>
        <v>14869.065411199999</v>
      </c>
      <c r="O94" s="16">
        <f t="shared" si="35"/>
        <v>11.1854</v>
      </c>
      <c r="P94" s="16">
        <f t="shared" ca="1" si="36"/>
        <v>3.4451031999999997</v>
      </c>
      <c r="Q94" s="19">
        <f t="shared" ref="Q94:Q106" ca="1" si="39">0.12*(1+RAND()*RANDBETWEEN(-1,1)/10)</f>
        <v>0.12</v>
      </c>
    </row>
    <row r="95" spans="1:17" x14ac:dyDescent="0.2">
      <c r="A95">
        <v>1987</v>
      </c>
      <c r="B95" s="20">
        <f t="shared" si="37"/>
        <v>4353</v>
      </c>
      <c r="C95" s="25">
        <f t="shared" si="38"/>
        <v>41353.5</v>
      </c>
      <c r="D95" s="14">
        <v>0</v>
      </c>
      <c r="E95" s="14">
        <v>0</v>
      </c>
      <c r="F95" s="31">
        <v>260.2</v>
      </c>
      <c r="G95" s="15">
        <f t="shared" si="29"/>
        <v>11326.505999999999</v>
      </c>
      <c r="H95" s="15">
        <f t="shared" si="30"/>
        <v>48149.403599999998</v>
      </c>
      <c r="I95" s="22">
        <v>0.65</v>
      </c>
      <c r="J95" s="15">
        <f t="shared" si="31"/>
        <v>16852.291259999998</v>
      </c>
      <c r="K95" s="15">
        <f t="shared" si="32"/>
        <v>0</v>
      </c>
      <c r="L95" s="15">
        <f t="shared" ca="1" si="33"/>
        <v>2022.2749511999998</v>
      </c>
      <c r="M95" s="15">
        <f t="shared" ca="1" si="34"/>
        <v>14830.016308799999</v>
      </c>
      <c r="O95" s="16">
        <f t="shared" si="35"/>
        <v>11.061199999999999</v>
      </c>
      <c r="P95" s="16">
        <f t="shared" ca="1" si="36"/>
        <v>3.4068495999999997</v>
      </c>
      <c r="Q95" s="19">
        <f t="shared" ca="1" si="39"/>
        <v>0.12</v>
      </c>
    </row>
    <row r="96" spans="1:17" x14ac:dyDescent="0.2">
      <c r="A96">
        <v>1988</v>
      </c>
      <c r="B96" s="20">
        <f t="shared" si="37"/>
        <v>4390</v>
      </c>
      <c r="C96" s="25">
        <f t="shared" si="38"/>
        <v>41705</v>
      </c>
      <c r="D96" s="14">
        <v>0</v>
      </c>
      <c r="E96" s="14">
        <v>0</v>
      </c>
      <c r="F96" s="31">
        <v>277.8</v>
      </c>
      <c r="G96" s="15">
        <f t="shared" si="29"/>
        <v>12195.42</v>
      </c>
      <c r="H96" s="15">
        <f t="shared" si="30"/>
        <v>49022.252</v>
      </c>
      <c r="I96" s="22">
        <v>0.65</v>
      </c>
      <c r="J96" s="15">
        <f t="shared" si="31"/>
        <v>17157.788199999999</v>
      </c>
      <c r="K96" s="15">
        <f t="shared" si="32"/>
        <v>0</v>
      </c>
      <c r="L96" s="15">
        <f t="shared" ca="1" si="33"/>
        <v>2219.2129964926544</v>
      </c>
      <c r="M96" s="15">
        <f t="shared" ca="1" si="34"/>
        <v>14938.575203507346</v>
      </c>
      <c r="O96" s="16">
        <f t="shared" si="35"/>
        <v>11.1668</v>
      </c>
      <c r="P96" s="16">
        <f t="shared" ca="1" si="36"/>
        <v>3.402864511049509</v>
      </c>
      <c r="Q96" s="19">
        <f t="shared" ca="1" si="39"/>
        <v>0.12934143787208274</v>
      </c>
    </row>
    <row r="97" spans="1:21" x14ac:dyDescent="0.2">
      <c r="A97">
        <v>1989</v>
      </c>
      <c r="B97" s="20">
        <f t="shared" si="37"/>
        <v>4427</v>
      </c>
      <c r="C97" s="25">
        <f t="shared" si="38"/>
        <v>42056.5</v>
      </c>
      <c r="D97" s="14">
        <v>0</v>
      </c>
      <c r="E97" s="14">
        <v>0</v>
      </c>
      <c r="F97" s="31">
        <v>218.8</v>
      </c>
      <c r="G97" s="15">
        <f t="shared" si="29"/>
        <v>9686.2760000000017</v>
      </c>
      <c r="H97" s="15">
        <f t="shared" si="30"/>
        <v>47868.265599999999</v>
      </c>
      <c r="I97" s="22">
        <v>0.65</v>
      </c>
      <c r="J97" s="15">
        <f t="shared" si="31"/>
        <v>16753.892959999997</v>
      </c>
      <c r="K97" s="15">
        <f t="shared" si="32"/>
        <v>0</v>
      </c>
      <c r="L97" s="15">
        <f t="shared" ca="1" si="33"/>
        <v>2126.3314951173597</v>
      </c>
      <c r="M97" s="15">
        <f t="shared" ca="1" si="34"/>
        <v>14627.561464882638</v>
      </c>
      <c r="O97" s="16">
        <f t="shared" si="35"/>
        <v>10.812799999999999</v>
      </c>
      <c r="P97" s="16">
        <f t="shared" ca="1" si="36"/>
        <v>3.3041701976242686</v>
      </c>
      <c r="Q97" s="19">
        <f t="shared" ca="1" si="39"/>
        <v>0.12691566671662441</v>
      </c>
    </row>
    <row r="98" spans="1:21" x14ac:dyDescent="0.2">
      <c r="A98">
        <v>1990</v>
      </c>
      <c r="B98" s="20">
        <f t="shared" si="37"/>
        <v>4464</v>
      </c>
      <c r="C98" s="25">
        <f t="shared" si="38"/>
        <v>42408</v>
      </c>
      <c r="D98" s="14">
        <v>0</v>
      </c>
      <c r="E98" s="14">
        <v>0</v>
      </c>
      <c r="F98" s="31">
        <v>195.3</v>
      </c>
      <c r="G98" s="15">
        <f t="shared" ref="G98:G122" si="40">F98*B98/100</f>
        <v>8718.1920000000009</v>
      </c>
      <c r="H98" s="15">
        <f t="shared" ref="H98:H122" si="41">C98+G98*0.6</f>
        <v>47638.915200000003</v>
      </c>
      <c r="I98" s="22">
        <v>0.7</v>
      </c>
      <c r="J98" s="15">
        <f t="shared" ref="J98:J122" si="42">H98*(1-I98)</f>
        <v>14291.674560000003</v>
      </c>
      <c r="K98" s="15">
        <f t="shared" ref="K98:K122" si="43">D98*0.35+E98*0.2</f>
        <v>0</v>
      </c>
      <c r="L98" s="15">
        <f t="shared" ref="L98:L106" ca="1" si="44">Q98*(J98+K98)</f>
        <v>1758.9972339449273</v>
      </c>
      <c r="M98" s="15">
        <f t="shared" ref="M98:M122" ca="1" si="45">J98+K98-L98</f>
        <v>12532.677326055076</v>
      </c>
      <c r="O98" s="16">
        <f t="shared" si="35"/>
        <v>10.671800000000001</v>
      </c>
      <c r="P98" s="16">
        <f t="shared" ca="1" si="36"/>
        <v>2.807499400998001</v>
      </c>
      <c r="Q98" s="19">
        <f t="shared" ca="1" si="39"/>
        <v>0.12307845568132829</v>
      </c>
    </row>
    <row r="99" spans="1:21" x14ac:dyDescent="0.2">
      <c r="A99">
        <v>1991</v>
      </c>
      <c r="B99" s="20">
        <f t="shared" si="37"/>
        <v>4501</v>
      </c>
      <c r="C99" s="25">
        <f t="shared" si="38"/>
        <v>42759.5</v>
      </c>
      <c r="D99" s="14">
        <v>0</v>
      </c>
      <c r="E99" s="14">
        <v>0</v>
      </c>
      <c r="F99" s="31">
        <v>191.3</v>
      </c>
      <c r="G99" s="15">
        <f t="shared" si="40"/>
        <v>8610.4130000000005</v>
      </c>
      <c r="H99" s="15">
        <f t="shared" si="41"/>
        <v>47925.747799999997</v>
      </c>
      <c r="I99" s="22">
        <v>0.7</v>
      </c>
      <c r="J99" s="15">
        <f t="shared" si="42"/>
        <v>14377.724340000001</v>
      </c>
      <c r="K99" s="15">
        <f t="shared" si="43"/>
        <v>0</v>
      </c>
      <c r="L99" s="15">
        <f t="shared" ca="1" si="44"/>
        <v>1834.8350283017053</v>
      </c>
      <c r="M99" s="15">
        <f t="shared" ca="1" si="45"/>
        <v>12542.889311698294</v>
      </c>
      <c r="O99" s="16">
        <f t="shared" ref="O99:O122" si="46">H99/B99</f>
        <v>10.6478</v>
      </c>
      <c r="P99" s="16">
        <f t="shared" ref="P99:P122" ca="1" si="47">M99/B99</f>
        <v>2.7866894716059307</v>
      </c>
      <c r="Q99" s="19">
        <f t="shared" ca="1" si="39"/>
        <v>0.12761651182844316</v>
      </c>
    </row>
    <row r="100" spans="1:21" x14ac:dyDescent="0.2">
      <c r="A100">
        <v>1992</v>
      </c>
      <c r="B100" s="20">
        <f t="shared" si="37"/>
        <v>4538</v>
      </c>
      <c r="C100" s="35">
        <v>40087.521738585099</v>
      </c>
      <c r="D100" s="14">
        <v>0</v>
      </c>
      <c r="E100" s="14">
        <v>0</v>
      </c>
      <c r="F100" s="31">
        <v>397.6</v>
      </c>
      <c r="G100" s="15">
        <f t="shared" si="40"/>
        <v>18043.088</v>
      </c>
      <c r="H100" s="15">
        <f t="shared" si="41"/>
        <v>50913.3745385851</v>
      </c>
      <c r="I100" s="22">
        <v>0.7</v>
      </c>
      <c r="J100" s="15">
        <f t="shared" si="42"/>
        <v>15274.012361575533</v>
      </c>
      <c r="K100" s="15">
        <f t="shared" si="43"/>
        <v>0</v>
      </c>
      <c r="L100" s="15">
        <f t="shared" ca="1" si="44"/>
        <v>1940.344099762053</v>
      </c>
      <c r="M100" s="15">
        <f t="shared" ca="1" si="45"/>
        <v>13333.66826181348</v>
      </c>
      <c r="O100" s="16">
        <f t="shared" si="46"/>
        <v>11.219342119564809</v>
      </c>
      <c r="P100" s="16">
        <f t="shared" ca="1" si="47"/>
        <v>2.9382257077596914</v>
      </c>
      <c r="Q100" s="19">
        <f t="shared" ca="1" si="39"/>
        <v>0.12703565073990186</v>
      </c>
    </row>
    <row r="101" spans="1:21" x14ac:dyDescent="0.2">
      <c r="A101">
        <v>1993</v>
      </c>
      <c r="B101" s="20">
        <f t="shared" si="37"/>
        <v>4575</v>
      </c>
      <c r="C101" s="35">
        <v>31378.6138127017</v>
      </c>
      <c r="D101" s="14">
        <v>0</v>
      </c>
      <c r="E101" s="14">
        <v>0</v>
      </c>
      <c r="F101" s="31">
        <v>353.9</v>
      </c>
      <c r="G101" s="15">
        <f t="shared" si="40"/>
        <v>16190.924999999999</v>
      </c>
      <c r="H101" s="15">
        <f t="shared" si="41"/>
        <v>41093.168812701697</v>
      </c>
      <c r="I101" s="22">
        <v>0.7</v>
      </c>
      <c r="J101" s="15">
        <f t="shared" si="42"/>
        <v>12327.950643810511</v>
      </c>
      <c r="K101" s="15">
        <f t="shared" si="43"/>
        <v>0</v>
      </c>
      <c r="L101" s="15">
        <f t="shared" ca="1" si="44"/>
        <v>1479.3540772572612</v>
      </c>
      <c r="M101" s="15">
        <f t="shared" ca="1" si="45"/>
        <v>10848.596566553249</v>
      </c>
      <c r="O101" s="16">
        <f t="shared" si="46"/>
        <v>8.9821134016834314</v>
      </c>
      <c r="P101" s="16">
        <f t="shared" ca="1" si="47"/>
        <v>2.3712779380444262</v>
      </c>
      <c r="Q101" s="19">
        <f t="shared" ca="1" si="39"/>
        <v>0.12</v>
      </c>
    </row>
    <row r="102" spans="1:21" x14ac:dyDescent="0.2">
      <c r="A102">
        <v>1994</v>
      </c>
      <c r="B102" s="20">
        <f t="shared" si="37"/>
        <v>4612</v>
      </c>
      <c r="C102" s="35">
        <v>35004.995938513297</v>
      </c>
      <c r="D102" s="14">
        <v>0</v>
      </c>
      <c r="E102" s="14">
        <v>0</v>
      </c>
      <c r="F102" s="31">
        <v>138.9</v>
      </c>
      <c r="G102" s="15">
        <f t="shared" si="40"/>
        <v>6406.0680000000002</v>
      </c>
      <c r="H102" s="15">
        <f t="shared" si="41"/>
        <v>38848.636738513298</v>
      </c>
      <c r="I102" s="22">
        <v>0.7</v>
      </c>
      <c r="J102" s="15">
        <f t="shared" si="42"/>
        <v>11654.591021553992</v>
      </c>
      <c r="K102" s="15">
        <f t="shared" si="43"/>
        <v>0</v>
      </c>
      <c r="L102" s="15">
        <f t="shared" ca="1" si="44"/>
        <v>1444.3396274904117</v>
      </c>
      <c r="M102" s="15">
        <f t="shared" ca="1" si="45"/>
        <v>10210.25139406358</v>
      </c>
      <c r="O102" s="16">
        <f t="shared" si="46"/>
        <v>8.4233817733116432</v>
      </c>
      <c r="P102" s="16">
        <f t="shared" ca="1" si="47"/>
        <v>2.213844621436162</v>
      </c>
      <c r="Q102" s="19">
        <f t="shared" ca="1" si="39"/>
        <v>0.1239288126729845</v>
      </c>
    </row>
    <row r="103" spans="1:21" x14ac:dyDescent="0.2">
      <c r="A103">
        <v>1995</v>
      </c>
      <c r="B103">
        <v>4649</v>
      </c>
      <c r="C103" s="35">
        <v>41199.705000000002</v>
      </c>
      <c r="D103" s="14">
        <v>0</v>
      </c>
      <c r="E103" s="14">
        <v>0</v>
      </c>
      <c r="F103" s="31">
        <v>303.60000000000002</v>
      </c>
      <c r="G103" s="15">
        <f t="shared" si="40"/>
        <v>14114.364000000001</v>
      </c>
      <c r="H103" s="15">
        <f t="shared" si="41"/>
        <v>49668.323400000001</v>
      </c>
      <c r="I103" s="22">
        <v>0.75</v>
      </c>
      <c r="J103" s="15">
        <f t="shared" si="42"/>
        <v>12417.08085</v>
      </c>
      <c r="K103" s="15">
        <f t="shared" si="43"/>
        <v>0</v>
      </c>
      <c r="L103" s="15">
        <f t="shared" ca="1" si="44"/>
        <v>1606.2727298118941</v>
      </c>
      <c r="M103" s="15">
        <f t="shared" ca="1" si="45"/>
        <v>10810.808120188107</v>
      </c>
      <c r="O103" s="16">
        <f t="shared" si="46"/>
        <v>10.683657431705743</v>
      </c>
      <c r="P103" s="16">
        <f t="shared" ca="1" si="47"/>
        <v>2.3254050591929678</v>
      </c>
      <c r="Q103" s="19">
        <f t="shared" ca="1" si="39"/>
        <v>0.1293599316309432</v>
      </c>
    </row>
    <row r="104" spans="1:21" x14ac:dyDescent="0.2">
      <c r="A104">
        <v>1996</v>
      </c>
      <c r="B104" s="30">
        <f>(B103+B105)/2</f>
        <v>4728.5</v>
      </c>
      <c r="C104" s="35">
        <v>27980.644482423399</v>
      </c>
      <c r="D104" s="14">
        <v>0</v>
      </c>
      <c r="E104" s="14">
        <v>0</v>
      </c>
      <c r="F104" s="31">
        <v>235.7</v>
      </c>
      <c r="G104" s="15">
        <f t="shared" si="40"/>
        <v>11145.074499999999</v>
      </c>
      <c r="H104" s="15">
        <f t="shared" si="41"/>
        <v>34667.689182423397</v>
      </c>
      <c r="I104" s="22">
        <v>0.75</v>
      </c>
      <c r="J104" s="15">
        <f t="shared" si="42"/>
        <v>8666.9222956058493</v>
      </c>
      <c r="K104" s="15">
        <f t="shared" si="43"/>
        <v>0</v>
      </c>
      <c r="L104" s="15">
        <f t="shared" ca="1" si="44"/>
        <v>1040.0306754727019</v>
      </c>
      <c r="M104" s="15">
        <f t="shared" ca="1" si="45"/>
        <v>7626.8916201331476</v>
      </c>
      <c r="O104" s="16">
        <f t="shared" si="46"/>
        <v>7.3316462265884317</v>
      </c>
      <c r="P104" s="16">
        <f t="shared" ca="1" si="47"/>
        <v>1.612962169849455</v>
      </c>
      <c r="Q104" s="19">
        <f t="shared" ca="1" si="39"/>
        <v>0.12</v>
      </c>
    </row>
    <row r="105" spans="1:21" x14ac:dyDescent="0.2">
      <c r="A105">
        <v>1997</v>
      </c>
      <c r="B105">
        <v>4808</v>
      </c>
      <c r="C105" s="35">
        <v>31929.684000000001</v>
      </c>
      <c r="D105" s="14">
        <v>0</v>
      </c>
      <c r="E105" s="14">
        <v>0</v>
      </c>
      <c r="F105" s="31">
        <v>243.2</v>
      </c>
      <c r="G105" s="15">
        <f t="shared" si="40"/>
        <v>11693.055999999999</v>
      </c>
      <c r="H105" s="15">
        <f t="shared" si="41"/>
        <v>38945.517599999999</v>
      </c>
      <c r="I105" s="22">
        <v>0.75</v>
      </c>
      <c r="J105" s="15">
        <f t="shared" si="42"/>
        <v>9736.3793999999998</v>
      </c>
      <c r="K105" s="15">
        <f t="shared" si="43"/>
        <v>0</v>
      </c>
      <c r="L105" s="15">
        <f t="shared" ca="1" si="44"/>
        <v>1267.8459647491445</v>
      </c>
      <c r="M105" s="15">
        <f t="shared" ca="1" si="45"/>
        <v>8468.5334352508544</v>
      </c>
      <c r="O105" s="16">
        <f t="shared" si="46"/>
        <v>8.1001492512479203</v>
      </c>
      <c r="P105" s="16">
        <f t="shared" ca="1" si="47"/>
        <v>1.7613422286295455</v>
      </c>
      <c r="Q105" s="19">
        <f t="shared" ca="1" si="39"/>
        <v>0.13021739526185108</v>
      </c>
    </row>
    <row r="106" spans="1:21" x14ac:dyDescent="0.2">
      <c r="A106">
        <v>1998</v>
      </c>
      <c r="B106">
        <f>(B105+B107)/2</f>
        <v>4948</v>
      </c>
      <c r="C106" s="35">
        <v>39630.890516486899</v>
      </c>
      <c r="D106" s="14">
        <v>0</v>
      </c>
      <c r="E106" s="14">
        <v>0</v>
      </c>
      <c r="F106" s="31">
        <v>229.8</v>
      </c>
      <c r="G106" s="15">
        <f t="shared" si="40"/>
        <v>11370.504000000001</v>
      </c>
      <c r="H106" s="15">
        <f t="shared" si="41"/>
        <v>46453.1929164869</v>
      </c>
      <c r="I106" s="22">
        <v>0.75</v>
      </c>
      <c r="J106" s="15">
        <f t="shared" si="42"/>
        <v>11613.298229121725</v>
      </c>
      <c r="K106" s="15">
        <f t="shared" si="43"/>
        <v>0</v>
      </c>
      <c r="L106" s="15">
        <f t="shared" ca="1" si="44"/>
        <v>1310.751602114578</v>
      </c>
      <c r="M106" s="15">
        <f t="shared" ca="1" si="45"/>
        <v>10302.546627007147</v>
      </c>
      <c r="O106" s="16">
        <f t="shared" si="46"/>
        <v>9.3882766605672803</v>
      </c>
      <c r="P106" s="16">
        <f t="shared" ca="1" si="47"/>
        <v>2.0821638292253732</v>
      </c>
      <c r="Q106" s="19">
        <f t="shared" ca="1" si="39"/>
        <v>0.11286643779005973</v>
      </c>
      <c r="S106" s="15"/>
      <c r="T106" s="17"/>
      <c r="U106" s="17"/>
    </row>
    <row r="107" spans="1:21" x14ac:dyDescent="0.2">
      <c r="A107">
        <v>1999</v>
      </c>
      <c r="B107">
        <v>5088</v>
      </c>
      <c r="C107" s="35">
        <v>48876.584550221</v>
      </c>
      <c r="D107" s="14">
        <v>0</v>
      </c>
      <c r="E107" s="14">
        <v>0</v>
      </c>
      <c r="F107" s="31">
        <v>278.5</v>
      </c>
      <c r="G107" s="15">
        <f t="shared" si="40"/>
        <v>14170.08</v>
      </c>
      <c r="H107" s="15">
        <f t="shared" si="41"/>
        <v>57378.632550220995</v>
      </c>
      <c r="I107" s="22">
        <v>0.75</v>
      </c>
      <c r="J107" s="15">
        <f t="shared" si="42"/>
        <v>14344.658137555249</v>
      </c>
      <c r="K107" s="15">
        <f t="shared" si="43"/>
        <v>0</v>
      </c>
      <c r="L107" s="20">
        <v>1457.0496000000001</v>
      </c>
      <c r="M107" s="15">
        <f t="shared" si="45"/>
        <v>12887.608537555248</v>
      </c>
      <c r="O107" s="16">
        <f t="shared" si="46"/>
        <v>11.277246963486832</v>
      </c>
      <c r="P107" s="16">
        <f t="shared" si="47"/>
        <v>2.5329419295509528</v>
      </c>
      <c r="Q107" s="17">
        <f t="shared" ref="Q107:Q122" si="48">L107/(J107+K107)</f>
        <v>0.1015743690806649</v>
      </c>
      <c r="S107" s="15"/>
      <c r="T107" s="17"/>
      <c r="U107" s="17"/>
    </row>
    <row r="108" spans="1:21" x14ac:dyDescent="0.2">
      <c r="A108">
        <v>2000</v>
      </c>
      <c r="B108">
        <f>(B107+B109)/2</f>
        <v>5134</v>
      </c>
      <c r="C108" s="35">
        <v>38451.433132765203</v>
      </c>
      <c r="D108" s="14">
        <v>0</v>
      </c>
      <c r="E108" s="14">
        <v>0</v>
      </c>
      <c r="F108" s="31">
        <v>337.4</v>
      </c>
      <c r="G108" s="15">
        <f t="shared" si="40"/>
        <v>17322.115999999998</v>
      </c>
      <c r="H108" s="15">
        <f t="shared" si="41"/>
        <v>48844.702732765203</v>
      </c>
      <c r="I108" s="22">
        <v>0.75</v>
      </c>
      <c r="J108" s="15">
        <f t="shared" si="42"/>
        <v>12211.175683191301</v>
      </c>
      <c r="K108" s="15">
        <f t="shared" si="43"/>
        <v>0</v>
      </c>
      <c r="L108" s="20">
        <v>1414.1828</v>
      </c>
      <c r="M108" s="15">
        <f t="shared" si="45"/>
        <v>10796.9928831913</v>
      </c>
      <c r="O108" s="16">
        <f t="shared" si="46"/>
        <v>9.5139662510255558</v>
      </c>
      <c r="P108" s="16">
        <f t="shared" si="47"/>
        <v>2.1030371802086676</v>
      </c>
      <c r="Q108" s="17">
        <f t="shared" si="48"/>
        <v>0.11581053591314917</v>
      </c>
      <c r="S108" s="15"/>
      <c r="T108" s="17"/>
      <c r="U108" s="17"/>
    </row>
    <row r="109" spans="1:21" x14ac:dyDescent="0.2">
      <c r="A109">
        <v>2001</v>
      </c>
      <c r="B109">
        <v>5180</v>
      </c>
      <c r="C109" s="35">
        <v>42596.819727390299</v>
      </c>
      <c r="D109" s="14">
        <v>0</v>
      </c>
      <c r="E109" s="14">
        <v>0</v>
      </c>
      <c r="F109" s="31">
        <v>260</v>
      </c>
      <c r="G109" s="15">
        <f t="shared" si="40"/>
        <v>13468</v>
      </c>
      <c r="H109" s="15">
        <f t="shared" si="41"/>
        <v>50677.619727390294</v>
      </c>
      <c r="I109" s="22">
        <v>0.8</v>
      </c>
      <c r="J109" s="15">
        <f t="shared" si="42"/>
        <v>10135.523945478057</v>
      </c>
      <c r="K109" s="15">
        <f t="shared" si="43"/>
        <v>0</v>
      </c>
      <c r="L109" s="20">
        <v>1076.8779999999999</v>
      </c>
      <c r="M109" s="15">
        <f t="shared" si="45"/>
        <v>9058.6459454780561</v>
      </c>
      <c r="O109" s="16">
        <f t="shared" si="46"/>
        <v>9.7833242716969675</v>
      </c>
      <c r="P109" s="16">
        <f t="shared" si="47"/>
        <v>1.7487733485478874</v>
      </c>
      <c r="Q109" s="17">
        <f t="shared" si="48"/>
        <v>0.10624788671930935</v>
      </c>
      <c r="S109" s="15"/>
      <c r="T109" s="17"/>
      <c r="U109" s="17"/>
    </row>
    <row r="110" spans="1:21" x14ac:dyDescent="0.2">
      <c r="A110">
        <v>2002</v>
      </c>
      <c r="B110" s="15">
        <f>(B109+B111)/2</f>
        <v>5217.1446233329698</v>
      </c>
      <c r="C110" s="35">
        <v>36577.945985088903</v>
      </c>
      <c r="D110" s="14">
        <v>0</v>
      </c>
      <c r="E110" s="14">
        <v>0</v>
      </c>
      <c r="F110" s="31">
        <v>101.5</v>
      </c>
      <c r="G110" s="15">
        <f t="shared" si="40"/>
        <v>5295.4017926829647</v>
      </c>
      <c r="H110" s="15">
        <f t="shared" si="41"/>
        <v>39755.187060698685</v>
      </c>
      <c r="I110" s="22">
        <v>0.8</v>
      </c>
      <c r="J110" s="15">
        <f t="shared" si="42"/>
        <v>7951.0374121397354</v>
      </c>
      <c r="K110" s="15">
        <f t="shared" si="43"/>
        <v>0</v>
      </c>
      <c r="L110" s="20">
        <v>891.29588000000001</v>
      </c>
      <c r="M110" s="15">
        <f t="shared" si="45"/>
        <v>7059.7415321397357</v>
      </c>
      <c r="O110" s="16">
        <f t="shared" si="46"/>
        <v>7.6201044691954714</v>
      </c>
      <c r="P110" s="16">
        <f t="shared" si="47"/>
        <v>1.3531811061104195</v>
      </c>
      <c r="Q110" s="17">
        <f t="shared" si="48"/>
        <v>0.11209806139751767</v>
      </c>
      <c r="S110" s="15"/>
      <c r="T110" s="17"/>
      <c r="U110" s="17"/>
    </row>
    <row r="111" spans="1:21" x14ac:dyDescent="0.2">
      <c r="A111">
        <v>2003</v>
      </c>
      <c r="B111" s="36">
        <v>5254.2892466659396</v>
      </c>
      <c r="C111" s="35">
        <v>43009.622763760199</v>
      </c>
      <c r="D111" s="14">
        <v>0</v>
      </c>
      <c r="E111" s="14">
        <v>0</v>
      </c>
      <c r="F111" s="31">
        <v>213.7</v>
      </c>
      <c r="G111" s="15">
        <f t="shared" si="40"/>
        <v>11228.416120125112</v>
      </c>
      <c r="H111" s="15">
        <f t="shared" si="41"/>
        <v>49746.672435835266</v>
      </c>
      <c r="I111" s="22">
        <v>0.8</v>
      </c>
      <c r="J111" s="15">
        <f t="shared" si="42"/>
        <v>9949.3344871670506</v>
      </c>
      <c r="K111" s="15">
        <f t="shared" si="43"/>
        <v>0</v>
      </c>
      <c r="L111" s="20">
        <v>864.54039999999998</v>
      </c>
      <c r="M111" s="15">
        <f t="shared" si="45"/>
        <v>9084.7940871670507</v>
      </c>
      <c r="O111" s="16">
        <f t="shared" si="46"/>
        <v>9.4678214503325169</v>
      </c>
      <c r="P111" s="16">
        <f t="shared" si="47"/>
        <v>1.7290243571824149</v>
      </c>
      <c r="Q111" s="17">
        <f t="shared" si="48"/>
        <v>8.6894294398797228E-2</v>
      </c>
      <c r="S111" s="15"/>
      <c r="T111" s="17"/>
      <c r="U111" s="17"/>
    </row>
    <row r="112" spans="1:21" x14ac:dyDescent="0.2">
      <c r="A112">
        <v>2004</v>
      </c>
      <c r="B112" s="36">
        <f>B$111+(B$114-B$111)/(A$114-A$111)*(A112-A$111)</f>
        <v>5710.4471215489129</v>
      </c>
      <c r="C112" s="35">
        <v>38416.739778046402</v>
      </c>
      <c r="D112" s="14">
        <v>0</v>
      </c>
      <c r="E112" s="14">
        <v>0</v>
      </c>
      <c r="F112" s="31">
        <v>213.6</v>
      </c>
      <c r="G112" s="15">
        <f t="shared" si="40"/>
        <v>12197.515051628478</v>
      </c>
      <c r="H112" s="15">
        <f t="shared" si="41"/>
        <v>45735.248809023491</v>
      </c>
      <c r="I112" s="22">
        <v>0.8</v>
      </c>
      <c r="J112" s="15">
        <f t="shared" si="42"/>
        <v>9147.0497618046957</v>
      </c>
      <c r="K112" s="15">
        <f t="shared" si="43"/>
        <v>0</v>
      </c>
      <c r="L112" s="20">
        <v>776.20280000000002</v>
      </c>
      <c r="M112" s="15">
        <f t="shared" si="45"/>
        <v>8370.8469618046947</v>
      </c>
      <c r="O112" s="16">
        <f t="shared" si="46"/>
        <v>8.0090486498749289</v>
      </c>
      <c r="P112" s="16">
        <f t="shared" si="47"/>
        <v>1.4658829306406693</v>
      </c>
      <c r="Q112" s="17">
        <f t="shared" si="48"/>
        <v>8.4858267989443695E-2</v>
      </c>
      <c r="S112" s="15"/>
      <c r="T112" s="17"/>
      <c r="U112" s="17"/>
    </row>
    <row r="113" spans="1:21" x14ac:dyDescent="0.2">
      <c r="A113">
        <v>2005</v>
      </c>
      <c r="B113" s="36">
        <f>B$111+(B$114-B$111)/(A$114-A$111)*(A113-A$111)</f>
        <v>6166.6049964318863</v>
      </c>
      <c r="C113" s="35">
        <v>38134.419000000002</v>
      </c>
      <c r="D113" s="14">
        <v>0</v>
      </c>
      <c r="E113" s="14">
        <v>0</v>
      </c>
      <c r="F113" s="31">
        <v>291.39999999999998</v>
      </c>
      <c r="G113" s="15">
        <f t="shared" si="40"/>
        <v>17969.486959602516</v>
      </c>
      <c r="H113" s="15">
        <f t="shared" si="41"/>
        <v>48916.111175761514</v>
      </c>
      <c r="I113" s="22">
        <v>0.8</v>
      </c>
      <c r="J113" s="15">
        <f t="shared" si="42"/>
        <v>9783.2222351523014</v>
      </c>
      <c r="K113" s="15">
        <f t="shared" si="43"/>
        <v>0</v>
      </c>
      <c r="L113" s="20">
        <v>712.50400000000002</v>
      </c>
      <c r="M113" s="15">
        <f t="shared" si="45"/>
        <v>9070.7182351523006</v>
      </c>
      <c r="O113" s="16">
        <f t="shared" si="46"/>
        <v>7.9324216816328104</v>
      </c>
      <c r="P113" s="16">
        <f t="shared" si="47"/>
        <v>1.4709419916470714</v>
      </c>
      <c r="Q113" s="17">
        <f t="shared" si="48"/>
        <v>7.2829174567852192E-2</v>
      </c>
      <c r="S113" s="15"/>
      <c r="T113" s="17"/>
      <c r="U113" s="17"/>
    </row>
    <row r="114" spans="1:21" x14ac:dyDescent="0.2">
      <c r="A114">
        <v>2006</v>
      </c>
      <c r="B114" s="36">
        <v>6622.7628713148597</v>
      </c>
      <c r="C114" s="35">
        <v>35654.633999999998</v>
      </c>
      <c r="D114" s="14">
        <v>0</v>
      </c>
      <c r="E114" s="14">
        <v>0</v>
      </c>
      <c r="F114" s="31">
        <v>158.4</v>
      </c>
      <c r="G114" s="15">
        <f t="shared" si="40"/>
        <v>10490.456388162738</v>
      </c>
      <c r="H114" s="15">
        <f t="shared" si="41"/>
        <v>41948.907832897639</v>
      </c>
      <c r="I114" s="22">
        <v>0.8</v>
      </c>
      <c r="J114" s="15">
        <f t="shared" si="42"/>
        <v>8389.781566579526</v>
      </c>
      <c r="K114" s="15">
        <f t="shared" si="43"/>
        <v>0</v>
      </c>
      <c r="L114" s="20">
        <v>681.45439999999996</v>
      </c>
      <c r="M114" s="15">
        <f t="shared" si="45"/>
        <v>7708.3271665795264</v>
      </c>
      <c r="O114" s="16">
        <f t="shared" si="46"/>
        <v>6.3340494968634218</v>
      </c>
      <c r="P114" s="16">
        <f t="shared" si="47"/>
        <v>1.1639141120342034</v>
      </c>
      <c r="Q114" s="17">
        <f t="shared" si="48"/>
        <v>8.1224331598161698E-2</v>
      </c>
      <c r="S114" s="15"/>
      <c r="T114" s="17"/>
      <c r="U114" s="17"/>
    </row>
    <row r="115" spans="1:21" x14ac:dyDescent="0.2">
      <c r="A115">
        <v>2007</v>
      </c>
      <c r="B115" s="36">
        <v>6584.6130653148603</v>
      </c>
      <c r="C115" s="35">
        <v>29899.065999999999</v>
      </c>
      <c r="D115" s="14">
        <v>0</v>
      </c>
      <c r="E115" s="14">
        <v>0</v>
      </c>
      <c r="F115" s="31">
        <v>238.6</v>
      </c>
      <c r="G115" s="15">
        <f t="shared" si="40"/>
        <v>15710.886773841255</v>
      </c>
      <c r="H115" s="15">
        <f t="shared" si="41"/>
        <v>39325.598064304751</v>
      </c>
      <c r="I115" s="22">
        <v>0.8</v>
      </c>
      <c r="J115" s="15">
        <f t="shared" si="42"/>
        <v>7865.1196128609481</v>
      </c>
      <c r="K115" s="15">
        <f t="shared" si="43"/>
        <v>0</v>
      </c>
      <c r="L115" s="20">
        <v>360.57960000000003</v>
      </c>
      <c r="M115" s="15">
        <f t="shared" si="45"/>
        <v>7504.5400128609481</v>
      </c>
      <c r="O115" s="16">
        <f t="shared" si="46"/>
        <v>5.9723476040614232</v>
      </c>
      <c r="P115" s="16">
        <f t="shared" si="47"/>
        <v>1.1397085809630789</v>
      </c>
      <c r="Q115" s="17">
        <f t="shared" si="48"/>
        <v>4.5845405759676515E-2</v>
      </c>
      <c r="S115" s="15"/>
      <c r="T115" s="17"/>
      <c r="U115" s="17"/>
    </row>
    <row r="116" spans="1:21" x14ac:dyDescent="0.2">
      <c r="A116">
        <v>2008</v>
      </c>
      <c r="B116" s="36">
        <v>6381.9716285148197</v>
      </c>
      <c r="C116" s="35">
        <v>26423.200000000001</v>
      </c>
      <c r="D116" s="14">
        <v>0</v>
      </c>
      <c r="E116" s="14">
        <v>0</v>
      </c>
      <c r="F116" s="31">
        <v>217.2</v>
      </c>
      <c r="G116" s="15">
        <f t="shared" si="40"/>
        <v>13861.642377134187</v>
      </c>
      <c r="H116" s="15">
        <f t="shared" si="41"/>
        <v>34740.185426280514</v>
      </c>
      <c r="I116" s="22">
        <v>0.8</v>
      </c>
      <c r="J116" s="15">
        <f t="shared" si="42"/>
        <v>6948.0370852561009</v>
      </c>
      <c r="K116" s="15">
        <f t="shared" si="43"/>
        <v>0</v>
      </c>
      <c r="L116" s="20">
        <v>320.89960000000002</v>
      </c>
      <c r="M116" s="15">
        <f t="shared" si="45"/>
        <v>6627.1374852561012</v>
      </c>
      <c r="O116" s="16">
        <f t="shared" si="46"/>
        <v>5.4434879138384815</v>
      </c>
      <c r="P116" s="16">
        <f t="shared" si="47"/>
        <v>1.0384153786654071</v>
      </c>
      <c r="Q116" s="17">
        <f t="shared" si="48"/>
        <v>4.6185648703711807E-2</v>
      </c>
      <c r="S116" s="15"/>
      <c r="T116" s="17"/>
      <c r="U116" s="17"/>
    </row>
    <row r="117" spans="1:21" x14ac:dyDescent="0.2">
      <c r="A117">
        <v>2009</v>
      </c>
      <c r="B117" s="36">
        <v>6381.9716285148197</v>
      </c>
      <c r="C117" s="35">
        <v>27412.350999999999</v>
      </c>
      <c r="D117" s="14">
        <v>0</v>
      </c>
      <c r="E117" s="14">
        <v>0</v>
      </c>
      <c r="F117" s="31">
        <v>227.5</v>
      </c>
      <c r="G117" s="15">
        <f t="shared" si="40"/>
        <v>14518.985454871214</v>
      </c>
      <c r="H117" s="15">
        <f t="shared" si="41"/>
        <v>36123.742272922726</v>
      </c>
      <c r="I117" s="22">
        <v>0.8</v>
      </c>
      <c r="J117" s="15">
        <f t="shared" si="42"/>
        <v>7224.7484545845437</v>
      </c>
      <c r="K117" s="15">
        <f t="shared" si="43"/>
        <v>0</v>
      </c>
      <c r="L117" s="20">
        <v>261.95</v>
      </c>
      <c r="M117" s="15">
        <f t="shared" si="45"/>
        <v>6962.7984545845438</v>
      </c>
      <c r="O117" s="16">
        <f t="shared" si="46"/>
        <v>5.6602793581094719</v>
      </c>
      <c r="P117" s="16">
        <f t="shared" si="47"/>
        <v>1.091010562233554</v>
      </c>
      <c r="Q117" s="17">
        <f t="shared" si="48"/>
        <v>3.6257317697168646E-2</v>
      </c>
      <c r="S117" s="15"/>
      <c r="T117" s="17"/>
      <c r="U117" s="17"/>
    </row>
    <row r="118" spans="1:21" x14ac:dyDescent="0.2">
      <c r="A118">
        <v>2010</v>
      </c>
      <c r="B118" s="36">
        <v>6381.9716285148197</v>
      </c>
      <c r="C118" s="35">
        <v>27641.053</v>
      </c>
      <c r="D118" s="14">
        <v>0</v>
      </c>
      <c r="E118" s="14">
        <v>0</v>
      </c>
      <c r="F118" s="31">
        <v>424</v>
      </c>
      <c r="G118" s="15">
        <f t="shared" si="40"/>
        <v>27059.559704902833</v>
      </c>
      <c r="H118" s="15">
        <f t="shared" si="41"/>
        <v>43876.7888229417</v>
      </c>
      <c r="I118" s="16">
        <v>0.8</v>
      </c>
      <c r="J118" s="15">
        <f t="shared" si="42"/>
        <v>8775.3577645883379</v>
      </c>
      <c r="K118" s="15">
        <f t="shared" si="43"/>
        <v>0</v>
      </c>
      <c r="L118" s="20">
        <v>310.0992</v>
      </c>
      <c r="M118" s="15">
        <f t="shared" si="45"/>
        <v>8465.2585645883373</v>
      </c>
      <c r="O118" s="16">
        <f t="shared" si="46"/>
        <v>6.87511499219129</v>
      </c>
      <c r="P118" s="16">
        <f t="shared" si="47"/>
        <v>1.3264331240153648</v>
      </c>
      <c r="Q118" s="17">
        <f t="shared" si="48"/>
        <v>3.5337499429522932E-2</v>
      </c>
      <c r="S118" s="15"/>
      <c r="T118" s="17"/>
      <c r="U118" s="17"/>
    </row>
    <row r="119" spans="1:21" x14ac:dyDescent="0.2">
      <c r="A119">
        <v>2011</v>
      </c>
      <c r="B119" s="36">
        <v>6381.9716285148197</v>
      </c>
      <c r="C119" s="35">
        <v>21379.690999999999</v>
      </c>
      <c r="D119" s="14">
        <v>0</v>
      </c>
      <c r="E119" s="14">
        <v>0</v>
      </c>
      <c r="F119" s="31">
        <v>491.2</v>
      </c>
      <c r="G119" s="15">
        <f t="shared" si="40"/>
        <v>31348.244639264791</v>
      </c>
      <c r="H119" s="15">
        <f t="shared" si="41"/>
        <v>40188.637783558872</v>
      </c>
      <c r="I119" s="16">
        <v>0.8</v>
      </c>
      <c r="J119" s="15">
        <f t="shared" si="42"/>
        <v>8037.7275567117722</v>
      </c>
      <c r="K119" s="15">
        <f t="shared" si="43"/>
        <v>0</v>
      </c>
      <c r="L119" s="20">
        <v>760.82680000000005</v>
      </c>
      <c r="M119" s="15">
        <f t="shared" si="45"/>
        <v>7276.9007567117724</v>
      </c>
      <c r="O119" s="16">
        <f t="shared" si="46"/>
        <v>6.2972134824283712</v>
      </c>
      <c r="P119" s="16">
        <f t="shared" si="47"/>
        <v>1.1402276882896791</v>
      </c>
      <c r="Q119" s="17">
        <f t="shared" si="48"/>
        <v>9.4656953054434417E-2</v>
      </c>
      <c r="S119" s="15"/>
      <c r="T119" s="17"/>
      <c r="U119" s="17"/>
    </row>
    <row r="120" spans="1:21" x14ac:dyDescent="0.2">
      <c r="A120">
        <v>2012</v>
      </c>
      <c r="B120" s="36">
        <v>6381.9716285148197</v>
      </c>
      <c r="C120" s="35">
        <v>26947.830999999998</v>
      </c>
      <c r="D120" s="14">
        <v>0</v>
      </c>
      <c r="E120" s="14">
        <v>0</v>
      </c>
      <c r="F120" s="31">
        <v>219.3</v>
      </c>
      <c r="G120" s="15">
        <f t="shared" si="40"/>
        <v>13995.663781333</v>
      </c>
      <c r="H120" s="15">
        <f t="shared" si="41"/>
        <v>35345.229268799798</v>
      </c>
      <c r="I120" s="16">
        <v>0.8</v>
      </c>
      <c r="J120" s="15">
        <f t="shared" si="42"/>
        <v>7069.0458537599579</v>
      </c>
      <c r="K120" s="15">
        <f t="shared" si="43"/>
        <v>0</v>
      </c>
      <c r="L120" s="20">
        <v>651.23559999999998</v>
      </c>
      <c r="M120" s="15">
        <f t="shared" si="45"/>
        <v>6417.810253759958</v>
      </c>
      <c r="O120" s="16">
        <f t="shared" si="46"/>
        <v>5.5382930740206318</v>
      </c>
      <c r="P120" s="16">
        <f t="shared" si="47"/>
        <v>1.0056156039749551</v>
      </c>
      <c r="Q120" s="17">
        <f t="shared" si="48"/>
        <v>9.2124964736735149E-2</v>
      </c>
      <c r="S120" s="15"/>
      <c r="T120" s="17"/>
      <c r="U120" s="17"/>
    </row>
    <row r="121" spans="1:21" x14ac:dyDescent="0.2">
      <c r="A121">
        <v>2013</v>
      </c>
      <c r="B121" s="36">
        <v>5909.9795718000196</v>
      </c>
      <c r="C121" s="35">
        <v>35466.631000000001</v>
      </c>
      <c r="D121" s="14">
        <v>0</v>
      </c>
      <c r="E121" s="14">
        <v>0</v>
      </c>
      <c r="F121" s="31">
        <v>243.7</v>
      </c>
      <c r="G121" s="15">
        <f t="shared" si="40"/>
        <v>14402.620216476647</v>
      </c>
      <c r="H121" s="15">
        <f t="shared" si="41"/>
        <v>44108.203129885987</v>
      </c>
      <c r="I121" s="16">
        <v>0.8</v>
      </c>
      <c r="J121" s="15">
        <f t="shared" si="42"/>
        <v>8821.6406259771957</v>
      </c>
      <c r="K121" s="15">
        <f t="shared" si="43"/>
        <v>0</v>
      </c>
      <c r="L121" s="20">
        <v>509.97480000000002</v>
      </c>
      <c r="M121" s="15">
        <f t="shared" si="45"/>
        <v>8311.6658259771957</v>
      </c>
      <c r="O121" s="16">
        <f t="shared" si="46"/>
        <v>7.4633427398551611</v>
      </c>
      <c r="P121" s="16">
        <f t="shared" si="47"/>
        <v>1.4063780974196647</v>
      </c>
      <c r="Q121" s="17">
        <f t="shared" si="48"/>
        <v>5.7809518843725149E-2</v>
      </c>
      <c r="S121" s="15"/>
      <c r="T121" s="17"/>
      <c r="U121" s="17"/>
    </row>
    <row r="122" spans="1:21" x14ac:dyDescent="0.2">
      <c r="A122">
        <v>2014</v>
      </c>
      <c r="B122" s="36">
        <v>5909.9796087000104</v>
      </c>
      <c r="C122" s="35">
        <v>32154.333999999999</v>
      </c>
      <c r="D122" s="14">
        <v>0</v>
      </c>
      <c r="E122" s="14">
        <v>0</v>
      </c>
      <c r="F122" s="31">
        <v>263.60000000000002</v>
      </c>
      <c r="G122" s="15">
        <f t="shared" si="40"/>
        <v>15578.70624853323</v>
      </c>
      <c r="H122" s="15">
        <f t="shared" si="41"/>
        <v>41501.557749119936</v>
      </c>
      <c r="I122" s="16">
        <v>0.8</v>
      </c>
      <c r="J122" s="15">
        <f t="shared" si="42"/>
        <v>8300.3115498239858</v>
      </c>
      <c r="K122" s="15">
        <f t="shared" si="43"/>
        <v>0</v>
      </c>
      <c r="L122" s="20">
        <v>566.33280000000002</v>
      </c>
      <c r="M122" s="15">
        <f t="shared" si="45"/>
        <v>7733.9787498239857</v>
      </c>
      <c r="O122" s="16">
        <f t="shared" si="46"/>
        <v>7.0222844234565525</v>
      </c>
      <c r="P122" s="16">
        <f t="shared" si="47"/>
        <v>1.3086303611672176</v>
      </c>
      <c r="Q122" s="17">
        <f t="shared" si="48"/>
        <v>6.8230306368681964E-2</v>
      </c>
      <c r="S122" s="15"/>
      <c r="T122" s="17"/>
      <c r="U122" s="1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7" zoomScaleNormal="100" workbookViewId="0">
      <selection activeCell="S30" sqref="S30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22"/>
  <sheetViews>
    <sheetView zoomScale="82" zoomScaleNormal="82" workbookViewId="0">
      <pane ySplit="1" topLeftCell="A26" activePane="bottomLeft" state="frozen"/>
      <selection pane="bottomLeft" activeCell="K32" sqref="K32"/>
    </sheetView>
  </sheetViews>
  <sheetFormatPr defaultRowHeight="12.9" x14ac:dyDescent="0.2"/>
  <cols>
    <col min="1" max="10" width="11.5"/>
    <col min="11" max="11" width="13.875"/>
    <col min="12" max="16" width="11.5"/>
    <col min="17" max="17" width="13.375"/>
    <col min="18" max="1025" width="11.5"/>
  </cols>
  <sheetData>
    <row r="1" spans="1:17" ht="57.1" x14ac:dyDescent="0.2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38" t="s">
        <v>13</v>
      </c>
      <c r="P1" s="39" t="s">
        <v>14</v>
      </c>
      <c r="Q1" s="10" t="s">
        <v>15</v>
      </c>
    </row>
    <row r="2" spans="1:17" x14ac:dyDescent="0.2">
      <c r="A2">
        <v>1894</v>
      </c>
      <c r="O2" s="11">
        <v>0</v>
      </c>
      <c r="P2" s="11">
        <v>0</v>
      </c>
      <c r="Q2" s="17">
        <v>0</v>
      </c>
    </row>
    <row r="3" spans="1:17" x14ac:dyDescent="0.2">
      <c r="A3">
        <v>1895</v>
      </c>
      <c r="O3" s="11">
        <v>0</v>
      </c>
      <c r="P3" s="11">
        <v>0</v>
      </c>
      <c r="Q3" s="17">
        <v>0</v>
      </c>
    </row>
    <row r="4" spans="1:17" x14ac:dyDescent="0.2">
      <c r="A4">
        <v>1896</v>
      </c>
      <c r="O4" s="11">
        <v>0</v>
      </c>
      <c r="P4" s="11">
        <v>0</v>
      </c>
      <c r="Q4" s="17">
        <v>0</v>
      </c>
    </row>
    <row r="5" spans="1:17" x14ac:dyDescent="0.2">
      <c r="A5">
        <v>1897</v>
      </c>
      <c r="O5" s="11">
        <v>0</v>
      </c>
      <c r="P5" s="11">
        <v>0</v>
      </c>
      <c r="Q5" s="17">
        <v>0</v>
      </c>
    </row>
    <row r="6" spans="1:17" x14ac:dyDescent="0.2">
      <c r="A6">
        <v>1898</v>
      </c>
      <c r="O6" s="11">
        <v>0</v>
      </c>
      <c r="P6" s="11">
        <v>0</v>
      </c>
      <c r="Q6" s="17">
        <v>0</v>
      </c>
    </row>
    <row r="7" spans="1:17" x14ac:dyDescent="0.2">
      <c r="A7">
        <v>1899</v>
      </c>
      <c r="O7" s="11">
        <v>0</v>
      </c>
      <c r="P7" s="11">
        <v>0</v>
      </c>
      <c r="Q7" s="17">
        <v>0</v>
      </c>
    </row>
    <row r="8" spans="1:17" x14ac:dyDescent="0.2">
      <c r="A8">
        <v>1900</v>
      </c>
      <c r="O8" s="11">
        <v>0</v>
      </c>
      <c r="P8" s="11">
        <v>0</v>
      </c>
      <c r="Q8" s="17">
        <v>0</v>
      </c>
    </row>
    <row r="9" spans="1:17" x14ac:dyDescent="0.2">
      <c r="A9">
        <v>1901</v>
      </c>
      <c r="O9" s="11">
        <v>0</v>
      </c>
      <c r="P9" s="11">
        <v>0</v>
      </c>
      <c r="Q9" s="17">
        <v>0</v>
      </c>
    </row>
    <row r="10" spans="1:17" x14ac:dyDescent="0.2">
      <c r="A10">
        <v>1902</v>
      </c>
      <c r="O10" s="11">
        <v>0</v>
      </c>
      <c r="P10" s="11">
        <v>0</v>
      </c>
      <c r="Q10" s="17">
        <v>0</v>
      </c>
    </row>
    <row r="11" spans="1:17" x14ac:dyDescent="0.2">
      <c r="A11">
        <v>1903</v>
      </c>
      <c r="O11" s="11">
        <v>0</v>
      </c>
      <c r="P11" s="11">
        <v>0</v>
      </c>
      <c r="Q11" s="17">
        <v>0</v>
      </c>
    </row>
    <row r="12" spans="1:17" x14ac:dyDescent="0.2">
      <c r="A12">
        <v>1904</v>
      </c>
      <c r="O12" s="11">
        <v>0</v>
      </c>
      <c r="P12" s="11">
        <v>0</v>
      </c>
      <c r="Q12" s="17">
        <v>0</v>
      </c>
    </row>
    <row r="13" spans="1:17" x14ac:dyDescent="0.2">
      <c r="A13">
        <v>1905</v>
      </c>
      <c r="O13" s="11">
        <v>0</v>
      </c>
      <c r="P13" s="11">
        <v>0</v>
      </c>
      <c r="Q13" s="17">
        <v>0</v>
      </c>
    </row>
    <row r="14" spans="1:17" x14ac:dyDescent="0.2">
      <c r="A14">
        <v>1906</v>
      </c>
      <c r="O14" s="11">
        <v>0</v>
      </c>
      <c r="P14" s="11">
        <v>0</v>
      </c>
      <c r="Q14" s="17">
        <v>0</v>
      </c>
    </row>
    <row r="15" spans="1:17" x14ac:dyDescent="0.2">
      <c r="A15">
        <v>1907</v>
      </c>
      <c r="O15" s="11">
        <v>0</v>
      </c>
      <c r="P15" s="11">
        <v>0</v>
      </c>
      <c r="Q15" s="17">
        <v>0</v>
      </c>
    </row>
    <row r="16" spans="1:17" x14ac:dyDescent="0.2">
      <c r="A16">
        <v>1908</v>
      </c>
      <c r="O16" s="11">
        <v>0</v>
      </c>
      <c r="P16" s="11">
        <v>0</v>
      </c>
      <c r="Q16" s="17">
        <v>0</v>
      </c>
    </row>
    <row r="17" spans="1:17" x14ac:dyDescent="0.2">
      <c r="A17">
        <v>1909</v>
      </c>
      <c r="O17" s="11">
        <v>0</v>
      </c>
      <c r="P17" s="11">
        <v>0</v>
      </c>
      <c r="Q17" s="17">
        <v>0</v>
      </c>
    </row>
    <row r="18" spans="1:17" x14ac:dyDescent="0.2">
      <c r="A18">
        <v>1910</v>
      </c>
      <c r="O18" s="11">
        <v>0</v>
      </c>
      <c r="P18" s="11">
        <v>0</v>
      </c>
      <c r="Q18" s="17">
        <v>0</v>
      </c>
    </row>
    <row r="19" spans="1:17" x14ac:dyDescent="0.2">
      <c r="A19">
        <v>1911</v>
      </c>
      <c r="O19" s="11">
        <v>0</v>
      </c>
      <c r="P19" s="11">
        <v>0</v>
      </c>
      <c r="Q19" s="17">
        <v>0</v>
      </c>
    </row>
    <row r="20" spans="1:17" x14ac:dyDescent="0.2">
      <c r="A20">
        <v>1912</v>
      </c>
      <c r="O20" s="11">
        <v>0</v>
      </c>
      <c r="P20" s="11">
        <v>0</v>
      </c>
      <c r="Q20" s="17">
        <v>0</v>
      </c>
    </row>
    <row r="21" spans="1:17" x14ac:dyDescent="0.2">
      <c r="A21">
        <v>1913</v>
      </c>
      <c r="O21" s="11">
        <v>0</v>
      </c>
      <c r="P21" s="11">
        <v>0</v>
      </c>
      <c r="Q21" s="17">
        <v>0</v>
      </c>
    </row>
    <row r="22" spans="1:17" x14ac:dyDescent="0.2">
      <c r="A22">
        <v>1914</v>
      </c>
      <c r="O22" s="11">
        <v>0</v>
      </c>
      <c r="P22" s="11">
        <v>0</v>
      </c>
      <c r="Q22" s="17">
        <v>0</v>
      </c>
    </row>
    <row r="23" spans="1:17" x14ac:dyDescent="0.2">
      <c r="A23">
        <v>1915</v>
      </c>
      <c r="O23" s="11">
        <v>1E-3</v>
      </c>
      <c r="P23" s="11">
        <v>1E-3</v>
      </c>
      <c r="Q23" s="17">
        <v>0</v>
      </c>
    </row>
    <row r="24" spans="1:17" x14ac:dyDescent="0.2">
      <c r="A24">
        <v>1916</v>
      </c>
      <c r="O24" s="11">
        <v>1E-3</v>
      </c>
      <c r="P24" s="11">
        <v>1E-3</v>
      </c>
      <c r="Q24" s="17">
        <v>0</v>
      </c>
    </row>
    <row r="25" spans="1:17" x14ac:dyDescent="0.2">
      <c r="A25">
        <v>1917</v>
      </c>
      <c r="O25" s="11">
        <v>1E-3</v>
      </c>
      <c r="P25" s="11">
        <v>1E-3</v>
      </c>
      <c r="Q25" s="17">
        <v>0</v>
      </c>
    </row>
    <row r="26" spans="1:17" x14ac:dyDescent="0.2">
      <c r="A26">
        <v>1918</v>
      </c>
      <c r="O26" s="11">
        <v>1E-3</v>
      </c>
      <c r="P26" s="11">
        <v>1E-3</v>
      </c>
      <c r="Q26" s="17">
        <v>0</v>
      </c>
    </row>
    <row r="27" spans="1:17" x14ac:dyDescent="0.2">
      <c r="A27">
        <v>1919</v>
      </c>
      <c r="O27" s="11">
        <v>1E-3</v>
      </c>
      <c r="P27" s="11">
        <v>1E-3</v>
      </c>
      <c r="Q27" s="17">
        <v>0</v>
      </c>
    </row>
    <row r="28" spans="1:17" x14ac:dyDescent="0.2">
      <c r="A28">
        <v>1920</v>
      </c>
      <c r="O28" s="11">
        <v>1E-3</v>
      </c>
      <c r="P28" s="11">
        <v>1E-3</v>
      </c>
      <c r="Q28" s="17">
        <v>0</v>
      </c>
    </row>
    <row r="29" spans="1:17" x14ac:dyDescent="0.2">
      <c r="A29">
        <v>1921</v>
      </c>
      <c r="O29" s="11">
        <v>1E-3</v>
      </c>
      <c r="P29" s="11">
        <v>1E-3</v>
      </c>
      <c r="Q29" s="17">
        <v>0</v>
      </c>
    </row>
    <row r="30" spans="1:17" x14ac:dyDescent="0.2">
      <c r="A30">
        <v>1922</v>
      </c>
      <c r="B30" s="20">
        <v>49</v>
      </c>
      <c r="C30" s="46">
        <f>B30*11</f>
        <v>539</v>
      </c>
      <c r="D30" s="14">
        <f t="shared" ref="D30:D61" si="0">C30*0.005</f>
        <v>2.6949999999999998</v>
      </c>
      <c r="E30" s="15">
        <f t="shared" ref="E30:E61" si="1">C30*0.1</f>
        <v>53.900000000000006</v>
      </c>
      <c r="F30" s="11">
        <v>199.5</v>
      </c>
      <c r="G30" s="15">
        <f t="shared" ref="G30:G61" si="2">F30*B30/100</f>
        <v>97.754999999999995</v>
      </c>
      <c r="H30" s="15">
        <f t="shared" ref="H30:H61" si="3">C30+G30*0.6</f>
        <v>597.65300000000002</v>
      </c>
      <c r="I30" s="16">
        <v>0.55000000000000004</v>
      </c>
      <c r="J30" s="15">
        <f t="shared" ref="J30:J61" si="4">H30*(1-I30)</f>
        <v>268.94385</v>
      </c>
      <c r="K30" s="15">
        <f t="shared" ref="K30:K61" si="5">D30*0.35+E30*0.2</f>
        <v>11.72325</v>
      </c>
      <c r="L30" s="15">
        <f t="shared" ref="L30:L61" si="6">Q30*(J30+K30)</f>
        <v>0</v>
      </c>
      <c r="M30" s="15">
        <f t="shared" ref="M30:M61" si="7">J30+K30-L30</f>
        <v>280.6671</v>
      </c>
      <c r="O30" s="11">
        <f t="shared" ref="O30:O61" si="8">H30/B30</f>
        <v>12.197000000000001</v>
      </c>
      <c r="P30" s="11">
        <f t="shared" ref="P30:P61" si="9">M30/B30</f>
        <v>5.7279</v>
      </c>
      <c r="Q30" s="17">
        <v>0</v>
      </c>
    </row>
    <row r="31" spans="1:17" x14ac:dyDescent="0.2">
      <c r="A31">
        <v>1923</v>
      </c>
      <c r="B31" s="20">
        <f>B$30+(B$48-B$30)/(A$48-A$30)*(A31-A$30)</f>
        <v>103.55555555555556</v>
      </c>
      <c r="C31" s="46">
        <f t="shared" ref="C31:C39" si="10">B31*11</f>
        <v>1139.1111111111111</v>
      </c>
      <c r="D31" s="14">
        <f t="shared" si="0"/>
        <v>5.6955555555555559</v>
      </c>
      <c r="E31" s="15">
        <f t="shared" si="1"/>
        <v>113.91111111111111</v>
      </c>
      <c r="F31" s="11">
        <v>227.9</v>
      </c>
      <c r="G31" s="15">
        <f t="shared" si="2"/>
        <v>236.00311111111114</v>
      </c>
      <c r="H31" s="15">
        <f t="shared" si="3"/>
        <v>1280.7129777777777</v>
      </c>
      <c r="I31" s="16">
        <v>0.55000000000000004</v>
      </c>
      <c r="J31" s="15">
        <f t="shared" si="4"/>
        <v>576.32083999999986</v>
      </c>
      <c r="K31" s="15">
        <f t="shared" si="5"/>
        <v>24.77566666666667</v>
      </c>
      <c r="L31" s="15">
        <f t="shared" si="6"/>
        <v>0</v>
      </c>
      <c r="M31" s="15">
        <f t="shared" si="7"/>
        <v>601.09650666666653</v>
      </c>
      <c r="O31" s="11">
        <f t="shared" si="8"/>
        <v>12.3674</v>
      </c>
      <c r="P31" s="11">
        <f t="shared" si="9"/>
        <v>5.8045799999999987</v>
      </c>
      <c r="Q31" s="17">
        <v>0</v>
      </c>
    </row>
    <row r="32" spans="1:17" x14ac:dyDescent="0.2">
      <c r="A32">
        <v>1924</v>
      </c>
      <c r="B32" s="20">
        <f t="shared" ref="B32:B47" si="11">B$30+(B$48-B$30)/(A$48-A$30)*(A32-A$30)</f>
        <v>158.11111111111111</v>
      </c>
      <c r="C32" s="46">
        <f t="shared" si="10"/>
        <v>1739.2222222222222</v>
      </c>
      <c r="D32" s="14">
        <f t="shared" si="0"/>
        <v>8.6961111111111116</v>
      </c>
      <c r="E32" s="15">
        <f t="shared" si="1"/>
        <v>173.92222222222222</v>
      </c>
      <c r="F32" s="11">
        <v>184.4</v>
      </c>
      <c r="G32" s="15">
        <f t="shared" si="2"/>
        <v>291.55688888888892</v>
      </c>
      <c r="H32" s="15">
        <f t="shared" si="3"/>
        <v>1914.1563555555556</v>
      </c>
      <c r="I32" s="16">
        <v>0.55000000000000004</v>
      </c>
      <c r="J32" s="15">
        <f t="shared" si="4"/>
        <v>861.37035999999989</v>
      </c>
      <c r="K32" s="15">
        <f t="shared" si="5"/>
        <v>37.828083333333332</v>
      </c>
      <c r="L32" s="15">
        <f t="shared" si="6"/>
        <v>0</v>
      </c>
      <c r="M32" s="15">
        <f t="shared" si="7"/>
        <v>899.19844333333322</v>
      </c>
      <c r="O32" s="11">
        <f t="shared" si="8"/>
        <v>12.106400000000001</v>
      </c>
      <c r="P32" s="11">
        <f t="shared" si="9"/>
        <v>5.6871299999999989</v>
      </c>
      <c r="Q32" s="17">
        <v>0</v>
      </c>
    </row>
    <row r="33" spans="1:17" x14ac:dyDescent="0.2">
      <c r="A33">
        <v>1925</v>
      </c>
      <c r="B33" s="20">
        <f t="shared" si="11"/>
        <v>212.66666666666669</v>
      </c>
      <c r="C33" s="46">
        <f t="shared" si="10"/>
        <v>2339.3333333333335</v>
      </c>
      <c r="D33" s="14">
        <f t="shared" si="0"/>
        <v>11.696666666666667</v>
      </c>
      <c r="E33" s="15">
        <f t="shared" si="1"/>
        <v>233.93333333333337</v>
      </c>
      <c r="F33" s="11">
        <v>181.8</v>
      </c>
      <c r="G33" s="15">
        <f t="shared" si="2"/>
        <v>386.62800000000004</v>
      </c>
      <c r="H33" s="15">
        <f t="shared" si="3"/>
        <v>2571.3101333333334</v>
      </c>
      <c r="I33" s="16">
        <v>0.55000000000000004</v>
      </c>
      <c r="J33" s="15">
        <f t="shared" si="4"/>
        <v>1157.0895599999999</v>
      </c>
      <c r="K33" s="15">
        <f t="shared" si="5"/>
        <v>50.880500000000012</v>
      </c>
      <c r="L33" s="15">
        <f t="shared" si="6"/>
        <v>0</v>
      </c>
      <c r="M33" s="15">
        <f t="shared" si="7"/>
        <v>1207.9700599999999</v>
      </c>
      <c r="O33" s="11">
        <f t="shared" si="8"/>
        <v>12.0908</v>
      </c>
      <c r="P33" s="11">
        <f t="shared" si="9"/>
        <v>5.6801099999999991</v>
      </c>
      <c r="Q33" s="17">
        <v>0</v>
      </c>
    </row>
    <row r="34" spans="1:17" x14ac:dyDescent="0.2">
      <c r="A34">
        <v>1926</v>
      </c>
      <c r="B34" s="20">
        <f t="shared" si="11"/>
        <v>267.22222222222223</v>
      </c>
      <c r="C34" s="46">
        <f t="shared" si="10"/>
        <v>2939.4444444444443</v>
      </c>
      <c r="D34" s="14">
        <f t="shared" si="0"/>
        <v>14.697222222222223</v>
      </c>
      <c r="E34" s="15">
        <f t="shared" si="1"/>
        <v>293.94444444444446</v>
      </c>
      <c r="F34" s="31">
        <v>206.7</v>
      </c>
      <c r="G34" s="15">
        <f t="shared" si="2"/>
        <v>552.34833333333324</v>
      </c>
      <c r="H34" s="15">
        <f t="shared" si="3"/>
        <v>3270.8534444444444</v>
      </c>
      <c r="I34" s="16">
        <v>0.55000000000000004</v>
      </c>
      <c r="J34" s="15">
        <f t="shared" si="4"/>
        <v>1471.8840499999999</v>
      </c>
      <c r="K34" s="15">
        <f t="shared" si="5"/>
        <v>63.932916666666671</v>
      </c>
      <c r="L34" s="15">
        <f t="shared" si="6"/>
        <v>0</v>
      </c>
      <c r="M34" s="15">
        <f t="shared" si="7"/>
        <v>1535.8169666666665</v>
      </c>
      <c r="O34" s="11">
        <f t="shared" si="8"/>
        <v>12.2402</v>
      </c>
      <c r="P34" s="11">
        <f t="shared" si="9"/>
        <v>5.7473399999999994</v>
      </c>
      <c r="Q34" s="17">
        <v>0</v>
      </c>
    </row>
    <row r="35" spans="1:17" x14ac:dyDescent="0.2">
      <c r="A35">
        <v>1927</v>
      </c>
      <c r="B35" s="20">
        <f t="shared" si="11"/>
        <v>321.77777777777777</v>
      </c>
      <c r="C35" s="46">
        <f t="shared" si="10"/>
        <v>3539.5555555555557</v>
      </c>
      <c r="D35" s="14">
        <f t="shared" si="0"/>
        <v>17.69777777777778</v>
      </c>
      <c r="E35" s="15">
        <f t="shared" si="1"/>
        <v>353.95555555555558</v>
      </c>
      <c r="F35" s="31">
        <v>103.2</v>
      </c>
      <c r="G35" s="15">
        <f t="shared" si="2"/>
        <v>332.07466666666664</v>
      </c>
      <c r="H35" s="15">
        <f t="shared" si="3"/>
        <v>3738.8003555555556</v>
      </c>
      <c r="I35" s="16">
        <v>0.55000000000000004</v>
      </c>
      <c r="J35" s="15">
        <f t="shared" si="4"/>
        <v>1682.4601599999999</v>
      </c>
      <c r="K35" s="15">
        <f t="shared" si="5"/>
        <v>76.985333333333344</v>
      </c>
      <c r="L35" s="15">
        <f t="shared" si="6"/>
        <v>0</v>
      </c>
      <c r="M35" s="15">
        <f t="shared" si="7"/>
        <v>1759.4454933333332</v>
      </c>
      <c r="O35" s="11">
        <f t="shared" si="8"/>
        <v>11.619200000000001</v>
      </c>
      <c r="P35" s="11">
        <f t="shared" si="9"/>
        <v>5.4678899999999997</v>
      </c>
      <c r="Q35" s="17">
        <v>0</v>
      </c>
    </row>
    <row r="36" spans="1:17" x14ac:dyDescent="0.2">
      <c r="A36">
        <v>1928</v>
      </c>
      <c r="B36" s="20">
        <f t="shared" si="11"/>
        <v>376.33333333333337</v>
      </c>
      <c r="C36" s="46">
        <f t="shared" si="10"/>
        <v>4139.666666666667</v>
      </c>
      <c r="D36" s="14">
        <f t="shared" si="0"/>
        <v>20.698333333333334</v>
      </c>
      <c r="E36" s="15">
        <f t="shared" si="1"/>
        <v>413.9666666666667</v>
      </c>
      <c r="F36" s="31">
        <v>213.2</v>
      </c>
      <c r="G36" s="15">
        <f t="shared" si="2"/>
        <v>802.34266666666679</v>
      </c>
      <c r="H36" s="15">
        <f t="shared" si="3"/>
        <v>4621.072266666667</v>
      </c>
      <c r="I36" s="16">
        <v>0.55000000000000004</v>
      </c>
      <c r="J36" s="15">
        <f t="shared" si="4"/>
        <v>2079.48252</v>
      </c>
      <c r="K36" s="15">
        <f t="shared" si="5"/>
        <v>90.037750000000017</v>
      </c>
      <c r="L36" s="15">
        <f t="shared" si="6"/>
        <v>0</v>
      </c>
      <c r="M36" s="15">
        <f t="shared" si="7"/>
        <v>2169.52027</v>
      </c>
      <c r="O36" s="11">
        <f t="shared" si="8"/>
        <v>12.279199999999999</v>
      </c>
      <c r="P36" s="11">
        <f t="shared" si="9"/>
        <v>5.7648899999999994</v>
      </c>
      <c r="Q36" s="17">
        <v>0</v>
      </c>
    </row>
    <row r="37" spans="1:17" x14ac:dyDescent="0.2">
      <c r="A37">
        <v>1929</v>
      </c>
      <c r="B37" s="20">
        <f t="shared" si="11"/>
        <v>430.88888888888891</v>
      </c>
      <c r="C37" s="46">
        <f t="shared" si="10"/>
        <v>4739.7777777777783</v>
      </c>
      <c r="D37" s="14">
        <f t="shared" si="0"/>
        <v>23.698888888888892</v>
      </c>
      <c r="E37" s="15">
        <f t="shared" si="1"/>
        <v>473.97777777777787</v>
      </c>
      <c r="F37" s="31">
        <v>174.9</v>
      </c>
      <c r="G37" s="15">
        <f t="shared" si="2"/>
        <v>753.62466666666671</v>
      </c>
      <c r="H37" s="15">
        <f t="shared" si="3"/>
        <v>5191.9525777777781</v>
      </c>
      <c r="I37" s="16">
        <v>0.55000000000000004</v>
      </c>
      <c r="J37" s="15">
        <f t="shared" si="4"/>
        <v>2336.3786599999999</v>
      </c>
      <c r="K37" s="15">
        <f t="shared" si="5"/>
        <v>103.09016666666669</v>
      </c>
      <c r="L37" s="15">
        <f t="shared" si="6"/>
        <v>0</v>
      </c>
      <c r="M37" s="15">
        <f t="shared" si="7"/>
        <v>2439.4688266666667</v>
      </c>
      <c r="O37" s="11">
        <f t="shared" si="8"/>
        <v>12.0494</v>
      </c>
      <c r="P37" s="11">
        <f t="shared" si="9"/>
        <v>5.6614800000000001</v>
      </c>
      <c r="Q37" s="17">
        <v>0</v>
      </c>
    </row>
    <row r="38" spans="1:17" x14ac:dyDescent="0.2">
      <c r="A38">
        <v>1930</v>
      </c>
      <c r="B38" s="20">
        <f t="shared" si="11"/>
        <v>485.44444444444446</v>
      </c>
      <c r="C38" s="46">
        <f t="shared" si="10"/>
        <v>5339.8888888888887</v>
      </c>
      <c r="D38" s="14">
        <f t="shared" si="0"/>
        <v>26.699444444444445</v>
      </c>
      <c r="E38" s="15">
        <f t="shared" si="1"/>
        <v>533.98888888888894</v>
      </c>
      <c r="F38" s="31">
        <v>250.8</v>
      </c>
      <c r="G38" s="15">
        <f t="shared" si="2"/>
        <v>1217.4946666666667</v>
      </c>
      <c r="H38" s="15">
        <f t="shared" si="3"/>
        <v>6070.3856888888886</v>
      </c>
      <c r="I38" s="16">
        <v>0.55000000000000004</v>
      </c>
      <c r="J38" s="15">
        <f t="shared" si="4"/>
        <v>2731.6735599999997</v>
      </c>
      <c r="K38" s="15">
        <f t="shared" si="5"/>
        <v>116.14258333333335</v>
      </c>
      <c r="L38" s="15">
        <f t="shared" si="6"/>
        <v>0</v>
      </c>
      <c r="M38" s="15">
        <f t="shared" si="7"/>
        <v>2847.816143333333</v>
      </c>
      <c r="O38" s="11">
        <f t="shared" si="8"/>
        <v>12.504799999999999</v>
      </c>
      <c r="P38" s="11">
        <f t="shared" si="9"/>
        <v>5.8664099999999992</v>
      </c>
      <c r="Q38" s="17">
        <v>0</v>
      </c>
    </row>
    <row r="39" spans="1:17" x14ac:dyDescent="0.2">
      <c r="A39">
        <v>1931</v>
      </c>
      <c r="B39" s="20">
        <f t="shared" si="11"/>
        <v>540</v>
      </c>
      <c r="C39" s="46">
        <f t="shared" si="10"/>
        <v>5940</v>
      </c>
      <c r="D39" s="14">
        <f t="shared" si="0"/>
        <v>29.7</v>
      </c>
      <c r="E39" s="15">
        <f t="shared" si="1"/>
        <v>594</v>
      </c>
      <c r="F39" s="31">
        <v>229.9</v>
      </c>
      <c r="G39" s="15">
        <f t="shared" si="2"/>
        <v>1241.46</v>
      </c>
      <c r="H39" s="15">
        <f t="shared" si="3"/>
        <v>6684.8760000000002</v>
      </c>
      <c r="I39" s="16">
        <v>0.55000000000000004</v>
      </c>
      <c r="J39" s="15">
        <f t="shared" si="4"/>
        <v>3008.1941999999999</v>
      </c>
      <c r="K39" s="15">
        <f t="shared" si="5"/>
        <v>129.19500000000002</v>
      </c>
      <c r="L39" s="15">
        <f t="shared" si="6"/>
        <v>0</v>
      </c>
      <c r="M39" s="15">
        <f t="shared" si="7"/>
        <v>3137.3892000000001</v>
      </c>
      <c r="O39" s="11">
        <f t="shared" si="8"/>
        <v>12.3794</v>
      </c>
      <c r="P39" s="11">
        <f t="shared" si="9"/>
        <v>5.8099800000000004</v>
      </c>
      <c r="Q39" s="17">
        <v>0</v>
      </c>
    </row>
    <row r="40" spans="1:17" x14ac:dyDescent="0.2">
      <c r="A40">
        <v>1932</v>
      </c>
      <c r="B40" s="20">
        <f t="shared" si="11"/>
        <v>594.55555555555554</v>
      </c>
      <c r="C40" s="47">
        <f>B40*10.5</f>
        <v>6242.833333333333</v>
      </c>
      <c r="D40" s="14">
        <f t="shared" si="0"/>
        <v>31.214166666666667</v>
      </c>
      <c r="E40" s="15">
        <f t="shared" si="1"/>
        <v>624.2833333333333</v>
      </c>
      <c r="F40" s="31">
        <v>255</v>
      </c>
      <c r="G40" s="15">
        <f t="shared" si="2"/>
        <v>1516.1166666666666</v>
      </c>
      <c r="H40" s="15">
        <f t="shared" si="3"/>
        <v>7152.5033333333331</v>
      </c>
      <c r="I40" s="16">
        <v>0.55000000000000004</v>
      </c>
      <c r="J40" s="15">
        <f t="shared" si="4"/>
        <v>3218.6264999999994</v>
      </c>
      <c r="K40" s="15">
        <f t="shared" si="5"/>
        <v>135.78162499999999</v>
      </c>
      <c r="L40" s="15">
        <f t="shared" si="6"/>
        <v>0</v>
      </c>
      <c r="M40" s="15">
        <f t="shared" si="7"/>
        <v>3354.4081249999995</v>
      </c>
      <c r="O40" s="11">
        <f t="shared" si="8"/>
        <v>12.03</v>
      </c>
      <c r="P40" s="11">
        <f t="shared" si="9"/>
        <v>5.6418749999999989</v>
      </c>
      <c r="Q40" s="17">
        <v>0</v>
      </c>
    </row>
    <row r="41" spans="1:17" x14ac:dyDescent="0.2">
      <c r="A41">
        <v>1933</v>
      </c>
      <c r="B41" s="20">
        <f t="shared" si="11"/>
        <v>649.11111111111109</v>
      </c>
      <c r="C41" s="47">
        <f t="shared" ref="C41:C78" si="12">B41*10.5</f>
        <v>6815.6666666666661</v>
      </c>
      <c r="D41" s="14">
        <f t="shared" si="0"/>
        <v>34.078333333333333</v>
      </c>
      <c r="E41" s="15">
        <f t="shared" si="1"/>
        <v>681.56666666666661</v>
      </c>
      <c r="F41" s="31">
        <v>161.80000000000001</v>
      </c>
      <c r="G41" s="15">
        <f t="shared" si="2"/>
        <v>1050.2617777777778</v>
      </c>
      <c r="H41" s="15">
        <f t="shared" si="3"/>
        <v>7445.8237333333327</v>
      </c>
      <c r="I41" s="16">
        <v>0.55000000000000004</v>
      </c>
      <c r="J41" s="15">
        <f t="shared" si="4"/>
        <v>3350.6206799999995</v>
      </c>
      <c r="K41" s="15">
        <f t="shared" si="5"/>
        <v>148.24074999999999</v>
      </c>
      <c r="L41" s="15">
        <f t="shared" si="6"/>
        <v>0</v>
      </c>
      <c r="M41" s="15">
        <f t="shared" si="7"/>
        <v>3498.8614299999995</v>
      </c>
      <c r="O41" s="11">
        <f t="shared" si="8"/>
        <v>11.470799999999999</v>
      </c>
      <c r="P41" s="11">
        <f t="shared" si="9"/>
        <v>5.3902349999999997</v>
      </c>
      <c r="Q41" s="17">
        <v>0</v>
      </c>
    </row>
    <row r="42" spans="1:17" x14ac:dyDescent="0.2">
      <c r="A42">
        <v>1934</v>
      </c>
      <c r="B42" s="20">
        <f t="shared" si="11"/>
        <v>703.66666666666674</v>
      </c>
      <c r="C42" s="47">
        <f t="shared" si="12"/>
        <v>7388.5000000000009</v>
      </c>
      <c r="D42" s="14">
        <f t="shared" si="0"/>
        <v>36.942500000000003</v>
      </c>
      <c r="E42" s="15">
        <f t="shared" si="1"/>
        <v>738.85000000000014</v>
      </c>
      <c r="F42" s="31">
        <v>184.1</v>
      </c>
      <c r="G42" s="15">
        <f t="shared" si="2"/>
        <v>1295.4503333333334</v>
      </c>
      <c r="H42" s="15">
        <f t="shared" si="3"/>
        <v>8165.7702000000008</v>
      </c>
      <c r="I42" s="16">
        <v>0.55000000000000004</v>
      </c>
      <c r="J42" s="15">
        <f t="shared" si="4"/>
        <v>3674.5965900000001</v>
      </c>
      <c r="K42" s="15">
        <f t="shared" si="5"/>
        <v>160.69987500000005</v>
      </c>
      <c r="L42" s="15">
        <f t="shared" si="6"/>
        <v>0</v>
      </c>
      <c r="M42" s="15">
        <f t="shared" si="7"/>
        <v>3835.2964650000004</v>
      </c>
      <c r="O42" s="11">
        <f t="shared" si="8"/>
        <v>11.6046</v>
      </c>
      <c r="P42" s="11">
        <f t="shared" si="9"/>
        <v>5.4504450000000002</v>
      </c>
      <c r="Q42" s="17">
        <f>(0.14/10)*(A42-A$42)</f>
        <v>0</v>
      </c>
    </row>
    <row r="43" spans="1:17" x14ac:dyDescent="0.2">
      <c r="A43">
        <v>1935</v>
      </c>
      <c r="B43" s="20">
        <f t="shared" si="11"/>
        <v>758.22222222222229</v>
      </c>
      <c r="C43" s="47">
        <f t="shared" si="12"/>
        <v>7961.3333333333339</v>
      </c>
      <c r="D43" s="14">
        <f t="shared" si="0"/>
        <v>39.806666666666672</v>
      </c>
      <c r="E43" s="15">
        <f t="shared" si="1"/>
        <v>796.13333333333344</v>
      </c>
      <c r="F43" s="31">
        <v>214.8</v>
      </c>
      <c r="G43" s="15">
        <f t="shared" si="2"/>
        <v>1628.6613333333337</v>
      </c>
      <c r="H43" s="15">
        <f t="shared" si="3"/>
        <v>8938.5301333333337</v>
      </c>
      <c r="I43" s="16">
        <v>0.55000000000000004</v>
      </c>
      <c r="J43" s="15">
        <f t="shared" si="4"/>
        <v>4022.3385599999997</v>
      </c>
      <c r="K43" s="15">
        <f t="shared" si="5"/>
        <v>173.15900000000002</v>
      </c>
      <c r="L43" s="15">
        <f t="shared" ca="1" si="6"/>
        <v>50.345970719999997</v>
      </c>
      <c r="M43" s="15">
        <f t="shared" ca="1" si="7"/>
        <v>4145.1515892799998</v>
      </c>
      <c r="O43" s="11">
        <f t="shared" si="8"/>
        <v>11.7888</v>
      </c>
      <c r="P43" s="11">
        <f t="shared" ca="1" si="9"/>
        <v>5.4669349799999996</v>
      </c>
      <c r="Q43" s="19">
        <f t="shared" ref="Q43:Q53" ca="1" si="13">(0.12/10)*(A43-A$42)*(1+RAND()*RANDBETWEEN(-1,1)/10)</f>
        <v>1.2E-2</v>
      </c>
    </row>
    <row r="44" spans="1:17" x14ac:dyDescent="0.2">
      <c r="A44">
        <v>1936</v>
      </c>
      <c r="B44" s="20">
        <f t="shared" si="11"/>
        <v>812.77777777777783</v>
      </c>
      <c r="C44" s="47">
        <f t="shared" si="12"/>
        <v>8534.1666666666679</v>
      </c>
      <c r="D44" s="14">
        <f t="shared" si="0"/>
        <v>42.670833333333341</v>
      </c>
      <c r="E44" s="15">
        <f t="shared" si="1"/>
        <v>853.41666666666686</v>
      </c>
      <c r="F44" s="31">
        <v>295.7</v>
      </c>
      <c r="G44" s="15">
        <f t="shared" si="2"/>
        <v>2403.383888888889</v>
      </c>
      <c r="H44" s="15">
        <f t="shared" si="3"/>
        <v>9976.1970000000019</v>
      </c>
      <c r="I44" s="16">
        <v>0.55000000000000004</v>
      </c>
      <c r="J44" s="15">
        <f t="shared" si="4"/>
        <v>4489.2886500000004</v>
      </c>
      <c r="K44" s="15">
        <f t="shared" si="5"/>
        <v>185.61812500000008</v>
      </c>
      <c r="L44" s="15">
        <f t="shared" ca="1" si="6"/>
        <v>112.19776260000002</v>
      </c>
      <c r="M44" s="15">
        <f t="shared" ca="1" si="7"/>
        <v>4562.7090124000006</v>
      </c>
      <c r="O44" s="11">
        <f t="shared" si="8"/>
        <v>12.274200000000002</v>
      </c>
      <c r="P44" s="11">
        <f t="shared" ca="1" si="9"/>
        <v>5.6137226400000007</v>
      </c>
      <c r="Q44" s="19">
        <f t="shared" ca="1" si="13"/>
        <v>2.4E-2</v>
      </c>
    </row>
    <row r="45" spans="1:17" x14ac:dyDescent="0.2">
      <c r="A45">
        <v>1937</v>
      </c>
      <c r="B45" s="20">
        <f t="shared" si="11"/>
        <v>867.33333333333337</v>
      </c>
      <c r="C45" s="47">
        <f t="shared" si="12"/>
        <v>9107</v>
      </c>
      <c r="D45" s="14">
        <f t="shared" si="0"/>
        <v>45.535000000000004</v>
      </c>
      <c r="E45" s="15">
        <f t="shared" si="1"/>
        <v>910.7</v>
      </c>
      <c r="F45" s="31">
        <v>310.60000000000002</v>
      </c>
      <c r="G45" s="15">
        <f t="shared" si="2"/>
        <v>2693.9373333333333</v>
      </c>
      <c r="H45" s="15">
        <f t="shared" si="3"/>
        <v>10723.3624</v>
      </c>
      <c r="I45" s="16">
        <v>0.55000000000000004</v>
      </c>
      <c r="J45" s="15">
        <f t="shared" si="4"/>
        <v>4825.5130799999997</v>
      </c>
      <c r="K45" s="15">
        <f t="shared" si="5"/>
        <v>198.07725000000002</v>
      </c>
      <c r="L45" s="15">
        <f t="shared" ca="1" si="6"/>
        <v>180.84925188000003</v>
      </c>
      <c r="M45" s="15">
        <f t="shared" ca="1" si="7"/>
        <v>4842.7410781199997</v>
      </c>
      <c r="O45" s="11">
        <f t="shared" si="8"/>
        <v>12.3636</v>
      </c>
      <c r="P45" s="11">
        <f t="shared" ca="1" si="9"/>
        <v>5.5834831799999991</v>
      </c>
      <c r="Q45" s="19">
        <f t="shared" ca="1" si="13"/>
        <v>3.6000000000000004E-2</v>
      </c>
    </row>
    <row r="46" spans="1:17" x14ac:dyDescent="0.2">
      <c r="A46">
        <v>1938</v>
      </c>
      <c r="B46" s="20">
        <f t="shared" si="11"/>
        <v>921.88888888888891</v>
      </c>
      <c r="C46" s="47">
        <f t="shared" si="12"/>
        <v>9679.8333333333339</v>
      </c>
      <c r="D46" s="14">
        <f t="shared" si="0"/>
        <v>48.399166666666673</v>
      </c>
      <c r="E46" s="15">
        <f t="shared" si="1"/>
        <v>967.98333333333346</v>
      </c>
      <c r="F46" s="31">
        <v>162.1</v>
      </c>
      <c r="G46" s="15">
        <f t="shared" si="2"/>
        <v>1494.3818888888889</v>
      </c>
      <c r="H46" s="15">
        <f t="shared" si="3"/>
        <v>10576.462466666668</v>
      </c>
      <c r="I46" s="16">
        <v>0.55000000000000004</v>
      </c>
      <c r="J46" s="15">
        <f t="shared" si="4"/>
        <v>4759.4081100000003</v>
      </c>
      <c r="K46" s="15">
        <f t="shared" si="5"/>
        <v>210.53637500000002</v>
      </c>
      <c r="L46" s="15">
        <f t="shared" ca="1" si="6"/>
        <v>254.41573387853015</v>
      </c>
      <c r="M46" s="15">
        <f t="shared" ca="1" si="7"/>
        <v>4715.5287511214701</v>
      </c>
      <c r="O46" s="11">
        <f t="shared" si="8"/>
        <v>11.472600000000002</v>
      </c>
      <c r="P46" s="11">
        <f t="shared" ca="1" si="9"/>
        <v>5.1150727684817685</v>
      </c>
      <c r="Q46" s="19">
        <f t="shared" ca="1" si="13"/>
        <v>5.1190860309686163E-2</v>
      </c>
    </row>
    <row r="47" spans="1:17" x14ac:dyDescent="0.2">
      <c r="A47">
        <v>1939</v>
      </c>
      <c r="B47" s="20">
        <f t="shared" si="11"/>
        <v>976.44444444444446</v>
      </c>
      <c r="C47" s="47">
        <f t="shared" si="12"/>
        <v>10252.666666666666</v>
      </c>
      <c r="D47" s="14">
        <f t="shared" si="0"/>
        <v>51.263333333333328</v>
      </c>
      <c r="E47" s="15">
        <f t="shared" si="1"/>
        <v>1025.2666666666667</v>
      </c>
      <c r="F47" s="31">
        <v>265.2</v>
      </c>
      <c r="G47" s="15">
        <f t="shared" si="2"/>
        <v>2589.5306666666665</v>
      </c>
      <c r="H47" s="15">
        <f t="shared" si="3"/>
        <v>11806.385066666666</v>
      </c>
      <c r="I47" s="16">
        <v>0.55000000000000004</v>
      </c>
      <c r="J47" s="15">
        <f t="shared" si="4"/>
        <v>5312.8732799999989</v>
      </c>
      <c r="K47" s="15">
        <f t="shared" si="5"/>
        <v>222.99549999999999</v>
      </c>
      <c r="L47" s="15">
        <f t="shared" ca="1" si="6"/>
        <v>359.72443511375775</v>
      </c>
      <c r="M47" s="15">
        <f t="shared" ca="1" si="7"/>
        <v>5176.144344886241</v>
      </c>
      <c r="O47" s="11">
        <f t="shared" si="8"/>
        <v>12.091199999999999</v>
      </c>
      <c r="P47" s="11">
        <f t="shared" ca="1" si="9"/>
        <v>5.3010126426918713</v>
      </c>
      <c r="Q47" s="19">
        <f t="shared" ca="1" si="13"/>
        <v>6.4980665078870931E-2</v>
      </c>
    </row>
    <row r="48" spans="1:17" x14ac:dyDescent="0.2">
      <c r="A48">
        <v>1940</v>
      </c>
      <c r="B48">
        <v>1031</v>
      </c>
      <c r="C48" s="47">
        <f t="shared" si="12"/>
        <v>10825.5</v>
      </c>
      <c r="D48" s="14">
        <f t="shared" si="0"/>
        <v>54.127499999999998</v>
      </c>
      <c r="E48" s="15">
        <f t="shared" si="1"/>
        <v>1082.55</v>
      </c>
      <c r="F48" s="31">
        <v>153.30000000000001</v>
      </c>
      <c r="G48" s="15">
        <f t="shared" si="2"/>
        <v>1580.5230000000001</v>
      </c>
      <c r="H48" s="15">
        <f t="shared" si="3"/>
        <v>11773.8138</v>
      </c>
      <c r="I48" s="22">
        <v>0.6</v>
      </c>
      <c r="J48" s="15">
        <f t="shared" si="4"/>
        <v>4709.5255200000001</v>
      </c>
      <c r="K48" s="15">
        <f t="shared" si="5"/>
        <v>235.45462499999999</v>
      </c>
      <c r="L48" s="15">
        <f t="shared" ca="1" si="6"/>
        <v>371.40544238161971</v>
      </c>
      <c r="M48" s="15">
        <f t="shared" ca="1" si="7"/>
        <v>4573.5747026183808</v>
      </c>
      <c r="O48" s="11">
        <f t="shared" si="8"/>
        <v>11.4198</v>
      </c>
      <c r="P48" s="11">
        <f t="shared" ca="1" si="9"/>
        <v>4.4360569375542003</v>
      </c>
      <c r="Q48" s="19">
        <f t="shared" ca="1" si="13"/>
        <v>7.5107569998467544E-2</v>
      </c>
    </row>
    <row r="49" spans="1:17" x14ac:dyDescent="0.2">
      <c r="A49">
        <v>1941</v>
      </c>
      <c r="B49" s="40">
        <f>B$48+(B$68-B$48)/(A$68-A$48)*(A49-A$48)</f>
        <v>1035.2</v>
      </c>
      <c r="C49" s="47">
        <f t="shared" si="12"/>
        <v>10869.6</v>
      </c>
      <c r="D49" s="14">
        <f t="shared" si="0"/>
        <v>54.348000000000006</v>
      </c>
      <c r="E49" s="15">
        <f t="shared" si="1"/>
        <v>1086.96</v>
      </c>
      <c r="F49" s="31">
        <v>287</v>
      </c>
      <c r="G49" s="15">
        <f t="shared" si="2"/>
        <v>2971.0240000000003</v>
      </c>
      <c r="H49" s="15">
        <f t="shared" si="3"/>
        <v>12652.214400000001</v>
      </c>
      <c r="I49" s="22">
        <v>0.6</v>
      </c>
      <c r="J49" s="15">
        <f t="shared" si="4"/>
        <v>5060.885760000001</v>
      </c>
      <c r="K49" s="15">
        <f t="shared" si="5"/>
        <v>236.41380000000004</v>
      </c>
      <c r="L49" s="15">
        <f t="shared" ca="1" si="6"/>
        <v>444.97316304000014</v>
      </c>
      <c r="M49" s="15">
        <f t="shared" ca="1" si="7"/>
        <v>4852.3263969600011</v>
      </c>
      <c r="O49" s="11">
        <f t="shared" si="8"/>
        <v>12.222</v>
      </c>
      <c r="P49" s="11">
        <f t="shared" ca="1" si="9"/>
        <v>4.6873323000000013</v>
      </c>
      <c r="Q49" s="19">
        <f t="shared" ca="1" si="13"/>
        <v>8.4000000000000005E-2</v>
      </c>
    </row>
    <row r="50" spans="1:17" x14ac:dyDescent="0.2">
      <c r="A50">
        <v>1942</v>
      </c>
      <c r="B50" s="40">
        <f t="shared" ref="B50:B67" si="14">B$48+(B$68-B$48)/(A$68-A$48)*(A50-A$48)</f>
        <v>1039.4000000000001</v>
      </c>
      <c r="C50" s="47">
        <f t="shared" si="12"/>
        <v>10913.7</v>
      </c>
      <c r="D50" s="14">
        <f t="shared" si="0"/>
        <v>54.568500000000007</v>
      </c>
      <c r="E50" s="15">
        <f t="shared" si="1"/>
        <v>1091.3700000000001</v>
      </c>
      <c r="F50" s="31">
        <v>237</v>
      </c>
      <c r="G50" s="15">
        <f t="shared" si="2"/>
        <v>2463.3780000000002</v>
      </c>
      <c r="H50" s="15">
        <f t="shared" si="3"/>
        <v>12391.7268</v>
      </c>
      <c r="I50" s="22">
        <v>0.6</v>
      </c>
      <c r="J50" s="15">
        <f t="shared" si="4"/>
        <v>4956.6907200000005</v>
      </c>
      <c r="K50" s="15">
        <f t="shared" si="5"/>
        <v>237.37297500000003</v>
      </c>
      <c r="L50" s="15">
        <f t="shared" ca="1" si="6"/>
        <v>498.63011472000011</v>
      </c>
      <c r="M50" s="15">
        <f t="shared" ca="1" si="7"/>
        <v>4695.4335802800006</v>
      </c>
      <c r="O50" s="11">
        <f t="shared" si="8"/>
        <v>11.921999999999999</v>
      </c>
      <c r="P50" s="11">
        <f t="shared" ca="1" si="9"/>
        <v>4.5174462000000002</v>
      </c>
      <c r="Q50" s="19">
        <f t="shared" ca="1" si="13"/>
        <v>9.6000000000000002E-2</v>
      </c>
    </row>
    <row r="51" spans="1:17" x14ac:dyDescent="0.2">
      <c r="A51">
        <v>1943</v>
      </c>
      <c r="B51" s="40">
        <f t="shared" si="14"/>
        <v>1043.5999999999999</v>
      </c>
      <c r="C51" s="47">
        <f t="shared" si="12"/>
        <v>10957.8</v>
      </c>
      <c r="D51" s="14">
        <f t="shared" si="0"/>
        <v>54.788999999999994</v>
      </c>
      <c r="E51" s="15">
        <f t="shared" si="1"/>
        <v>1095.78</v>
      </c>
      <c r="F51" s="31">
        <v>138</v>
      </c>
      <c r="G51" s="15">
        <f t="shared" si="2"/>
        <v>1440.1679999999999</v>
      </c>
      <c r="H51" s="15">
        <f t="shared" si="3"/>
        <v>11821.900799999999</v>
      </c>
      <c r="I51" s="22">
        <v>0.6</v>
      </c>
      <c r="J51" s="15">
        <f t="shared" si="4"/>
        <v>4728.7603200000003</v>
      </c>
      <c r="K51" s="15">
        <f t="shared" si="5"/>
        <v>238.33215000000001</v>
      </c>
      <c r="L51" s="15">
        <f t="shared" ca="1" si="6"/>
        <v>536.4459867600001</v>
      </c>
      <c r="M51" s="15">
        <f t="shared" ca="1" si="7"/>
        <v>4430.6464832400006</v>
      </c>
      <c r="O51" s="11">
        <f t="shared" si="8"/>
        <v>11.328000000000001</v>
      </c>
      <c r="P51" s="11">
        <f t="shared" ca="1" si="9"/>
        <v>4.2455409000000008</v>
      </c>
      <c r="Q51" s="19">
        <f t="shared" ca="1" si="13"/>
        <v>0.108</v>
      </c>
    </row>
    <row r="52" spans="1:17" x14ac:dyDescent="0.2">
      <c r="A52">
        <v>1944</v>
      </c>
      <c r="B52" s="40">
        <f t="shared" si="14"/>
        <v>1047.8</v>
      </c>
      <c r="C52" s="47">
        <f t="shared" si="12"/>
        <v>11001.9</v>
      </c>
      <c r="D52" s="14">
        <f t="shared" si="0"/>
        <v>55.009500000000003</v>
      </c>
      <c r="E52" s="15">
        <f t="shared" si="1"/>
        <v>1100.19</v>
      </c>
      <c r="F52" s="31">
        <v>121.9</v>
      </c>
      <c r="G52" s="15">
        <f t="shared" si="2"/>
        <v>1277.2682</v>
      </c>
      <c r="H52" s="15">
        <f t="shared" si="3"/>
        <v>11768.260919999999</v>
      </c>
      <c r="I52" s="22">
        <v>0.6</v>
      </c>
      <c r="J52" s="15">
        <f t="shared" si="4"/>
        <v>4707.3043680000001</v>
      </c>
      <c r="K52" s="15">
        <f t="shared" si="5"/>
        <v>239.291325</v>
      </c>
      <c r="L52" s="15">
        <f t="shared" ca="1" si="6"/>
        <v>593.59148316000005</v>
      </c>
      <c r="M52" s="15">
        <f t="shared" ca="1" si="7"/>
        <v>4353.0042098399999</v>
      </c>
      <c r="O52" s="11">
        <f t="shared" si="8"/>
        <v>11.231399999999999</v>
      </c>
      <c r="P52" s="11">
        <f t="shared" ca="1" si="9"/>
        <v>4.1544227999999999</v>
      </c>
      <c r="Q52" s="19">
        <f t="shared" ca="1" si="13"/>
        <v>0.12</v>
      </c>
    </row>
    <row r="53" spans="1:17" x14ac:dyDescent="0.2">
      <c r="A53">
        <v>1945</v>
      </c>
      <c r="B53" s="40">
        <f t="shared" si="14"/>
        <v>1052</v>
      </c>
      <c r="C53" s="47">
        <f t="shared" si="12"/>
        <v>11046</v>
      </c>
      <c r="D53" s="14">
        <f t="shared" si="0"/>
        <v>55.230000000000004</v>
      </c>
      <c r="E53" s="15">
        <f t="shared" si="1"/>
        <v>1104.6000000000001</v>
      </c>
      <c r="F53" s="31">
        <v>171.5</v>
      </c>
      <c r="G53" s="15">
        <f t="shared" si="2"/>
        <v>1804.18</v>
      </c>
      <c r="H53" s="15">
        <f t="shared" si="3"/>
        <v>12128.508</v>
      </c>
      <c r="I53" s="22">
        <v>0.6</v>
      </c>
      <c r="J53" s="15">
        <f t="shared" si="4"/>
        <v>4851.4031999999997</v>
      </c>
      <c r="K53" s="15">
        <f t="shared" si="5"/>
        <v>240.25050000000005</v>
      </c>
      <c r="L53" s="15">
        <f t="shared" ca="1" si="6"/>
        <v>696.02267289943973</v>
      </c>
      <c r="M53" s="15">
        <f t="shared" ca="1" si="7"/>
        <v>4395.6310271005605</v>
      </c>
      <c r="O53" s="11">
        <f t="shared" si="8"/>
        <v>11.529</v>
      </c>
      <c r="P53" s="11">
        <f t="shared" ca="1" si="9"/>
        <v>4.1783564896393157</v>
      </c>
      <c r="Q53" s="19">
        <f t="shared" ca="1" si="13"/>
        <v>0.13669874541928093</v>
      </c>
    </row>
    <row r="54" spans="1:17" x14ac:dyDescent="0.2">
      <c r="A54">
        <v>1946</v>
      </c>
      <c r="B54" s="40">
        <f t="shared" si="14"/>
        <v>1056.2</v>
      </c>
      <c r="C54" s="47">
        <f t="shared" si="12"/>
        <v>11090.1</v>
      </c>
      <c r="D54" s="14">
        <f t="shared" si="0"/>
        <v>55.450500000000005</v>
      </c>
      <c r="E54" s="15">
        <f t="shared" si="1"/>
        <v>1109.01</v>
      </c>
      <c r="F54" s="31">
        <v>272.8</v>
      </c>
      <c r="G54" s="15">
        <f t="shared" si="2"/>
        <v>2881.3136000000004</v>
      </c>
      <c r="H54" s="15">
        <f t="shared" si="3"/>
        <v>12818.88816</v>
      </c>
      <c r="I54" s="22">
        <v>0.6</v>
      </c>
      <c r="J54" s="15">
        <f t="shared" si="4"/>
        <v>5127.5552640000005</v>
      </c>
      <c r="K54" s="15">
        <f t="shared" si="5"/>
        <v>241.20967500000003</v>
      </c>
      <c r="L54" s="15">
        <f t="shared" ca="1" si="6"/>
        <v>644.25179267999999</v>
      </c>
      <c r="M54" s="15">
        <f t="shared" ca="1" si="7"/>
        <v>4724.5131463200005</v>
      </c>
      <c r="O54" s="11">
        <f t="shared" si="8"/>
        <v>12.136799999999999</v>
      </c>
      <c r="P54" s="11">
        <f t="shared" ca="1" si="9"/>
        <v>4.4731236000000001</v>
      </c>
      <c r="Q54" s="19">
        <f t="shared" ref="Q54:Q85" ca="1" si="15">0.12*(1+RAND()*RANDBETWEEN(-1,1)/10)</f>
        <v>0.12</v>
      </c>
    </row>
    <row r="55" spans="1:17" x14ac:dyDescent="0.2">
      <c r="A55">
        <v>1947</v>
      </c>
      <c r="B55" s="40">
        <f t="shared" si="14"/>
        <v>1060.4000000000001</v>
      </c>
      <c r="C55" s="47">
        <f t="shared" si="12"/>
        <v>11134.2</v>
      </c>
      <c r="D55" s="14">
        <f t="shared" si="0"/>
        <v>55.671000000000006</v>
      </c>
      <c r="E55" s="15">
        <f t="shared" si="1"/>
        <v>1113.42</v>
      </c>
      <c r="F55" s="31">
        <v>289.10000000000002</v>
      </c>
      <c r="G55" s="15">
        <f t="shared" si="2"/>
        <v>3065.6164000000008</v>
      </c>
      <c r="H55" s="15">
        <f t="shared" si="3"/>
        <v>12973.569840000002</v>
      </c>
      <c r="I55" s="22">
        <v>0.6</v>
      </c>
      <c r="J55" s="15">
        <f t="shared" si="4"/>
        <v>5189.427936000001</v>
      </c>
      <c r="K55" s="15">
        <f t="shared" si="5"/>
        <v>242.16885000000002</v>
      </c>
      <c r="L55" s="15">
        <f t="shared" ca="1" si="6"/>
        <v>651.79161432000012</v>
      </c>
      <c r="M55" s="15">
        <f t="shared" ca="1" si="7"/>
        <v>4779.805171680001</v>
      </c>
      <c r="O55" s="11">
        <f t="shared" si="8"/>
        <v>12.2346</v>
      </c>
      <c r="P55" s="11">
        <f t="shared" ca="1" si="9"/>
        <v>4.5075492000000006</v>
      </c>
      <c r="Q55" s="19">
        <f t="shared" ca="1" si="15"/>
        <v>0.12</v>
      </c>
    </row>
    <row r="56" spans="1:17" x14ac:dyDescent="0.2">
      <c r="A56">
        <v>1948</v>
      </c>
      <c r="B56" s="40">
        <f t="shared" si="14"/>
        <v>1064.5999999999999</v>
      </c>
      <c r="C56" s="47">
        <f t="shared" si="12"/>
        <v>11178.3</v>
      </c>
      <c r="D56" s="14">
        <f t="shared" si="0"/>
        <v>55.891500000000001</v>
      </c>
      <c r="E56" s="15">
        <f t="shared" si="1"/>
        <v>1117.83</v>
      </c>
      <c r="F56" s="31">
        <v>167.9</v>
      </c>
      <c r="G56" s="15">
        <f t="shared" si="2"/>
        <v>1787.4633999999999</v>
      </c>
      <c r="H56" s="15">
        <f t="shared" si="3"/>
        <v>12250.778039999999</v>
      </c>
      <c r="I56" s="22">
        <v>0.6</v>
      </c>
      <c r="J56" s="15">
        <f t="shared" si="4"/>
        <v>4900.3112160000001</v>
      </c>
      <c r="K56" s="15">
        <f t="shared" si="5"/>
        <v>243.12802500000001</v>
      </c>
      <c r="L56" s="15">
        <f t="shared" ca="1" si="6"/>
        <v>617.21270891999995</v>
      </c>
      <c r="M56" s="15">
        <f t="shared" ca="1" si="7"/>
        <v>4526.2265320799997</v>
      </c>
      <c r="O56" s="11">
        <f t="shared" si="8"/>
        <v>11.507400000000001</v>
      </c>
      <c r="P56" s="11">
        <f t="shared" ca="1" si="9"/>
        <v>4.2515748000000002</v>
      </c>
      <c r="Q56" s="19">
        <f t="shared" ca="1" si="15"/>
        <v>0.12</v>
      </c>
    </row>
    <row r="57" spans="1:17" x14ac:dyDescent="0.2">
      <c r="A57">
        <v>1949</v>
      </c>
      <c r="B57" s="40">
        <f t="shared" si="14"/>
        <v>1068.8</v>
      </c>
      <c r="C57" s="47">
        <f t="shared" si="12"/>
        <v>11222.4</v>
      </c>
      <c r="D57" s="14">
        <f t="shared" si="0"/>
        <v>56.112000000000002</v>
      </c>
      <c r="E57" s="15">
        <f t="shared" si="1"/>
        <v>1122.24</v>
      </c>
      <c r="F57" s="31">
        <v>252.2</v>
      </c>
      <c r="G57" s="15">
        <f t="shared" si="2"/>
        <v>2695.5135999999998</v>
      </c>
      <c r="H57" s="15">
        <f t="shared" si="3"/>
        <v>12839.70816</v>
      </c>
      <c r="I57" s="22">
        <v>0.6</v>
      </c>
      <c r="J57" s="15">
        <f t="shared" si="4"/>
        <v>5135.8832640000001</v>
      </c>
      <c r="K57" s="15">
        <f t="shared" si="5"/>
        <v>244.0872</v>
      </c>
      <c r="L57" s="15">
        <f t="shared" ca="1" si="6"/>
        <v>589.36605365810703</v>
      </c>
      <c r="M57" s="15">
        <f t="shared" ca="1" si="7"/>
        <v>4790.6044103418926</v>
      </c>
      <c r="O57" s="11">
        <f t="shared" si="8"/>
        <v>12.013200000000001</v>
      </c>
      <c r="P57" s="11">
        <f t="shared" ca="1" si="9"/>
        <v>4.4822271803348546</v>
      </c>
      <c r="Q57" s="19">
        <f t="shared" ca="1" si="15"/>
        <v>0.10954819503226682</v>
      </c>
    </row>
    <row r="58" spans="1:17" x14ac:dyDescent="0.2">
      <c r="A58">
        <v>1950</v>
      </c>
      <c r="B58" s="40">
        <f t="shared" si="14"/>
        <v>1073</v>
      </c>
      <c r="C58" s="47">
        <f t="shared" si="12"/>
        <v>11266.5</v>
      </c>
      <c r="D58" s="14">
        <f t="shared" si="0"/>
        <v>56.332500000000003</v>
      </c>
      <c r="E58" s="15">
        <f t="shared" si="1"/>
        <v>1126.6500000000001</v>
      </c>
      <c r="F58" s="31">
        <v>347.7</v>
      </c>
      <c r="G58" s="15">
        <f t="shared" si="2"/>
        <v>3730.8209999999999</v>
      </c>
      <c r="H58" s="15">
        <f t="shared" si="3"/>
        <v>13504.9926</v>
      </c>
      <c r="I58" s="22">
        <v>0.6</v>
      </c>
      <c r="J58" s="15">
        <f t="shared" si="4"/>
        <v>5401.9970400000002</v>
      </c>
      <c r="K58" s="15">
        <f t="shared" si="5"/>
        <v>245.04637500000004</v>
      </c>
      <c r="L58" s="15">
        <f t="shared" ca="1" si="6"/>
        <v>723.61067645574394</v>
      </c>
      <c r="M58" s="15">
        <f t="shared" ca="1" si="7"/>
        <v>4923.4327385442557</v>
      </c>
      <c r="O58" s="11">
        <f t="shared" si="8"/>
        <v>12.5862</v>
      </c>
      <c r="P58" s="11">
        <f t="shared" ca="1" si="9"/>
        <v>4.5884741272546652</v>
      </c>
      <c r="Q58" s="19">
        <f t="shared" ca="1" si="15"/>
        <v>0.12813974026366573</v>
      </c>
    </row>
    <row r="59" spans="1:17" x14ac:dyDescent="0.2">
      <c r="A59">
        <v>1951</v>
      </c>
      <c r="B59" s="40">
        <f t="shared" si="14"/>
        <v>1077.2</v>
      </c>
      <c r="C59" s="47">
        <f t="shared" si="12"/>
        <v>11310.6</v>
      </c>
      <c r="D59" s="14">
        <f t="shared" si="0"/>
        <v>56.553000000000004</v>
      </c>
      <c r="E59" s="15">
        <f t="shared" si="1"/>
        <v>1131.0600000000002</v>
      </c>
      <c r="F59" s="31">
        <v>269.3</v>
      </c>
      <c r="G59" s="15">
        <f t="shared" si="2"/>
        <v>2900.8996000000002</v>
      </c>
      <c r="H59" s="15">
        <f t="shared" si="3"/>
        <v>13051.13976</v>
      </c>
      <c r="I59" s="22">
        <v>0.6</v>
      </c>
      <c r="J59" s="15">
        <f t="shared" si="4"/>
        <v>5220.4559040000004</v>
      </c>
      <c r="K59" s="15">
        <f t="shared" si="5"/>
        <v>246.00555000000006</v>
      </c>
      <c r="L59" s="15">
        <f t="shared" ca="1" si="6"/>
        <v>705.16201716597357</v>
      </c>
      <c r="M59" s="15">
        <f t="shared" ca="1" si="7"/>
        <v>4761.2994368340269</v>
      </c>
      <c r="O59" s="11">
        <f t="shared" si="8"/>
        <v>12.1158</v>
      </c>
      <c r="P59" s="11">
        <f t="shared" ca="1" si="9"/>
        <v>4.4200700304809013</v>
      </c>
      <c r="Q59" s="19">
        <f t="shared" ca="1" si="15"/>
        <v>0.12899789435997613</v>
      </c>
    </row>
    <row r="60" spans="1:17" x14ac:dyDescent="0.2">
      <c r="A60">
        <v>1952</v>
      </c>
      <c r="B60" s="40">
        <f t="shared" si="14"/>
        <v>1081.4000000000001</v>
      </c>
      <c r="C60" s="47">
        <f t="shared" si="12"/>
        <v>11354.7</v>
      </c>
      <c r="D60" s="14">
        <f t="shared" si="0"/>
        <v>56.773500000000006</v>
      </c>
      <c r="E60" s="15">
        <f t="shared" si="1"/>
        <v>1135.47</v>
      </c>
      <c r="F60" s="31">
        <v>276.7</v>
      </c>
      <c r="G60" s="15">
        <f t="shared" si="2"/>
        <v>2992.2338</v>
      </c>
      <c r="H60" s="15">
        <f t="shared" si="3"/>
        <v>13150.040280000001</v>
      </c>
      <c r="I60" s="22">
        <v>0.6</v>
      </c>
      <c r="J60" s="15">
        <f t="shared" si="4"/>
        <v>5260.0161120000012</v>
      </c>
      <c r="K60" s="15">
        <f t="shared" si="5"/>
        <v>246.96472500000002</v>
      </c>
      <c r="L60" s="15">
        <f t="shared" ca="1" si="6"/>
        <v>687.64974562676503</v>
      </c>
      <c r="M60" s="15">
        <f t="shared" ca="1" si="7"/>
        <v>4819.3310913732357</v>
      </c>
      <c r="O60" s="11">
        <f t="shared" si="8"/>
        <v>12.1602</v>
      </c>
      <c r="P60" s="11">
        <f t="shared" ca="1" si="9"/>
        <v>4.4565665723813899</v>
      </c>
      <c r="Q60" s="19">
        <f t="shared" ca="1" si="15"/>
        <v>0.12486873769500369</v>
      </c>
    </row>
    <row r="61" spans="1:17" x14ac:dyDescent="0.2">
      <c r="A61">
        <v>1953</v>
      </c>
      <c r="B61" s="40">
        <f t="shared" si="14"/>
        <v>1085.5999999999999</v>
      </c>
      <c r="C61" s="47">
        <f t="shared" si="12"/>
        <v>11398.8</v>
      </c>
      <c r="D61" s="14">
        <f t="shared" si="0"/>
        <v>56.994</v>
      </c>
      <c r="E61" s="15">
        <f t="shared" si="1"/>
        <v>1139.8799999999999</v>
      </c>
      <c r="F61" s="31">
        <v>247.7</v>
      </c>
      <c r="G61" s="15">
        <f t="shared" si="2"/>
        <v>2689.0311999999994</v>
      </c>
      <c r="H61" s="15">
        <f t="shared" si="3"/>
        <v>13012.218719999999</v>
      </c>
      <c r="I61" s="22">
        <v>0.6</v>
      </c>
      <c r="J61" s="15">
        <f t="shared" si="4"/>
        <v>5204.8874880000003</v>
      </c>
      <c r="K61" s="15">
        <f t="shared" si="5"/>
        <v>247.9239</v>
      </c>
      <c r="L61" s="15">
        <f t="shared" ca="1" si="6"/>
        <v>644.26699885659195</v>
      </c>
      <c r="M61" s="15">
        <f t="shared" ca="1" si="7"/>
        <v>4808.5443891434079</v>
      </c>
      <c r="O61" s="11">
        <f t="shared" si="8"/>
        <v>11.9862</v>
      </c>
      <c r="P61" s="11">
        <f t="shared" ca="1" si="9"/>
        <v>4.4293887151284155</v>
      </c>
      <c r="Q61" s="19">
        <f t="shared" ca="1" si="15"/>
        <v>0.11815317879404927</v>
      </c>
    </row>
    <row r="62" spans="1:17" x14ac:dyDescent="0.2">
      <c r="A62">
        <v>1954</v>
      </c>
      <c r="B62" s="40">
        <f t="shared" si="14"/>
        <v>1089.8</v>
      </c>
      <c r="C62" s="47">
        <f t="shared" si="12"/>
        <v>11442.9</v>
      </c>
      <c r="D62" s="14">
        <f t="shared" ref="D62:D93" si="16">C62*0.005</f>
        <v>57.214500000000001</v>
      </c>
      <c r="E62" s="15">
        <f t="shared" ref="E62:E93" si="17">C62*0.1</f>
        <v>1144.29</v>
      </c>
      <c r="F62" s="31">
        <v>302.39999999999998</v>
      </c>
      <c r="G62" s="15">
        <f t="shared" ref="G62:G93" si="18">F62*B62/100</f>
        <v>3295.5551999999998</v>
      </c>
      <c r="H62" s="15">
        <f t="shared" ref="H62:H93" si="19">C62+G62*0.6</f>
        <v>13420.233119999999</v>
      </c>
      <c r="I62" s="22">
        <v>0.6</v>
      </c>
      <c r="J62" s="15">
        <f t="shared" ref="J62:J93" si="20">H62*(1-I62)</f>
        <v>5368.0932480000001</v>
      </c>
      <c r="K62" s="15">
        <f t="shared" ref="K62:K93" si="21">D62*0.35+E62*0.2</f>
        <v>248.88307499999999</v>
      </c>
      <c r="L62" s="15">
        <f t="shared" ref="L62:L93" ca="1" si="22">Q62*(J62+K62)</f>
        <v>674.03715876000001</v>
      </c>
      <c r="M62" s="15">
        <f t="shared" ref="M62:M93" ca="1" si="23">J62+K62-L62</f>
        <v>4942.9391642399996</v>
      </c>
      <c r="O62" s="11">
        <f t="shared" ref="O62:O93" si="24">H62/B62</f>
        <v>12.314399999999999</v>
      </c>
      <c r="P62" s="11">
        <f t="shared" ref="P62:P93" ca="1" si="25">M62/B62</f>
        <v>4.5356388000000001</v>
      </c>
      <c r="Q62" s="19">
        <f t="shared" ca="1" si="15"/>
        <v>0.12</v>
      </c>
    </row>
    <row r="63" spans="1:17" x14ac:dyDescent="0.2">
      <c r="A63">
        <v>1955</v>
      </c>
      <c r="B63" s="40">
        <f t="shared" si="14"/>
        <v>1094</v>
      </c>
      <c r="C63" s="47">
        <f t="shared" si="12"/>
        <v>11487</v>
      </c>
      <c r="D63" s="14">
        <f t="shared" si="16"/>
        <v>57.435000000000002</v>
      </c>
      <c r="E63" s="15">
        <f t="shared" si="17"/>
        <v>1148.7</v>
      </c>
      <c r="F63" s="31">
        <v>300.39999999999998</v>
      </c>
      <c r="G63" s="15">
        <f t="shared" si="18"/>
        <v>3286.3759999999997</v>
      </c>
      <c r="H63" s="15">
        <f t="shared" si="19"/>
        <v>13458.8256</v>
      </c>
      <c r="I63" s="22">
        <v>0.6</v>
      </c>
      <c r="J63" s="15">
        <f t="shared" si="20"/>
        <v>5383.53024</v>
      </c>
      <c r="K63" s="15">
        <f t="shared" si="21"/>
        <v>249.84225000000001</v>
      </c>
      <c r="L63" s="15">
        <f t="shared" ca="1" si="22"/>
        <v>705.25224153324507</v>
      </c>
      <c r="M63" s="15">
        <f t="shared" ca="1" si="23"/>
        <v>4928.1202484667547</v>
      </c>
      <c r="O63" s="11">
        <f t="shared" si="24"/>
        <v>12.3024</v>
      </c>
      <c r="P63" s="11">
        <f t="shared" ca="1" si="25"/>
        <v>4.5046803002438338</v>
      </c>
      <c r="Q63" s="19">
        <f t="shared" ca="1" si="15"/>
        <v>0.12519183540324441</v>
      </c>
    </row>
    <row r="64" spans="1:17" x14ac:dyDescent="0.2">
      <c r="A64">
        <v>1956</v>
      </c>
      <c r="B64" s="40">
        <f t="shared" si="14"/>
        <v>1098.2</v>
      </c>
      <c r="C64" s="47">
        <f t="shared" si="12"/>
        <v>11531.1</v>
      </c>
      <c r="D64" s="14">
        <f t="shared" si="16"/>
        <v>57.655500000000004</v>
      </c>
      <c r="E64" s="15">
        <f t="shared" si="17"/>
        <v>1153.1100000000001</v>
      </c>
      <c r="F64" s="31">
        <v>378.2</v>
      </c>
      <c r="G64" s="15">
        <f t="shared" si="18"/>
        <v>4153.3923999999997</v>
      </c>
      <c r="H64" s="15">
        <f t="shared" si="19"/>
        <v>14023.13544</v>
      </c>
      <c r="I64" s="22">
        <v>0.6</v>
      </c>
      <c r="J64" s="15">
        <f t="shared" si="20"/>
        <v>5609.2541760000004</v>
      </c>
      <c r="K64" s="15">
        <f t="shared" si="21"/>
        <v>250.80142500000005</v>
      </c>
      <c r="L64" s="15">
        <f t="shared" ca="1" si="22"/>
        <v>703.20667212000001</v>
      </c>
      <c r="M64" s="15">
        <f t="shared" ca="1" si="23"/>
        <v>5156.8489288800001</v>
      </c>
      <c r="O64" s="11">
        <f t="shared" si="24"/>
        <v>12.7692</v>
      </c>
      <c r="P64" s="11">
        <f t="shared" ca="1" si="25"/>
        <v>4.6957284000000001</v>
      </c>
      <c r="Q64" s="19">
        <f t="shared" ca="1" si="15"/>
        <v>0.12</v>
      </c>
    </row>
    <row r="65" spans="1:17" x14ac:dyDescent="0.2">
      <c r="A65">
        <v>1957</v>
      </c>
      <c r="B65" s="40">
        <f t="shared" si="14"/>
        <v>1102.4000000000001</v>
      </c>
      <c r="C65" s="47">
        <f t="shared" si="12"/>
        <v>11575.2</v>
      </c>
      <c r="D65" s="14">
        <f t="shared" si="16"/>
        <v>57.876000000000005</v>
      </c>
      <c r="E65" s="15">
        <f t="shared" si="17"/>
        <v>1157.5200000000002</v>
      </c>
      <c r="F65" s="31">
        <v>197</v>
      </c>
      <c r="G65" s="15">
        <f t="shared" si="18"/>
        <v>2171.7280000000001</v>
      </c>
      <c r="H65" s="15">
        <f t="shared" si="19"/>
        <v>12878.236800000001</v>
      </c>
      <c r="I65" s="22">
        <v>0.6</v>
      </c>
      <c r="J65" s="15">
        <f t="shared" si="20"/>
        <v>5151.2947200000008</v>
      </c>
      <c r="K65" s="15">
        <f t="shared" si="21"/>
        <v>251.76060000000004</v>
      </c>
      <c r="L65" s="15">
        <f t="shared" ca="1" si="22"/>
        <v>647.05007019398306</v>
      </c>
      <c r="M65" s="15">
        <f t="shared" ca="1" si="23"/>
        <v>4756.0052498060177</v>
      </c>
      <c r="O65" s="11">
        <f t="shared" si="24"/>
        <v>11.682</v>
      </c>
      <c r="P65" s="11">
        <f t="shared" ca="1" si="25"/>
        <v>4.3142282744974754</v>
      </c>
      <c r="Q65" s="19">
        <f t="shared" ca="1" si="15"/>
        <v>0.11975632894204441</v>
      </c>
    </row>
    <row r="66" spans="1:17" x14ac:dyDescent="0.2">
      <c r="A66">
        <v>1958</v>
      </c>
      <c r="B66" s="40">
        <f t="shared" si="14"/>
        <v>1106.5999999999999</v>
      </c>
      <c r="C66" s="47">
        <f t="shared" si="12"/>
        <v>11619.3</v>
      </c>
      <c r="D66" s="14">
        <f t="shared" si="16"/>
        <v>58.096499999999999</v>
      </c>
      <c r="E66" s="15">
        <f t="shared" si="17"/>
        <v>1161.93</v>
      </c>
      <c r="F66" s="31">
        <v>251.5</v>
      </c>
      <c r="G66" s="15">
        <f t="shared" si="18"/>
        <v>2783.0989999999997</v>
      </c>
      <c r="H66" s="15">
        <f t="shared" si="19"/>
        <v>13289.159399999999</v>
      </c>
      <c r="I66" s="22">
        <v>0.6</v>
      </c>
      <c r="J66" s="15">
        <f t="shared" si="20"/>
        <v>5315.6637599999995</v>
      </c>
      <c r="K66" s="15">
        <f t="shared" si="21"/>
        <v>252.71977500000003</v>
      </c>
      <c r="L66" s="15">
        <f t="shared" ca="1" si="22"/>
        <v>668.20602419999989</v>
      </c>
      <c r="M66" s="15">
        <f t="shared" ca="1" si="23"/>
        <v>4900.1775107999993</v>
      </c>
      <c r="O66" s="11">
        <f t="shared" si="24"/>
        <v>12.009</v>
      </c>
      <c r="P66" s="11">
        <f t="shared" ca="1" si="25"/>
        <v>4.4281379999999997</v>
      </c>
      <c r="Q66" s="19">
        <f t="shared" ca="1" si="15"/>
        <v>0.12</v>
      </c>
    </row>
    <row r="67" spans="1:17" x14ac:dyDescent="0.2">
      <c r="A67">
        <v>1959</v>
      </c>
      <c r="B67" s="40">
        <f t="shared" si="14"/>
        <v>1110.8</v>
      </c>
      <c r="C67" s="47">
        <f t="shared" si="12"/>
        <v>11663.4</v>
      </c>
      <c r="D67" s="14">
        <f t="shared" si="16"/>
        <v>58.317</v>
      </c>
      <c r="E67" s="15">
        <f t="shared" si="17"/>
        <v>1166.3399999999999</v>
      </c>
      <c r="F67" s="31">
        <v>189.3</v>
      </c>
      <c r="G67" s="15">
        <f t="shared" si="18"/>
        <v>2102.7444</v>
      </c>
      <c r="H67" s="15">
        <f t="shared" si="19"/>
        <v>12925.04664</v>
      </c>
      <c r="I67" s="22">
        <v>0.6</v>
      </c>
      <c r="J67" s="15">
        <f t="shared" si="20"/>
        <v>5170.0186560000002</v>
      </c>
      <c r="K67" s="15">
        <f t="shared" si="21"/>
        <v>253.67894999999999</v>
      </c>
      <c r="L67" s="15">
        <f t="shared" ca="1" si="22"/>
        <v>650.84371271999998</v>
      </c>
      <c r="M67" s="15">
        <f t="shared" ca="1" si="23"/>
        <v>4772.8538932800002</v>
      </c>
      <c r="O67" s="11">
        <f t="shared" si="24"/>
        <v>11.635800000000001</v>
      </c>
      <c r="P67" s="11">
        <f t="shared" ca="1" si="25"/>
        <v>4.2967716000000005</v>
      </c>
      <c r="Q67" s="19">
        <f t="shared" ca="1" si="15"/>
        <v>0.12</v>
      </c>
    </row>
    <row r="68" spans="1:17" x14ac:dyDescent="0.2">
      <c r="A68">
        <v>1960</v>
      </c>
      <c r="B68">
        <v>1115</v>
      </c>
      <c r="C68" s="47">
        <f t="shared" si="12"/>
        <v>11707.5</v>
      </c>
      <c r="D68" s="14">
        <f t="shared" si="16"/>
        <v>58.537500000000001</v>
      </c>
      <c r="E68" s="15">
        <f t="shared" si="17"/>
        <v>1170.75</v>
      </c>
      <c r="F68" s="31">
        <v>331.5</v>
      </c>
      <c r="G68" s="15">
        <f t="shared" si="18"/>
        <v>3696.2249999999999</v>
      </c>
      <c r="H68" s="15">
        <f t="shared" si="19"/>
        <v>13925.235000000001</v>
      </c>
      <c r="I68" s="22">
        <v>0.65</v>
      </c>
      <c r="J68" s="15">
        <f t="shared" si="20"/>
        <v>4873.8322499999995</v>
      </c>
      <c r="K68" s="15">
        <f t="shared" si="21"/>
        <v>254.638125</v>
      </c>
      <c r="L68" s="15">
        <f t="shared" ca="1" si="22"/>
        <v>615.41644499999995</v>
      </c>
      <c r="M68" s="15">
        <f t="shared" ca="1" si="23"/>
        <v>4513.05393</v>
      </c>
      <c r="O68" s="11">
        <f t="shared" si="24"/>
        <v>12.489000000000001</v>
      </c>
      <c r="P68" s="11">
        <f t="shared" ca="1" si="25"/>
        <v>4.0475820000000002</v>
      </c>
      <c r="Q68" s="19">
        <f t="shared" ca="1" si="15"/>
        <v>0.12</v>
      </c>
    </row>
    <row r="69" spans="1:17" x14ac:dyDescent="0.2">
      <c r="A69">
        <v>1961</v>
      </c>
      <c r="B69" s="41">
        <f>B$68+(B$78-B$68)/(A$78-A$68)*(A69-A$68)</f>
        <v>1100.8</v>
      </c>
      <c r="C69" s="47">
        <f t="shared" si="12"/>
        <v>11558.4</v>
      </c>
      <c r="D69" s="14">
        <f t="shared" si="16"/>
        <v>57.792000000000002</v>
      </c>
      <c r="E69" s="15">
        <f t="shared" si="17"/>
        <v>1155.8399999999999</v>
      </c>
      <c r="F69" s="31">
        <v>313.5</v>
      </c>
      <c r="G69" s="15">
        <f t="shared" si="18"/>
        <v>3451.0079999999998</v>
      </c>
      <c r="H69" s="15">
        <f t="shared" si="19"/>
        <v>13629.004799999999</v>
      </c>
      <c r="I69" s="22">
        <v>0.65</v>
      </c>
      <c r="J69" s="15">
        <f t="shared" si="20"/>
        <v>4770.151679999999</v>
      </c>
      <c r="K69" s="15">
        <f t="shared" si="21"/>
        <v>251.39520000000002</v>
      </c>
      <c r="L69" s="15">
        <f t="shared" ca="1" si="22"/>
        <v>543.09618700797137</v>
      </c>
      <c r="M69" s="15">
        <f t="shared" ca="1" si="23"/>
        <v>4478.4506929920281</v>
      </c>
      <c r="O69" s="11">
        <f t="shared" si="24"/>
        <v>12.381</v>
      </c>
      <c r="P69" s="11">
        <f t="shared" ca="1" si="25"/>
        <v>4.0683600045349095</v>
      </c>
      <c r="Q69" s="19">
        <f t="shared" ca="1" si="15"/>
        <v>0.10815316474910049</v>
      </c>
    </row>
    <row r="70" spans="1:17" x14ac:dyDescent="0.2">
      <c r="A70">
        <v>1962</v>
      </c>
      <c r="B70" s="41">
        <f t="shared" ref="B70:B77" si="26">B$68+(B$78-B$68)/(A$78-A$68)*(A70-A$68)</f>
        <v>1086.5999999999999</v>
      </c>
      <c r="C70" s="47">
        <f t="shared" si="12"/>
        <v>11409.3</v>
      </c>
      <c r="D70" s="14">
        <f t="shared" si="16"/>
        <v>57.046499999999995</v>
      </c>
      <c r="E70" s="15">
        <f t="shared" si="17"/>
        <v>1140.93</v>
      </c>
      <c r="F70" s="31">
        <v>163.30000000000001</v>
      </c>
      <c r="G70" s="15">
        <f t="shared" si="18"/>
        <v>1774.4177999999999</v>
      </c>
      <c r="H70" s="15">
        <f t="shared" si="19"/>
        <v>12473.95068</v>
      </c>
      <c r="I70" s="22">
        <v>0.65</v>
      </c>
      <c r="J70" s="15">
        <f t="shared" si="20"/>
        <v>4365.8827379999993</v>
      </c>
      <c r="K70" s="15">
        <f t="shared" si="21"/>
        <v>248.15227500000003</v>
      </c>
      <c r="L70" s="15">
        <f t="shared" ca="1" si="22"/>
        <v>565.73955248331333</v>
      </c>
      <c r="M70" s="15">
        <f t="shared" ca="1" si="23"/>
        <v>4048.2954605166865</v>
      </c>
      <c r="O70" s="11">
        <f t="shared" si="24"/>
        <v>11.479800000000001</v>
      </c>
      <c r="P70" s="11">
        <f t="shared" ca="1" si="25"/>
        <v>3.7256538381342601</v>
      </c>
      <c r="Q70" s="19">
        <f t="shared" ca="1" si="15"/>
        <v>0.12261275670629883</v>
      </c>
    </row>
    <row r="71" spans="1:17" x14ac:dyDescent="0.2">
      <c r="A71">
        <v>1963</v>
      </c>
      <c r="B71" s="41">
        <f t="shared" si="26"/>
        <v>1072.4000000000001</v>
      </c>
      <c r="C71" s="47">
        <f t="shared" si="12"/>
        <v>11260.2</v>
      </c>
      <c r="D71" s="14">
        <f t="shared" si="16"/>
        <v>56.301000000000002</v>
      </c>
      <c r="E71" s="15">
        <f t="shared" si="17"/>
        <v>1126.0200000000002</v>
      </c>
      <c r="F71" s="31">
        <v>410.1</v>
      </c>
      <c r="G71" s="15">
        <f t="shared" si="18"/>
        <v>4397.9124000000002</v>
      </c>
      <c r="H71" s="15">
        <f t="shared" si="19"/>
        <v>13898.94744</v>
      </c>
      <c r="I71" s="22">
        <v>0.65</v>
      </c>
      <c r="J71" s="15">
        <f t="shared" si="20"/>
        <v>4864.6316039999992</v>
      </c>
      <c r="K71" s="15">
        <f t="shared" si="21"/>
        <v>244.90935000000007</v>
      </c>
      <c r="L71" s="15">
        <f t="shared" ca="1" si="22"/>
        <v>562.38947094098546</v>
      </c>
      <c r="M71" s="15">
        <f t="shared" ca="1" si="23"/>
        <v>4547.151483059014</v>
      </c>
      <c r="O71" s="11">
        <f t="shared" si="24"/>
        <v>12.960599999999999</v>
      </c>
      <c r="P71" s="11">
        <f t="shared" ca="1" si="25"/>
        <v>4.2401636358252643</v>
      </c>
      <c r="Q71" s="19">
        <f t="shared" ca="1" si="15"/>
        <v>0.11006653552717283</v>
      </c>
    </row>
    <row r="72" spans="1:17" x14ac:dyDescent="0.2">
      <c r="A72">
        <v>1964</v>
      </c>
      <c r="B72" s="41">
        <f t="shared" si="26"/>
        <v>1058.2</v>
      </c>
      <c r="C72" s="47">
        <f t="shared" si="12"/>
        <v>11111.1</v>
      </c>
      <c r="D72" s="14">
        <f t="shared" si="16"/>
        <v>55.555500000000002</v>
      </c>
      <c r="E72" s="15">
        <f t="shared" si="17"/>
        <v>1111.1100000000001</v>
      </c>
      <c r="F72" s="31">
        <v>335.2</v>
      </c>
      <c r="G72" s="15">
        <f t="shared" si="18"/>
        <v>3547.0864000000001</v>
      </c>
      <c r="H72" s="15">
        <f t="shared" si="19"/>
        <v>13239.351839999999</v>
      </c>
      <c r="I72" s="22">
        <v>0.65</v>
      </c>
      <c r="J72" s="15">
        <f t="shared" si="20"/>
        <v>4633.7731439999998</v>
      </c>
      <c r="K72" s="15">
        <f t="shared" si="21"/>
        <v>241.66642500000003</v>
      </c>
      <c r="L72" s="15">
        <f t="shared" ca="1" si="22"/>
        <v>533.73350982929162</v>
      </c>
      <c r="M72" s="15">
        <f t="shared" ca="1" si="23"/>
        <v>4341.7060591707086</v>
      </c>
      <c r="O72" s="11">
        <f t="shared" si="24"/>
        <v>12.511199999999999</v>
      </c>
      <c r="P72" s="11">
        <f t="shared" ca="1" si="25"/>
        <v>4.1029163288326487</v>
      </c>
      <c r="Q72" s="19">
        <f t="shared" ca="1" si="15"/>
        <v>0.1094739258431144</v>
      </c>
    </row>
    <row r="73" spans="1:17" x14ac:dyDescent="0.2">
      <c r="A73">
        <v>1965</v>
      </c>
      <c r="B73" s="41">
        <f t="shared" si="26"/>
        <v>1044</v>
      </c>
      <c r="C73" s="47">
        <f t="shared" si="12"/>
        <v>10962</v>
      </c>
      <c r="D73" s="14">
        <f t="shared" si="16"/>
        <v>54.81</v>
      </c>
      <c r="E73" s="15">
        <f t="shared" si="17"/>
        <v>1096.2</v>
      </c>
      <c r="F73" s="31">
        <v>187.9</v>
      </c>
      <c r="G73" s="15">
        <f t="shared" si="18"/>
        <v>1961.6760000000002</v>
      </c>
      <c r="H73" s="15">
        <f t="shared" si="19"/>
        <v>12139.0056</v>
      </c>
      <c r="I73" s="22">
        <v>0.65</v>
      </c>
      <c r="J73" s="15">
        <f t="shared" si="20"/>
        <v>4248.6519600000001</v>
      </c>
      <c r="K73" s="15">
        <f t="shared" si="21"/>
        <v>238.42350000000002</v>
      </c>
      <c r="L73" s="15">
        <f t="shared" ca="1" si="22"/>
        <v>541.54372070542809</v>
      </c>
      <c r="M73" s="15">
        <f t="shared" ca="1" si="23"/>
        <v>3945.5317392945717</v>
      </c>
      <c r="O73" s="11">
        <f t="shared" si="24"/>
        <v>11.6274</v>
      </c>
      <c r="P73" s="11">
        <f t="shared" ca="1" si="25"/>
        <v>3.779244961010126</v>
      </c>
      <c r="Q73" s="19">
        <f t="shared" ca="1" si="15"/>
        <v>0.12068968430172737</v>
      </c>
    </row>
    <row r="74" spans="1:17" x14ac:dyDescent="0.2">
      <c r="A74">
        <v>1966</v>
      </c>
      <c r="B74" s="41">
        <f t="shared" si="26"/>
        <v>1029.8</v>
      </c>
      <c r="C74" s="47">
        <f t="shared" si="12"/>
        <v>10812.9</v>
      </c>
      <c r="D74" s="14">
        <f t="shared" si="16"/>
        <v>54.064500000000002</v>
      </c>
      <c r="E74" s="15">
        <f t="shared" si="17"/>
        <v>1081.29</v>
      </c>
      <c r="F74" s="31">
        <v>225</v>
      </c>
      <c r="G74" s="15">
        <f t="shared" si="18"/>
        <v>2317.0500000000002</v>
      </c>
      <c r="H74" s="15">
        <f t="shared" si="19"/>
        <v>12203.13</v>
      </c>
      <c r="I74" s="22">
        <v>0.65</v>
      </c>
      <c r="J74" s="15">
        <f t="shared" si="20"/>
        <v>4271.0954999999994</v>
      </c>
      <c r="K74" s="15">
        <f t="shared" si="21"/>
        <v>235.180575</v>
      </c>
      <c r="L74" s="15">
        <f t="shared" ca="1" si="22"/>
        <v>540.75312899999994</v>
      </c>
      <c r="M74" s="15">
        <f t="shared" ca="1" si="23"/>
        <v>3965.522946</v>
      </c>
      <c r="O74" s="11">
        <f t="shared" si="24"/>
        <v>11.85</v>
      </c>
      <c r="P74" s="11">
        <f t="shared" ca="1" si="25"/>
        <v>3.8507700000000002</v>
      </c>
      <c r="Q74" s="19">
        <f t="shared" ca="1" si="15"/>
        <v>0.12</v>
      </c>
    </row>
    <row r="75" spans="1:17" x14ac:dyDescent="0.2">
      <c r="A75">
        <v>1967</v>
      </c>
      <c r="B75" s="41">
        <f t="shared" si="26"/>
        <v>1015.6</v>
      </c>
      <c r="C75" s="47">
        <f t="shared" si="12"/>
        <v>10663.800000000001</v>
      </c>
      <c r="D75" s="14">
        <f t="shared" si="16"/>
        <v>53.31900000000001</v>
      </c>
      <c r="E75" s="15">
        <f t="shared" si="17"/>
        <v>1066.3800000000001</v>
      </c>
      <c r="F75" s="31">
        <v>137.30000000000001</v>
      </c>
      <c r="G75" s="15">
        <f t="shared" si="18"/>
        <v>1394.4188000000001</v>
      </c>
      <c r="H75" s="15">
        <f t="shared" si="19"/>
        <v>11500.451280000001</v>
      </c>
      <c r="I75" s="22">
        <v>0.65</v>
      </c>
      <c r="J75" s="15">
        <f t="shared" si="20"/>
        <v>4025.157948</v>
      </c>
      <c r="K75" s="15">
        <f t="shared" si="21"/>
        <v>231.93765000000005</v>
      </c>
      <c r="L75" s="15">
        <f t="shared" ca="1" si="22"/>
        <v>497.26197246612867</v>
      </c>
      <c r="M75" s="15">
        <f t="shared" ca="1" si="23"/>
        <v>3759.8336255338713</v>
      </c>
      <c r="O75" s="11">
        <f t="shared" si="24"/>
        <v>11.3238</v>
      </c>
      <c r="P75" s="11">
        <f t="shared" ca="1" si="25"/>
        <v>3.702081159446506</v>
      </c>
      <c r="Q75" s="19">
        <f t="shared" ca="1" si="15"/>
        <v>0.11680780029928017</v>
      </c>
    </row>
    <row r="76" spans="1:17" x14ac:dyDescent="0.2">
      <c r="A76">
        <v>1968</v>
      </c>
      <c r="B76" s="41">
        <f t="shared" si="26"/>
        <v>1001.4</v>
      </c>
      <c r="C76" s="47">
        <f t="shared" si="12"/>
        <v>10514.699999999999</v>
      </c>
      <c r="D76" s="14">
        <f t="shared" si="16"/>
        <v>52.573499999999996</v>
      </c>
      <c r="E76" s="15">
        <f t="shared" si="17"/>
        <v>1051.47</v>
      </c>
      <c r="F76" s="31">
        <v>269</v>
      </c>
      <c r="G76" s="15">
        <f t="shared" si="18"/>
        <v>2693.7659999999996</v>
      </c>
      <c r="H76" s="15">
        <f t="shared" si="19"/>
        <v>12130.959599999998</v>
      </c>
      <c r="I76" s="22">
        <v>0.65</v>
      </c>
      <c r="J76" s="15">
        <f t="shared" si="20"/>
        <v>4245.8358599999992</v>
      </c>
      <c r="K76" s="15">
        <f t="shared" si="21"/>
        <v>228.69472500000001</v>
      </c>
      <c r="L76" s="15">
        <f t="shared" ca="1" si="22"/>
        <v>536.94367019999993</v>
      </c>
      <c r="M76" s="15">
        <f t="shared" ca="1" si="23"/>
        <v>3937.5869147999997</v>
      </c>
      <c r="O76" s="11">
        <f t="shared" si="24"/>
        <v>12.113999999999999</v>
      </c>
      <c r="P76" s="11">
        <f t="shared" ca="1" si="25"/>
        <v>3.9320819999999999</v>
      </c>
      <c r="Q76" s="19">
        <f t="shared" ca="1" si="15"/>
        <v>0.12</v>
      </c>
    </row>
    <row r="77" spans="1:17" x14ac:dyDescent="0.2">
      <c r="A77">
        <v>1969</v>
      </c>
      <c r="B77" s="41">
        <f t="shared" si="26"/>
        <v>987.2</v>
      </c>
      <c r="C77" s="47">
        <f t="shared" si="12"/>
        <v>10365.6</v>
      </c>
      <c r="D77" s="14">
        <f t="shared" si="16"/>
        <v>51.828000000000003</v>
      </c>
      <c r="E77" s="15">
        <f t="shared" si="17"/>
        <v>1036.5600000000002</v>
      </c>
      <c r="F77" s="31">
        <v>293.5</v>
      </c>
      <c r="G77" s="15">
        <f t="shared" si="18"/>
        <v>2897.4320000000002</v>
      </c>
      <c r="H77" s="15">
        <f t="shared" si="19"/>
        <v>12104.0592</v>
      </c>
      <c r="I77" s="22">
        <v>0.65</v>
      </c>
      <c r="J77" s="15">
        <f t="shared" si="20"/>
        <v>4236.4207200000001</v>
      </c>
      <c r="K77" s="15">
        <f t="shared" si="21"/>
        <v>225.45180000000005</v>
      </c>
      <c r="L77" s="15">
        <f t="shared" ca="1" si="22"/>
        <v>501.77682143282095</v>
      </c>
      <c r="M77" s="15">
        <f t="shared" ca="1" si="23"/>
        <v>3960.0956985671792</v>
      </c>
      <c r="O77" s="11">
        <f t="shared" si="24"/>
        <v>12.260999999999999</v>
      </c>
      <c r="P77" s="11">
        <f t="shared" ca="1" si="25"/>
        <v>4.011442158192037</v>
      </c>
      <c r="Q77" s="19">
        <f t="shared" ca="1" si="15"/>
        <v>0.11245879822510504</v>
      </c>
    </row>
    <row r="78" spans="1:17" x14ac:dyDescent="0.2">
      <c r="A78">
        <v>1970</v>
      </c>
      <c r="B78">
        <v>973</v>
      </c>
      <c r="C78" s="47">
        <f t="shared" si="12"/>
        <v>10216.5</v>
      </c>
      <c r="D78" s="14">
        <f t="shared" si="16"/>
        <v>51.082500000000003</v>
      </c>
      <c r="E78" s="15">
        <f t="shared" si="17"/>
        <v>1021.6500000000001</v>
      </c>
      <c r="F78" s="31">
        <v>237.8</v>
      </c>
      <c r="G78" s="15">
        <f t="shared" si="18"/>
        <v>2313.7940000000003</v>
      </c>
      <c r="H78" s="15">
        <f t="shared" si="19"/>
        <v>11604.776400000001</v>
      </c>
      <c r="I78" s="22">
        <v>0.65</v>
      </c>
      <c r="J78" s="15">
        <f t="shared" si="20"/>
        <v>4061.6717399999998</v>
      </c>
      <c r="K78" s="15">
        <f t="shared" si="21"/>
        <v>222.20887500000003</v>
      </c>
      <c r="L78" s="15">
        <f t="shared" ca="1" si="22"/>
        <v>507.17840115662358</v>
      </c>
      <c r="M78" s="15">
        <f t="shared" ca="1" si="23"/>
        <v>3776.7022138433763</v>
      </c>
      <c r="O78" s="11">
        <f t="shared" si="24"/>
        <v>11.9268</v>
      </c>
      <c r="P78" s="11">
        <f t="shared" ca="1" si="25"/>
        <v>3.8815027891504381</v>
      </c>
      <c r="Q78" s="19">
        <f t="shared" ca="1" si="15"/>
        <v>0.11839228184388224</v>
      </c>
    </row>
    <row r="79" spans="1:17" x14ac:dyDescent="0.2">
      <c r="A79">
        <v>1971</v>
      </c>
      <c r="B79" s="42">
        <f>B$78+(B$103-B$78)/(A$103-A$78)*(A79-A$78)</f>
        <v>982.16</v>
      </c>
      <c r="C79" s="13">
        <f>B79*9.5</f>
        <v>9330.52</v>
      </c>
      <c r="D79" s="14">
        <f t="shared" si="16"/>
        <v>46.6526</v>
      </c>
      <c r="E79" s="15">
        <f t="shared" si="17"/>
        <v>933.05200000000013</v>
      </c>
      <c r="F79" s="31">
        <v>204.6</v>
      </c>
      <c r="G79" s="15">
        <f t="shared" si="18"/>
        <v>2009.4993599999998</v>
      </c>
      <c r="H79" s="15">
        <f t="shared" si="19"/>
        <v>10536.219616</v>
      </c>
      <c r="I79" s="22">
        <v>0.65</v>
      </c>
      <c r="J79" s="15">
        <f t="shared" si="20"/>
        <v>3687.6768655999999</v>
      </c>
      <c r="K79" s="15">
        <f t="shared" si="21"/>
        <v>202.93881000000002</v>
      </c>
      <c r="L79" s="15">
        <f t="shared" ca="1" si="22"/>
        <v>424.36118985397269</v>
      </c>
      <c r="M79" s="15">
        <f t="shared" ca="1" si="23"/>
        <v>3466.2544857460275</v>
      </c>
      <c r="O79" s="11">
        <f t="shared" si="24"/>
        <v>10.727600000000001</v>
      </c>
      <c r="P79" s="11">
        <f t="shared" ca="1" si="25"/>
        <v>3.5292156937220285</v>
      </c>
      <c r="Q79" s="19">
        <f t="shared" ca="1" si="15"/>
        <v>0.10907301703310206</v>
      </c>
    </row>
    <row r="80" spans="1:17" x14ac:dyDescent="0.2">
      <c r="A80">
        <v>1972</v>
      </c>
      <c r="B80" s="42">
        <f t="shared" ref="B80:B102" si="27">B$78+(B$103-B$78)/(A$103-A$78)*(A80-A$78)</f>
        <v>991.32</v>
      </c>
      <c r="C80" s="13">
        <f t="shared" ref="C80:C102" si="28">B80*9.5</f>
        <v>9417.5400000000009</v>
      </c>
      <c r="D80" s="14">
        <f t="shared" si="16"/>
        <v>47.087700000000005</v>
      </c>
      <c r="E80" s="15">
        <f t="shared" si="17"/>
        <v>941.75400000000013</v>
      </c>
      <c r="F80" s="31">
        <v>161</v>
      </c>
      <c r="G80" s="15">
        <f t="shared" si="18"/>
        <v>1596.0252000000003</v>
      </c>
      <c r="H80" s="15">
        <f t="shared" si="19"/>
        <v>10375.155120000001</v>
      </c>
      <c r="I80" s="22">
        <v>0.65</v>
      </c>
      <c r="J80" s="15">
        <f t="shared" si="20"/>
        <v>3631.3042920000003</v>
      </c>
      <c r="K80" s="15">
        <f t="shared" si="21"/>
        <v>204.83149500000005</v>
      </c>
      <c r="L80" s="15">
        <f t="shared" ca="1" si="22"/>
        <v>425.28564122195013</v>
      </c>
      <c r="M80" s="15">
        <f t="shared" ca="1" si="23"/>
        <v>3410.8501457780499</v>
      </c>
      <c r="O80" s="11">
        <f t="shared" si="24"/>
        <v>10.466000000000001</v>
      </c>
      <c r="P80" s="11">
        <f t="shared" ca="1" si="25"/>
        <v>3.4407155568111705</v>
      </c>
      <c r="Q80" s="19">
        <f t="shared" ca="1" si="15"/>
        <v>0.11086303114273731</v>
      </c>
    </row>
    <row r="81" spans="1:19" x14ac:dyDescent="0.2">
      <c r="A81">
        <v>1973</v>
      </c>
      <c r="B81" s="42">
        <f t="shared" si="27"/>
        <v>1000.48</v>
      </c>
      <c r="C81" s="13">
        <f t="shared" si="28"/>
        <v>9504.56</v>
      </c>
      <c r="D81" s="14">
        <f t="shared" si="16"/>
        <v>47.522799999999997</v>
      </c>
      <c r="E81" s="15">
        <f t="shared" si="17"/>
        <v>950.45600000000002</v>
      </c>
      <c r="F81" s="31">
        <v>511.5</v>
      </c>
      <c r="G81" s="15">
        <f t="shared" si="18"/>
        <v>5117.4552000000003</v>
      </c>
      <c r="H81" s="15">
        <f t="shared" si="19"/>
        <v>12575.03312</v>
      </c>
      <c r="I81" s="22">
        <v>0.65</v>
      </c>
      <c r="J81" s="15">
        <f t="shared" si="20"/>
        <v>4401.2615919999998</v>
      </c>
      <c r="K81" s="15">
        <f t="shared" si="21"/>
        <v>206.72418000000002</v>
      </c>
      <c r="L81" s="15">
        <f t="shared" ca="1" si="22"/>
        <v>597.875898929703</v>
      </c>
      <c r="M81" s="15">
        <f t="shared" ca="1" si="23"/>
        <v>4010.109873070297</v>
      </c>
      <c r="O81" s="11">
        <f t="shared" si="24"/>
        <v>12.568999999999999</v>
      </c>
      <c r="P81" s="11">
        <f t="shared" ca="1" si="25"/>
        <v>4.0081859438172645</v>
      </c>
      <c r="Q81" s="19">
        <f t="shared" ca="1" si="15"/>
        <v>0.12974777451845462</v>
      </c>
    </row>
    <row r="82" spans="1:19" x14ac:dyDescent="0.2">
      <c r="A82">
        <v>1974</v>
      </c>
      <c r="B82" s="42">
        <f t="shared" si="27"/>
        <v>1009.64</v>
      </c>
      <c r="C82" s="13">
        <f t="shared" si="28"/>
        <v>9591.58</v>
      </c>
      <c r="D82" s="14">
        <f t="shared" si="16"/>
        <v>47.957900000000002</v>
      </c>
      <c r="E82" s="15">
        <f t="shared" si="17"/>
        <v>959.15800000000002</v>
      </c>
      <c r="F82" s="31">
        <v>542.5</v>
      </c>
      <c r="G82" s="15">
        <f t="shared" si="18"/>
        <v>5477.2969999999996</v>
      </c>
      <c r="H82" s="15">
        <f t="shared" si="19"/>
        <v>12877.958199999999</v>
      </c>
      <c r="I82" s="22">
        <v>0.65</v>
      </c>
      <c r="J82" s="15">
        <f t="shared" si="20"/>
        <v>4507.2853699999996</v>
      </c>
      <c r="K82" s="15">
        <f t="shared" si="21"/>
        <v>208.61686500000002</v>
      </c>
      <c r="L82" s="15">
        <f t="shared" ca="1" si="22"/>
        <v>557.90640528892072</v>
      </c>
      <c r="M82" s="15">
        <f t="shared" ca="1" si="23"/>
        <v>4157.9958297110788</v>
      </c>
      <c r="O82" s="11">
        <f t="shared" si="24"/>
        <v>12.754999999999999</v>
      </c>
      <c r="P82" s="11">
        <f t="shared" ca="1" si="25"/>
        <v>4.11829546146258</v>
      </c>
      <c r="Q82" s="19">
        <f t="shared" ca="1" si="15"/>
        <v>0.11830321696414912</v>
      </c>
    </row>
    <row r="83" spans="1:19" x14ac:dyDescent="0.2">
      <c r="A83">
        <v>1975</v>
      </c>
      <c r="B83" s="42">
        <f t="shared" si="27"/>
        <v>1018.8</v>
      </c>
      <c r="C83" s="13">
        <f t="shared" si="28"/>
        <v>9678.6</v>
      </c>
      <c r="D83" s="14">
        <f t="shared" si="16"/>
        <v>48.393000000000001</v>
      </c>
      <c r="E83" s="15">
        <f t="shared" si="17"/>
        <v>967.86000000000013</v>
      </c>
      <c r="F83" s="31">
        <v>273.10000000000002</v>
      </c>
      <c r="G83" s="15">
        <f t="shared" si="18"/>
        <v>2782.3428000000004</v>
      </c>
      <c r="H83" s="15">
        <f t="shared" si="19"/>
        <v>11348.00568</v>
      </c>
      <c r="I83" s="22">
        <v>0.65</v>
      </c>
      <c r="J83" s="15">
        <f t="shared" si="20"/>
        <v>3971.8019879999997</v>
      </c>
      <c r="K83" s="15">
        <f t="shared" si="21"/>
        <v>210.50955000000002</v>
      </c>
      <c r="L83" s="15">
        <f t="shared" ca="1" si="22"/>
        <v>545.52739472445398</v>
      </c>
      <c r="M83" s="15">
        <f t="shared" ca="1" si="23"/>
        <v>3636.7841432755458</v>
      </c>
      <c r="O83" s="11">
        <f t="shared" si="24"/>
        <v>11.1386</v>
      </c>
      <c r="P83" s="11">
        <f t="shared" ca="1" si="25"/>
        <v>3.5696742670549138</v>
      </c>
      <c r="Q83" s="19">
        <f t="shared" ca="1" si="15"/>
        <v>0.13043681461025919</v>
      </c>
    </row>
    <row r="84" spans="1:19" x14ac:dyDescent="0.2">
      <c r="A84">
        <v>1976</v>
      </c>
      <c r="B84" s="42">
        <f t="shared" si="27"/>
        <v>1027.96</v>
      </c>
      <c r="C84" s="13">
        <f t="shared" si="28"/>
        <v>9765.6200000000008</v>
      </c>
      <c r="D84" s="14">
        <f t="shared" si="16"/>
        <v>48.828100000000006</v>
      </c>
      <c r="E84" s="15">
        <f t="shared" si="17"/>
        <v>976.56200000000013</v>
      </c>
      <c r="F84" s="31">
        <v>241.9</v>
      </c>
      <c r="G84" s="15">
        <f t="shared" si="18"/>
        <v>2486.6352400000001</v>
      </c>
      <c r="H84" s="15">
        <f t="shared" si="19"/>
        <v>11257.601144</v>
      </c>
      <c r="I84" s="22">
        <v>0.65</v>
      </c>
      <c r="J84" s="15">
        <f t="shared" si="20"/>
        <v>3940.1604003999996</v>
      </c>
      <c r="K84" s="15">
        <f t="shared" si="21"/>
        <v>212.40223500000002</v>
      </c>
      <c r="L84" s="15">
        <f t="shared" ca="1" si="22"/>
        <v>461.54374470596497</v>
      </c>
      <c r="M84" s="15">
        <f t="shared" ca="1" si="23"/>
        <v>3691.0188906940348</v>
      </c>
      <c r="O84" s="11">
        <f t="shared" si="24"/>
        <v>10.9514</v>
      </c>
      <c r="P84" s="11">
        <f t="shared" ca="1" si="25"/>
        <v>3.5906250152671646</v>
      </c>
      <c r="Q84" s="19">
        <f t="shared" ca="1" si="15"/>
        <v>0.11114672678778421</v>
      </c>
    </row>
    <row r="85" spans="1:19" x14ac:dyDescent="0.2">
      <c r="A85">
        <v>1977</v>
      </c>
      <c r="B85" s="42">
        <f t="shared" si="27"/>
        <v>1037.1199999999999</v>
      </c>
      <c r="C85" s="13">
        <f t="shared" si="28"/>
        <v>9852.64</v>
      </c>
      <c r="D85" s="14">
        <f t="shared" si="16"/>
        <v>49.263199999999998</v>
      </c>
      <c r="E85" s="15">
        <f t="shared" si="17"/>
        <v>985.26400000000001</v>
      </c>
      <c r="F85" s="31">
        <v>147.4</v>
      </c>
      <c r="G85" s="15">
        <f t="shared" si="18"/>
        <v>1528.7148799999998</v>
      </c>
      <c r="H85" s="15">
        <f t="shared" si="19"/>
        <v>10769.868928</v>
      </c>
      <c r="I85" s="22">
        <v>0.65</v>
      </c>
      <c r="J85" s="15">
        <f t="shared" si="20"/>
        <v>3769.4541247999996</v>
      </c>
      <c r="K85" s="15">
        <f t="shared" si="21"/>
        <v>214.29492000000002</v>
      </c>
      <c r="L85" s="15">
        <f t="shared" ca="1" si="22"/>
        <v>486.74047821054523</v>
      </c>
      <c r="M85" s="15">
        <f t="shared" ca="1" si="23"/>
        <v>3497.0085665894539</v>
      </c>
      <c r="O85" s="11">
        <f t="shared" si="24"/>
        <v>10.384400000000001</v>
      </c>
      <c r="P85" s="11">
        <f t="shared" ca="1" si="25"/>
        <v>3.3718456558445062</v>
      </c>
      <c r="Q85" s="19">
        <f t="shared" ca="1" si="15"/>
        <v>0.12218151111850009</v>
      </c>
    </row>
    <row r="86" spans="1:19" x14ac:dyDescent="0.2">
      <c r="A86">
        <v>1978</v>
      </c>
      <c r="B86" s="42">
        <f t="shared" si="27"/>
        <v>1046.28</v>
      </c>
      <c r="C86" s="13">
        <f t="shared" si="28"/>
        <v>9939.66</v>
      </c>
      <c r="D86" s="14">
        <f t="shared" si="16"/>
        <v>49.698300000000003</v>
      </c>
      <c r="E86" s="15">
        <f t="shared" si="17"/>
        <v>993.96600000000001</v>
      </c>
      <c r="F86" s="31">
        <v>239</v>
      </c>
      <c r="G86" s="15">
        <f t="shared" si="18"/>
        <v>2500.6091999999999</v>
      </c>
      <c r="H86" s="15">
        <f t="shared" si="19"/>
        <v>11440.025519999999</v>
      </c>
      <c r="I86" s="22">
        <v>0.65</v>
      </c>
      <c r="J86" s="15">
        <f t="shared" si="20"/>
        <v>4004.0089319999993</v>
      </c>
      <c r="K86" s="15">
        <f t="shared" si="21"/>
        <v>216.18760500000002</v>
      </c>
      <c r="L86" s="15">
        <f t="shared" ca="1" si="22"/>
        <v>518.00059570656299</v>
      </c>
      <c r="M86" s="15">
        <f t="shared" ca="1" si="23"/>
        <v>3702.1959412934357</v>
      </c>
      <c r="O86" s="11">
        <f t="shared" si="24"/>
        <v>10.933999999999999</v>
      </c>
      <c r="P86" s="11">
        <f t="shared" ca="1" si="25"/>
        <v>3.5384370735304467</v>
      </c>
      <c r="Q86" s="19">
        <f t="shared" ref="Q86:Q106" ca="1" si="29">0.12*(1+RAND()*RANDBETWEEN(-1,1)/10)</f>
        <v>0.12274323983849171</v>
      </c>
    </row>
    <row r="87" spans="1:19" x14ac:dyDescent="0.2">
      <c r="A87">
        <v>1979</v>
      </c>
      <c r="B87" s="42">
        <f t="shared" si="27"/>
        <v>1055.44</v>
      </c>
      <c r="C87" s="13">
        <f t="shared" si="28"/>
        <v>10026.68</v>
      </c>
      <c r="D87" s="14">
        <f t="shared" si="16"/>
        <v>50.133400000000002</v>
      </c>
      <c r="E87" s="15">
        <f t="shared" si="17"/>
        <v>1002.6680000000001</v>
      </c>
      <c r="F87" s="31">
        <v>387.9</v>
      </c>
      <c r="G87" s="15">
        <f t="shared" si="18"/>
        <v>4094.0517599999998</v>
      </c>
      <c r="H87" s="15">
        <f t="shared" si="19"/>
        <v>12483.111056</v>
      </c>
      <c r="I87" s="22">
        <v>0.65</v>
      </c>
      <c r="J87" s="15">
        <f t="shared" si="20"/>
        <v>4369.0888695999993</v>
      </c>
      <c r="K87" s="15">
        <f t="shared" si="21"/>
        <v>218.08029000000005</v>
      </c>
      <c r="L87" s="15">
        <f t="shared" ca="1" si="22"/>
        <v>587.87602311982448</v>
      </c>
      <c r="M87" s="15">
        <f t="shared" ca="1" si="23"/>
        <v>3999.2931364801748</v>
      </c>
      <c r="O87" s="11">
        <f t="shared" si="24"/>
        <v>11.827399999999999</v>
      </c>
      <c r="P87" s="11">
        <f t="shared" ca="1" si="25"/>
        <v>3.7892188437809584</v>
      </c>
      <c r="Q87" s="19">
        <f t="shared" ca="1" si="29"/>
        <v>0.12815660436012508</v>
      </c>
    </row>
    <row r="88" spans="1:19" x14ac:dyDescent="0.2">
      <c r="A88">
        <v>1980</v>
      </c>
      <c r="B88" s="42">
        <f t="shared" si="27"/>
        <v>1064.5999999999999</v>
      </c>
      <c r="C88" s="13">
        <f t="shared" si="28"/>
        <v>10113.699999999999</v>
      </c>
      <c r="D88" s="14">
        <f t="shared" si="16"/>
        <v>50.568499999999993</v>
      </c>
      <c r="E88" s="15">
        <f t="shared" si="17"/>
        <v>1011.3699999999999</v>
      </c>
      <c r="F88" s="31">
        <v>246.2</v>
      </c>
      <c r="G88" s="15">
        <f t="shared" si="18"/>
        <v>2621.0451999999996</v>
      </c>
      <c r="H88" s="15">
        <f t="shared" si="19"/>
        <v>11686.327119999998</v>
      </c>
      <c r="I88" s="22">
        <v>0.65</v>
      </c>
      <c r="J88" s="15">
        <f t="shared" si="20"/>
        <v>4090.2144919999992</v>
      </c>
      <c r="K88" s="15">
        <f t="shared" si="21"/>
        <v>219.97297499999999</v>
      </c>
      <c r="L88" s="15">
        <f t="shared" ca="1" si="22"/>
        <v>473.19936827237973</v>
      </c>
      <c r="M88" s="15">
        <f t="shared" ca="1" si="23"/>
        <v>3836.9880987276192</v>
      </c>
      <c r="O88" s="11">
        <f t="shared" si="24"/>
        <v>10.9772</v>
      </c>
      <c r="P88" s="11">
        <f t="shared" ca="1" si="25"/>
        <v>3.6041594013973506</v>
      </c>
      <c r="Q88" s="19">
        <f t="shared" ca="1" si="29"/>
        <v>0.10978626147825971</v>
      </c>
    </row>
    <row r="89" spans="1:19" x14ac:dyDescent="0.2">
      <c r="A89">
        <v>1981</v>
      </c>
      <c r="B89" s="42">
        <f t="shared" si="27"/>
        <v>1073.76</v>
      </c>
      <c r="C89" s="13">
        <f t="shared" si="28"/>
        <v>10200.719999999999</v>
      </c>
      <c r="D89" s="14">
        <f t="shared" si="16"/>
        <v>51.003599999999999</v>
      </c>
      <c r="E89" s="15">
        <f t="shared" si="17"/>
        <v>1020.072</v>
      </c>
      <c r="F89" s="31">
        <v>262.8</v>
      </c>
      <c r="G89" s="15">
        <f t="shared" si="18"/>
        <v>2821.8412800000001</v>
      </c>
      <c r="H89" s="15">
        <f t="shared" si="19"/>
        <v>11893.824767999999</v>
      </c>
      <c r="I89" s="22">
        <v>0.65</v>
      </c>
      <c r="J89" s="15">
        <f t="shared" si="20"/>
        <v>4162.8386687999991</v>
      </c>
      <c r="K89" s="15">
        <f t="shared" si="21"/>
        <v>221.86566000000002</v>
      </c>
      <c r="L89" s="15">
        <f t="shared" ca="1" si="22"/>
        <v>499.4328190780775</v>
      </c>
      <c r="M89" s="15">
        <f t="shared" ca="1" si="23"/>
        <v>3885.271509721922</v>
      </c>
      <c r="O89" s="11">
        <f t="shared" si="24"/>
        <v>11.076799999999999</v>
      </c>
      <c r="P89" s="11">
        <f t="shared" ca="1" si="25"/>
        <v>3.6183798145972306</v>
      </c>
      <c r="Q89" s="19">
        <f t="shared" ca="1" si="29"/>
        <v>0.11390342007730352</v>
      </c>
    </row>
    <row r="90" spans="1:19" x14ac:dyDescent="0.2">
      <c r="A90">
        <v>1982</v>
      </c>
      <c r="B90" s="42">
        <f t="shared" si="27"/>
        <v>1082.92</v>
      </c>
      <c r="C90" s="13">
        <f t="shared" si="28"/>
        <v>10287.740000000002</v>
      </c>
      <c r="D90" s="14">
        <f t="shared" si="16"/>
        <v>51.438700000000011</v>
      </c>
      <c r="E90" s="15">
        <f t="shared" si="17"/>
        <v>1028.7740000000001</v>
      </c>
      <c r="F90" s="31">
        <v>98.3</v>
      </c>
      <c r="G90" s="15">
        <f t="shared" si="18"/>
        <v>1064.51036</v>
      </c>
      <c r="H90" s="15">
        <f t="shared" si="19"/>
        <v>10926.446216000002</v>
      </c>
      <c r="I90" s="22">
        <v>0.65</v>
      </c>
      <c r="J90" s="15">
        <f t="shared" si="20"/>
        <v>3824.2561756000005</v>
      </c>
      <c r="K90" s="15">
        <f t="shared" si="21"/>
        <v>223.75834500000005</v>
      </c>
      <c r="L90" s="15">
        <f t="shared" ca="1" si="22"/>
        <v>473.38224726066937</v>
      </c>
      <c r="M90" s="15">
        <f t="shared" ca="1" si="23"/>
        <v>3574.6322733393313</v>
      </c>
      <c r="O90" s="11">
        <f t="shared" si="24"/>
        <v>10.089800000000002</v>
      </c>
      <c r="P90" s="11">
        <f t="shared" ca="1" si="25"/>
        <v>3.3009199879393964</v>
      </c>
      <c r="Q90" s="19">
        <f t="shared" ca="1" si="29"/>
        <v>0.1169418352754585</v>
      </c>
    </row>
    <row r="91" spans="1:19" x14ac:dyDescent="0.2">
      <c r="A91">
        <v>1983</v>
      </c>
      <c r="B91" s="42">
        <f t="shared" si="27"/>
        <v>1092.08</v>
      </c>
      <c r="C91" s="13">
        <f t="shared" si="28"/>
        <v>10374.759999999998</v>
      </c>
      <c r="D91" s="14">
        <f t="shared" si="16"/>
        <v>51.873799999999996</v>
      </c>
      <c r="E91" s="15">
        <f t="shared" si="17"/>
        <v>1037.4759999999999</v>
      </c>
      <c r="F91" s="31">
        <v>268.5</v>
      </c>
      <c r="G91" s="15">
        <f t="shared" si="18"/>
        <v>2932.2347999999997</v>
      </c>
      <c r="H91" s="15">
        <f t="shared" si="19"/>
        <v>12134.100879999998</v>
      </c>
      <c r="I91" s="22">
        <v>0.65</v>
      </c>
      <c r="J91" s="15">
        <f t="shared" si="20"/>
        <v>4246.9353079999992</v>
      </c>
      <c r="K91" s="15">
        <f t="shared" si="21"/>
        <v>225.65102999999999</v>
      </c>
      <c r="L91" s="15">
        <f t="shared" ca="1" si="22"/>
        <v>576.49864956085332</v>
      </c>
      <c r="M91" s="15">
        <f t="shared" ca="1" si="23"/>
        <v>3896.0876884391459</v>
      </c>
      <c r="O91" s="11">
        <f t="shared" si="24"/>
        <v>11.110999999999999</v>
      </c>
      <c r="P91" s="11">
        <f t="shared" ca="1" si="25"/>
        <v>3.5675845070316701</v>
      </c>
      <c r="Q91" s="19">
        <f t="shared" ca="1" si="29"/>
        <v>0.1288960359832082</v>
      </c>
    </row>
    <row r="92" spans="1:19" x14ac:dyDescent="0.2">
      <c r="A92">
        <v>1984</v>
      </c>
      <c r="B92" s="42">
        <f t="shared" si="27"/>
        <v>1101.24</v>
      </c>
      <c r="C92" s="13">
        <f t="shared" si="28"/>
        <v>10461.780000000001</v>
      </c>
      <c r="D92" s="14">
        <f t="shared" si="16"/>
        <v>52.308900000000001</v>
      </c>
      <c r="E92" s="15">
        <f t="shared" si="17"/>
        <v>1046.1780000000001</v>
      </c>
      <c r="F92" s="31">
        <v>229.1</v>
      </c>
      <c r="G92" s="15">
        <f t="shared" si="18"/>
        <v>2522.9408400000002</v>
      </c>
      <c r="H92" s="15">
        <f t="shared" si="19"/>
        <v>11975.544504000001</v>
      </c>
      <c r="I92" s="22">
        <v>0.65</v>
      </c>
      <c r="J92" s="15">
        <f t="shared" si="20"/>
        <v>4191.4405764000003</v>
      </c>
      <c r="K92" s="15">
        <f t="shared" si="21"/>
        <v>227.54371500000002</v>
      </c>
      <c r="L92" s="15">
        <f t="shared" ca="1" si="22"/>
        <v>530.27811496799995</v>
      </c>
      <c r="M92" s="15">
        <f t="shared" ca="1" si="23"/>
        <v>3888.7061764320001</v>
      </c>
      <c r="O92" s="11">
        <f t="shared" si="24"/>
        <v>10.874600000000001</v>
      </c>
      <c r="P92" s="11">
        <f t="shared" ca="1" si="25"/>
        <v>3.5312068000000001</v>
      </c>
      <c r="Q92" s="19">
        <f t="shared" ca="1" si="29"/>
        <v>0.12</v>
      </c>
      <c r="S92" t="s">
        <v>17</v>
      </c>
    </row>
    <row r="93" spans="1:19" x14ac:dyDescent="0.2">
      <c r="A93">
        <v>1985</v>
      </c>
      <c r="B93" s="42">
        <f t="shared" si="27"/>
        <v>1110.4000000000001</v>
      </c>
      <c r="C93" s="13">
        <f t="shared" si="28"/>
        <v>10548.800000000001</v>
      </c>
      <c r="D93" s="14">
        <f t="shared" si="16"/>
        <v>52.744000000000007</v>
      </c>
      <c r="E93" s="15">
        <f t="shared" si="17"/>
        <v>1054.8800000000001</v>
      </c>
      <c r="F93" s="31">
        <v>237</v>
      </c>
      <c r="G93" s="15">
        <f t="shared" si="18"/>
        <v>2631.6480000000006</v>
      </c>
      <c r="H93" s="15">
        <f t="shared" si="19"/>
        <v>12127.788800000002</v>
      </c>
      <c r="I93" s="22">
        <v>0.65</v>
      </c>
      <c r="J93" s="15">
        <f t="shared" si="20"/>
        <v>4244.7260800000004</v>
      </c>
      <c r="K93" s="15">
        <f t="shared" si="21"/>
        <v>229.43640000000002</v>
      </c>
      <c r="L93" s="15">
        <f t="shared" ca="1" si="22"/>
        <v>536.89949760000002</v>
      </c>
      <c r="M93" s="15">
        <f t="shared" ca="1" si="23"/>
        <v>3937.2629824000001</v>
      </c>
      <c r="O93" s="11">
        <f t="shared" si="24"/>
        <v>10.922000000000001</v>
      </c>
      <c r="P93" s="11">
        <f t="shared" ca="1" si="25"/>
        <v>3.5458059999999998</v>
      </c>
      <c r="Q93" s="19">
        <f t="shared" ca="1" si="29"/>
        <v>0.12</v>
      </c>
    </row>
    <row r="94" spans="1:19" x14ac:dyDescent="0.2">
      <c r="A94">
        <v>1986</v>
      </c>
      <c r="B94" s="42">
        <f t="shared" si="27"/>
        <v>1119.56</v>
      </c>
      <c r="C94" s="13">
        <f t="shared" si="28"/>
        <v>10635.82</v>
      </c>
      <c r="D94" s="14">
        <f t="shared" ref="D94:D100" si="30">C94*0.005</f>
        <v>53.179099999999998</v>
      </c>
      <c r="E94" s="15">
        <f t="shared" ref="E94:E100" si="31">C94*0.1</f>
        <v>1063.5820000000001</v>
      </c>
      <c r="F94" s="31">
        <v>280.89999999999998</v>
      </c>
      <c r="G94" s="15">
        <f t="shared" ref="G94:G122" si="32">F94*B94/100</f>
        <v>3144.8440399999999</v>
      </c>
      <c r="H94" s="15">
        <f t="shared" ref="H94:H122" si="33">C94+G94*0.6</f>
        <v>12522.726424</v>
      </c>
      <c r="I94" s="22">
        <v>0.65</v>
      </c>
      <c r="J94" s="15">
        <f t="shared" ref="J94:J122" si="34">H94*(1-I94)</f>
        <v>4382.9542483999994</v>
      </c>
      <c r="K94" s="15">
        <f t="shared" ref="K94:K107" si="35">D94*0.35+E94*0.2</f>
        <v>231.32908500000002</v>
      </c>
      <c r="L94" s="15">
        <f t="shared" ref="L94:L122" ca="1" si="36">Q94*(J94+K94)</f>
        <v>553.71400000799997</v>
      </c>
      <c r="M94" s="15">
        <f t="shared" ref="M94:M122" ca="1" si="37">J94+K94-L94</f>
        <v>4060.5693333919999</v>
      </c>
      <c r="O94" s="11">
        <f t="shared" ref="O94:O122" si="38">H94/B94</f>
        <v>11.185400000000001</v>
      </c>
      <c r="P94" s="11">
        <f t="shared" ref="P94:P122" ca="1" si="39">M94/B94</f>
        <v>3.6269331999999999</v>
      </c>
      <c r="Q94" s="19">
        <f t="shared" ca="1" si="29"/>
        <v>0.12</v>
      </c>
    </row>
    <row r="95" spans="1:19" x14ac:dyDescent="0.2">
      <c r="A95">
        <v>1987</v>
      </c>
      <c r="B95" s="42">
        <f t="shared" si="27"/>
        <v>1128.72</v>
      </c>
      <c r="C95" s="13">
        <f t="shared" si="28"/>
        <v>10722.84</v>
      </c>
      <c r="D95" s="14">
        <f t="shared" si="30"/>
        <v>53.614200000000004</v>
      </c>
      <c r="E95" s="15">
        <f t="shared" si="31"/>
        <v>1072.2840000000001</v>
      </c>
      <c r="F95" s="31">
        <v>260.2</v>
      </c>
      <c r="G95" s="15">
        <f t="shared" si="32"/>
        <v>2936.9294400000003</v>
      </c>
      <c r="H95" s="15">
        <f t="shared" si="33"/>
        <v>12484.997664</v>
      </c>
      <c r="I95" s="22">
        <v>0.65</v>
      </c>
      <c r="J95" s="15">
        <f t="shared" si="34"/>
        <v>4369.7491823999999</v>
      </c>
      <c r="K95" s="15">
        <f t="shared" si="35"/>
        <v>233.22177000000005</v>
      </c>
      <c r="L95" s="15">
        <f t="shared" ca="1" si="36"/>
        <v>517.68022946297265</v>
      </c>
      <c r="M95" s="15">
        <f t="shared" ca="1" si="37"/>
        <v>4085.2907229370276</v>
      </c>
      <c r="O95" s="11">
        <f t="shared" si="38"/>
        <v>11.061199999999999</v>
      </c>
      <c r="P95" s="11">
        <f t="shared" ca="1" si="39"/>
        <v>3.6194013776109464</v>
      </c>
      <c r="Q95" s="19">
        <f t="shared" ca="1" si="29"/>
        <v>0.11246654276474478</v>
      </c>
    </row>
    <row r="96" spans="1:19" x14ac:dyDescent="0.2">
      <c r="A96">
        <v>1988</v>
      </c>
      <c r="B96" s="42">
        <f t="shared" si="27"/>
        <v>1137.8800000000001</v>
      </c>
      <c r="C96" s="13">
        <f t="shared" si="28"/>
        <v>10809.86</v>
      </c>
      <c r="D96" s="14">
        <f t="shared" si="30"/>
        <v>54.049300000000002</v>
      </c>
      <c r="E96" s="15">
        <f t="shared" si="31"/>
        <v>1080.9860000000001</v>
      </c>
      <c r="F96" s="31">
        <v>277.8</v>
      </c>
      <c r="G96" s="15">
        <f t="shared" si="32"/>
        <v>3161.0306400000009</v>
      </c>
      <c r="H96" s="15">
        <f t="shared" si="33"/>
        <v>12706.478384000002</v>
      </c>
      <c r="I96" s="22">
        <v>0.65</v>
      </c>
      <c r="J96" s="15">
        <f t="shared" si="34"/>
        <v>4447.2674344000006</v>
      </c>
      <c r="K96" s="15">
        <f t="shared" si="35"/>
        <v>235.11445500000005</v>
      </c>
      <c r="L96" s="15">
        <f t="shared" ca="1" si="36"/>
        <v>561.8858267280001</v>
      </c>
      <c r="M96" s="15">
        <f t="shared" ca="1" si="37"/>
        <v>4120.4960626720003</v>
      </c>
      <c r="O96" s="11">
        <f t="shared" si="38"/>
        <v>11.1668</v>
      </c>
      <c r="P96" s="11">
        <f t="shared" ca="1" si="39"/>
        <v>3.6212043999999999</v>
      </c>
      <c r="Q96" s="19">
        <f t="shared" ca="1" si="29"/>
        <v>0.12</v>
      </c>
    </row>
    <row r="97" spans="1:17" x14ac:dyDescent="0.2">
      <c r="A97">
        <v>1989</v>
      </c>
      <c r="B97" s="42">
        <f t="shared" si="27"/>
        <v>1147.04</v>
      </c>
      <c r="C97" s="13">
        <f t="shared" si="28"/>
        <v>10896.88</v>
      </c>
      <c r="D97" s="14">
        <f t="shared" si="30"/>
        <v>54.484399999999994</v>
      </c>
      <c r="E97" s="15">
        <f t="shared" si="31"/>
        <v>1089.6879999999999</v>
      </c>
      <c r="F97" s="31">
        <v>218.8</v>
      </c>
      <c r="G97" s="15">
        <f t="shared" si="32"/>
        <v>2509.72352</v>
      </c>
      <c r="H97" s="15">
        <f t="shared" si="33"/>
        <v>12402.714112</v>
      </c>
      <c r="I97" s="22">
        <v>0.65</v>
      </c>
      <c r="J97" s="15">
        <f t="shared" si="34"/>
        <v>4340.9499391999998</v>
      </c>
      <c r="K97" s="15">
        <f t="shared" si="35"/>
        <v>237.00713999999996</v>
      </c>
      <c r="L97" s="15">
        <f t="shared" ca="1" si="36"/>
        <v>549.58785896664676</v>
      </c>
      <c r="M97" s="15">
        <f t="shared" ca="1" si="37"/>
        <v>4028.3692202333527</v>
      </c>
      <c r="O97" s="11">
        <f t="shared" si="38"/>
        <v>10.812799999999999</v>
      </c>
      <c r="P97" s="11">
        <f t="shared" ca="1" si="39"/>
        <v>3.5119692602118087</v>
      </c>
      <c r="Q97" s="19">
        <f t="shared" ca="1" si="29"/>
        <v>0.12005089813176832</v>
      </c>
    </row>
    <row r="98" spans="1:17" x14ac:dyDescent="0.2">
      <c r="A98">
        <v>1990</v>
      </c>
      <c r="B98" s="42">
        <f t="shared" si="27"/>
        <v>1156.2</v>
      </c>
      <c r="C98" s="13">
        <f t="shared" si="28"/>
        <v>10983.9</v>
      </c>
      <c r="D98" s="14">
        <f t="shared" si="30"/>
        <v>54.919499999999999</v>
      </c>
      <c r="E98" s="15">
        <f t="shared" si="31"/>
        <v>1098.3900000000001</v>
      </c>
      <c r="F98" s="31">
        <v>195.3</v>
      </c>
      <c r="G98" s="15">
        <f t="shared" si="32"/>
        <v>2258.0586000000003</v>
      </c>
      <c r="H98" s="15">
        <f t="shared" si="33"/>
        <v>12338.73516</v>
      </c>
      <c r="I98" s="22">
        <v>0.7</v>
      </c>
      <c r="J98" s="15">
        <f t="shared" si="34"/>
        <v>3701.6205480000008</v>
      </c>
      <c r="K98" s="15">
        <f t="shared" si="35"/>
        <v>238.89982500000002</v>
      </c>
      <c r="L98" s="15">
        <f t="shared" ca="1" si="36"/>
        <v>472.86244476000007</v>
      </c>
      <c r="M98" s="15">
        <f t="shared" ca="1" si="37"/>
        <v>3467.6579282400007</v>
      </c>
      <c r="O98" s="11">
        <f t="shared" si="38"/>
        <v>10.671799999999999</v>
      </c>
      <c r="P98" s="11">
        <f t="shared" ca="1" si="39"/>
        <v>2.9991852000000003</v>
      </c>
      <c r="Q98" s="19">
        <f t="shared" ca="1" si="29"/>
        <v>0.12</v>
      </c>
    </row>
    <row r="99" spans="1:17" x14ac:dyDescent="0.2">
      <c r="A99">
        <v>1991</v>
      </c>
      <c r="B99" s="42">
        <f t="shared" si="27"/>
        <v>1165.3600000000001</v>
      </c>
      <c r="C99" s="13">
        <f t="shared" si="28"/>
        <v>11070.920000000002</v>
      </c>
      <c r="D99" s="14">
        <f t="shared" si="30"/>
        <v>55.354600000000012</v>
      </c>
      <c r="E99" s="15">
        <f t="shared" si="31"/>
        <v>1107.0920000000003</v>
      </c>
      <c r="F99" s="31">
        <v>191.3</v>
      </c>
      <c r="G99" s="15">
        <f t="shared" si="32"/>
        <v>2229.3336800000006</v>
      </c>
      <c r="H99" s="15">
        <f t="shared" si="33"/>
        <v>12408.520208000002</v>
      </c>
      <c r="I99" s="22">
        <v>0.7</v>
      </c>
      <c r="J99" s="15">
        <f t="shared" si="34"/>
        <v>3722.5560624000009</v>
      </c>
      <c r="K99" s="15">
        <f t="shared" si="35"/>
        <v>240.79251000000008</v>
      </c>
      <c r="L99" s="15">
        <f t="shared" ca="1" si="36"/>
        <v>522.75308855347475</v>
      </c>
      <c r="M99" s="15">
        <f t="shared" ca="1" si="37"/>
        <v>3440.5954838465263</v>
      </c>
      <c r="O99" s="11">
        <f t="shared" si="38"/>
        <v>10.6478</v>
      </c>
      <c r="P99" s="11">
        <f t="shared" ca="1" si="39"/>
        <v>2.9523885184376724</v>
      </c>
      <c r="Q99" s="19">
        <f t="shared" ca="1" si="29"/>
        <v>0.13189682386097124</v>
      </c>
    </row>
    <row r="100" spans="1:17" x14ac:dyDescent="0.2">
      <c r="A100">
        <v>1992</v>
      </c>
      <c r="B100" s="42">
        <f t="shared" si="27"/>
        <v>1174.52</v>
      </c>
      <c r="C100" s="13">
        <f t="shared" si="28"/>
        <v>11157.94</v>
      </c>
      <c r="D100" s="14">
        <f t="shared" si="30"/>
        <v>55.789700000000003</v>
      </c>
      <c r="E100" s="15">
        <f t="shared" si="31"/>
        <v>1115.7940000000001</v>
      </c>
      <c r="F100" s="31">
        <v>397.6</v>
      </c>
      <c r="G100" s="15">
        <f t="shared" si="32"/>
        <v>4669.8915200000001</v>
      </c>
      <c r="H100" s="15">
        <f t="shared" si="33"/>
        <v>13959.874912000001</v>
      </c>
      <c r="I100" s="22">
        <v>0.7</v>
      </c>
      <c r="J100" s="15">
        <f t="shared" si="34"/>
        <v>4187.9624736000005</v>
      </c>
      <c r="K100" s="15">
        <f t="shared" si="35"/>
        <v>242.68519500000005</v>
      </c>
      <c r="L100" s="15">
        <f t="shared" ca="1" si="36"/>
        <v>531.67772023200007</v>
      </c>
      <c r="M100" s="15">
        <f t="shared" ca="1" si="37"/>
        <v>3898.9699483680006</v>
      </c>
      <c r="O100" s="11">
        <f t="shared" si="38"/>
        <v>11.885600000000002</v>
      </c>
      <c r="P100" s="11">
        <f t="shared" ca="1" si="39"/>
        <v>3.3196284000000005</v>
      </c>
      <c r="Q100" s="19">
        <f t="shared" ca="1" si="29"/>
        <v>0.12</v>
      </c>
    </row>
    <row r="101" spans="1:17" x14ac:dyDescent="0.2">
      <c r="A101">
        <v>1993</v>
      </c>
      <c r="B101" s="42">
        <f t="shared" si="27"/>
        <v>1183.68</v>
      </c>
      <c r="C101" s="13">
        <f t="shared" si="28"/>
        <v>11244.960000000001</v>
      </c>
      <c r="D101" s="14">
        <v>0</v>
      </c>
      <c r="E101" s="14">
        <v>0</v>
      </c>
      <c r="F101" s="31">
        <v>353.9</v>
      </c>
      <c r="G101" s="15">
        <f t="shared" si="32"/>
        <v>4189.0435200000002</v>
      </c>
      <c r="H101" s="15">
        <f t="shared" si="33"/>
        <v>13758.386112</v>
      </c>
      <c r="I101" s="22">
        <v>0.7</v>
      </c>
      <c r="J101" s="15">
        <f t="shared" si="34"/>
        <v>4127.5158336000004</v>
      </c>
      <c r="K101" s="15">
        <f t="shared" si="35"/>
        <v>0</v>
      </c>
      <c r="L101" s="15">
        <f t="shared" ca="1" si="36"/>
        <v>466.69253169061551</v>
      </c>
      <c r="M101" s="15">
        <f t="shared" ca="1" si="37"/>
        <v>3660.823301909385</v>
      </c>
      <c r="O101" s="11">
        <f t="shared" si="38"/>
        <v>11.6234</v>
      </c>
      <c r="P101" s="11">
        <f t="shared" ca="1" si="39"/>
        <v>3.0927474502478582</v>
      </c>
      <c r="Q101" s="19">
        <f t="shared" ca="1" si="29"/>
        <v>0.11306862299388648</v>
      </c>
    </row>
    <row r="102" spans="1:17" x14ac:dyDescent="0.2">
      <c r="A102">
        <v>1994</v>
      </c>
      <c r="B102" s="42">
        <f t="shared" si="27"/>
        <v>1192.8399999999999</v>
      </c>
      <c r="C102" s="13">
        <f t="shared" si="28"/>
        <v>11331.98</v>
      </c>
      <c r="D102" s="14">
        <v>0</v>
      </c>
      <c r="E102" s="14">
        <v>0</v>
      </c>
      <c r="F102" s="31">
        <v>138.9</v>
      </c>
      <c r="G102" s="15">
        <f t="shared" si="32"/>
        <v>1656.8547599999999</v>
      </c>
      <c r="H102" s="15">
        <f t="shared" si="33"/>
        <v>12326.092855999999</v>
      </c>
      <c r="I102" s="22">
        <v>0.7</v>
      </c>
      <c r="J102" s="15">
        <f t="shared" si="34"/>
        <v>3697.8278568000005</v>
      </c>
      <c r="K102" s="15">
        <f t="shared" si="35"/>
        <v>0</v>
      </c>
      <c r="L102" s="15">
        <f t="shared" ca="1" si="36"/>
        <v>443.73934281600003</v>
      </c>
      <c r="M102" s="15">
        <f t="shared" ca="1" si="37"/>
        <v>3254.0885139840007</v>
      </c>
      <c r="O102" s="11">
        <f t="shared" si="38"/>
        <v>10.333399999999999</v>
      </c>
      <c r="P102" s="11">
        <f t="shared" ca="1" si="39"/>
        <v>2.7280176000000007</v>
      </c>
      <c r="Q102" s="19">
        <f t="shared" ca="1" si="29"/>
        <v>0.12</v>
      </c>
    </row>
    <row r="103" spans="1:17" x14ac:dyDescent="0.2">
      <c r="A103">
        <v>1995</v>
      </c>
      <c r="B103">
        <v>1202</v>
      </c>
      <c r="C103" s="35">
        <v>10875.266</v>
      </c>
      <c r="D103" s="14">
        <v>0</v>
      </c>
      <c r="E103" s="14">
        <v>0</v>
      </c>
      <c r="F103" s="31">
        <v>303.60000000000002</v>
      </c>
      <c r="G103" s="15">
        <f t="shared" si="32"/>
        <v>3649.2719999999999</v>
      </c>
      <c r="H103" s="15">
        <f t="shared" si="33"/>
        <v>13064.8292</v>
      </c>
      <c r="I103" s="22">
        <v>0.75</v>
      </c>
      <c r="J103" s="15">
        <f t="shared" si="34"/>
        <v>3266.2073</v>
      </c>
      <c r="K103" s="15">
        <f t="shared" si="35"/>
        <v>0</v>
      </c>
      <c r="L103" s="15">
        <f t="shared" ca="1" si="36"/>
        <v>389.40282811451169</v>
      </c>
      <c r="M103" s="15">
        <f t="shared" ca="1" si="37"/>
        <v>2876.8044718854885</v>
      </c>
      <c r="O103" s="11">
        <f t="shared" si="38"/>
        <v>10.869242262895176</v>
      </c>
      <c r="P103" s="11">
        <f t="shared" ca="1" si="39"/>
        <v>2.3933481463273614</v>
      </c>
      <c r="Q103" s="19">
        <f t="shared" ca="1" si="29"/>
        <v>0.11922171263119512</v>
      </c>
    </row>
    <row r="104" spans="1:17" ht="13.6" x14ac:dyDescent="0.25">
      <c r="A104">
        <v>1996</v>
      </c>
      <c r="B104" s="43">
        <f>(B103+B105)/2</f>
        <v>1221</v>
      </c>
      <c r="C104" s="35">
        <v>10176.605</v>
      </c>
      <c r="D104" s="14">
        <v>0</v>
      </c>
      <c r="E104" s="14">
        <v>0</v>
      </c>
      <c r="F104" s="31">
        <v>235.7</v>
      </c>
      <c r="G104" s="15">
        <f t="shared" si="32"/>
        <v>2877.8969999999999</v>
      </c>
      <c r="H104" s="15">
        <f t="shared" si="33"/>
        <v>11903.343199999999</v>
      </c>
      <c r="I104" s="22">
        <v>0.75</v>
      </c>
      <c r="J104" s="15">
        <f t="shared" si="34"/>
        <v>2975.8357999999998</v>
      </c>
      <c r="K104" s="15">
        <f t="shared" si="35"/>
        <v>0</v>
      </c>
      <c r="L104" s="15">
        <f t="shared" ca="1" si="36"/>
        <v>351.60576215601702</v>
      </c>
      <c r="M104" s="15">
        <f t="shared" ca="1" si="37"/>
        <v>2624.2300378439827</v>
      </c>
      <c r="O104" s="11">
        <f t="shared" si="38"/>
        <v>9.7488478296478291</v>
      </c>
      <c r="P104" s="11">
        <f t="shared" ca="1" si="39"/>
        <v>2.1492465502407723</v>
      </c>
      <c r="Q104" s="19">
        <f t="shared" ca="1" si="29"/>
        <v>0.11815361659269542</v>
      </c>
    </row>
    <row r="105" spans="1:17" x14ac:dyDescent="0.2">
      <c r="A105">
        <v>1997</v>
      </c>
      <c r="B105">
        <v>1240</v>
      </c>
      <c r="C105" s="35">
        <v>10736.717000000001</v>
      </c>
      <c r="D105" s="14">
        <v>0</v>
      </c>
      <c r="E105" s="14">
        <v>0</v>
      </c>
      <c r="F105" s="31">
        <v>243.2</v>
      </c>
      <c r="G105" s="15">
        <f t="shared" si="32"/>
        <v>3015.68</v>
      </c>
      <c r="H105" s="15">
        <f t="shared" si="33"/>
        <v>12546.125</v>
      </c>
      <c r="I105" s="22">
        <v>0.75</v>
      </c>
      <c r="J105" s="15">
        <f t="shared" si="34"/>
        <v>3136.53125</v>
      </c>
      <c r="K105" s="15">
        <f t="shared" si="35"/>
        <v>0</v>
      </c>
      <c r="L105" s="15">
        <f t="shared" ca="1" si="36"/>
        <v>376.38374999999996</v>
      </c>
      <c r="M105" s="15">
        <f t="shared" ca="1" si="37"/>
        <v>2760.1475</v>
      </c>
      <c r="O105" s="11">
        <f t="shared" si="38"/>
        <v>10.117842741935483</v>
      </c>
      <c r="P105" s="11">
        <f t="shared" ca="1" si="39"/>
        <v>2.2259254032258067</v>
      </c>
      <c r="Q105" s="19">
        <f t="shared" ca="1" si="29"/>
        <v>0.12</v>
      </c>
    </row>
    <row r="106" spans="1:17" ht="13.6" x14ac:dyDescent="0.25">
      <c r="A106">
        <v>1998</v>
      </c>
      <c r="B106" s="43">
        <f>(B105+B107)/2</f>
        <v>1272</v>
      </c>
      <c r="C106" s="35">
        <v>10108.074000000001</v>
      </c>
      <c r="D106" s="14">
        <v>0</v>
      </c>
      <c r="E106" s="14">
        <v>0</v>
      </c>
      <c r="F106" s="31">
        <v>229.8</v>
      </c>
      <c r="G106" s="15">
        <f t="shared" si="32"/>
        <v>2923.0560000000005</v>
      </c>
      <c r="H106" s="15">
        <f t="shared" si="33"/>
        <v>11861.9076</v>
      </c>
      <c r="I106" s="22">
        <v>0.75</v>
      </c>
      <c r="J106" s="15">
        <f t="shared" si="34"/>
        <v>2965.4769000000001</v>
      </c>
      <c r="K106" s="15">
        <f t="shared" si="35"/>
        <v>0</v>
      </c>
      <c r="L106" s="15">
        <f t="shared" ca="1" si="36"/>
        <v>374.19552369725</v>
      </c>
      <c r="M106" s="15">
        <f t="shared" ca="1" si="37"/>
        <v>2591.2813763027502</v>
      </c>
      <c r="O106" s="11">
        <f t="shared" si="38"/>
        <v>9.3253990566037732</v>
      </c>
      <c r="P106" s="11">
        <f t="shared" ca="1" si="39"/>
        <v>2.0371708933197721</v>
      </c>
      <c r="Q106" s="19">
        <f t="shared" ca="1" si="29"/>
        <v>0.12618392802090281</v>
      </c>
    </row>
    <row r="107" spans="1:17" x14ac:dyDescent="0.2">
      <c r="A107">
        <v>1999</v>
      </c>
      <c r="B107">
        <v>1304</v>
      </c>
      <c r="C107" s="35">
        <v>10995.25</v>
      </c>
      <c r="D107" s="14">
        <v>0</v>
      </c>
      <c r="E107" s="14">
        <v>0</v>
      </c>
      <c r="F107" s="31">
        <v>278.5</v>
      </c>
      <c r="G107" s="15">
        <f t="shared" si="32"/>
        <v>3631.64</v>
      </c>
      <c r="H107" s="15">
        <f t="shared" si="33"/>
        <v>13174.234</v>
      </c>
      <c r="I107" s="22">
        <v>0.75</v>
      </c>
      <c r="J107" s="15">
        <f t="shared" si="34"/>
        <v>3293.5585000000001</v>
      </c>
      <c r="K107" s="15">
        <f t="shared" si="35"/>
        <v>0</v>
      </c>
      <c r="L107" s="15">
        <f t="shared" si="36"/>
        <v>380.37944297608988</v>
      </c>
      <c r="M107" s="15">
        <f t="shared" si="37"/>
        <v>2913.17905702391</v>
      </c>
      <c r="O107" s="11">
        <f t="shared" si="38"/>
        <v>10.10294018404908</v>
      </c>
      <c r="P107" s="11">
        <f t="shared" si="39"/>
        <v>2.234033019190115</v>
      </c>
      <c r="Q107" s="17">
        <v>0.115491934628181</v>
      </c>
    </row>
    <row r="108" spans="1:17" ht="13.6" x14ac:dyDescent="0.25">
      <c r="A108">
        <v>2000</v>
      </c>
      <c r="B108" s="43">
        <f>(B107+B109)/2</f>
        <v>1331</v>
      </c>
      <c r="C108" s="35">
        <v>9433.6610000000001</v>
      </c>
      <c r="D108" s="14">
        <v>0</v>
      </c>
      <c r="E108" s="14">
        <v>0</v>
      </c>
      <c r="F108" s="31">
        <v>337.4</v>
      </c>
      <c r="G108" s="15">
        <f t="shared" si="32"/>
        <v>4490.7939999999999</v>
      </c>
      <c r="H108" s="15">
        <f t="shared" si="33"/>
        <v>12128.1374</v>
      </c>
      <c r="I108" s="22">
        <v>0.75</v>
      </c>
      <c r="J108" s="15">
        <f t="shared" si="34"/>
        <v>3032.0343499999999</v>
      </c>
      <c r="K108" s="15">
        <f t="shared" ref="K108:K122" si="40">D94*0.35+E94*0.2</f>
        <v>231.32908500000002</v>
      </c>
      <c r="L108" s="15">
        <f t="shared" si="36"/>
        <v>386.79535827711328</v>
      </c>
      <c r="M108" s="15">
        <f t="shared" si="37"/>
        <v>2876.5680767228864</v>
      </c>
      <c r="O108" s="11">
        <f t="shared" si="38"/>
        <v>9.1120491359879789</v>
      </c>
      <c r="P108" s="11">
        <f t="shared" si="39"/>
        <v>2.1612081718428899</v>
      </c>
      <c r="Q108" s="17">
        <v>0.118526595637091</v>
      </c>
    </row>
    <row r="109" spans="1:17" x14ac:dyDescent="0.2">
      <c r="A109">
        <v>2001</v>
      </c>
      <c r="B109">
        <v>1358</v>
      </c>
      <c r="C109" s="35">
        <v>9854.8520000000008</v>
      </c>
      <c r="D109" s="14">
        <v>0</v>
      </c>
      <c r="E109" s="14">
        <v>0</v>
      </c>
      <c r="F109" s="31">
        <v>260</v>
      </c>
      <c r="G109" s="15">
        <f t="shared" si="32"/>
        <v>3530.8</v>
      </c>
      <c r="H109" s="15">
        <f t="shared" si="33"/>
        <v>11973.332</v>
      </c>
      <c r="I109" s="22">
        <v>0.8</v>
      </c>
      <c r="J109" s="15">
        <f t="shared" si="34"/>
        <v>2394.6663999999996</v>
      </c>
      <c r="K109" s="15">
        <f t="shared" si="40"/>
        <v>233.22177000000005</v>
      </c>
      <c r="L109" s="15">
        <f t="shared" si="36"/>
        <v>288.96290721583023</v>
      </c>
      <c r="M109" s="15">
        <f t="shared" si="37"/>
        <v>2338.9252627841697</v>
      </c>
      <c r="O109" s="11">
        <f t="shared" si="38"/>
        <v>8.8168865979381454</v>
      </c>
      <c r="P109" s="11">
        <f t="shared" si="39"/>
        <v>1.7223308267924666</v>
      </c>
      <c r="Q109" s="17">
        <v>0.10996012330914</v>
      </c>
    </row>
    <row r="110" spans="1:17" ht="13.6" x14ac:dyDescent="0.25">
      <c r="A110">
        <v>2002</v>
      </c>
      <c r="B110" s="43">
        <f>(B109+B111)/2</f>
        <v>1391</v>
      </c>
      <c r="C110" s="35">
        <v>8706.4519999999993</v>
      </c>
      <c r="D110" s="14">
        <v>0</v>
      </c>
      <c r="E110" s="14">
        <v>0</v>
      </c>
      <c r="F110" s="31">
        <v>101.5</v>
      </c>
      <c r="G110" s="15">
        <f t="shared" si="32"/>
        <v>1411.865</v>
      </c>
      <c r="H110" s="15">
        <f t="shared" si="33"/>
        <v>9553.5709999999999</v>
      </c>
      <c r="I110" s="22">
        <v>0.8</v>
      </c>
      <c r="J110" s="15">
        <f t="shared" si="34"/>
        <v>1910.7141999999997</v>
      </c>
      <c r="K110" s="15">
        <f t="shared" si="40"/>
        <v>235.11445500000005</v>
      </c>
      <c r="L110" s="15">
        <f t="shared" si="36"/>
        <v>251.04792362087065</v>
      </c>
      <c r="M110" s="15">
        <f t="shared" si="37"/>
        <v>1894.7807313791291</v>
      </c>
      <c r="O110" s="11">
        <f t="shared" si="38"/>
        <v>6.8681315600287558</v>
      </c>
      <c r="P110" s="11">
        <f t="shared" si="39"/>
        <v>1.3621716257218757</v>
      </c>
      <c r="Q110" s="17">
        <v>0.116993462192754</v>
      </c>
    </row>
    <row r="111" spans="1:17" x14ac:dyDescent="0.2">
      <c r="A111">
        <v>2003</v>
      </c>
      <c r="B111" s="36">
        <v>1424</v>
      </c>
      <c r="C111" s="35">
        <v>10385.994000000001</v>
      </c>
      <c r="D111" s="14">
        <v>0</v>
      </c>
      <c r="E111" s="14">
        <v>0</v>
      </c>
      <c r="F111" s="31">
        <v>213.7</v>
      </c>
      <c r="G111" s="15">
        <f t="shared" si="32"/>
        <v>3043.0879999999997</v>
      </c>
      <c r="H111" s="15">
        <f t="shared" si="33"/>
        <v>12211.846800000001</v>
      </c>
      <c r="I111" s="22">
        <v>0.8</v>
      </c>
      <c r="J111" s="15">
        <f t="shared" si="34"/>
        <v>2442.3693599999997</v>
      </c>
      <c r="K111" s="15">
        <f t="shared" si="40"/>
        <v>237.00713999999996</v>
      </c>
      <c r="L111" s="15">
        <f t="shared" si="36"/>
        <v>239.15133303189617</v>
      </c>
      <c r="M111" s="15">
        <f t="shared" si="37"/>
        <v>2440.2251669681036</v>
      </c>
      <c r="O111" s="11">
        <f t="shared" si="38"/>
        <v>8.5757351123595509</v>
      </c>
      <c r="P111" s="11">
        <f t="shared" si="39"/>
        <v>1.713641268938275</v>
      </c>
      <c r="Q111" s="17">
        <v>8.9256337447124801E-2</v>
      </c>
    </row>
    <row r="112" spans="1:17" x14ac:dyDescent="0.2">
      <c r="A112">
        <v>2004</v>
      </c>
      <c r="B112" s="36">
        <v>1636.28125763</v>
      </c>
      <c r="C112" s="35">
        <v>8766.24</v>
      </c>
      <c r="D112" s="14">
        <v>0</v>
      </c>
      <c r="E112" s="14">
        <v>0</v>
      </c>
      <c r="F112" s="31">
        <v>213.6</v>
      </c>
      <c r="G112" s="15">
        <f t="shared" si="32"/>
        <v>3495.09676629768</v>
      </c>
      <c r="H112" s="15">
        <f t="shared" si="33"/>
        <v>10863.298059778608</v>
      </c>
      <c r="I112" s="22">
        <v>0.8</v>
      </c>
      <c r="J112" s="15">
        <f t="shared" si="34"/>
        <v>2172.6596119557212</v>
      </c>
      <c r="K112" s="15">
        <f t="shared" si="40"/>
        <v>238.89982500000002</v>
      </c>
      <c r="L112" s="15">
        <f t="shared" si="36"/>
        <v>210.1244319325221</v>
      </c>
      <c r="M112" s="15">
        <f t="shared" si="37"/>
        <v>2201.4350050231992</v>
      </c>
      <c r="O112" s="11">
        <f t="shared" si="38"/>
        <v>6.6390163727188787</v>
      </c>
      <c r="P112" s="11">
        <f t="shared" si="39"/>
        <v>1.3453891222904866</v>
      </c>
      <c r="Q112" s="17">
        <v>8.71321804109364E-2</v>
      </c>
    </row>
    <row r="113" spans="1:17" x14ac:dyDescent="0.2">
      <c r="A113">
        <v>2005</v>
      </c>
      <c r="B113" s="36">
        <v>1659.61655451</v>
      </c>
      <c r="C113" s="35">
        <v>9377.7060000000001</v>
      </c>
      <c r="D113" s="14">
        <v>0</v>
      </c>
      <c r="E113" s="14">
        <v>0</v>
      </c>
      <c r="F113" s="31">
        <v>291.39999999999998</v>
      </c>
      <c r="G113" s="15">
        <f t="shared" si="32"/>
        <v>4836.1226398421395</v>
      </c>
      <c r="H113" s="15">
        <f t="shared" si="33"/>
        <v>12279.379583905284</v>
      </c>
      <c r="I113" s="22">
        <v>0.8</v>
      </c>
      <c r="J113" s="15">
        <f t="shared" si="34"/>
        <v>2455.8759167810563</v>
      </c>
      <c r="K113" s="15">
        <f t="shared" si="40"/>
        <v>240.79251000000008</v>
      </c>
      <c r="L113" s="15">
        <f t="shared" si="36"/>
        <v>199.76859310151411</v>
      </c>
      <c r="M113" s="15">
        <f t="shared" si="37"/>
        <v>2496.8998336795426</v>
      </c>
      <c r="O113" s="11">
        <f t="shared" si="38"/>
        <v>7.3989257039742879</v>
      </c>
      <c r="P113" s="11">
        <f t="shared" si="39"/>
        <v>1.5045040535985432</v>
      </c>
      <c r="Q113" s="17">
        <v>7.40797760368236E-2</v>
      </c>
    </row>
    <row r="114" spans="1:17" x14ac:dyDescent="0.2">
      <c r="A114">
        <v>2006</v>
      </c>
      <c r="B114" s="36">
        <v>1672.57917301</v>
      </c>
      <c r="C114" s="35">
        <v>8422.8950000000004</v>
      </c>
      <c r="D114" s="14">
        <v>0</v>
      </c>
      <c r="E114" s="14">
        <v>0</v>
      </c>
      <c r="F114" s="31">
        <v>158.4</v>
      </c>
      <c r="G114" s="15">
        <f t="shared" si="32"/>
        <v>2649.3654100478398</v>
      </c>
      <c r="H114" s="15">
        <f t="shared" si="33"/>
        <v>10012.514246028704</v>
      </c>
      <c r="I114" s="22">
        <v>0.8</v>
      </c>
      <c r="J114" s="15">
        <f t="shared" si="34"/>
        <v>2002.5028492057404</v>
      </c>
      <c r="K114" s="15">
        <f t="shared" si="40"/>
        <v>242.68519500000005</v>
      </c>
      <c r="L114" s="15">
        <f t="shared" si="36"/>
        <v>184.74141253247069</v>
      </c>
      <c r="M114" s="15">
        <f t="shared" si="37"/>
        <v>2060.4466316732696</v>
      </c>
      <c r="O114" s="11">
        <f t="shared" si="38"/>
        <v>5.9862722241184105</v>
      </c>
      <c r="P114" s="11">
        <f t="shared" si="39"/>
        <v>1.2318978168102244</v>
      </c>
      <c r="Q114" s="17">
        <v>8.2283269327592098E-2</v>
      </c>
    </row>
    <row r="115" spans="1:17" x14ac:dyDescent="0.2">
      <c r="A115">
        <v>2007</v>
      </c>
      <c r="B115" s="36">
        <v>1672.57918101</v>
      </c>
      <c r="C115" s="35">
        <v>7243.4009999999998</v>
      </c>
      <c r="D115" s="14">
        <v>0</v>
      </c>
      <c r="E115" s="14">
        <v>0</v>
      </c>
      <c r="F115" s="31">
        <v>238.6</v>
      </c>
      <c r="G115" s="15">
        <f t="shared" si="32"/>
        <v>3990.7739258898596</v>
      </c>
      <c r="H115" s="15">
        <f t="shared" si="33"/>
        <v>9637.8653555339151</v>
      </c>
      <c r="I115" s="22">
        <v>0.8</v>
      </c>
      <c r="J115" s="15">
        <f t="shared" si="34"/>
        <v>1927.5730711067827</v>
      </c>
      <c r="K115" s="15">
        <f t="shared" si="40"/>
        <v>0</v>
      </c>
      <c r="L115" s="15">
        <f t="shared" si="36"/>
        <v>81.438558950589325</v>
      </c>
      <c r="M115" s="15">
        <f t="shared" si="37"/>
        <v>1846.1345121561933</v>
      </c>
      <c r="O115" s="11">
        <f t="shared" si="38"/>
        <v>5.762277484354442</v>
      </c>
      <c r="P115" s="11">
        <f t="shared" si="39"/>
        <v>1.1037650911339161</v>
      </c>
      <c r="Q115" s="17">
        <v>4.22492719841892E-2</v>
      </c>
    </row>
    <row r="116" spans="1:17" x14ac:dyDescent="0.2">
      <c r="A116">
        <v>2008</v>
      </c>
      <c r="B116" s="36">
        <v>1851.3502740500001</v>
      </c>
      <c r="C116" s="35">
        <v>6729.73</v>
      </c>
      <c r="D116" s="14">
        <v>0</v>
      </c>
      <c r="E116" s="14">
        <v>0</v>
      </c>
      <c r="F116" s="31">
        <v>217.2</v>
      </c>
      <c r="G116" s="15">
        <f t="shared" si="32"/>
        <v>4021.1327952365996</v>
      </c>
      <c r="H116" s="15">
        <f t="shared" si="33"/>
        <v>9142.409677141959</v>
      </c>
      <c r="I116" s="22">
        <v>0.8</v>
      </c>
      <c r="J116" s="15">
        <f t="shared" si="34"/>
        <v>1828.4819354283914</v>
      </c>
      <c r="K116" s="15">
        <f t="shared" si="40"/>
        <v>0</v>
      </c>
      <c r="L116" s="15">
        <f t="shared" si="36"/>
        <v>73.908628410185898</v>
      </c>
      <c r="M116" s="15">
        <f t="shared" si="37"/>
        <v>1754.5733070182055</v>
      </c>
      <c r="O116" s="11">
        <f t="shared" si="38"/>
        <v>4.938238757564819</v>
      </c>
      <c r="P116" s="11">
        <f t="shared" si="39"/>
        <v>0.94772627936036868</v>
      </c>
      <c r="Q116" s="17">
        <v>4.0420759416947699E-2</v>
      </c>
    </row>
    <row r="117" spans="1:17" x14ac:dyDescent="0.2">
      <c r="A117">
        <v>2009</v>
      </c>
      <c r="B117" s="36">
        <v>1851.3502740500001</v>
      </c>
      <c r="C117" s="35">
        <v>6999.81</v>
      </c>
      <c r="D117" s="14">
        <v>0</v>
      </c>
      <c r="E117" s="14">
        <v>0</v>
      </c>
      <c r="F117" s="31">
        <v>227.5</v>
      </c>
      <c r="G117" s="15">
        <f t="shared" si="32"/>
        <v>4211.8218734637503</v>
      </c>
      <c r="H117" s="15">
        <f t="shared" si="33"/>
        <v>9526.9031240782497</v>
      </c>
      <c r="I117" s="22">
        <v>0.8</v>
      </c>
      <c r="J117" s="15">
        <f t="shared" si="34"/>
        <v>1905.3806248156495</v>
      </c>
      <c r="K117" s="15">
        <f t="shared" si="40"/>
        <v>0</v>
      </c>
      <c r="L117" s="15">
        <f t="shared" si="36"/>
        <v>65.29343642330511</v>
      </c>
      <c r="M117" s="15">
        <f t="shared" si="37"/>
        <v>1840.0871883923444</v>
      </c>
      <c r="O117" s="11">
        <f t="shared" si="38"/>
        <v>5.1459214701911957</v>
      </c>
      <c r="P117" s="11">
        <f t="shared" si="39"/>
        <v>0.99391628595867132</v>
      </c>
      <c r="Q117" s="17">
        <v>3.42679229403954E-2</v>
      </c>
    </row>
    <row r="118" spans="1:17" x14ac:dyDescent="0.2">
      <c r="A118">
        <v>2010</v>
      </c>
      <c r="B118" s="36">
        <v>1851.3502740500001</v>
      </c>
      <c r="C118" s="35">
        <v>6904.0870000000004</v>
      </c>
      <c r="D118" s="14">
        <v>0</v>
      </c>
      <c r="E118" s="14">
        <v>0</v>
      </c>
      <c r="F118" s="31">
        <v>424</v>
      </c>
      <c r="G118" s="15">
        <f t="shared" si="32"/>
        <v>7849.7251619720009</v>
      </c>
      <c r="H118" s="15">
        <f t="shared" si="33"/>
        <v>11613.9220971832</v>
      </c>
      <c r="I118" s="16">
        <v>0.8</v>
      </c>
      <c r="J118" s="15">
        <f t="shared" si="34"/>
        <v>2322.7844194366394</v>
      </c>
      <c r="K118" s="15">
        <f t="shared" si="40"/>
        <v>0</v>
      </c>
      <c r="L118" s="15">
        <f t="shared" si="36"/>
        <v>82.081393096746922</v>
      </c>
      <c r="M118" s="15">
        <f t="shared" si="37"/>
        <v>2240.7030263398924</v>
      </c>
      <c r="O118" s="11">
        <f t="shared" si="38"/>
        <v>6.2732170459438077</v>
      </c>
      <c r="P118" s="11">
        <f t="shared" si="39"/>
        <v>1.2103074484322986</v>
      </c>
      <c r="Q118" s="17">
        <v>3.5337499429522898E-2</v>
      </c>
    </row>
    <row r="119" spans="1:17" x14ac:dyDescent="0.2">
      <c r="A119">
        <v>2011</v>
      </c>
      <c r="B119" s="36">
        <v>1851.3502740500001</v>
      </c>
      <c r="C119" s="35">
        <v>4851.1130000000003</v>
      </c>
      <c r="D119" s="14">
        <v>0</v>
      </c>
      <c r="E119" s="14">
        <v>0</v>
      </c>
      <c r="F119" s="31">
        <v>491.2</v>
      </c>
      <c r="G119" s="15">
        <f t="shared" si="32"/>
        <v>9093.8325461336008</v>
      </c>
      <c r="H119" s="15">
        <f t="shared" si="33"/>
        <v>10307.412527680161</v>
      </c>
      <c r="I119" s="16">
        <v>0.8</v>
      </c>
      <c r="J119" s="15">
        <f t="shared" si="34"/>
        <v>2061.4825055360316</v>
      </c>
      <c r="K119" s="15">
        <f t="shared" si="40"/>
        <v>0</v>
      </c>
      <c r="L119" s="15">
        <f t="shared" si="36"/>
        <v>195.13365274906195</v>
      </c>
      <c r="M119" s="15">
        <f t="shared" si="37"/>
        <v>1866.3488527869697</v>
      </c>
      <c r="O119" s="11">
        <f t="shared" si="38"/>
        <v>5.5675107364376499</v>
      </c>
      <c r="P119" s="11">
        <f t="shared" si="39"/>
        <v>1.008101426805722</v>
      </c>
      <c r="Q119" s="17">
        <v>9.4656953054434403E-2</v>
      </c>
    </row>
    <row r="120" spans="1:17" x14ac:dyDescent="0.2">
      <c r="A120">
        <v>2012</v>
      </c>
      <c r="B120" s="36">
        <v>1851.3502740500001</v>
      </c>
      <c r="C120" s="35">
        <v>6388.835</v>
      </c>
      <c r="D120" s="14">
        <v>0</v>
      </c>
      <c r="E120" s="14">
        <v>0</v>
      </c>
      <c r="F120" s="31">
        <v>219.3</v>
      </c>
      <c r="G120" s="15">
        <f t="shared" si="32"/>
        <v>4060.0111509916501</v>
      </c>
      <c r="H120" s="15">
        <f t="shared" si="33"/>
        <v>8824.8416905949889</v>
      </c>
      <c r="I120" s="16">
        <v>0.8</v>
      </c>
      <c r="J120" s="15">
        <f t="shared" si="34"/>
        <v>1764.9683381189973</v>
      </c>
      <c r="K120" s="15">
        <f t="shared" si="40"/>
        <v>0</v>
      </c>
      <c r="L120" s="15">
        <f t="shared" si="36"/>
        <v>162.59764591066656</v>
      </c>
      <c r="M120" s="15">
        <f t="shared" si="37"/>
        <v>1602.3706922083306</v>
      </c>
      <c r="O120" s="11">
        <f t="shared" si="38"/>
        <v>4.7667055847242947</v>
      </c>
      <c r="P120" s="11">
        <f t="shared" si="39"/>
        <v>0.86551460016423387</v>
      </c>
      <c r="Q120" s="17">
        <v>9.2124964736735093E-2</v>
      </c>
    </row>
    <row r="121" spans="1:17" x14ac:dyDescent="0.2">
      <c r="A121">
        <v>2013</v>
      </c>
      <c r="B121" s="36">
        <v>1795.72214078</v>
      </c>
      <c r="C121" s="35">
        <v>8978.9189999999999</v>
      </c>
      <c r="D121" s="14">
        <v>0</v>
      </c>
      <c r="E121" s="14">
        <v>0</v>
      </c>
      <c r="F121" s="31">
        <v>243.7</v>
      </c>
      <c r="G121" s="15">
        <f t="shared" si="32"/>
        <v>4376.1748570808595</v>
      </c>
      <c r="H121" s="15">
        <f t="shared" si="33"/>
        <v>11604.623914248516</v>
      </c>
      <c r="I121" s="16">
        <v>0.8</v>
      </c>
      <c r="J121" s="15">
        <f t="shared" si="34"/>
        <v>2320.9247828497028</v>
      </c>
      <c r="K121" s="15">
        <f t="shared" si="40"/>
        <v>0</v>
      </c>
      <c r="L121" s="15">
        <f t="shared" si="36"/>
        <v>134.17154496901847</v>
      </c>
      <c r="M121" s="15">
        <f t="shared" si="37"/>
        <v>2186.7532378806841</v>
      </c>
      <c r="O121" s="11">
        <f t="shared" si="38"/>
        <v>6.4623716836324494</v>
      </c>
      <c r="P121" s="11">
        <f t="shared" si="39"/>
        <v>1.2177570172024685</v>
      </c>
      <c r="Q121" s="17">
        <v>5.7809518843725101E-2</v>
      </c>
    </row>
    <row r="122" spans="1:17" x14ac:dyDescent="0.2">
      <c r="A122">
        <v>2014</v>
      </c>
      <c r="B122" s="36">
        <v>1795.7221250800001</v>
      </c>
      <c r="C122" s="35">
        <v>8204.6849999999995</v>
      </c>
      <c r="D122" s="14">
        <v>0</v>
      </c>
      <c r="E122" s="14">
        <v>0</v>
      </c>
      <c r="F122" s="31">
        <v>263.60000000000002</v>
      </c>
      <c r="G122" s="15">
        <f t="shared" si="32"/>
        <v>4733.5235217108802</v>
      </c>
      <c r="H122" s="15">
        <f t="shared" si="33"/>
        <v>11044.799113026527</v>
      </c>
      <c r="I122" s="16">
        <v>0.8</v>
      </c>
      <c r="J122" s="15">
        <f t="shared" si="34"/>
        <v>2208.9598226053049</v>
      </c>
      <c r="K122" s="15">
        <f t="shared" si="40"/>
        <v>0</v>
      </c>
      <c r="L122" s="15">
        <f t="shared" si="36"/>
        <v>151.09600068991219</v>
      </c>
      <c r="M122" s="15">
        <f t="shared" si="37"/>
        <v>2057.8638219153927</v>
      </c>
      <c r="O122" s="11">
        <f t="shared" si="38"/>
        <v>6.1506170463509084</v>
      </c>
      <c r="P122" s="11">
        <f t="shared" si="39"/>
        <v>1.1459812145621997</v>
      </c>
      <c r="Q122" s="17">
        <v>6.8401425478035904E-2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J51" sqref="J51"/>
    </sheetView>
  </sheetViews>
  <sheetFormatPr defaultRowHeight="12.9" x14ac:dyDescent="0.2"/>
  <cols>
    <col min="1" max="1025" width="11.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Cobdogla</vt:lpstr>
      <vt:lpstr>Cobby Graph</vt:lpstr>
      <vt:lpstr>Berri</vt:lpstr>
      <vt:lpstr>Berri Graph</vt:lpstr>
      <vt:lpstr>Renmark</vt:lpstr>
      <vt:lpstr>Renmark Graph</vt:lpstr>
      <vt:lpstr>Chaffey</vt:lpstr>
      <vt:lpstr>Chaffey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Meissner</dc:creator>
  <cp:lastModifiedBy>Tony Meissner</cp:lastModifiedBy>
  <cp:revision>37</cp:revision>
  <dcterms:created xsi:type="dcterms:W3CDTF">2015-06-17T14:11:55Z</dcterms:created>
  <dcterms:modified xsi:type="dcterms:W3CDTF">2018-11-17T05:12:05Z</dcterms:modified>
  <dc:language>en-AU</dc:language>
</cp:coreProperties>
</file>