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oona Consulting\IIM\Berri_Renmark\data\"/>
    </mc:Choice>
  </mc:AlternateContent>
  <xr:revisionPtr revIDLastSave="0" documentId="13_ncr:1_{51EDAC28-9D9F-4D7D-973D-2E57C40C01DA}" xr6:coauthVersionLast="38" xr6:coauthVersionMax="38" xr10:uidLastSave="{00000000-0000-0000-0000-000000000000}"/>
  <bookViews>
    <workbookView xWindow="0" yWindow="0" windowWidth="16383" windowHeight="8192" tabRatio="991" activeTab="4" xr2:uid="{00000000-000D-0000-FFFF-FFFF00000000}"/>
  </bookViews>
  <sheets>
    <sheet name="Cobdogla" sheetId="1" r:id="rId1"/>
    <sheet name="Cobby Graph" sheetId="2" r:id="rId2"/>
    <sheet name="Berri" sheetId="3" r:id="rId3"/>
    <sheet name="Berri Graph" sheetId="4" r:id="rId4"/>
    <sheet name="Renmark" sheetId="5" r:id="rId5"/>
    <sheet name="Renmark Graph" sheetId="6" r:id="rId6"/>
    <sheet name="Chaffey" sheetId="7" r:id="rId7"/>
    <sheet name="Chaffey Graph" sheetId="8" r:id="rId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2" i="7" l="1"/>
  <c r="H122" i="7"/>
  <c r="O122" i="7" s="1"/>
  <c r="G122" i="7"/>
  <c r="K121" i="7"/>
  <c r="H121" i="7"/>
  <c r="O121" i="7" s="1"/>
  <c r="G121" i="7"/>
  <c r="K120" i="7"/>
  <c r="H120" i="7"/>
  <c r="O120" i="7" s="1"/>
  <c r="G120" i="7"/>
  <c r="K119" i="7"/>
  <c r="H119" i="7"/>
  <c r="O119" i="7" s="1"/>
  <c r="G119" i="7"/>
  <c r="K118" i="7"/>
  <c r="H118" i="7"/>
  <c r="O118" i="7" s="1"/>
  <c r="G118" i="7"/>
  <c r="K117" i="7"/>
  <c r="H117" i="7"/>
  <c r="O117" i="7" s="1"/>
  <c r="G117" i="7"/>
  <c r="K116" i="7"/>
  <c r="H116" i="7"/>
  <c r="O116" i="7" s="1"/>
  <c r="G116" i="7"/>
  <c r="K115" i="7"/>
  <c r="H115" i="7"/>
  <c r="O115" i="7" s="1"/>
  <c r="G115" i="7"/>
  <c r="H114" i="7"/>
  <c r="O114" i="7" s="1"/>
  <c r="G114" i="7"/>
  <c r="H113" i="7"/>
  <c r="O113" i="7" s="1"/>
  <c r="G113" i="7"/>
  <c r="H112" i="7"/>
  <c r="O112" i="7" s="1"/>
  <c r="G112" i="7"/>
  <c r="H111" i="7"/>
  <c r="O111" i="7" s="1"/>
  <c r="G111" i="7"/>
  <c r="B110" i="7"/>
  <c r="G110" i="7" s="1"/>
  <c r="H110" i="7" s="1"/>
  <c r="G109" i="7"/>
  <c r="H109" i="7" s="1"/>
  <c r="G108" i="7"/>
  <c r="H108" i="7" s="1"/>
  <c r="B108" i="7"/>
  <c r="K107" i="7"/>
  <c r="H107" i="7"/>
  <c r="O107" i="7" s="1"/>
  <c r="G107" i="7"/>
  <c r="Q106" i="7"/>
  <c r="K106" i="7"/>
  <c r="G106" i="7"/>
  <c r="H106" i="7" s="1"/>
  <c r="B106" i="7"/>
  <c r="Q105" i="7"/>
  <c r="K105" i="7"/>
  <c r="J105" i="7"/>
  <c r="G105" i="7"/>
  <c r="H105" i="7" s="1"/>
  <c r="O105" i="7" s="1"/>
  <c r="Q104" i="7"/>
  <c r="K104" i="7"/>
  <c r="B104" i="7"/>
  <c r="G104" i="7" s="1"/>
  <c r="H104" i="7" s="1"/>
  <c r="Q103" i="7"/>
  <c r="K103" i="7"/>
  <c r="G103" i="7"/>
  <c r="H103" i="7" s="1"/>
  <c r="Q102" i="7"/>
  <c r="K102" i="7"/>
  <c r="B102" i="7"/>
  <c r="Q101" i="7"/>
  <c r="K101" i="7"/>
  <c r="B101" i="7"/>
  <c r="C101" i="7" s="1"/>
  <c r="Q100" i="7"/>
  <c r="B100" i="7"/>
  <c r="C100" i="7" s="1"/>
  <c r="E100" i="7" s="1"/>
  <c r="Q99" i="7"/>
  <c r="B99" i="7"/>
  <c r="Q98" i="7"/>
  <c r="B98" i="7"/>
  <c r="Q97" i="7"/>
  <c r="B97" i="7"/>
  <c r="C97" i="7" s="1"/>
  <c r="Q96" i="7"/>
  <c r="B96" i="7"/>
  <c r="C96" i="7" s="1"/>
  <c r="E96" i="7" s="1"/>
  <c r="Q95" i="7"/>
  <c r="B95" i="7"/>
  <c r="C95" i="7" s="1"/>
  <c r="Q94" i="7"/>
  <c r="B94" i="7"/>
  <c r="G94" i="7" s="1"/>
  <c r="Q93" i="7"/>
  <c r="B93" i="7"/>
  <c r="C93" i="7" s="1"/>
  <c r="D93" i="7" s="1"/>
  <c r="Q92" i="7"/>
  <c r="B92" i="7"/>
  <c r="C92" i="7" s="1"/>
  <c r="E92" i="7" s="1"/>
  <c r="Q91" i="7"/>
  <c r="B91" i="7"/>
  <c r="Q90" i="7"/>
  <c r="B90" i="7"/>
  <c r="Q89" i="7"/>
  <c r="B89" i="7"/>
  <c r="C89" i="7" s="1"/>
  <c r="Q88" i="7"/>
  <c r="B88" i="7"/>
  <c r="C88" i="7" s="1"/>
  <c r="E88" i="7" s="1"/>
  <c r="Q87" i="7"/>
  <c r="B87" i="7"/>
  <c r="C87" i="7" s="1"/>
  <c r="Q86" i="7"/>
  <c r="B86" i="7"/>
  <c r="G86" i="7" s="1"/>
  <c r="Q85" i="7"/>
  <c r="B85" i="7"/>
  <c r="G85" i="7" s="1"/>
  <c r="Q84" i="7"/>
  <c r="B84" i="7"/>
  <c r="Q83" i="7"/>
  <c r="B83" i="7"/>
  <c r="Q82" i="7"/>
  <c r="C82" i="7"/>
  <c r="B82" i="7"/>
  <c r="G82" i="7" s="1"/>
  <c r="Q81" i="7"/>
  <c r="B81" i="7"/>
  <c r="G81" i="7" s="1"/>
  <c r="Q80" i="7"/>
  <c r="B80" i="7"/>
  <c r="G80" i="7" s="1"/>
  <c r="Q79" i="7"/>
  <c r="B79" i="7"/>
  <c r="C79" i="7" s="1"/>
  <c r="Q78" i="7"/>
  <c r="G78" i="7"/>
  <c r="C78" i="7"/>
  <c r="H78" i="7" s="1"/>
  <c r="Q77" i="7"/>
  <c r="B77" i="7"/>
  <c r="G77" i="7" s="1"/>
  <c r="Q76" i="7"/>
  <c r="B76" i="7"/>
  <c r="G76" i="7" s="1"/>
  <c r="Q75" i="7"/>
  <c r="B75" i="7"/>
  <c r="G75" i="7" s="1"/>
  <c r="Q74" i="7"/>
  <c r="B74" i="7"/>
  <c r="Q73" i="7"/>
  <c r="B73" i="7"/>
  <c r="Q72" i="7"/>
  <c r="B72" i="7"/>
  <c r="Q71" i="7"/>
  <c r="C71" i="7"/>
  <c r="B71" i="7"/>
  <c r="G71" i="7" s="1"/>
  <c r="Q70" i="7"/>
  <c r="B70" i="7"/>
  <c r="C70" i="7" s="1"/>
  <c r="Q69" i="7"/>
  <c r="B69" i="7"/>
  <c r="G69" i="7" s="1"/>
  <c r="Q68" i="7"/>
  <c r="G68" i="7"/>
  <c r="C68" i="7"/>
  <c r="E68" i="7" s="1"/>
  <c r="Q67" i="7"/>
  <c r="B67" i="7"/>
  <c r="G67" i="7" s="1"/>
  <c r="Q66" i="7"/>
  <c r="B66" i="7"/>
  <c r="G66" i="7" s="1"/>
  <c r="Q65" i="7"/>
  <c r="B65" i="7"/>
  <c r="C65" i="7" s="1"/>
  <c r="Q64" i="7"/>
  <c r="B64" i="7"/>
  <c r="Q63" i="7"/>
  <c r="B63" i="7"/>
  <c r="G63" i="7" s="1"/>
  <c r="Q62" i="7"/>
  <c r="B62" i="7"/>
  <c r="G62" i="7" s="1"/>
  <c r="Q61" i="7"/>
  <c r="B61" i="7"/>
  <c r="Q60" i="7"/>
  <c r="C60" i="7"/>
  <c r="B60" i="7"/>
  <c r="G60" i="7" s="1"/>
  <c r="Q59" i="7"/>
  <c r="B59" i="7"/>
  <c r="C59" i="7" s="1"/>
  <c r="Q58" i="7"/>
  <c r="B58" i="7"/>
  <c r="G58" i="7" s="1"/>
  <c r="Q57" i="7"/>
  <c r="B57" i="7"/>
  <c r="G57" i="7" s="1"/>
  <c r="Q56" i="7"/>
  <c r="B56" i="7"/>
  <c r="C56" i="7" s="1"/>
  <c r="E56" i="7" s="1"/>
  <c r="Q55" i="7"/>
  <c r="B55" i="7"/>
  <c r="C55" i="7" s="1"/>
  <c r="Q54" i="7"/>
  <c r="B54" i="7"/>
  <c r="G54" i="7" s="1"/>
  <c r="Q53" i="7"/>
  <c r="B53" i="7"/>
  <c r="G53" i="7" s="1"/>
  <c r="Q52" i="7"/>
  <c r="E52" i="7"/>
  <c r="B52" i="7"/>
  <c r="C52" i="7" s="1"/>
  <c r="Q51" i="7"/>
  <c r="B51" i="7"/>
  <c r="C51" i="7" s="1"/>
  <c r="Q50" i="7"/>
  <c r="C50" i="7"/>
  <c r="H50" i="7" s="1"/>
  <c r="B50" i="7"/>
  <c r="G50" i="7" s="1"/>
  <c r="Q49" i="7"/>
  <c r="B49" i="7"/>
  <c r="G49" i="7" s="1"/>
  <c r="Q48" i="7"/>
  <c r="G48" i="7"/>
  <c r="C48" i="7"/>
  <c r="H48" i="7" s="1"/>
  <c r="Q47" i="7"/>
  <c r="B47" i="7"/>
  <c r="C47" i="7" s="1"/>
  <c r="E47" i="7" s="1"/>
  <c r="Q46" i="7"/>
  <c r="B46" i="7"/>
  <c r="C46" i="7" s="1"/>
  <c r="Q45" i="7"/>
  <c r="B45" i="7"/>
  <c r="G45" i="7" s="1"/>
  <c r="Q44" i="7"/>
  <c r="C44" i="7"/>
  <c r="B44" i="7"/>
  <c r="G44" i="7" s="1"/>
  <c r="Q43" i="7"/>
  <c r="B43" i="7"/>
  <c r="C43" i="7" s="1"/>
  <c r="E43" i="7" s="1"/>
  <c r="Q42" i="7"/>
  <c r="B42" i="7"/>
  <c r="C42" i="7" s="1"/>
  <c r="B41" i="7"/>
  <c r="B40" i="7"/>
  <c r="C40" i="7" s="1"/>
  <c r="B39" i="7"/>
  <c r="B38" i="7"/>
  <c r="B37" i="7"/>
  <c r="G37" i="7" s="1"/>
  <c r="B36" i="7"/>
  <c r="G36" i="7" s="1"/>
  <c r="B35" i="7"/>
  <c r="B34" i="7"/>
  <c r="B33" i="7"/>
  <c r="B32" i="7"/>
  <c r="C31" i="7"/>
  <c r="D31" i="7" s="1"/>
  <c r="B31" i="7"/>
  <c r="G31" i="7" s="1"/>
  <c r="G30" i="7"/>
  <c r="C30" i="7"/>
  <c r="D30" i="7" s="1"/>
  <c r="K122" i="5"/>
  <c r="H122" i="5"/>
  <c r="G122" i="5"/>
  <c r="M121" i="5"/>
  <c r="P121" i="5" s="1"/>
  <c r="K121" i="5"/>
  <c r="H121" i="5"/>
  <c r="J121" i="5" s="1"/>
  <c r="Q121" i="5" s="1"/>
  <c r="G121" i="5"/>
  <c r="M120" i="5"/>
  <c r="P120" i="5" s="1"/>
  <c r="K120" i="5"/>
  <c r="G120" i="5"/>
  <c r="H120" i="5" s="1"/>
  <c r="J120" i="5" s="1"/>
  <c r="Q120" i="5" s="1"/>
  <c r="K119" i="5"/>
  <c r="G119" i="5"/>
  <c r="H119" i="5" s="1"/>
  <c r="K118" i="5"/>
  <c r="H118" i="5"/>
  <c r="G118" i="5"/>
  <c r="M117" i="5"/>
  <c r="P117" i="5" s="1"/>
  <c r="K117" i="5"/>
  <c r="H117" i="5"/>
  <c r="J117" i="5" s="1"/>
  <c r="Q117" i="5" s="1"/>
  <c r="G117" i="5"/>
  <c r="O116" i="5"/>
  <c r="K116" i="5"/>
  <c r="G116" i="5"/>
  <c r="H116" i="5" s="1"/>
  <c r="J116" i="5" s="1"/>
  <c r="Q116" i="5" s="1"/>
  <c r="K115" i="5"/>
  <c r="H115" i="5"/>
  <c r="G115" i="5"/>
  <c r="K114" i="5"/>
  <c r="H114" i="5"/>
  <c r="G114" i="5"/>
  <c r="M113" i="5"/>
  <c r="P113" i="5" s="1"/>
  <c r="K113" i="5"/>
  <c r="H113" i="5"/>
  <c r="J113" i="5" s="1"/>
  <c r="Q113" i="5" s="1"/>
  <c r="G113" i="5"/>
  <c r="B113" i="5"/>
  <c r="K112" i="5"/>
  <c r="J112" i="5"/>
  <c r="H112" i="5"/>
  <c r="O112" i="5" s="1"/>
  <c r="G112" i="5"/>
  <c r="B112" i="5"/>
  <c r="Q111" i="5"/>
  <c r="K111" i="5"/>
  <c r="J111" i="5"/>
  <c r="H111" i="5"/>
  <c r="O111" i="5" s="1"/>
  <c r="G111" i="5"/>
  <c r="K110" i="5"/>
  <c r="J110" i="5"/>
  <c r="B110" i="5"/>
  <c r="G110" i="5" s="1"/>
  <c r="H110" i="5" s="1"/>
  <c r="O110" i="5" s="1"/>
  <c r="K109" i="5"/>
  <c r="G109" i="5"/>
  <c r="H109" i="5" s="1"/>
  <c r="K108" i="5"/>
  <c r="G108" i="5"/>
  <c r="H108" i="5" s="1"/>
  <c r="B108" i="5"/>
  <c r="O107" i="5"/>
  <c r="M107" i="5"/>
  <c r="P107" i="5" s="1"/>
  <c r="K107" i="5"/>
  <c r="G107" i="5"/>
  <c r="H107" i="5" s="1"/>
  <c r="J107" i="5" s="1"/>
  <c r="Q107" i="5" s="1"/>
  <c r="Q106" i="5"/>
  <c r="K106" i="5"/>
  <c r="J106" i="5"/>
  <c r="H106" i="5"/>
  <c r="O106" i="5" s="1"/>
  <c r="G106" i="5"/>
  <c r="B106" i="5"/>
  <c r="Q105" i="5"/>
  <c r="K105" i="5"/>
  <c r="G105" i="5"/>
  <c r="H105" i="5" s="1"/>
  <c r="Q104" i="5"/>
  <c r="K104" i="5"/>
  <c r="H104" i="5"/>
  <c r="G104" i="5"/>
  <c r="B104" i="5"/>
  <c r="Q103" i="5"/>
  <c r="O103" i="5"/>
  <c r="K103" i="5"/>
  <c r="J103" i="5"/>
  <c r="H103" i="5"/>
  <c r="G103" i="5"/>
  <c r="Q102" i="5"/>
  <c r="K102" i="5"/>
  <c r="B102" i="5"/>
  <c r="G102" i="5" s="1"/>
  <c r="H102" i="5" s="1"/>
  <c r="Q101" i="5"/>
  <c r="K101" i="5"/>
  <c r="B101" i="5"/>
  <c r="G101" i="5" s="1"/>
  <c r="H101" i="5" s="1"/>
  <c r="Q100" i="5"/>
  <c r="K100" i="5"/>
  <c r="B100" i="5"/>
  <c r="G100" i="5" s="1"/>
  <c r="H100" i="5" s="1"/>
  <c r="Q99" i="5"/>
  <c r="K99" i="5"/>
  <c r="B99" i="5"/>
  <c r="Q98" i="5"/>
  <c r="K98" i="5"/>
  <c r="B98" i="5"/>
  <c r="Q97" i="5"/>
  <c r="K97" i="5"/>
  <c r="C97" i="5"/>
  <c r="B97" i="5"/>
  <c r="G97" i="5" s="1"/>
  <c r="Q96" i="5"/>
  <c r="K96" i="5"/>
  <c r="B96" i="5"/>
  <c r="Q95" i="5"/>
  <c r="K95" i="5"/>
  <c r="B95" i="5"/>
  <c r="Q94" i="5"/>
  <c r="K94" i="5"/>
  <c r="B94" i="5"/>
  <c r="Q93" i="5"/>
  <c r="K93" i="5"/>
  <c r="C93" i="5"/>
  <c r="B93" i="5"/>
  <c r="G93" i="5" s="1"/>
  <c r="Q92" i="5"/>
  <c r="K92" i="5"/>
  <c r="B92" i="5"/>
  <c r="Q91" i="5"/>
  <c r="K91" i="5"/>
  <c r="B91" i="5"/>
  <c r="Q90" i="5"/>
  <c r="K90" i="5"/>
  <c r="B90" i="5"/>
  <c r="G90" i="5" s="1"/>
  <c r="Q89" i="5"/>
  <c r="K89" i="5"/>
  <c r="B89" i="5"/>
  <c r="C89" i="5" s="1"/>
  <c r="Q88" i="5"/>
  <c r="K88" i="5"/>
  <c r="B88" i="5"/>
  <c r="G88" i="5" s="1"/>
  <c r="Q87" i="5"/>
  <c r="K87" i="5"/>
  <c r="B87" i="5"/>
  <c r="Q86" i="5"/>
  <c r="K86" i="5"/>
  <c r="B86" i="5"/>
  <c r="G86" i="5" s="1"/>
  <c r="Q85" i="5"/>
  <c r="K85" i="5"/>
  <c r="B85" i="5"/>
  <c r="Q84" i="5"/>
  <c r="K84" i="5"/>
  <c r="B84" i="5"/>
  <c r="G84" i="5" s="1"/>
  <c r="Q83" i="5"/>
  <c r="K83" i="5"/>
  <c r="B83" i="5"/>
  <c r="Q82" i="5"/>
  <c r="K82" i="5"/>
  <c r="C82" i="5"/>
  <c r="B82" i="5"/>
  <c r="G82" i="5" s="1"/>
  <c r="Q81" i="5"/>
  <c r="K81" i="5"/>
  <c r="G81" i="5"/>
  <c r="B81" i="5"/>
  <c r="C81" i="5" s="1"/>
  <c r="Q80" i="5"/>
  <c r="K80" i="5"/>
  <c r="B80" i="5"/>
  <c r="Q79" i="5"/>
  <c r="K79" i="5"/>
  <c r="B79" i="5"/>
  <c r="Q78" i="5"/>
  <c r="K78" i="5"/>
  <c r="G78" i="5"/>
  <c r="C78" i="5"/>
  <c r="H78" i="5" s="1"/>
  <c r="Q77" i="5"/>
  <c r="B77" i="5"/>
  <c r="G77" i="5" s="1"/>
  <c r="Q76" i="5"/>
  <c r="B76" i="5"/>
  <c r="C76" i="5" s="1"/>
  <c r="E76" i="5" s="1"/>
  <c r="Q75" i="5"/>
  <c r="B75" i="5"/>
  <c r="Q74" i="5"/>
  <c r="B74" i="5"/>
  <c r="Q73" i="5"/>
  <c r="B73" i="5"/>
  <c r="G73" i="5" s="1"/>
  <c r="Q72" i="5"/>
  <c r="B72" i="5"/>
  <c r="Q71" i="5"/>
  <c r="B71" i="5"/>
  <c r="Q70" i="5"/>
  <c r="B70" i="5"/>
  <c r="G70" i="5" s="1"/>
  <c r="Q69" i="5"/>
  <c r="C69" i="5"/>
  <c r="B69" i="5"/>
  <c r="G69" i="5" s="1"/>
  <c r="Q68" i="5"/>
  <c r="B68" i="5"/>
  <c r="Q67" i="5"/>
  <c r="B67" i="5"/>
  <c r="Q66" i="5"/>
  <c r="B66" i="5"/>
  <c r="G66" i="5" s="1"/>
  <c r="Q65" i="5"/>
  <c r="C65" i="5"/>
  <c r="D65" i="5" s="1"/>
  <c r="B65" i="5"/>
  <c r="G65" i="5" s="1"/>
  <c r="Q64" i="5"/>
  <c r="B64" i="5"/>
  <c r="C64" i="5" s="1"/>
  <c r="E64" i="5" s="1"/>
  <c r="Q63" i="5"/>
  <c r="B63" i="5"/>
  <c r="G63" i="5" s="1"/>
  <c r="Q62" i="5"/>
  <c r="B62" i="5"/>
  <c r="G62" i="5" s="1"/>
  <c r="Q61" i="5"/>
  <c r="B61" i="5"/>
  <c r="Q60" i="5"/>
  <c r="D60" i="5"/>
  <c r="B60" i="5"/>
  <c r="C60" i="5" s="1"/>
  <c r="E60" i="5" s="1"/>
  <c r="Q59" i="5"/>
  <c r="B59" i="5"/>
  <c r="Q58" i="5"/>
  <c r="B58" i="5"/>
  <c r="G58" i="5" s="1"/>
  <c r="Q57" i="5"/>
  <c r="B57" i="5"/>
  <c r="C57" i="5" s="1"/>
  <c r="E57" i="5" s="1"/>
  <c r="Q56" i="5"/>
  <c r="B56" i="5"/>
  <c r="Q55" i="5"/>
  <c r="B55" i="5"/>
  <c r="G55" i="5" s="1"/>
  <c r="Q54" i="5"/>
  <c r="B54" i="5"/>
  <c r="G54" i="5" s="1"/>
  <c r="Q53" i="5"/>
  <c r="B53" i="5"/>
  <c r="Q52" i="5"/>
  <c r="B52" i="5"/>
  <c r="C52" i="5" s="1"/>
  <c r="Q51" i="5"/>
  <c r="B51" i="5"/>
  <c r="G51" i="5" s="1"/>
  <c r="Q50" i="5"/>
  <c r="B50" i="5"/>
  <c r="Q49" i="5"/>
  <c r="B49" i="5"/>
  <c r="C49" i="5" s="1"/>
  <c r="Q48" i="5"/>
  <c r="B48" i="5"/>
  <c r="G48" i="5" s="1"/>
  <c r="Q47" i="5"/>
  <c r="B47" i="5"/>
  <c r="G47" i="5" s="1"/>
  <c r="Q46" i="5"/>
  <c r="B46" i="5"/>
  <c r="G46" i="5" s="1"/>
  <c r="Q45" i="5"/>
  <c r="B45" i="5"/>
  <c r="C45" i="5" s="1"/>
  <c r="E45" i="5" s="1"/>
  <c r="Q44" i="5"/>
  <c r="B44" i="5"/>
  <c r="Q43" i="5"/>
  <c r="B43" i="5"/>
  <c r="G43" i="5" s="1"/>
  <c r="Q42" i="5"/>
  <c r="B42" i="5"/>
  <c r="G42" i="5" s="1"/>
  <c r="Q41" i="5"/>
  <c r="B41" i="5"/>
  <c r="C41" i="5" s="1"/>
  <c r="E41" i="5" s="1"/>
  <c r="Q40" i="5"/>
  <c r="B40" i="5"/>
  <c r="Q39" i="5"/>
  <c r="B39" i="5"/>
  <c r="G39" i="5" s="1"/>
  <c r="Q38" i="5"/>
  <c r="C38" i="5"/>
  <c r="B38" i="5"/>
  <c r="G38" i="5" s="1"/>
  <c r="Q37" i="5"/>
  <c r="E37" i="5"/>
  <c r="B37" i="5"/>
  <c r="C37" i="5" s="1"/>
  <c r="D37" i="5" s="1"/>
  <c r="Q36" i="5"/>
  <c r="B36" i="5"/>
  <c r="C36" i="5" s="1"/>
  <c r="Q35" i="5"/>
  <c r="B35" i="5"/>
  <c r="C35" i="5" s="1"/>
  <c r="E35" i="5" s="1"/>
  <c r="Q34" i="5"/>
  <c r="B34" i="5"/>
  <c r="G34" i="5" s="1"/>
  <c r="Q33" i="5"/>
  <c r="B33" i="5"/>
  <c r="Q32" i="5"/>
  <c r="B32" i="5"/>
  <c r="G32" i="5" s="1"/>
  <c r="Q31" i="5"/>
  <c r="B31" i="5"/>
  <c r="Q30" i="5"/>
  <c r="B30" i="5"/>
  <c r="Q29" i="5"/>
  <c r="B29" i="5"/>
  <c r="Q28" i="5"/>
  <c r="G28" i="5"/>
  <c r="C28" i="5"/>
  <c r="D28" i="5" s="1"/>
  <c r="Q27" i="5"/>
  <c r="Q26" i="5"/>
  <c r="Q25" i="5"/>
  <c r="Q24" i="5"/>
  <c r="Q23" i="5"/>
  <c r="Q22" i="5"/>
  <c r="Q21" i="5"/>
  <c r="Q20" i="5"/>
  <c r="Q19" i="5"/>
  <c r="B2" i="5"/>
  <c r="B26" i="5" s="1"/>
  <c r="R122" i="3"/>
  <c r="K122" i="3"/>
  <c r="G122" i="3"/>
  <c r="H122" i="3" s="1"/>
  <c r="R121" i="3"/>
  <c r="K121" i="3"/>
  <c r="H121" i="3"/>
  <c r="G121" i="3"/>
  <c r="R120" i="3"/>
  <c r="O120" i="3"/>
  <c r="K120" i="3"/>
  <c r="J120" i="3"/>
  <c r="H120" i="3"/>
  <c r="G120" i="3"/>
  <c r="R119" i="3"/>
  <c r="K119" i="3"/>
  <c r="G119" i="3"/>
  <c r="H119" i="3" s="1"/>
  <c r="R118" i="3"/>
  <c r="K118" i="3"/>
  <c r="G118" i="3"/>
  <c r="H118" i="3" s="1"/>
  <c r="R117" i="3"/>
  <c r="K117" i="3"/>
  <c r="H117" i="3"/>
  <c r="G117" i="3"/>
  <c r="R116" i="3"/>
  <c r="O116" i="3"/>
  <c r="K116" i="3"/>
  <c r="J116" i="3"/>
  <c r="G116" i="3"/>
  <c r="H116" i="3" s="1"/>
  <c r="R115" i="3"/>
  <c r="K115" i="3"/>
  <c r="G115" i="3"/>
  <c r="H115" i="3" s="1"/>
  <c r="R114" i="3"/>
  <c r="K114" i="3"/>
  <c r="G114" i="3"/>
  <c r="H114" i="3" s="1"/>
  <c r="R113" i="3"/>
  <c r="K113" i="3"/>
  <c r="H113" i="3"/>
  <c r="G113" i="3"/>
  <c r="R112" i="3"/>
  <c r="O112" i="3"/>
  <c r="K112" i="3"/>
  <c r="J112" i="3"/>
  <c r="G112" i="3"/>
  <c r="H112" i="3" s="1"/>
  <c r="R111" i="3"/>
  <c r="K111" i="3"/>
  <c r="G111" i="3"/>
  <c r="H111" i="3" s="1"/>
  <c r="R110" i="3"/>
  <c r="K110" i="3"/>
  <c r="G110" i="3"/>
  <c r="H110" i="3" s="1"/>
  <c r="B110" i="3"/>
  <c r="R109" i="3"/>
  <c r="O109" i="3"/>
  <c r="K109" i="3"/>
  <c r="J109" i="3"/>
  <c r="H109" i="3"/>
  <c r="G109" i="3"/>
  <c r="K108" i="3"/>
  <c r="B108" i="3"/>
  <c r="R107" i="3"/>
  <c r="K107" i="3"/>
  <c r="G107" i="3"/>
  <c r="H107" i="3" s="1"/>
  <c r="R106" i="3"/>
  <c r="Q106" i="3"/>
  <c r="K106" i="3"/>
  <c r="G106" i="3"/>
  <c r="H106" i="3" s="1"/>
  <c r="B106" i="3"/>
  <c r="R105" i="3"/>
  <c r="Q105" i="3"/>
  <c r="K105" i="3"/>
  <c r="H105" i="3"/>
  <c r="G105" i="3"/>
  <c r="Q104" i="3"/>
  <c r="K104" i="3"/>
  <c r="B104" i="3"/>
  <c r="R103" i="3"/>
  <c r="Q103" i="3"/>
  <c r="K103" i="3"/>
  <c r="J103" i="3"/>
  <c r="G103" i="3"/>
  <c r="H103" i="3" s="1"/>
  <c r="O103" i="3" s="1"/>
  <c r="Q102" i="3"/>
  <c r="K102" i="3"/>
  <c r="B102" i="3"/>
  <c r="C102" i="3" s="1"/>
  <c r="Q101" i="3"/>
  <c r="K101" i="3"/>
  <c r="B101" i="3"/>
  <c r="C101" i="3" s="1"/>
  <c r="Q100" i="3"/>
  <c r="K100" i="3"/>
  <c r="B100" i="3"/>
  <c r="C100" i="3" s="1"/>
  <c r="Q99" i="3"/>
  <c r="K99" i="3"/>
  <c r="B99" i="3"/>
  <c r="C99" i="3" s="1"/>
  <c r="Q98" i="3"/>
  <c r="K98" i="3"/>
  <c r="B98" i="3"/>
  <c r="C98" i="3" s="1"/>
  <c r="Q97" i="3"/>
  <c r="K97" i="3"/>
  <c r="B97" i="3"/>
  <c r="C97" i="3" s="1"/>
  <c r="Q96" i="3"/>
  <c r="K96" i="3"/>
  <c r="B96" i="3"/>
  <c r="C96" i="3" s="1"/>
  <c r="Q95" i="3"/>
  <c r="K95" i="3"/>
  <c r="B95" i="3"/>
  <c r="C95" i="3" s="1"/>
  <c r="Q94" i="3"/>
  <c r="K94" i="3"/>
  <c r="B94" i="3"/>
  <c r="C94" i="3" s="1"/>
  <c r="Q93" i="3"/>
  <c r="K93" i="3"/>
  <c r="B93" i="3"/>
  <c r="C93" i="3" s="1"/>
  <c r="Q92" i="3"/>
  <c r="B92" i="3"/>
  <c r="C92" i="3" s="1"/>
  <c r="Q91" i="3"/>
  <c r="B91" i="3"/>
  <c r="G91" i="3" s="1"/>
  <c r="Q90" i="3"/>
  <c r="B90" i="3"/>
  <c r="Q89" i="3"/>
  <c r="B89" i="3"/>
  <c r="G89" i="3" s="1"/>
  <c r="Q88" i="3"/>
  <c r="B88" i="3"/>
  <c r="Q87" i="3"/>
  <c r="B87" i="3"/>
  <c r="G87" i="3" s="1"/>
  <c r="Q86" i="3"/>
  <c r="B86" i="3"/>
  <c r="C86" i="3" s="1"/>
  <c r="Q85" i="3"/>
  <c r="B85" i="3"/>
  <c r="G85" i="3" s="1"/>
  <c r="Q84" i="3"/>
  <c r="B84" i="3"/>
  <c r="C84" i="3" s="1"/>
  <c r="Q83" i="3"/>
  <c r="B83" i="3"/>
  <c r="G83" i="3" s="1"/>
  <c r="Q82" i="3"/>
  <c r="B82" i="3"/>
  <c r="Q81" i="3"/>
  <c r="B81" i="3"/>
  <c r="G81" i="3" s="1"/>
  <c r="Q80" i="3"/>
  <c r="B80" i="3"/>
  <c r="C80" i="3" s="1"/>
  <c r="Q79" i="3"/>
  <c r="B79" i="3"/>
  <c r="G79" i="3" s="1"/>
  <c r="Q78" i="3"/>
  <c r="G78" i="3"/>
  <c r="C78" i="3"/>
  <c r="Q77" i="3"/>
  <c r="B77" i="3"/>
  <c r="G77" i="3" s="1"/>
  <c r="Q76" i="3"/>
  <c r="B76" i="3"/>
  <c r="G76" i="3" s="1"/>
  <c r="Q75" i="3"/>
  <c r="B75" i="3"/>
  <c r="G75" i="3" s="1"/>
  <c r="Q74" i="3"/>
  <c r="B74" i="3"/>
  <c r="G74" i="3" s="1"/>
  <c r="Q73" i="3"/>
  <c r="B73" i="3"/>
  <c r="G73" i="3" s="1"/>
  <c r="Q72" i="3"/>
  <c r="C72" i="3"/>
  <c r="R72" i="3" s="1"/>
  <c r="B72" i="3"/>
  <c r="G72" i="3" s="1"/>
  <c r="Q71" i="3"/>
  <c r="B71" i="3"/>
  <c r="G71" i="3" s="1"/>
  <c r="Q70" i="3"/>
  <c r="B70" i="3"/>
  <c r="G70" i="3" s="1"/>
  <c r="Q69" i="3"/>
  <c r="B69" i="3"/>
  <c r="G69" i="3" s="1"/>
  <c r="Q68" i="3"/>
  <c r="G68" i="3"/>
  <c r="C68" i="3"/>
  <c r="R68" i="3" s="1"/>
  <c r="Q67" i="3"/>
  <c r="B67" i="3"/>
  <c r="C67" i="3" s="1"/>
  <c r="Q66" i="3"/>
  <c r="B66" i="3"/>
  <c r="G66" i="3" s="1"/>
  <c r="Q65" i="3"/>
  <c r="B65" i="3"/>
  <c r="Q64" i="3"/>
  <c r="B64" i="3"/>
  <c r="G64" i="3" s="1"/>
  <c r="Q63" i="3"/>
  <c r="B63" i="3"/>
  <c r="Q62" i="3"/>
  <c r="B62" i="3"/>
  <c r="G62" i="3" s="1"/>
  <c r="Q61" i="3"/>
  <c r="G61" i="3"/>
  <c r="B61" i="3"/>
  <c r="C61" i="3" s="1"/>
  <c r="Q60" i="3"/>
  <c r="B60" i="3"/>
  <c r="C60" i="3" s="1"/>
  <c r="D60" i="3" s="1"/>
  <c r="Q59" i="3"/>
  <c r="B59" i="3"/>
  <c r="Q58" i="3"/>
  <c r="B58" i="3"/>
  <c r="C58" i="3" s="1"/>
  <c r="Q57" i="3"/>
  <c r="B57" i="3"/>
  <c r="C57" i="3" s="1"/>
  <c r="D57" i="3" s="1"/>
  <c r="Q56" i="3"/>
  <c r="B56" i="3"/>
  <c r="C56" i="3" s="1"/>
  <c r="D56" i="3" s="1"/>
  <c r="Q55" i="3"/>
  <c r="B55" i="3"/>
  <c r="Q54" i="3"/>
  <c r="B54" i="3"/>
  <c r="C54" i="3" s="1"/>
  <c r="Q53" i="3"/>
  <c r="B53" i="3"/>
  <c r="C53" i="3" s="1"/>
  <c r="D53" i="3" s="1"/>
  <c r="Q52" i="3"/>
  <c r="B52" i="3"/>
  <c r="C52" i="3" s="1"/>
  <c r="D52" i="3" s="1"/>
  <c r="Q51" i="3"/>
  <c r="B51" i="3"/>
  <c r="Q50" i="3"/>
  <c r="G50" i="3"/>
  <c r="B50" i="3"/>
  <c r="C50" i="3" s="1"/>
  <c r="Q49" i="3"/>
  <c r="B49" i="3"/>
  <c r="C49" i="3" s="1"/>
  <c r="D49" i="3" s="1"/>
  <c r="Q48" i="3"/>
  <c r="G48" i="3"/>
  <c r="C48" i="3"/>
  <c r="E48" i="3" s="1"/>
  <c r="Q47" i="3"/>
  <c r="B47" i="3"/>
  <c r="G47" i="3" s="1"/>
  <c r="Q46" i="3"/>
  <c r="B46" i="3"/>
  <c r="G46" i="3" s="1"/>
  <c r="Q45" i="3"/>
  <c r="B45" i="3"/>
  <c r="Q44" i="3"/>
  <c r="C44" i="3"/>
  <c r="B44" i="3"/>
  <c r="G44" i="3" s="1"/>
  <c r="Q43" i="3"/>
  <c r="B43" i="3"/>
  <c r="G43" i="3" s="1"/>
  <c r="Q42" i="3"/>
  <c r="C42" i="3"/>
  <c r="R42" i="3" s="1"/>
  <c r="B42" i="3"/>
  <c r="G42" i="3" s="1"/>
  <c r="Q41" i="3"/>
  <c r="B41" i="3"/>
  <c r="G41" i="3" s="1"/>
  <c r="Q40" i="3"/>
  <c r="B40" i="3"/>
  <c r="Q39" i="3"/>
  <c r="B39" i="3"/>
  <c r="Q38" i="3"/>
  <c r="B38" i="3"/>
  <c r="G38" i="3" s="1"/>
  <c r="Q37" i="3"/>
  <c r="B37" i="3"/>
  <c r="G37" i="3" s="1"/>
  <c r="Q36" i="3"/>
  <c r="B36" i="3"/>
  <c r="G36" i="3" s="1"/>
  <c r="Q35" i="3"/>
  <c r="B35" i="3"/>
  <c r="Q34" i="3"/>
  <c r="B34" i="3"/>
  <c r="G34" i="3" s="1"/>
  <c r="Q33" i="3"/>
  <c r="B33" i="3"/>
  <c r="G33" i="3" s="1"/>
  <c r="B32" i="3"/>
  <c r="C32" i="3" s="1"/>
  <c r="R32" i="3" s="1"/>
  <c r="B31" i="3"/>
  <c r="G31" i="3" s="1"/>
  <c r="B30" i="3"/>
  <c r="B29" i="3"/>
  <c r="G29" i="3" s="1"/>
  <c r="B28" i="3"/>
  <c r="B27" i="3"/>
  <c r="G27" i="3" s="1"/>
  <c r="B26" i="3"/>
  <c r="B25" i="3"/>
  <c r="G25" i="3" s="1"/>
  <c r="B24" i="3"/>
  <c r="B23" i="3"/>
  <c r="B22" i="3"/>
  <c r="C22" i="3" s="1"/>
  <c r="D22" i="3" s="1"/>
  <c r="B21" i="3"/>
  <c r="G21" i="3" s="1"/>
  <c r="B20" i="3"/>
  <c r="C19" i="3"/>
  <c r="B19" i="3"/>
  <c r="G19" i="3" s="1"/>
  <c r="G18" i="3"/>
  <c r="C18" i="3"/>
  <c r="E18" i="3" s="1"/>
  <c r="R122" i="1"/>
  <c r="O122" i="1"/>
  <c r="L122" i="1"/>
  <c r="H122" i="1"/>
  <c r="J122" i="1" s="1"/>
  <c r="G122" i="1"/>
  <c r="R121" i="1"/>
  <c r="K121" i="1"/>
  <c r="J121" i="1"/>
  <c r="G121" i="1"/>
  <c r="H121" i="1" s="1"/>
  <c r="O121" i="1" s="1"/>
  <c r="R120" i="1"/>
  <c r="K120" i="1"/>
  <c r="H120" i="1"/>
  <c r="G120" i="1"/>
  <c r="R119" i="1"/>
  <c r="K119" i="1"/>
  <c r="J119" i="1"/>
  <c r="G119" i="1"/>
  <c r="H119" i="1" s="1"/>
  <c r="O119" i="1" s="1"/>
  <c r="R118" i="1"/>
  <c r="K118" i="1"/>
  <c r="H118" i="1"/>
  <c r="G118" i="1"/>
  <c r="R117" i="1"/>
  <c r="K117" i="1"/>
  <c r="G117" i="1"/>
  <c r="H117" i="1" s="1"/>
  <c r="J117" i="1" s="1"/>
  <c r="R116" i="1"/>
  <c r="K116" i="1"/>
  <c r="H116" i="1"/>
  <c r="G116" i="1"/>
  <c r="R115" i="1"/>
  <c r="L115" i="1"/>
  <c r="K115" i="1"/>
  <c r="J115" i="1"/>
  <c r="G115" i="1"/>
  <c r="H115" i="1" s="1"/>
  <c r="O115" i="1" s="1"/>
  <c r="R114" i="1"/>
  <c r="K114" i="1"/>
  <c r="H114" i="1"/>
  <c r="G114" i="1"/>
  <c r="R113" i="1"/>
  <c r="K113" i="1"/>
  <c r="J113" i="1"/>
  <c r="G113" i="1"/>
  <c r="H113" i="1" s="1"/>
  <c r="O113" i="1" s="1"/>
  <c r="R112" i="1"/>
  <c r="K112" i="1"/>
  <c r="H112" i="1"/>
  <c r="G112" i="1"/>
  <c r="R111" i="1"/>
  <c r="K111" i="1"/>
  <c r="J111" i="1"/>
  <c r="G111" i="1"/>
  <c r="H111" i="1" s="1"/>
  <c r="O111" i="1" s="1"/>
  <c r="K110" i="1"/>
  <c r="B110" i="1"/>
  <c r="R109" i="1"/>
  <c r="K109" i="1"/>
  <c r="H109" i="1"/>
  <c r="G109" i="1"/>
  <c r="R108" i="1"/>
  <c r="O108" i="1"/>
  <c r="J108" i="1"/>
  <c r="G108" i="1"/>
  <c r="H108" i="1" s="1"/>
  <c r="E108" i="1"/>
  <c r="D108" i="1"/>
  <c r="K108" i="1" s="1"/>
  <c r="B108" i="1"/>
  <c r="R107" i="1"/>
  <c r="J107" i="1"/>
  <c r="G107" i="1"/>
  <c r="H107" i="1" s="1"/>
  <c r="O107" i="1" s="1"/>
  <c r="E107" i="1"/>
  <c r="D107" i="1"/>
  <c r="K107" i="1" s="1"/>
  <c r="L107" i="1" s="1"/>
  <c r="Q106" i="1"/>
  <c r="O106" i="1"/>
  <c r="G106" i="1"/>
  <c r="H106" i="1" s="1"/>
  <c r="J106" i="1" s="1"/>
  <c r="E106" i="1"/>
  <c r="D106" i="1"/>
  <c r="K106" i="1" s="1"/>
  <c r="L106" i="1" s="1"/>
  <c r="B106" i="1"/>
  <c r="R106" i="1" s="1"/>
  <c r="R105" i="1"/>
  <c r="Q105" i="1"/>
  <c r="H105" i="1"/>
  <c r="G105" i="1"/>
  <c r="E105" i="1"/>
  <c r="K105" i="1" s="1"/>
  <c r="D105" i="1"/>
  <c r="R104" i="1"/>
  <c r="Q104" i="1"/>
  <c r="E104" i="1"/>
  <c r="D104" i="1"/>
  <c r="K104" i="1" s="1"/>
  <c r="B104" i="1"/>
  <c r="G104" i="1" s="1"/>
  <c r="H104" i="1" s="1"/>
  <c r="R103" i="1"/>
  <c r="Q103" i="1"/>
  <c r="J103" i="1"/>
  <c r="H103" i="1"/>
  <c r="O103" i="1" s="1"/>
  <c r="G103" i="1"/>
  <c r="E103" i="1"/>
  <c r="K103" i="1" s="1"/>
  <c r="D103" i="1"/>
  <c r="Q102" i="1"/>
  <c r="B102" i="1"/>
  <c r="Q101" i="1"/>
  <c r="B101" i="1"/>
  <c r="Q100" i="1"/>
  <c r="C100" i="1"/>
  <c r="H100" i="1" s="1"/>
  <c r="B100" i="1"/>
  <c r="G100" i="1" s="1"/>
  <c r="Q99" i="1"/>
  <c r="B99" i="1"/>
  <c r="G99" i="1" s="1"/>
  <c r="Q98" i="1"/>
  <c r="B98" i="1"/>
  <c r="G98" i="1" s="1"/>
  <c r="Q97" i="1"/>
  <c r="C97" i="1"/>
  <c r="R97" i="1" s="1"/>
  <c r="B97" i="1"/>
  <c r="G97" i="1" s="1"/>
  <c r="Q96" i="1"/>
  <c r="B96" i="1"/>
  <c r="G96" i="1" s="1"/>
  <c r="Q95" i="1"/>
  <c r="B95" i="1"/>
  <c r="G95" i="1" s="1"/>
  <c r="Q94" i="1"/>
  <c r="B94" i="1"/>
  <c r="G94" i="1" s="1"/>
  <c r="Q93" i="1"/>
  <c r="B93" i="1"/>
  <c r="G93" i="1" s="1"/>
  <c r="Q92" i="1"/>
  <c r="B92" i="1"/>
  <c r="G92" i="1" s="1"/>
  <c r="Q91" i="1"/>
  <c r="B91" i="1"/>
  <c r="G91" i="1" s="1"/>
  <c r="Q90" i="1"/>
  <c r="B90" i="1"/>
  <c r="G90" i="1" s="1"/>
  <c r="Q89" i="1"/>
  <c r="B89" i="1"/>
  <c r="G89" i="1" s="1"/>
  <c r="Q88" i="1"/>
  <c r="B88" i="1"/>
  <c r="G88" i="1" s="1"/>
  <c r="Q87" i="1"/>
  <c r="B87" i="1"/>
  <c r="G87" i="1" s="1"/>
  <c r="Q86" i="1"/>
  <c r="C86" i="1"/>
  <c r="H86" i="1" s="1"/>
  <c r="B86" i="1"/>
  <c r="G86" i="1" s="1"/>
  <c r="Q85" i="1"/>
  <c r="B85" i="1"/>
  <c r="G85" i="1" s="1"/>
  <c r="Q84" i="1"/>
  <c r="B84" i="1"/>
  <c r="G84" i="1" s="1"/>
  <c r="Q83" i="1"/>
  <c r="B83" i="1"/>
  <c r="G83" i="1" s="1"/>
  <c r="Q82" i="1"/>
  <c r="B82" i="1"/>
  <c r="G82" i="1" s="1"/>
  <c r="Q81" i="1"/>
  <c r="B81" i="1"/>
  <c r="G81" i="1" s="1"/>
  <c r="Q80" i="1"/>
  <c r="B80" i="1"/>
  <c r="G80" i="1" s="1"/>
  <c r="Q79" i="1"/>
  <c r="B79" i="1"/>
  <c r="G79" i="1" s="1"/>
  <c r="Q78" i="1"/>
  <c r="G78" i="1"/>
  <c r="C78" i="1"/>
  <c r="R78" i="1" s="1"/>
  <c r="Q77" i="1"/>
  <c r="C77" i="1"/>
  <c r="E77" i="1" s="1"/>
  <c r="B77" i="1"/>
  <c r="G77" i="1" s="1"/>
  <c r="Q76" i="1"/>
  <c r="B76" i="1"/>
  <c r="C76" i="1" s="1"/>
  <c r="Q75" i="1"/>
  <c r="B75" i="1"/>
  <c r="G75" i="1" s="1"/>
  <c r="Q74" i="1"/>
  <c r="B74" i="1"/>
  <c r="C74" i="1" s="1"/>
  <c r="Q73" i="1"/>
  <c r="B73" i="1"/>
  <c r="G73" i="1" s="1"/>
  <c r="Q72" i="1"/>
  <c r="B72" i="1"/>
  <c r="C72" i="1" s="1"/>
  <c r="Q71" i="1"/>
  <c r="B71" i="1"/>
  <c r="G71" i="1" s="1"/>
  <c r="Q70" i="1"/>
  <c r="B70" i="1"/>
  <c r="C70" i="1" s="1"/>
  <c r="Q69" i="1"/>
  <c r="B69" i="1"/>
  <c r="G69" i="1" s="1"/>
  <c r="Q68" i="1"/>
  <c r="G68" i="1"/>
  <c r="C68" i="1"/>
  <c r="R68" i="1" s="1"/>
  <c r="Q67" i="1"/>
  <c r="B67" i="1"/>
  <c r="G67" i="1" s="1"/>
  <c r="Q66" i="1"/>
  <c r="B66" i="1"/>
  <c r="G66" i="1" s="1"/>
  <c r="Q65" i="1"/>
  <c r="B65" i="1"/>
  <c r="G65" i="1" s="1"/>
  <c r="Q64" i="1"/>
  <c r="B64" i="1"/>
  <c r="G64" i="1" s="1"/>
  <c r="Q63" i="1"/>
  <c r="B63" i="1"/>
  <c r="G63" i="1" s="1"/>
  <c r="Q62" i="1"/>
  <c r="C62" i="1"/>
  <c r="R62" i="1" s="1"/>
  <c r="B62" i="1"/>
  <c r="G62" i="1" s="1"/>
  <c r="Q61" i="1"/>
  <c r="C61" i="1"/>
  <c r="H61" i="1" s="1"/>
  <c r="B61" i="1"/>
  <c r="G61" i="1" s="1"/>
  <c r="Q60" i="1"/>
  <c r="B60" i="1"/>
  <c r="G60" i="1" s="1"/>
  <c r="Q59" i="1"/>
  <c r="C59" i="1"/>
  <c r="H59" i="1" s="1"/>
  <c r="B59" i="1"/>
  <c r="G59" i="1" s="1"/>
  <c r="Q58" i="1"/>
  <c r="B58" i="1"/>
  <c r="G58" i="1" s="1"/>
  <c r="Q57" i="1"/>
  <c r="B57" i="1"/>
  <c r="G57" i="1" s="1"/>
  <c r="Q56" i="1"/>
  <c r="B56" i="1"/>
  <c r="G56" i="1" s="1"/>
  <c r="Q55" i="1"/>
  <c r="B55" i="1"/>
  <c r="G55" i="1" s="1"/>
  <c r="Q54" i="1"/>
  <c r="B54" i="1"/>
  <c r="G54" i="1" s="1"/>
  <c r="Q53" i="1"/>
  <c r="B53" i="1"/>
  <c r="G53" i="1" s="1"/>
  <c r="Q52" i="1"/>
  <c r="B52" i="1"/>
  <c r="G52" i="1" s="1"/>
  <c r="Q51" i="1"/>
  <c r="B51" i="1"/>
  <c r="G51" i="1" s="1"/>
  <c r="Q50" i="1"/>
  <c r="B50" i="1"/>
  <c r="G50" i="1" s="1"/>
  <c r="Q49" i="1"/>
  <c r="B49" i="1"/>
  <c r="G49" i="1" s="1"/>
  <c r="Q48" i="1"/>
  <c r="G48" i="1"/>
  <c r="C48" i="1"/>
  <c r="R48" i="1" s="1"/>
  <c r="Q47" i="1"/>
  <c r="B47" i="1"/>
  <c r="C47" i="1" s="1"/>
  <c r="E47" i="1" s="1"/>
  <c r="Q46" i="1"/>
  <c r="B46" i="1"/>
  <c r="G46" i="1" s="1"/>
  <c r="Q45" i="1"/>
  <c r="B45" i="1"/>
  <c r="C45" i="1" s="1"/>
  <c r="E45" i="1" s="1"/>
  <c r="Q44" i="1"/>
  <c r="B44" i="1"/>
  <c r="G44" i="1" s="1"/>
  <c r="Q43" i="1"/>
  <c r="B43" i="1"/>
  <c r="C43" i="1" s="1"/>
  <c r="E43" i="1" s="1"/>
  <c r="Q42" i="1"/>
  <c r="B42" i="1"/>
  <c r="G42" i="1" s="1"/>
  <c r="Q41" i="1"/>
  <c r="B41" i="1"/>
  <c r="C41" i="1" s="1"/>
  <c r="E41" i="1" s="1"/>
  <c r="Q40" i="1"/>
  <c r="B40" i="1"/>
  <c r="G40" i="1" s="1"/>
  <c r="Q39" i="1"/>
  <c r="B39" i="1"/>
  <c r="C39" i="1" s="1"/>
  <c r="E39" i="1" s="1"/>
  <c r="Q38" i="1"/>
  <c r="B38" i="1"/>
  <c r="G38" i="1" s="1"/>
  <c r="Q37" i="1"/>
  <c r="B37" i="1"/>
  <c r="C37" i="1" s="1"/>
  <c r="E37" i="1" s="1"/>
  <c r="Q36" i="1"/>
  <c r="B36" i="1"/>
  <c r="G36" i="1" s="1"/>
  <c r="Q35" i="1"/>
  <c r="B35" i="1"/>
  <c r="C35" i="1" s="1"/>
  <c r="E35" i="1" s="1"/>
  <c r="Q34" i="1"/>
  <c r="B34" i="1"/>
  <c r="G34" i="1" s="1"/>
  <c r="Q33" i="1"/>
  <c r="B33" i="1"/>
  <c r="C33" i="1" s="1"/>
  <c r="E33" i="1" s="1"/>
  <c r="Q32" i="1"/>
  <c r="B32" i="1"/>
  <c r="G32" i="1" s="1"/>
  <c r="Q31" i="1"/>
  <c r="G31" i="1"/>
  <c r="B31" i="1"/>
  <c r="C31" i="1" s="1"/>
  <c r="E31" i="1" s="1"/>
  <c r="Q30" i="1"/>
  <c r="C30" i="1"/>
  <c r="E30" i="1" s="1"/>
  <c r="B30" i="1"/>
  <c r="G30" i="1" s="1"/>
  <c r="Q29" i="1"/>
  <c r="B29" i="1"/>
  <c r="C29" i="1" s="1"/>
  <c r="E29" i="1" s="1"/>
  <c r="G28" i="1"/>
  <c r="C28" i="1"/>
  <c r="H28" i="1" s="1"/>
  <c r="B27" i="1"/>
  <c r="G27" i="1" s="1"/>
  <c r="B26" i="1"/>
  <c r="G26" i="1" s="1"/>
  <c r="B25" i="1"/>
  <c r="G25" i="1" s="1"/>
  <c r="B24" i="1"/>
  <c r="C24" i="1" s="1"/>
  <c r="E24" i="1" s="1"/>
  <c r="B23" i="1"/>
  <c r="G23" i="1" s="1"/>
  <c r="B22" i="1"/>
  <c r="G22" i="1" s="1"/>
  <c r="B21" i="1"/>
  <c r="G21" i="1" s="1"/>
  <c r="B20" i="1"/>
  <c r="C20" i="1" s="1"/>
  <c r="E20" i="1" s="1"/>
  <c r="G19" i="1"/>
  <c r="C19" i="1"/>
  <c r="D19" i="1" s="1"/>
  <c r="C46" i="1" l="1"/>
  <c r="E46" i="1" s="1"/>
  <c r="C51" i="1"/>
  <c r="H51" i="1" s="1"/>
  <c r="C31" i="3"/>
  <c r="E31" i="3" s="1"/>
  <c r="G79" i="7"/>
  <c r="C21" i="3"/>
  <c r="H21" i="3" s="1"/>
  <c r="C36" i="3"/>
  <c r="C43" i="3"/>
  <c r="E43" i="3" s="1"/>
  <c r="C73" i="3"/>
  <c r="R73" i="3" s="1"/>
  <c r="C77" i="7"/>
  <c r="G70" i="1"/>
  <c r="C90" i="1"/>
  <c r="E90" i="1" s="1"/>
  <c r="C99" i="1"/>
  <c r="R99" i="1" s="1"/>
  <c r="G58" i="3"/>
  <c r="C36" i="7"/>
  <c r="G46" i="7"/>
  <c r="H46" i="7" s="1"/>
  <c r="C58" i="7"/>
  <c r="H58" i="7" s="1"/>
  <c r="C63" i="7"/>
  <c r="E63" i="7" s="1"/>
  <c r="C38" i="1"/>
  <c r="E38" i="1" s="1"/>
  <c r="C42" i="1"/>
  <c r="E42" i="1" s="1"/>
  <c r="E48" i="1"/>
  <c r="C49" i="1"/>
  <c r="R49" i="1" s="1"/>
  <c r="C55" i="1"/>
  <c r="C63" i="1"/>
  <c r="H63" i="1" s="1"/>
  <c r="J63" i="1" s="1"/>
  <c r="C67" i="1"/>
  <c r="C83" i="1"/>
  <c r="C84" i="1"/>
  <c r="H84" i="1" s="1"/>
  <c r="R22" i="3"/>
  <c r="C25" i="3"/>
  <c r="G32" i="3"/>
  <c r="C37" i="3"/>
  <c r="D37" i="3" s="1"/>
  <c r="C47" i="3"/>
  <c r="E47" i="3" s="1"/>
  <c r="G54" i="3"/>
  <c r="E68" i="3"/>
  <c r="C69" i="3"/>
  <c r="R69" i="3" s="1"/>
  <c r="C76" i="3"/>
  <c r="H76" i="3" s="1"/>
  <c r="C77" i="3"/>
  <c r="R77" i="3" s="1"/>
  <c r="G80" i="3"/>
  <c r="G93" i="3"/>
  <c r="G94" i="3"/>
  <c r="H94" i="3" s="1"/>
  <c r="G95" i="3"/>
  <c r="G96" i="3"/>
  <c r="G97" i="3"/>
  <c r="G98" i="3"/>
  <c r="G99" i="3"/>
  <c r="G100" i="3"/>
  <c r="G101" i="3"/>
  <c r="G102" i="3"/>
  <c r="H102" i="3" s="1"/>
  <c r="B20" i="5"/>
  <c r="G36" i="5"/>
  <c r="C46" i="5"/>
  <c r="E65" i="5"/>
  <c r="K65" i="5" s="1"/>
  <c r="C70" i="5"/>
  <c r="C73" i="5"/>
  <c r="C77" i="5"/>
  <c r="G89" i="5"/>
  <c r="H89" i="5" s="1"/>
  <c r="C90" i="5"/>
  <c r="H90" i="5" s="1"/>
  <c r="G42" i="7"/>
  <c r="C45" i="7"/>
  <c r="H45" i="7" s="1"/>
  <c r="E48" i="7"/>
  <c r="C49" i="7"/>
  <c r="C57" i="7"/>
  <c r="C66" i="7"/>
  <c r="C67" i="7"/>
  <c r="H67" i="7" s="1"/>
  <c r="D68" i="7"/>
  <c r="K68" i="7" s="1"/>
  <c r="C69" i="7"/>
  <c r="C81" i="7"/>
  <c r="G20" i="1"/>
  <c r="H20" i="1" s="1"/>
  <c r="G41" i="1"/>
  <c r="G47" i="1"/>
  <c r="C75" i="1"/>
  <c r="E75" i="1" s="1"/>
  <c r="C87" i="1"/>
  <c r="D87" i="1" s="1"/>
  <c r="C88" i="1"/>
  <c r="C74" i="3"/>
  <c r="C75" i="3"/>
  <c r="G86" i="3"/>
  <c r="H86" i="3" s="1"/>
  <c r="G35" i="5"/>
  <c r="C39" i="5"/>
  <c r="C42" i="5"/>
  <c r="G45" i="5"/>
  <c r="C54" i="5"/>
  <c r="G76" i="5"/>
  <c r="C86" i="5"/>
  <c r="H86" i="5" s="1"/>
  <c r="H97" i="5"/>
  <c r="O97" i="5" s="1"/>
  <c r="C76" i="7"/>
  <c r="G88" i="7"/>
  <c r="E93" i="7"/>
  <c r="G96" i="7"/>
  <c r="H96" i="7" s="1"/>
  <c r="G101" i="7"/>
  <c r="H101" i="7" s="1"/>
  <c r="K37" i="5"/>
  <c r="H81" i="5"/>
  <c r="H82" i="5"/>
  <c r="J82" i="5" s="1"/>
  <c r="C84" i="5"/>
  <c r="H84" i="5" s="1"/>
  <c r="G51" i="7"/>
  <c r="G59" i="7"/>
  <c r="C62" i="7"/>
  <c r="H62" i="7" s="1"/>
  <c r="C75" i="7"/>
  <c r="G87" i="7"/>
  <c r="G95" i="7"/>
  <c r="G39" i="1"/>
  <c r="H39" i="1" s="1"/>
  <c r="C53" i="1"/>
  <c r="H53" i="1" s="1"/>
  <c r="C64" i="1"/>
  <c r="D64" i="1" s="1"/>
  <c r="C65" i="1"/>
  <c r="R65" i="1" s="1"/>
  <c r="E68" i="1"/>
  <c r="C69" i="1"/>
  <c r="E69" i="1" s="1"/>
  <c r="C85" i="1"/>
  <c r="R85" i="1" s="1"/>
  <c r="D18" i="3"/>
  <c r="K18" i="3" s="1"/>
  <c r="C27" i="3"/>
  <c r="E27" i="3" s="1"/>
  <c r="C29" i="3"/>
  <c r="H29" i="3" s="1"/>
  <c r="C33" i="3"/>
  <c r="C34" i="3"/>
  <c r="C38" i="3"/>
  <c r="H38" i="3" s="1"/>
  <c r="C41" i="3"/>
  <c r="C46" i="3"/>
  <c r="D48" i="3"/>
  <c r="C70" i="3"/>
  <c r="D70" i="3" s="1"/>
  <c r="C71" i="3"/>
  <c r="R71" i="3" s="1"/>
  <c r="E72" i="3"/>
  <c r="J100" i="1"/>
  <c r="O100" i="1"/>
  <c r="D41" i="3"/>
  <c r="R41" i="3"/>
  <c r="R78" i="3"/>
  <c r="D78" i="3"/>
  <c r="G44" i="5"/>
  <c r="C44" i="5"/>
  <c r="O84" i="5"/>
  <c r="J84" i="5"/>
  <c r="L84" i="5" s="1"/>
  <c r="M84" i="5" s="1"/>
  <c r="P84" i="5" s="1"/>
  <c r="G34" i="7"/>
  <c r="C34" i="7"/>
  <c r="E34" i="7" s="1"/>
  <c r="D62" i="7"/>
  <c r="C22" i="1"/>
  <c r="C25" i="1"/>
  <c r="C26" i="1"/>
  <c r="R26" i="1" s="1"/>
  <c r="G29" i="1"/>
  <c r="G24" i="1"/>
  <c r="R30" i="1"/>
  <c r="C34" i="1"/>
  <c r="H49" i="1"/>
  <c r="C21" i="1"/>
  <c r="R21" i="1" s="1"/>
  <c r="C23" i="1"/>
  <c r="E23" i="1" s="1"/>
  <c r="R24" i="1"/>
  <c r="R28" i="1"/>
  <c r="H30" i="1"/>
  <c r="C32" i="1"/>
  <c r="H32" i="1" s="1"/>
  <c r="G33" i="1"/>
  <c r="H33" i="1" s="1"/>
  <c r="H38" i="1"/>
  <c r="C40" i="1"/>
  <c r="H40" i="1" s="1"/>
  <c r="R42" i="1"/>
  <c r="G45" i="1"/>
  <c r="D46" i="1"/>
  <c r="K46" i="1" s="1"/>
  <c r="D48" i="1"/>
  <c r="K48" i="1" s="1"/>
  <c r="H55" i="1"/>
  <c r="J55" i="1" s="1"/>
  <c r="C66" i="1"/>
  <c r="H67" i="1"/>
  <c r="J67" i="1" s="1"/>
  <c r="D68" i="1"/>
  <c r="K68" i="1" s="1"/>
  <c r="C71" i="1"/>
  <c r="D77" i="1"/>
  <c r="K77" i="1" s="1"/>
  <c r="H78" i="1"/>
  <c r="J78" i="1" s="1"/>
  <c r="C82" i="1"/>
  <c r="E82" i="1" s="1"/>
  <c r="D83" i="1"/>
  <c r="C89" i="1"/>
  <c r="H90" i="1"/>
  <c r="O90" i="1" s="1"/>
  <c r="C91" i="1"/>
  <c r="C94" i="1"/>
  <c r="H94" i="1" s="1"/>
  <c r="C95" i="1"/>
  <c r="C24" i="3"/>
  <c r="D24" i="3" s="1"/>
  <c r="G24" i="3"/>
  <c r="G35" i="3"/>
  <c r="C35" i="3"/>
  <c r="D35" i="3" s="1"/>
  <c r="G39" i="3"/>
  <c r="H39" i="3" s="1"/>
  <c r="C39" i="3"/>
  <c r="E39" i="3" s="1"/>
  <c r="D42" i="3"/>
  <c r="E42" i="3"/>
  <c r="H42" i="3"/>
  <c r="J42" i="3" s="1"/>
  <c r="C63" i="3"/>
  <c r="G63" i="3"/>
  <c r="C88" i="3"/>
  <c r="E88" i="3" s="1"/>
  <c r="G88" i="3"/>
  <c r="H46" i="5"/>
  <c r="D46" i="5"/>
  <c r="E46" i="5"/>
  <c r="G50" i="5"/>
  <c r="H50" i="5" s="1"/>
  <c r="C50" i="5"/>
  <c r="G61" i="5"/>
  <c r="C61" i="5"/>
  <c r="H69" i="5"/>
  <c r="O69" i="5" s="1"/>
  <c r="D69" i="5"/>
  <c r="E69" i="5"/>
  <c r="C85" i="5"/>
  <c r="G85" i="5"/>
  <c r="C98" i="5"/>
  <c r="G98" i="5"/>
  <c r="H98" i="5" s="1"/>
  <c r="J98" i="5" s="1"/>
  <c r="C33" i="7"/>
  <c r="G33" i="7"/>
  <c r="H33" i="7" s="1"/>
  <c r="H36" i="7"/>
  <c r="E44" i="7"/>
  <c r="D44" i="7"/>
  <c r="D71" i="7"/>
  <c r="E71" i="7"/>
  <c r="G73" i="7"/>
  <c r="C73" i="7"/>
  <c r="E81" i="7"/>
  <c r="D81" i="7"/>
  <c r="G90" i="7"/>
  <c r="C90" i="7"/>
  <c r="H22" i="1"/>
  <c r="J22" i="1" s="1"/>
  <c r="G30" i="5"/>
  <c r="C30" i="5"/>
  <c r="D30" i="5" s="1"/>
  <c r="H42" i="5"/>
  <c r="D42" i="5"/>
  <c r="E42" i="5"/>
  <c r="G98" i="7"/>
  <c r="H98" i="7" s="1"/>
  <c r="J98" i="7" s="1"/>
  <c r="C98" i="7"/>
  <c r="C36" i="1"/>
  <c r="H36" i="1" s="1"/>
  <c r="G37" i="1"/>
  <c r="D42" i="1"/>
  <c r="K42" i="1" s="1"/>
  <c r="C44" i="1"/>
  <c r="H44" i="1" s="1"/>
  <c r="H46" i="1"/>
  <c r="R46" i="1"/>
  <c r="C57" i="1"/>
  <c r="H57" i="1" s="1"/>
  <c r="D62" i="1"/>
  <c r="D69" i="1"/>
  <c r="K69" i="1" s="1"/>
  <c r="C73" i="1"/>
  <c r="R73" i="1" s="1"/>
  <c r="G74" i="1"/>
  <c r="D75" i="1"/>
  <c r="K75" i="1" s="1"/>
  <c r="C80" i="1"/>
  <c r="H80" i="1" s="1"/>
  <c r="D85" i="1"/>
  <c r="C92" i="1"/>
  <c r="H92" i="1" s="1"/>
  <c r="J92" i="1" s="1"/>
  <c r="C93" i="1"/>
  <c r="C96" i="1"/>
  <c r="D97" i="1"/>
  <c r="C98" i="1"/>
  <c r="H98" i="1" s="1"/>
  <c r="D99" i="1"/>
  <c r="G23" i="3"/>
  <c r="C23" i="3"/>
  <c r="D23" i="3" s="1"/>
  <c r="G40" i="3"/>
  <c r="H40" i="3" s="1"/>
  <c r="C40" i="3"/>
  <c r="G45" i="3"/>
  <c r="C45" i="3"/>
  <c r="E45" i="3" s="1"/>
  <c r="H54" i="5"/>
  <c r="J54" i="5" s="1"/>
  <c r="D54" i="5"/>
  <c r="E54" i="5"/>
  <c r="G59" i="5"/>
  <c r="C59" i="5"/>
  <c r="E59" i="5" s="1"/>
  <c r="G74" i="5"/>
  <c r="C74" i="5"/>
  <c r="C94" i="5"/>
  <c r="G94" i="5"/>
  <c r="C38" i="7"/>
  <c r="G38" i="7"/>
  <c r="G64" i="7"/>
  <c r="C64" i="7"/>
  <c r="E64" i="7" s="1"/>
  <c r="G72" i="7"/>
  <c r="C72" i="7"/>
  <c r="C74" i="7"/>
  <c r="G74" i="7"/>
  <c r="G102" i="1"/>
  <c r="C102" i="1"/>
  <c r="D102" i="1" s="1"/>
  <c r="O101" i="5"/>
  <c r="J101" i="5"/>
  <c r="H75" i="7"/>
  <c r="D75" i="7"/>
  <c r="E75" i="7"/>
  <c r="G35" i="1"/>
  <c r="R38" i="1"/>
  <c r="G43" i="1"/>
  <c r="H43" i="1" s="1"/>
  <c r="E62" i="1"/>
  <c r="E85" i="1"/>
  <c r="E97" i="1"/>
  <c r="K97" i="1" s="1"/>
  <c r="E99" i="1"/>
  <c r="C20" i="3"/>
  <c r="G20" i="3"/>
  <c r="C28" i="3"/>
  <c r="R28" i="3" s="1"/>
  <c r="G28" i="3"/>
  <c r="C20" i="5"/>
  <c r="G20" i="5"/>
  <c r="C29" i="5"/>
  <c r="D29" i="5" s="1"/>
  <c r="G29" i="5"/>
  <c r="C67" i="5"/>
  <c r="G67" i="5"/>
  <c r="G32" i="7"/>
  <c r="C32" i="7"/>
  <c r="C39" i="7"/>
  <c r="G39" i="7"/>
  <c r="E49" i="7"/>
  <c r="D49" i="7"/>
  <c r="K49" i="7" s="1"/>
  <c r="E57" i="7"/>
  <c r="D57" i="7"/>
  <c r="G84" i="7"/>
  <c r="C84" i="7"/>
  <c r="H84" i="7" s="1"/>
  <c r="H25" i="3"/>
  <c r="H37" i="3"/>
  <c r="R46" i="3"/>
  <c r="B24" i="5"/>
  <c r="C43" i="5"/>
  <c r="C47" i="5"/>
  <c r="C48" i="5"/>
  <c r="G49" i="5"/>
  <c r="C51" i="5"/>
  <c r="C55" i="5"/>
  <c r="G60" i="5"/>
  <c r="C62" i="5"/>
  <c r="D62" i="5" s="1"/>
  <c r="C63" i="5"/>
  <c r="D48" i="7"/>
  <c r="C53" i="7"/>
  <c r="C54" i="7"/>
  <c r="H54" i="7" s="1"/>
  <c r="O54" i="7" s="1"/>
  <c r="G55" i="7"/>
  <c r="R34" i="3"/>
  <c r="H41" i="3"/>
  <c r="O41" i="3" s="1"/>
  <c r="B27" i="5"/>
  <c r="C34" i="5"/>
  <c r="G52" i="5"/>
  <c r="C58" i="5"/>
  <c r="G64" i="5"/>
  <c r="C66" i="5"/>
  <c r="D70" i="5"/>
  <c r="C88" i="5"/>
  <c r="H88" i="5" s="1"/>
  <c r="O88" i="5" s="1"/>
  <c r="G40" i="7"/>
  <c r="H40" i="7" s="1"/>
  <c r="C80" i="7"/>
  <c r="C85" i="7"/>
  <c r="C86" i="7"/>
  <c r="C94" i="7"/>
  <c r="R18" i="3"/>
  <c r="R33" i="3"/>
  <c r="H34" i="3"/>
  <c r="O34" i="3" s="1"/>
  <c r="R37" i="3"/>
  <c r="G49" i="3"/>
  <c r="G53" i="3"/>
  <c r="G57" i="3"/>
  <c r="H57" i="3" s="1"/>
  <c r="G37" i="5"/>
  <c r="E73" i="5"/>
  <c r="J30" i="1"/>
  <c r="O30" i="1"/>
  <c r="J38" i="1"/>
  <c r="O38" i="1"/>
  <c r="O55" i="1"/>
  <c r="O22" i="1"/>
  <c r="O28" i="1"/>
  <c r="J28" i="1"/>
  <c r="J46" i="1"/>
  <c r="O46" i="1"/>
  <c r="O49" i="1"/>
  <c r="J49" i="1"/>
  <c r="E57" i="1"/>
  <c r="R72" i="1"/>
  <c r="E72" i="1"/>
  <c r="D72" i="1"/>
  <c r="D88" i="1"/>
  <c r="E88" i="1"/>
  <c r="O94" i="1"/>
  <c r="J94" i="1"/>
  <c r="D96" i="1"/>
  <c r="E96" i="1"/>
  <c r="O105" i="1"/>
  <c r="J105" i="1"/>
  <c r="M117" i="1"/>
  <c r="P117" i="1" s="1"/>
  <c r="L117" i="1"/>
  <c r="D19" i="3"/>
  <c r="R19" i="3"/>
  <c r="E19" i="3"/>
  <c r="H19" i="3"/>
  <c r="O37" i="3"/>
  <c r="J37" i="3"/>
  <c r="O106" i="3"/>
  <c r="J106" i="3"/>
  <c r="D21" i="1"/>
  <c r="E22" i="1"/>
  <c r="R22" i="1"/>
  <c r="C27" i="1"/>
  <c r="D20" i="1"/>
  <c r="K20" i="1" s="1"/>
  <c r="R20" i="1"/>
  <c r="E21" i="1"/>
  <c r="D22" i="1"/>
  <c r="H24" i="1"/>
  <c r="D24" i="1"/>
  <c r="K24" i="1" s="1"/>
  <c r="D30" i="1"/>
  <c r="K30" i="1" s="1"/>
  <c r="D34" i="1"/>
  <c r="D36" i="1"/>
  <c r="D38" i="1"/>
  <c r="K38" i="1" s="1"/>
  <c r="D49" i="1"/>
  <c r="E49" i="1"/>
  <c r="D53" i="1"/>
  <c r="E53" i="1"/>
  <c r="R53" i="1"/>
  <c r="D61" i="1"/>
  <c r="E61" i="1"/>
  <c r="R61" i="1"/>
  <c r="R70" i="1"/>
  <c r="H70" i="1"/>
  <c r="E70" i="1"/>
  <c r="D70" i="1"/>
  <c r="R74" i="1"/>
  <c r="H74" i="1"/>
  <c r="E74" i="1"/>
  <c r="D74" i="1"/>
  <c r="D78" i="1"/>
  <c r="E78" i="1"/>
  <c r="D80" i="1"/>
  <c r="E80" i="1"/>
  <c r="R80" i="1"/>
  <c r="D84" i="1"/>
  <c r="E84" i="1"/>
  <c r="R84" i="1"/>
  <c r="E92" i="1"/>
  <c r="D100" i="1"/>
  <c r="R100" i="1"/>
  <c r="E100" i="1"/>
  <c r="C101" i="1"/>
  <c r="G101" i="1"/>
  <c r="O117" i="1"/>
  <c r="H35" i="3"/>
  <c r="O59" i="1"/>
  <c r="J59" i="1"/>
  <c r="H19" i="1"/>
  <c r="H21" i="1"/>
  <c r="D28" i="1"/>
  <c r="E28" i="1"/>
  <c r="D51" i="1"/>
  <c r="E51" i="1"/>
  <c r="R51" i="1"/>
  <c r="O53" i="1"/>
  <c r="J53" i="1"/>
  <c r="D59" i="1"/>
  <c r="E59" i="1"/>
  <c r="R59" i="1"/>
  <c r="O61" i="1"/>
  <c r="J61" i="1"/>
  <c r="R63" i="1"/>
  <c r="O80" i="1"/>
  <c r="J80" i="1"/>
  <c r="O84" i="1"/>
  <c r="J84" i="1"/>
  <c r="D86" i="1"/>
  <c r="E86" i="1"/>
  <c r="R86" i="1"/>
  <c r="O92" i="1"/>
  <c r="D94" i="1"/>
  <c r="E94" i="1"/>
  <c r="R94" i="1"/>
  <c r="R102" i="1"/>
  <c r="O104" i="1"/>
  <c r="J104" i="1"/>
  <c r="L111" i="1"/>
  <c r="M111" i="1" s="1"/>
  <c r="P111" i="1" s="1"/>
  <c r="O21" i="3"/>
  <c r="J21" i="3"/>
  <c r="C26" i="3"/>
  <c r="G26" i="3"/>
  <c r="J41" i="3"/>
  <c r="D44" i="3"/>
  <c r="H44" i="3"/>
  <c r="E44" i="3"/>
  <c r="E75" i="3"/>
  <c r="D75" i="3"/>
  <c r="H75" i="3"/>
  <c r="R75" i="3"/>
  <c r="C90" i="3"/>
  <c r="G90" i="3"/>
  <c r="R19" i="1"/>
  <c r="O51" i="1"/>
  <c r="J51" i="1"/>
  <c r="D65" i="1"/>
  <c r="E65" i="1"/>
  <c r="R76" i="1"/>
  <c r="E76" i="1"/>
  <c r="D76" i="1"/>
  <c r="O78" i="1"/>
  <c r="O86" i="1"/>
  <c r="J86" i="1"/>
  <c r="R88" i="1"/>
  <c r="R96" i="1"/>
  <c r="E19" i="1"/>
  <c r="K19" i="1" s="1"/>
  <c r="R29" i="1"/>
  <c r="H29" i="1"/>
  <c r="D29" i="1"/>
  <c r="K29" i="1" s="1"/>
  <c r="R31" i="1"/>
  <c r="H31" i="1"/>
  <c r="D31" i="1"/>
  <c r="K31" i="1" s="1"/>
  <c r="R33" i="1"/>
  <c r="D33" i="1"/>
  <c r="K33" i="1" s="1"/>
  <c r="R35" i="1"/>
  <c r="H35" i="1"/>
  <c r="D35" i="1"/>
  <c r="K35" i="1" s="1"/>
  <c r="R37" i="1"/>
  <c r="H37" i="1"/>
  <c r="D37" i="1"/>
  <c r="K37" i="1" s="1"/>
  <c r="R39" i="1"/>
  <c r="D39" i="1"/>
  <c r="K39" i="1" s="1"/>
  <c r="R41" i="1"/>
  <c r="H41" i="1"/>
  <c r="D41" i="1"/>
  <c r="K41" i="1" s="1"/>
  <c r="R43" i="1"/>
  <c r="D43" i="1"/>
  <c r="K43" i="1" s="1"/>
  <c r="R45" i="1"/>
  <c r="H45" i="1"/>
  <c r="D45" i="1"/>
  <c r="K45" i="1" s="1"/>
  <c r="R47" i="1"/>
  <c r="H47" i="1"/>
  <c r="D47" i="1"/>
  <c r="K47" i="1" s="1"/>
  <c r="D55" i="1"/>
  <c r="E55" i="1"/>
  <c r="R55" i="1"/>
  <c r="H65" i="1"/>
  <c r="D67" i="1"/>
  <c r="K67" i="1" s="1"/>
  <c r="E67" i="1"/>
  <c r="R67" i="1"/>
  <c r="G72" i="1"/>
  <c r="H72" i="1" s="1"/>
  <c r="G76" i="1"/>
  <c r="H76" i="1" s="1"/>
  <c r="H88" i="1"/>
  <c r="H96" i="1"/>
  <c r="L105" i="1"/>
  <c r="O116" i="1"/>
  <c r="J116" i="1"/>
  <c r="L119" i="1"/>
  <c r="M119" i="1" s="1"/>
  <c r="P119" i="1" s="1"/>
  <c r="O25" i="3"/>
  <c r="J25" i="3"/>
  <c r="R44" i="3"/>
  <c r="R100" i="3"/>
  <c r="H100" i="3"/>
  <c r="H25" i="1"/>
  <c r="H48" i="1"/>
  <c r="C50" i="1"/>
  <c r="C52" i="1"/>
  <c r="C54" i="1"/>
  <c r="C56" i="1"/>
  <c r="C58" i="1"/>
  <c r="C60" i="1"/>
  <c r="H62" i="1"/>
  <c r="H64" i="1"/>
  <c r="H66" i="1"/>
  <c r="C79" i="1"/>
  <c r="C81" i="1"/>
  <c r="H83" i="1"/>
  <c r="H85" i="1"/>
  <c r="H87" i="1"/>
  <c r="H91" i="1"/>
  <c r="H93" i="1"/>
  <c r="H97" i="1"/>
  <c r="H99" i="1"/>
  <c r="L108" i="1"/>
  <c r="M108" i="1" s="1"/>
  <c r="P108" i="1" s="1"/>
  <c r="O112" i="1"/>
  <c r="J112" i="1"/>
  <c r="M115" i="1"/>
  <c r="P115" i="1" s="1"/>
  <c r="O120" i="1"/>
  <c r="J120" i="1"/>
  <c r="R23" i="3"/>
  <c r="D31" i="3"/>
  <c r="K31" i="3" s="1"/>
  <c r="D36" i="3"/>
  <c r="H36" i="3"/>
  <c r="E36" i="3"/>
  <c r="R36" i="3"/>
  <c r="R43" i="3"/>
  <c r="C55" i="3"/>
  <c r="G55" i="3"/>
  <c r="E71" i="3"/>
  <c r="D71" i="3"/>
  <c r="H71" i="3"/>
  <c r="C82" i="3"/>
  <c r="G82" i="3"/>
  <c r="L103" i="3"/>
  <c r="M103" i="3" s="1"/>
  <c r="P103" i="3" s="1"/>
  <c r="H69" i="1"/>
  <c r="R69" i="1"/>
  <c r="H71" i="1"/>
  <c r="R71" i="1"/>
  <c r="H73" i="1"/>
  <c r="H75" i="1"/>
  <c r="R75" i="1"/>
  <c r="H77" i="1"/>
  <c r="R77" i="1"/>
  <c r="L103" i="1"/>
  <c r="M103" i="1" s="1"/>
  <c r="P103" i="1" s="1"/>
  <c r="R110" i="1"/>
  <c r="G110" i="1"/>
  <c r="H110" i="1" s="1"/>
  <c r="O118" i="1"/>
  <c r="J118" i="1"/>
  <c r="R21" i="3"/>
  <c r="D21" i="3"/>
  <c r="E21" i="3"/>
  <c r="E22" i="3"/>
  <c r="K22" i="3" s="1"/>
  <c r="H24" i="3"/>
  <c r="O29" i="3"/>
  <c r="J29" i="3"/>
  <c r="D40" i="3"/>
  <c r="E40" i="3"/>
  <c r="R40" i="3"/>
  <c r="D47" i="3"/>
  <c r="K47" i="3" s="1"/>
  <c r="C51" i="3"/>
  <c r="G51" i="3"/>
  <c r="E73" i="3"/>
  <c r="D73" i="3"/>
  <c r="H73" i="3"/>
  <c r="R96" i="3"/>
  <c r="H96" i="3"/>
  <c r="H68" i="1"/>
  <c r="M106" i="1"/>
  <c r="P106" i="1" s="1"/>
  <c r="M107" i="1"/>
  <c r="P107" i="1" s="1"/>
  <c r="L113" i="1"/>
  <c r="M113" i="1" s="1"/>
  <c r="P113" i="1" s="1"/>
  <c r="O114" i="1"/>
  <c r="J114" i="1"/>
  <c r="L121" i="1"/>
  <c r="M121" i="1" s="1"/>
  <c r="P121" i="1" s="1"/>
  <c r="M122" i="1"/>
  <c r="P122" i="1" s="1"/>
  <c r="H20" i="3"/>
  <c r="E20" i="3"/>
  <c r="D20" i="3"/>
  <c r="R20" i="3"/>
  <c r="G22" i="3"/>
  <c r="H22" i="3" s="1"/>
  <c r="R25" i="3"/>
  <c r="D25" i="3"/>
  <c r="E25" i="3"/>
  <c r="D27" i="3"/>
  <c r="K27" i="3" s="1"/>
  <c r="C30" i="3"/>
  <c r="G30" i="3"/>
  <c r="D39" i="3"/>
  <c r="K39" i="3" s="1"/>
  <c r="R39" i="3"/>
  <c r="O42" i="3"/>
  <c r="K48" i="3"/>
  <c r="C59" i="3"/>
  <c r="G59" i="3"/>
  <c r="C65" i="3"/>
  <c r="G65" i="3"/>
  <c r="E69" i="3"/>
  <c r="D69" i="3"/>
  <c r="H69" i="3"/>
  <c r="E77" i="3"/>
  <c r="D77" i="3"/>
  <c r="H77" i="3"/>
  <c r="R29" i="3"/>
  <c r="D29" i="3"/>
  <c r="H32" i="3"/>
  <c r="E32" i="3"/>
  <c r="E50" i="3"/>
  <c r="R50" i="3"/>
  <c r="H50" i="3"/>
  <c r="G52" i="3"/>
  <c r="H52" i="3" s="1"/>
  <c r="E54" i="3"/>
  <c r="R54" i="3"/>
  <c r="H54" i="3"/>
  <c r="G56" i="3"/>
  <c r="H56" i="3" s="1"/>
  <c r="E58" i="3"/>
  <c r="R58" i="3"/>
  <c r="H58" i="3"/>
  <c r="G60" i="3"/>
  <c r="D67" i="3"/>
  <c r="R67" i="3"/>
  <c r="E67" i="3"/>
  <c r="D84" i="3"/>
  <c r="R84" i="3"/>
  <c r="E84" i="3"/>
  <c r="D92" i="3"/>
  <c r="R92" i="3"/>
  <c r="E92" i="3"/>
  <c r="R93" i="3"/>
  <c r="H93" i="3"/>
  <c r="R97" i="3"/>
  <c r="H97" i="3"/>
  <c r="R101" i="3"/>
  <c r="H101" i="3"/>
  <c r="R104" i="3"/>
  <c r="G104" i="3"/>
  <c r="H104" i="3" s="1"/>
  <c r="G26" i="5"/>
  <c r="C26" i="5"/>
  <c r="M112" i="5"/>
  <c r="P112" i="5" s="1"/>
  <c r="Q112" i="5"/>
  <c r="O109" i="1"/>
  <c r="J109" i="1"/>
  <c r="E29" i="3"/>
  <c r="D32" i="3"/>
  <c r="E33" i="3"/>
  <c r="E37" i="3"/>
  <c r="K37" i="3" s="1"/>
  <c r="E41" i="3"/>
  <c r="K41" i="3" s="1"/>
  <c r="R49" i="3"/>
  <c r="H49" i="3"/>
  <c r="E49" i="3"/>
  <c r="K49" i="3" s="1"/>
  <c r="D50" i="3"/>
  <c r="R53" i="3"/>
  <c r="H53" i="3"/>
  <c r="E53" i="3"/>
  <c r="K53" i="3" s="1"/>
  <c r="D54" i="3"/>
  <c r="R57" i="3"/>
  <c r="E57" i="3"/>
  <c r="K57" i="3" s="1"/>
  <c r="D58" i="3"/>
  <c r="D61" i="3"/>
  <c r="K61" i="3" s="1"/>
  <c r="R61" i="3"/>
  <c r="H61" i="3"/>
  <c r="E61" i="3"/>
  <c r="G67" i="3"/>
  <c r="H67" i="3" s="1"/>
  <c r="G84" i="3"/>
  <c r="H84" i="3" s="1"/>
  <c r="D86" i="3"/>
  <c r="R86" i="3"/>
  <c r="E86" i="3"/>
  <c r="G92" i="3"/>
  <c r="H92" i="3" s="1"/>
  <c r="R94" i="3"/>
  <c r="R98" i="3"/>
  <c r="H98" i="3"/>
  <c r="R102" i="3"/>
  <c r="O105" i="3"/>
  <c r="J105" i="3"/>
  <c r="O107" i="3"/>
  <c r="J107" i="3"/>
  <c r="R108" i="3"/>
  <c r="G108" i="3"/>
  <c r="H108" i="3" s="1"/>
  <c r="L116" i="3"/>
  <c r="M116" i="3" s="1"/>
  <c r="P116" i="3" s="1"/>
  <c r="O122" i="3"/>
  <c r="J122" i="3"/>
  <c r="O82" i="5"/>
  <c r="O102" i="5"/>
  <c r="J102" i="5"/>
  <c r="E52" i="3"/>
  <c r="K52" i="3" s="1"/>
  <c r="R52" i="3"/>
  <c r="E56" i="3"/>
  <c r="K56" i="3" s="1"/>
  <c r="R56" i="3"/>
  <c r="E60" i="3"/>
  <c r="K60" i="3" s="1"/>
  <c r="R60" i="3"/>
  <c r="H60" i="3"/>
  <c r="D63" i="3"/>
  <c r="R63" i="3"/>
  <c r="H63" i="3"/>
  <c r="E63" i="3"/>
  <c r="D80" i="3"/>
  <c r="R80" i="3"/>
  <c r="H80" i="3"/>
  <c r="E80" i="3"/>
  <c r="R88" i="3"/>
  <c r="R95" i="3"/>
  <c r="H95" i="3"/>
  <c r="R99" i="3"/>
  <c r="H99" i="3"/>
  <c r="L109" i="3"/>
  <c r="M109" i="3"/>
  <c r="P109" i="3" s="1"/>
  <c r="O121" i="3"/>
  <c r="J121" i="3"/>
  <c r="C31" i="5"/>
  <c r="G31" i="5"/>
  <c r="C33" i="5"/>
  <c r="G33" i="5"/>
  <c r="H18" i="3"/>
  <c r="H48" i="3"/>
  <c r="R48" i="3"/>
  <c r="C62" i="3"/>
  <c r="C64" i="3"/>
  <c r="C66" i="3"/>
  <c r="D68" i="3"/>
  <c r="K68" i="3" s="1"/>
  <c r="D72" i="3"/>
  <c r="K72" i="3" s="1"/>
  <c r="D74" i="3"/>
  <c r="D76" i="3"/>
  <c r="E78" i="3"/>
  <c r="C79" i="3"/>
  <c r="C81" i="3"/>
  <c r="C83" i="3"/>
  <c r="C85" i="3"/>
  <c r="C87" i="3"/>
  <c r="C89" i="3"/>
  <c r="C91" i="3"/>
  <c r="O113" i="3"/>
  <c r="J113" i="3"/>
  <c r="O114" i="3"/>
  <c r="J114" i="3"/>
  <c r="O115" i="3"/>
  <c r="J115" i="3"/>
  <c r="L120" i="3"/>
  <c r="M120" i="3"/>
  <c r="P120" i="3" s="1"/>
  <c r="D20" i="5"/>
  <c r="H20" i="5"/>
  <c r="E20" i="5"/>
  <c r="D36" i="5"/>
  <c r="E36" i="5"/>
  <c r="H36" i="5"/>
  <c r="G40" i="5"/>
  <c r="C40" i="5"/>
  <c r="D52" i="5"/>
  <c r="E52" i="5"/>
  <c r="C53" i="5"/>
  <c r="G53" i="5"/>
  <c r="D59" i="5"/>
  <c r="G75" i="5"/>
  <c r="C75" i="5"/>
  <c r="J97" i="5"/>
  <c r="J115" i="5"/>
  <c r="O115" i="5"/>
  <c r="J119" i="5"/>
  <c r="O119" i="5"/>
  <c r="H78" i="3"/>
  <c r="O110" i="3"/>
  <c r="J110" i="3"/>
  <c r="O111" i="3"/>
  <c r="J111" i="3"/>
  <c r="O117" i="3"/>
  <c r="J117" i="3"/>
  <c r="O118" i="3"/>
  <c r="J118" i="3"/>
  <c r="O119" i="3"/>
  <c r="J119" i="3"/>
  <c r="E43" i="5"/>
  <c r="H43" i="5"/>
  <c r="D43" i="5"/>
  <c r="D44" i="5"/>
  <c r="E44" i="5"/>
  <c r="H52" i="5"/>
  <c r="G56" i="5"/>
  <c r="C56" i="5"/>
  <c r="E74" i="5"/>
  <c r="D74" i="5"/>
  <c r="H74" i="5"/>
  <c r="O81" i="5"/>
  <c r="J81" i="5"/>
  <c r="G92" i="5"/>
  <c r="C92" i="5"/>
  <c r="J118" i="5"/>
  <c r="O118" i="5"/>
  <c r="G35" i="7"/>
  <c r="C35" i="7"/>
  <c r="H68" i="3"/>
  <c r="H70" i="3"/>
  <c r="H72" i="3"/>
  <c r="H74" i="3"/>
  <c r="L112" i="3"/>
  <c r="M112" i="3" s="1"/>
  <c r="P112" i="3" s="1"/>
  <c r="C27" i="5"/>
  <c r="G27" i="5"/>
  <c r="E38" i="5"/>
  <c r="D38" i="5"/>
  <c r="K38" i="5" s="1"/>
  <c r="H38" i="5"/>
  <c r="G91" i="5"/>
  <c r="C91" i="5"/>
  <c r="O98" i="5"/>
  <c r="O105" i="5"/>
  <c r="J105" i="5"/>
  <c r="O45" i="7"/>
  <c r="J45" i="7"/>
  <c r="O48" i="7"/>
  <c r="J48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3" i="5"/>
  <c r="E28" i="5"/>
  <c r="K28" i="5" s="1"/>
  <c r="C32" i="5"/>
  <c r="D35" i="5"/>
  <c r="K35" i="5" s="1"/>
  <c r="D41" i="5"/>
  <c r="K41" i="5" s="1"/>
  <c r="D48" i="5"/>
  <c r="E48" i="5"/>
  <c r="D57" i="5"/>
  <c r="K57" i="5" s="1"/>
  <c r="K60" i="5"/>
  <c r="E63" i="5"/>
  <c r="D63" i="5"/>
  <c r="H63" i="5"/>
  <c r="C71" i="5"/>
  <c r="G71" i="5"/>
  <c r="C72" i="5"/>
  <c r="G72" i="5"/>
  <c r="O78" i="5"/>
  <c r="J78" i="5"/>
  <c r="L78" i="5" s="1"/>
  <c r="G80" i="5"/>
  <c r="C80" i="5"/>
  <c r="H93" i="5"/>
  <c r="G96" i="5"/>
  <c r="C96" i="5"/>
  <c r="L102" i="5"/>
  <c r="J122" i="5"/>
  <c r="O122" i="5"/>
  <c r="E31" i="7"/>
  <c r="K31" i="7" s="1"/>
  <c r="H31" i="7"/>
  <c r="C37" i="7"/>
  <c r="E45" i="7"/>
  <c r="D45" i="7"/>
  <c r="G2" i="5"/>
  <c r="B21" i="5"/>
  <c r="B25" i="5"/>
  <c r="H28" i="5"/>
  <c r="H35" i="5"/>
  <c r="H37" i="5"/>
  <c r="G41" i="5"/>
  <c r="H41" i="5" s="1"/>
  <c r="H48" i="5"/>
  <c r="H49" i="5"/>
  <c r="D49" i="5"/>
  <c r="G57" i="5"/>
  <c r="H57" i="5" s="1"/>
  <c r="E62" i="5"/>
  <c r="G87" i="5"/>
  <c r="C87" i="5"/>
  <c r="O90" i="5"/>
  <c r="J90" i="5"/>
  <c r="L90" i="5" s="1"/>
  <c r="M110" i="5"/>
  <c r="P110" i="5" s="1"/>
  <c r="Q110" i="5"/>
  <c r="J114" i="5"/>
  <c r="O114" i="5"/>
  <c r="M116" i="5"/>
  <c r="P116" i="5" s="1"/>
  <c r="O120" i="5"/>
  <c r="E30" i="7"/>
  <c r="K30" i="7" s="1"/>
  <c r="H30" i="7"/>
  <c r="C2" i="5"/>
  <c r="B22" i="5"/>
  <c r="H39" i="5"/>
  <c r="H45" i="5"/>
  <c r="D45" i="5"/>
  <c r="K45" i="5" s="1"/>
  <c r="E49" i="5"/>
  <c r="D61" i="5"/>
  <c r="K62" i="5"/>
  <c r="C68" i="5"/>
  <c r="G68" i="5"/>
  <c r="J69" i="5"/>
  <c r="L103" i="5"/>
  <c r="M103" i="5" s="1"/>
  <c r="P103" i="5" s="1"/>
  <c r="L105" i="5"/>
  <c r="L106" i="5"/>
  <c r="M106" i="5" s="1"/>
  <c r="P106" i="5" s="1"/>
  <c r="D34" i="7"/>
  <c r="K34" i="7" s="1"/>
  <c r="E67" i="5"/>
  <c r="D67" i="5"/>
  <c r="D76" i="5"/>
  <c r="K76" i="5" s="1"/>
  <c r="H76" i="5"/>
  <c r="G83" i="5"/>
  <c r="C83" i="5"/>
  <c r="O86" i="5"/>
  <c r="J86" i="5"/>
  <c r="G99" i="5"/>
  <c r="C99" i="5"/>
  <c r="O100" i="5"/>
  <c r="J100" i="5"/>
  <c r="O104" i="5"/>
  <c r="J104" i="5"/>
  <c r="J108" i="5"/>
  <c r="O108" i="5"/>
  <c r="J109" i="5"/>
  <c r="O109" i="5"/>
  <c r="O36" i="7"/>
  <c r="J36" i="7"/>
  <c r="D42" i="7"/>
  <c r="H42" i="7"/>
  <c r="E42" i="7"/>
  <c r="D46" i="7"/>
  <c r="E46" i="7"/>
  <c r="C83" i="7"/>
  <c r="G83" i="7"/>
  <c r="O108" i="7"/>
  <c r="J108" i="7"/>
  <c r="H60" i="5"/>
  <c r="D64" i="5"/>
  <c r="K64" i="5" s="1"/>
  <c r="H64" i="5"/>
  <c r="H65" i="5"/>
  <c r="G79" i="5"/>
  <c r="C79" i="5"/>
  <c r="H85" i="5"/>
  <c r="G95" i="5"/>
  <c r="C95" i="5"/>
  <c r="M111" i="5"/>
  <c r="P111" i="5" s="1"/>
  <c r="O113" i="5"/>
  <c r="O117" i="5"/>
  <c r="O121" i="5"/>
  <c r="C41" i="7"/>
  <c r="G41" i="7"/>
  <c r="D43" i="7"/>
  <c r="K43" i="7" s="1"/>
  <c r="D47" i="7"/>
  <c r="K47" i="7" s="1"/>
  <c r="O50" i="7"/>
  <c r="J50" i="7"/>
  <c r="O58" i="7"/>
  <c r="J58" i="7"/>
  <c r="D60" i="7"/>
  <c r="E60" i="7"/>
  <c r="H60" i="7"/>
  <c r="D40" i="7"/>
  <c r="E40" i="7"/>
  <c r="K57" i="7"/>
  <c r="O75" i="7"/>
  <c r="J75" i="7"/>
  <c r="E82" i="7"/>
  <c r="D82" i="7"/>
  <c r="K82" i="7" s="1"/>
  <c r="H82" i="7"/>
  <c r="O98" i="7"/>
  <c r="D36" i="7"/>
  <c r="E36" i="7"/>
  <c r="D38" i="7"/>
  <c r="E38" i="7"/>
  <c r="D39" i="7"/>
  <c r="H39" i="7"/>
  <c r="E39" i="7"/>
  <c r="E50" i="7"/>
  <c r="D50" i="7"/>
  <c r="D51" i="7"/>
  <c r="H51" i="7"/>
  <c r="E51" i="7"/>
  <c r="D52" i="7"/>
  <c r="K52" i="7" s="1"/>
  <c r="D55" i="7"/>
  <c r="H55" i="7"/>
  <c r="E55" i="7"/>
  <c r="D56" i="7"/>
  <c r="K56" i="7" s="1"/>
  <c r="E58" i="7"/>
  <c r="D58" i="7"/>
  <c r="D59" i="7"/>
  <c r="H59" i="7"/>
  <c r="E59" i="7"/>
  <c r="C61" i="7"/>
  <c r="G61" i="7"/>
  <c r="O78" i="7"/>
  <c r="J78" i="7"/>
  <c r="O103" i="7"/>
  <c r="J103" i="7"/>
  <c r="H44" i="7"/>
  <c r="H49" i="7"/>
  <c r="H53" i="7"/>
  <c r="H57" i="7"/>
  <c r="H63" i="7"/>
  <c r="E73" i="7"/>
  <c r="D73" i="7"/>
  <c r="E74" i="7"/>
  <c r="E89" i="7"/>
  <c r="D89" i="7"/>
  <c r="G91" i="7"/>
  <c r="C91" i="7"/>
  <c r="K93" i="7"/>
  <c r="G43" i="7"/>
  <c r="H43" i="7" s="1"/>
  <c r="G47" i="7"/>
  <c r="H47" i="7" s="1"/>
  <c r="G52" i="7"/>
  <c r="H52" i="7" s="1"/>
  <c r="G56" i="7"/>
  <c r="H56" i="7" s="1"/>
  <c r="D65" i="7"/>
  <c r="E65" i="7"/>
  <c r="E69" i="7"/>
  <c r="D69" i="7"/>
  <c r="D70" i="7"/>
  <c r="E70" i="7"/>
  <c r="E77" i="7"/>
  <c r="D77" i="7"/>
  <c r="E78" i="7"/>
  <c r="D78" i="7"/>
  <c r="E97" i="7"/>
  <c r="D97" i="7"/>
  <c r="G99" i="7"/>
  <c r="C99" i="7"/>
  <c r="O106" i="7"/>
  <c r="J106" i="7"/>
  <c r="D63" i="7"/>
  <c r="K63" i="7" s="1"/>
  <c r="G65" i="7"/>
  <c r="H65" i="7" s="1"/>
  <c r="H66" i="7"/>
  <c r="H69" i="7"/>
  <c r="G70" i="7"/>
  <c r="H70" i="7" s="1"/>
  <c r="H71" i="7"/>
  <c r="H77" i="7"/>
  <c r="D79" i="7"/>
  <c r="H79" i="7"/>
  <c r="E79" i="7"/>
  <c r="H68" i="7"/>
  <c r="H72" i="7"/>
  <c r="H76" i="7"/>
  <c r="H81" i="7"/>
  <c r="H85" i="7"/>
  <c r="E87" i="7"/>
  <c r="D87" i="7"/>
  <c r="D92" i="7"/>
  <c r="K92" i="7" s="1"/>
  <c r="E95" i="7"/>
  <c r="D95" i="7"/>
  <c r="D100" i="7"/>
  <c r="L105" i="7"/>
  <c r="M105" i="7" s="1"/>
  <c r="P105" i="7" s="1"/>
  <c r="H86" i="7"/>
  <c r="H87" i="7"/>
  <c r="D88" i="7"/>
  <c r="K88" i="7" s="1"/>
  <c r="H88" i="7"/>
  <c r="G92" i="7"/>
  <c r="H92" i="7" s="1"/>
  <c r="H95" i="7"/>
  <c r="D96" i="7"/>
  <c r="G100" i="7"/>
  <c r="H100" i="7" s="1"/>
  <c r="G102" i="7"/>
  <c r="C102" i="7"/>
  <c r="O109" i="7"/>
  <c r="J109" i="7"/>
  <c r="O104" i="7"/>
  <c r="J104" i="7"/>
  <c r="O110" i="7"/>
  <c r="J110" i="7"/>
  <c r="J107" i="7"/>
  <c r="G89" i="7"/>
  <c r="H89" i="7" s="1"/>
  <c r="G93" i="7"/>
  <c r="H93" i="7" s="1"/>
  <c r="G97" i="7"/>
  <c r="H97" i="7" s="1"/>
  <c r="J111" i="7"/>
  <c r="J112" i="7"/>
  <c r="J113" i="7"/>
  <c r="J114" i="7"/>
  <c r="J115" i="7"/>
  <c r="J116" i="7"/>
  <c r="J117" i="7"/>
  <c r="J118" i="7"/>
  <c r="J119" i="7"/>
  <c r="J120" i="7"/>
  <c r="J121" i="7"/>
  <c r="J122" i="7"/>
  <c r="J38" i="3" l="1"/>
  <c r="O38" i="3"/>
  <c r="O62" i="7"/>
  <c r="J62" i="7"/>
  <c r="J36" i="1"/>
  <c r="O36" i="1"/>
  <c r="O44" i="1"/>
  <c r="J44" i="1"/>
  <c r="K58" i="7"/>
  <c r="H62" i="5"/>
  <c r="O54" i="5"/>
  <c r="K20" i="5"/>
  <c r="K78" i="3"/>
  <c r="R27" i="3"/>
  <c r="R47" i="3"/>
  <c r="E24" i="3"/>
  <c r="K24" i="3" s="1"/>
  <c r="K71" i="3"/>
  <c r="H43" i="3"/>
  <c r="R31" i="3"/>
  <c r="D98" i="1"/>
  <c r="K98" i="1" s="1"/>
  <c r="L98" i="1" s="1"/>
  <c r="M98" i="1" s="1"/>
  <c r="P98" i="1" s="1"/>
  <c r="D90" i="1"/>
  <c r="D82" i="1"/>
  <c r="O63" i="1"/>
  <c r="R57" i="1"/>
  <c r="R92" i="1"/>
  <c r="E26" i="1"/>
  <c r="H67" i="5"/>
  <c r="H82" i="1"/>
  <c r="K81" i="7"/>
  <c r="K71" i="7"/>
  <c r="E62" i="7"/>
  <c r="D64" i="7"/>
  <c r="K64" i="7" s="1"/>
  <c r="D54" i="7"/>
  <c r="K38" i="7"/>
  <c r="H79" i="5"/>
  <c r="J54" i="7"/>
  <c r="J88" i="5"/>
  <c r="J34" i="3"/>
  <c r="R24" i="3"/>
  <c r="D43" i="3"/>
  <c r="K43" i="3" s="1"/>
  <c r="R98" i="1"/>
  <c r="R90" i="1"/>
  <c r="R82" i="1"/>
  <c r="E63" i="1"/>
  <c r="K63" i="1" s="1"/>
  <c r="L63" i="1" s="1"/>
  <c r="M63" i="1" s="1"/>
  <c r="P63" i="1" s="1"/>
  <c r="D92" i="1"/>
  <c r="D57" i="1"/>
  <c r="J90" i="1"/>
  <c r="R38" i="3"/>
  <c r="H73" i="7"/>
  <c r="H61" i="5"/>
  <c r="K42" i="3"/>
  <c r="H42" i="1"/>
  <c r="O42" i="1" s="1"/>
  <c r="K59" i="5"/>
  <c r="E54" i="7"/>
  <c r="H27" i="3"/>
  <c r="H47" i="3"/>
  <c r="O47" i="3" s="1"/>
  <c r="H31" i="3"/>
  <c r="E98" i="1"/>
  <c r="D63" i="1"/>
  <c r="K22" i="1"/>
  <c r="M22" i="1" s="1"/>
  <c r="P22" i="1" s="1"/>
  <c r="K48" i="7"/>
  <c r="O40" i="1"/>
  <c r="J40" i="1"/>
  <c r="O101" i="7"/>
  <c r="J101" i="7"/>
  <c r="L101" i="7" s="1"/>
  <c r="O98" i="1"/>
  <c r="J98" i="1"/>
  <c r="K45" i="7"/>
  <c r="L45" i="7" s="1"/>
  <c r="M45" i="7" s="1"/>
  <c r="P45" i="7" s="1"/>
  <c r="H96" i="5"/>
  <c r="K72" i="1"/>
  <c r="H38" i="7"/>
  <c r="K54" i="5"/>
  <c r="L54" i="5" s="1"/>
  <c r="M54" i="5" s="1"/>
  <c r="P54" i="5" s="1"/>
  <c r="K99" i="1"/>
  <c r="K62" i="1"/>
  <c r="H34" i="7"/>
  <c r="H44" i="5"/>
  <c r="O44" i="5" s="1"/>
  <c r="E76" i="7"/>
  <c r="D76" i="7"/>
  <c r="K76" i="7" s="1"/>
  <c r="H73" i="5"/>
  <c r="D73" i="5"/>
  <c r="K73" i="5" s="1"/>
  <c r="R83" i="1"/>
  <c r="E83" i="1"/>
  <c r="R70" i="3"/>
  <c r="E70" i="3"/>
  <c r="D38" i="3"/>
  <c r="E38" i="3"/>
  <c r="K38" i="3" s="1"/>
  <c r="R87" i="1"/>
  <c r="E87" i="1"/>
  <c r="E70" i="5"/>
  <c r="H70" i="5"/>
  <c r="K49" i="5"/>
  <c r="K70" i="3"/>
  <c r="K21" i="3"/>
  <c r="K70" i="5"/>
  <c r="K75" i="7"/>
  <c r="H74" i="7"/>
  <c r="O74" i="7" s="1"/>
  <c r="H64" i="7"/>
  <c r="H59" i="5"/>
  <c r="K85" i="1"/>
  <c r="K87" i="1"/>
  <c r="D34" i="3"/>
  <c r="E34" i="3"/>
  <c r="K34" i="3" s="1"/>
  <c r="E67" i="7"/>
  <c r="D67" i="7"/>
  <c r="R76" i="3"/>
  <c r="E76" i="3"/>
  <c r="K65" i="7"/>
  <c r="K50" i="7"/>
  <c r="L50" i="7" s="1"/>
  <c r="M50" i="7" s="1"/>
  <c r="P50" i="7" s="1"/>
  <c r="K36" i="7"/>
  <c r="K76" i="3"/>
  <c r="K84" i="1"/>
  <c r="L84" i="1" s="1"/>
  <c r="M84" i="1" s="1"/>
  <c r="P84" i="1" s="1"/>
  <c r="K61" i="1"/>
  <c r="K42" i="5"/>
  <c r="K69" i="5"/>
  <c r="K83" i="1"/>
  <c r="D46" i="3"/>
  <c r="H46" i="3"/>
  <c r="E46" i="3"/>
  <c r="D33" i="3"/>
  <c r="K33" i="3" s="1"/>
  <c r="H33" i="3"/>
  <c r="R64" i="1"/>
  <c r="E64" i="1"/>
  <c r="K64" i="1" s="1"/>
  <c r="E39" i="5"/>
  <c r="D39" i="5"/>
  <c r="R74" i="3"/>
  <c r="E74" i="3"/>
  <c r="K74" i="3" s="1"/>
  <c r="D66" i="7"/>
  <c r="E66" i="7"/>
  <c r="H77" i="5"/>
  <c r="E77" i="5"/>
  <c r="D77" i="5"/>
  <c r="K77" i="5" s="1"/>
  <c r="O32" i="1"/>
  <c r="J32" i="1"/>
  <c r="E94" i="7"/>
  <c r="D94" i="7"/>
  <c r="E47" i="5"/>
  <c r="D47" i="5"/>
  <c r="K79" i="7"/>
  <c r="D74" i="7"/>
  <c r="H94" i="7"/>
  <c r="O94" i="7" s="1"/>
  <c r="K69" i="7"/>
  <c r="H83" i="5"/>
  <c r="K67" i="5"/>
  <c r="E61" i="5"/>
  <c r="K61" i="5" s="1"/>
  <c r="H87" i="5"/>
  <c r="H47" i="5"/>
  <c r="E29" i="5"/>
  <c r="K29" i="5" s="1"/>
  <c r="H88" i="3"/>
  <c r="O88" i="3" s="1"/>
  <c r="K58" i="3"/>
  <c r="K54" i="3"/>
  <c r="K50" i="3"/>
  <c r="K69" i="3"/>
  <c r="D23" i="1"/>
  <c r="E102" i="1"/>
  <c r="E35" i="3"/>
  <c r="K35" i="3" s="1"/>
  <c r="K80" i="1"/>
  <c r="K53" i="1"/>
  <c r="K96" i="1"/>
  <c r="K88" i="1"/>
  <c r="O67" i="1"/>
  <c r="H80" i="7"/>
  <c r="E80" i="7"/>
  <c r="D80" i="7"/>
  <c r="E53" i="7"/>
  <c r="D53" i="7"/>
  <c r="K53" i="7" s="1"/>
  <c r="C24" i="5"/>
  <c r="G24" i="5"/>
  <c r="E84" i="7"/>
  <c r="D84" i="7"/>
  <c r="K84" i="7" s="1"/>
  <c r="E32" i="7"/>
  <c r="H32" i="7"/>
  <c r="D32" i="7"/>
  <c r="H94" i="5"/>
  <c r="E98" i="7"/>
  <c r="D98" i="7"/>
  <c r="J42" i="5"/>
  <c r="L42" i="5" s="1"/>
  <c r="M42" i="5" s="1"/>
  <c r="P42" i="5" s="1"/>
  <c r="O42" i="5"/>
  <c r="H90" i="7"/>
  <c r="K44" i="7"/>
  <c r="D33" i="7"/>
  <c r="E33" i="7"/>
  <c r="E66" i="5"/>
  <c r="H66" i="5"/>
  <c r="D66" i="5"/>
  <c r="E55" i="5"/>
  <c r="D55" i="5"/>
  <c r="D45" i="3"/>
  <c r="K45" i="3" s="1"/>
  <c r="H45" i="3"/>
  <c r="R45" i="3"/>
  <c r="E73" i="1"/>
  <c r="D73" i="1"/>
  <c r="H30" i="5"/>
  <c r="E30" i="5"/>
  <c r="K30" i="5" s="1"/>
  <c r="O61" i="5"/>
  <c r="J61" i="5"/>
  <c r="R95" i="1"/>
  <c r="D95" i="1"/>
  <c r="E95" i="1"/>
  <c r="R89" i="1"/>
  <c r="D89" i="1"/>
  <c r="E89" i="1"/>
  <c r="E34" i="1"/>
  <c r="K34" i="1" s="1"/>
  <c r="R34" i="1"/>
  <c r="K51" i="7"/>
  <c r="K42" i="7"/>
  <c r="H29" i="5"/>
  <c r="H91" i="5"/>
  <c r="K74" i="5"/>
  <c r="D88" i="3"/>
  <c r="K88" i="3" s="1"/>
  <c r="D28" i="3"/>
  <c r="E28" i="3"/>
  <c r="K73" i="3"/>
  <c r="K40" i="3"/>
  <c r="H89" i="1"/>
  <c r="K76" i="1"/>
  <c r="K75" i="3"/>
  <c r="H102" i="1"/>
  <c r="O102" i="1" s="1"/>
  <c r="K94" i="1"/>
  <c r="K28" i="1"/>
  <c r="L28" i="1" s="1"/>
  <c r="M28" i="1" s="1"/>
  <c r="P28" i="1" s="1"/>
  <c r="R35" i="3"/>
  <c r="D32" i="1"/>
  <c r="R23" i="1"/>
  <c r="H23" i="1"/>
  <c r="J23" i="1" s="1"/>
  <c r="E86" i="7"/>
  <c r="D86" i="7"/>
  <c r="E51" i="5"/>
  <c r="D51" i="5"/>
  <c r="K51" i="5" s="1"/>
  <c r="H51" i="5"/>
  <c r="E72" i="7"/>
  <c r="D72" i="7"/>
  <c r="E36" i="1"/>
  <c r="K36" i="1" s="1"/>
  <c r="L36" i="1" s="1"/>
  <c r="M36" i="1" s="1"/>
  <c r="P36" i="1" s="1"/>
  <c r="R36" i="1"/>
  <c r="K46" i="5"/>
  <c r="R66" i="1"/>
  <c r="E66" i="1"/>
  <c r="D66" i="1"/>
  <c r="E40" i="1"/>
  <c r="R40" i="1"/>
  <c r="D40" i="1"/>
  <c r="K40" i="1" s="1"/>
  <c r="L40" i="1" s="1"/>
  <c r="M40" i="1" s="1"/>
  <c r="P40" i="1" s="1"/>
  <c r="D26" i="1"/>
  <c r="K26" i="1" s="1"/>
  <c r="H26" i="1"/>
  <c r="K62" i="7"/>
  <c r="E34" i="5"/>
  <c r="D34" i="5"/>
  <c r="E23" i="3"/>
  <c r="K23" i="3" s="1"/>
  <c r="H23" i="3"/>
  <c r="E32" i="1"/>
  <c r="R32" i="1"/>
  <c r="K46" i="7"/>
  <c r="K43" i="5"/>
  <c r="H28" i="3"/>
  <c r="O28" i="3" s="1"/>
  <c r="H95" i="1"/>
  <c r="O95" i="1" s="1"/>
  <c r="H55" i="5"/>
  <c r="E85" i="7"/>
  <c r="D85" i="7"/>
  <c r="K85" i="7" s="1"/>
  <c r="H58" i="5"/>
  <c r="E58" i="5"/>
  <c r="D58" i="5"/>
  <c r="H34" i="5"/>
  <c r="L101" i="5"/>
  <c r="M101" i="5" s="1"/>
  <c r="P101" i="5" s="1"/>
  <c r="R93" i="1"/>
  <c r="D93" i="1"/>
  <c r="E93" i="1"/>
  <c r="E44" i="1"/>
  <c r="D44" i="1"/>
  <c r="R44" i="1"/>
  <c r="H34" i="1"/>
  <c r="E90" i="7"/>
  <c r="D90" i="7"/>
  <c r="E50" i="5"/>
  <c r="D50" i="5"/>
  <c r="J46" i="5"/>
  <c r="L46" i="5" s="1"/>
  <c r="M46" i="5" s="1"/>
  <c r="P46" i="5" s="1"/>
  <c r="O46" i="5"/>
  <c r="R91" i="1"/>
  <c r="E91" i="1"/>
  <c r="D91" i="1"/>
  <c r="E71" i="1"/>
  <c r="D71" i="1"/>
  <c r="R25" i="1"/>
  <c r="E25" i="1"/>
  <c r="D25" i="1"/>
  <c r="O41" i="5"/>
  <c r="J41" i="5"/>
  <c r="O92" i="3"/>
  <c r="J92" i="3"/>
  <c r="O84" i="3"/>
  <c r="J84" i="3"/>
  <c r="O100" i="7"/>
  <c r="J100" i="7"/>
  <c r="O47" i="7"/>
  <c r="J47" i="7"/>
  <c r="O97" i="7"/>
  <c r="J97" i="7"/>
  <c r="O92" i="7"/>
  <c r="J92" i="7"/>
  <c r="O43" i="7"/>
  <c r="J43" i="7"/>
  <c r="O56" i="7"/>
  <c r="J56" i="7"/>
  <c r="O89" i="7"/>
  <c r="J89" i="7"/>
  <c r="O70" i="7"/>
  <c r="J70" i="7"/>
  <c r="O65" i="7"/>
  <c r="J65" i="7"/>
  <c r="O52" i="7"/>
  <c r="J52" i="7"/>
  <c r="O57" i="5"/>
  <c r="J57" i="5"/>
  <c r="O67" i="3"/>
  <c r="J67" i="3"/>
  <c r="O76" i="1"/>
  <c r="J76" i="1"/>
  <c r="J22" i="3"/>
  <c r="O22" i="3"/>
  <c r="O72" i="1"/>
  <c r="J72" i="1"/>
  <c r="O84" i="7"/>
  <c r="J84" i="7"/>
  <c r="J49" i="7"/>
  <c r="O49" i="7"/>
  <c r="D61" i="7"/>
  <c r="H61" i="7"/>
  <c r="E61" i="7"/>
  <c r="O51" i="7"/>
  <c r="J51" i="7"/>
  <c r="L75" i="7"/>
  <c r="M75" i="7" s="1"/>
  <c r="P75" i="7" s="1"/>
  <c r="O33" i="7"/>
  <c r="J33" i="7"/>
  <c r="L58" i="7"/>
  <c r="M58" i="7" s="1"/>
  <c r="P58" i="7" s="1"/>
  <c r="O65" i="5"/>
  <c r="J65" i="5"/>
  <c r="O46" i="7"/>
  <c r="J46" i="7"/>
  <c r="Q108" i="5"/>
  <c r="M108" i="5"/>
  <c r="P108" i="5" s="1"/>
  <c r="L86" i="5"/>
  <c r="M86" i="5" s="1"/>
  <c r="P86" i="5" s="1"/>
  <c r="O76" i="5"/>
  <c r="J76" i="5"/>
  <c r="H2" i="5"/>
  <c r="J2" i="5" s="1"/>
  <c r="D2" i="5"/>
  <c r="E2" i="5"/>
  <c r="Q114" i="5"/>
  <c r="M114" i="5"/>
  <c r="P114" i="5" s="1"/>
  <c r="O28" i="5"/>
  <c r="J28" i="5"/>
  <c r="J96" i="5"/>
  <c r="O96" i="5"/>
  <c r="D72" i="5"/>
  <c r="H72" i="5"/>
  <c r="E72" i="5"/>
  <c r="O63" i="5"/>
  <c r="J63" i="5"/>
  <c r="G19" i="5"/>
  <c r="C19" i="5"/>
  <c r="G15" i="5"/>
  <c r="C15" i="5"/>
  <c r="G11" i="5"/>
  <c r="C11" i="5"/>
  <c r="G7" i="5"/>
  <c r="C7" i="5"/>
  <c r="G3" i="5"/>
  <c r="C3" i="5"/>
  <c r="L98" i="5"/>
  <c r="M98" i="5" s="1"/>
  <c r="P98" i="5" s="1"/>
  <c r="D27" i="5"/>
  <c r="E27" i="5"/>
  <c r="H27" i="5"/>
  <c r="O74" i="3"/>
  <c r="J74" i="3"/>
  <c r="D35" i="7"/>
  <c r="E35" i="7"/>
  <c r="H35" i="7"/>
  <c r="Q118" i="5"/>
  <c r="M118" i="5"/>
  <c r="P118" i="5" s="1"/>
  <c r="O52" i="5"/>
  <c r="J52" i="5"/>
  <c r="Q115" i="5"/>
  <c r="M115" i="5"/>
  <c r="P115" i="5" s="1"/>
  <c r="O20" i="5"/>
  <c r="J20" i="5"/>
  <c r="M115" i="3"/>
  <c r="P115" i="3" s="1"/>
  <c r="L115" i="3"/>
  <c r="L113" i="3"/>
  <c r="M113" i="3" s="1"/>
  <c r="P113" i="3" s="1"/>
  <c r="E87" i="3"/>
  <c r="R87" i="3"/>
  <c r="H87" i="3"/>
  <c r="D87" i="3"/>
  <c r="E79" i="3"/>
  <c r="R79" i="3"/>
  <c r="H79" i="3"/>
  <c r="D79" i="3"/>
  <c r="E64" i="3"/>
  <c r="R64" i="3"/>
  <c r="H64" i="3"/>
  <c r="D64" i="3"/>
  <c r="J18" i="3"/>
  <c r="O18" i="3"/>
  <c r="H33" i="5"/>
  <c r="E33" i="5"/>
  <c r="D33" i="5"/>
  <c r="L121" i="3"/>
  <c r="M121" i="3"/>
  <c r="P121" i="3" s="1"/>
  <c r="O99" i="3"/>
  <c r="J99" i="3"/>
  <c r="J60" i="3"/>
  <c r="O60" i="3"/>
  <c r="J56" i="3"/>
  <c r="O56" i="3"/>
  <c r="J52" i="3"/>
  <c r="O52" i="3"/>
  <c r="O61" i="3"/>
  <c r="J61" i="3"/>
  <c r="O104" i="3"/>
  <c r="J104" i="3"/>
  <c r="O97" i="3"/>
  <c r="J97" i="3"/>
  <c r="O77" i="3"/>
  <c r="J77" i="3"/>
  <c r="O39" i="3"/>
  <c r="J39" i="3"/>
  <c r="E30" i="3"/>
  <c r="H30" i="3"/>
  <c r="R30" i="3"/>
  <c r="D30" i="3"/>
  <c r="O68" i="1"/>
  <c r="J68" i="1"/>
  <c r="O24" i="3"/>
  <c r="J24" i="3"/>
  <c r="J75" i="1"/>
  <c r="O75" i="1"/>
  <c r="J71" i="1"/>
  <c r="O71" i="1"/>
  <c r="O71" i="3"/>
  <c r="J71" i="3"/>
  <c r="O43" i="3"/>
  <c r="J43" i="3"/>
  <c r="L120" i="1"/>
  <c r="M120" i="1"/>
  <c r="P120" i="1" s="1"/>
  <c r="O97" i="1"/>
  <c r="J97" i="1"/>
  <c r="O89" i="1"/>
  <c r="J89" i="1"/>
  <c r="D81" i="1"/>
  <c r="R81" i="1"/>
  <c r="H81" i="1"/>
  <c r="E81" i="1"/>
  <c r="O62" i="1"/>
  <c r="J62" i="1"/>
  <c r="D54" i="1"/>
  <c r="R54" i="1"/>
  <c r="H54" i="1"/>
  <c r="E54" i="1"/>
  <c r="O25" i="1"/>
  <c r="J25" i="1"/>
  <c r="O96" i="1"/>
  <c r="J96" i="1"/>
  <c r="O88" i="1"/>
  <c r="J88" i="1"/>
  <c r="O41" i="1"/>
  <c r="J41" i="1"/>
  <c r="O33" i="1"/>
  <c r="J33" i="1"/>
  <c r="O75" i="3"/>
  <c r="J75" i="3"/>
  <c r="O44" i="3"/>
  <c r="J44" i="3"/>
  <c r="L38" i="3"/>
  <c r="M38" i="3" s="1"/>
  <c r="P38" i="3" s="1"/>
  <c r="L80" i="1"/>
  <c r="M80" i="1" s="1"/>
  <c r="P80" i="1" s="1"/>
  <c r="O35" i="3"/>
  <c r="J35" i="3"/>
  <c r="O74" i="1"/>
  <c r="J74" i="1"/>
  <c r="O70" i="1"/>
  <c r="J70" i="1"/>
  <c r="K21" i="1"/>
  <c r="L37" i="3"/>
  <c r="M37" i="3" s="1"/>
  <c r="P37" i="3" s="1"/>
  <c r="M105" i="1"/>
  <c r="P105" i="1" s="1"/>
  <c r="L94" i="1"/>
  <c r="M94" i="1" s="1"/>
  <c r="P94" i="1" s="1"/>
  <c r="L22" i="1"/>
  <c r="L38" i="1"/>
  <c r="M38" i="1" s="1"/>
  <c r="P38" i="1" s="1"/>
  <c r="L120" i="7"/>
  <c r="M120" i="7" s="1"/>
  <c r="P120" i="7" s="1"/>
  <c r="L104" i="7"/>
  <c r="M104" i="7" s="1"/>
  <c r="P104" i="7" s="1"/>
  <c r="O95" i="7"/>
  <c r="J95" i="7"/>
  <c r="L119" i="7"/>
  <c r="M119" i="7" s="1"/>
  <c r="P119" i="7" s="1"/>
  <c r="L115" i="7"/>
  <c r="M115" i="7" s="1"/>
  <c r="P115" i="7" s="1"/>
  <c r="L107" i="7"/>
  <c r="M107" i="7" s="1"/>
  <c r="P107" i="7" s="1"/>
  <c r="O87" i="7"/>
  <c r="J87" i="7"/>
  <c r="O85" i="7"/>
  <c r="J85" i="7"/>
  <c r="O68" i="7"/>
  <c r="J68" i="7"/>
  <c r="O77" i="7"/>
  <c r="J77" i="7"/>
  <c r="O69" i="7"/>
  <c r="J69" i="7"/>
  <c r="O64" i="7"/>
  <c r="J64" i="7"/>
  <c r="E99" i="7"/>
  <c r="D99" i="7"/>
  <c r="H99" i="7"/>
  <c r="K78" i="7"/>
  <c r="E91" i="7"/>
  <c r="D91" i="7"/>
  <c r="H91" i="7"/>
  <c r="O63" i="7"/>
  <c r="J63" i="7"/>
  <c r="J44" i="7"/>
  <c r="O44" i="7"/>
  <c r="L62" i="7"/>
  <c r="M62" i="7" s="1"/>
  <c r="P62" i="7" s="1"/>
  <c r="O55" i="7"/>
  <c r="J55" i="7"/>
  <c r="O39" i="7"/>
  <c r="J39" i="7"/>
  <c r="O82" i="7"/>
  <c r="J82" i="7"/>
  <c r="O60" i="7"/>
  <c r="J60" i="7"/>
  <c r="D41" i="7"/>
  <c r="H41" i="7"/>
  <c r="E41" i="7"/>
  <c r="O85" i="5"/>
  <c r="J85" i="5"/>
  <c r="O64" i="5"/>
  <c r="J64" i="5"/>
  <c r="M104" i="5"/>
  <c r="P104" i="5" s="1"/>
  <c r="L104" i="5"/>
  <c r="H99" i="5"/>
  <c r="O34" i="7"/>
  <c r="J34" i="7"/>
  <c r="L69" i="5"/>
  <c r="M69" i="5" s="1"/>
  <c r="P69" i="5" s="1"/>
  <c r="O45" i="5"/>
  <c r="J45" i="5"/>
  <c r="O49" i="5"/>
  <c r="J49" i="5"/>
  <c r="J37" i="5"/>
  <c r="O37" i="5"/>
  <c r="C25" i="5"/>
  <c r="G25" i="5"/>
  <c r="H80" i="5"/>
  <c r="K63" i="5"/>
  <c r="O29" i="5"/>
  <c r="J29" i="5"/>
  <c r="G18" i="5"/>
  <c r="C18" i="5"/>
  <c r="G14" i="5"/>
  <c r="C14" i="5"/>
  <c r="G10" i="5"/>
  <c r="C10" i="5"/>
  <c r="G6" i="5"/>
  <c r="C6" i="5"/>
  <c r="L48" i="7"/>
  <c r="M48" i="7" s="1"/>
  <c r="P48" i="7" s="1"/>
  <c r="O38" i="5"/>
  <c r="J38" i="5"/>
  <c r="O72" i="3"/>
  <c r="J72" i="3"/>
  <c r="H92" i="5"/>
  <c r="O74" i="5"/>
  <c r="J74" i="5"/>
  <c r="O43" i="5"/>
  <c r="J43" i="5"/>
  <c r="M119" i="3"/>
  <c r="P119" i="3" s="1"/>
  <c r="L119" i="3"/>
  <c r="L117" i="3"/>
  <c r="M117" i="3" s="1"/>
  <c r="P117" i="3" s="1"/>
  <c r="M110" i="3"/>
  <c r="P110" i="3" s="1"/>
  <c r="L110" i="3"/>
  <c r="L97" i="5"/>
  <c r="M97" i="5" s="1"/>
  <c r="P97" i="5" s="1"/>
  <c r="K52" i="5"/>
  <c r="O36" i="5"/>
  <c r="J36" i="5"/>
  <c r="E85" i="3"/>
  <c r="R85" i="3"/>
  <c r="H85" i="3"/>
  <c r="D85" i="3"/>
  <c r="E62" i="3"/>
  <c r="R62" i="3"/>
  <c r="H62" i="3"/>
  <c r="D62" i="3"/>
  <c r="J88" i="3"/>
  <c r="O80" i="3"/>
  <c r="J80" i="3"/>
  <c r="O63" i="3"/>
  <c r="J63" i="3"/>
  <c r="L82" i="5"/>
  <c r="M82" i="5" s="1"/>
  <c r="P82" i="5" s="1"/>
  <c r="M107" i="3"/>
  <c r="P107" i="3" s="1"/>
  <c r="L107" i="3"/>
  <c r="O102" i="3"/>
  <c r="J102" i="3"/>
  <c r="O94" i="3"/>
  <c r="J94" i="3"/>
  <c r="O86" i="3"/>
  <c r="J86" i="3"/>
  <c r="O57" i="3"/>
  <c r="J57" i="3"/>
  <c r="O53" i="3"/>
  <c r="J53" i="3"/>
  <c r="J49" i="3"/>
  <c r="O49" i="3"/>
  <c r="K28" i="3"/>
  <c r="O58" i="3"/>
  <c r="J58" i="3"/>
  <c r="O54" i="3"/>
  <c r="J54" i="3"/>
  <c r="O50" i="3"/>
  <c r="J50" i="3"/>
  <c r="O32" i="3"/>
  <c r="J32" i="3"/>
  <c r="K77" i="3"/>
  <c r="O27" i="3"/>
  <c r="J27" i="3"/>
  <c r="K25" i="3"/>
  <c r="L25" i="3" s="1"/>
  <c r="K20" i="3"/>
  <c r="M88" i="5"/>
  <c r="P88" i="5" s="1"/>
  <c r="L88" i="5"/>
  <c r="O96" i="3"/>
  <c r="J96" i="3"/>
  <c r="O73" i="3"/>
  <c r="J73" i="3"/>
  <c r="L34" i="3"/>
  <c r="M34" i="3" s="1"/>
  <c r="P34" i="3" s="1"/>
  <c r="O36" i="3"/>
  <c r="J36" i="3"/>
  <c r="O87" i="1"/>
  <c r="J87" i="1"/>
  <c r="D79" i="1"/>
  <c r="R79" i="1"/>
  <c r="H79" i="1"/>
  <c r="E79" i="1"/>
  <c r="D60" i="1"/>
  <c r="R60" i="1"/>
  <c r="H60" i="1"/>
  <c r="E60" i="1"/>
  <c r="D52" i="1"/>
  <c r="R52" i="1"/>
  <c r="H52" i="1"/>
  <c r="E52" i="1"/>
  <c r="O100" i="3"/>
  <c r="J100" i="3"/>
  <c r="O65" i="1"/>
  <c r="J65" i="1"/>
  <c r="K55" i="1"/>
  <c r="O43" i="1"/>
  <c r="J43" i="1"/>
  <c r="O35" i="1"/>
  <c r="J35" i="1"/>
  <c r="K65" i="1"/>
  <c r="K44" i="3"/>
  <c r="E26" i="3"/>
  <c r="H26" i="3"/>
  <c r="R26" i="3"/>
  <c r="D26" i="3"/>
  <c r="K86" i="1"/>
  <c r="L86" i="1" s="1"/>
  <c r="M86" i="1" s="1"/>
  <c r="P86" i="1" s="1"/>
  <c r="L61" i="1"/>
  <c r="M61" i="1" s="1"/>
  <c r="P61" i="1" s="1"/>
  <c r="K59" i="1"/>
  <c r="L59" i="1" s="1"/>
  <c r="M59" i="1" s="1"/>
  <c r="P59" i="1" s="1"/>
  <c r="K92" i="1"/>
  <c r="L92" i="1" s="1"/>
  <c r="M92" i="1" s="1"/>
  <c r="P92" i="1" s="1"/>
  <c r="K78" i="1"/>
  <c r="L78" i="1" s="1"/>
  <c r="K49" i="1"/>
  <c r="J20" i="1"/>
  <c r="O20" i="1"/>
  <c r="K19" i="3"/>
  <c r="K57" i="1"/>
  <c r="L55" i="1"/>
  <c r="J72" i="7"/>
  <c r="O72" i="7"/>
  <c r="M118" i="7"/>
  <c r="P118" i="7" s="1"/>
  <c r="L118" i="7"/>
  <c r="K114" i="7"/>
  <c r="L114" i="7" s="1"/>
  <c r="M114" i="7" s="1"/>
  <c r="P114" i="7" s="1"/>
  <c r="K100" i="7"/>
  <c r="O81" i="7"/>
  <c r="J81" i="7"/>
  <c r="J57" i="7"/>
  <c r="O57" i="7"/>
  <c r="L103" i="7"/>
  <c r="M103" i="7" s="1"/>
  <c r="P103" i="7" s="1"/>
  <c r="L78" i="7"/>
  <c r="M78" i="7" s="1"/>
  <c r="P78" i="7" s="1"/>
  <c r="J59" i="7"/>
  <c r="O59" i="7"/>
  <c r="K55" i="7"/>
  <c r="K39" i="7"/>
  <c r="O40" i="7"/>
  <c r="J40" i="7"/>
  <c r="O79" i="5"/>
  <c r="J79" i="5"/>
  <c r="D83" i="7"/>
  <c r="H83" i="7"/>
  <c r="E83" i="7"/>
  <c r="Q109" i="5"/>
  <c r="M109" i="5"/>
  <c r="P109" i="5" s="1"/>
  <c r="O83" i="5"/>
  <c r="J83" i="5"/>
  <c r="O39" i="5"/>
  <c r="J39" i="5"/>
  <c r="J87" i="5"/>
  <c r="O87" i="5"/>
  <c r="O48" i="5"/>
  <c r="J48" i="5"/>
  <c r="J35" i="5"/>
  <c r="O35" i="5"/>
  <c r="C21" i="5"/>
  <c r="G21" i="5"/>
  <c r="D37" i="7"/>
  <c r="E37" i="7"/>
  <c r="H37" i="7"/>
  <c r="Q122" i="5"/>
  <c r="M122" i="5"/>
  <c r="P122" i="5" s="1"/>
  <c r="E71" i="5"/>
  <c r="D71" i="5"/>
  <c r="H71" i="5"/>
  <c r="G17" i="5"/>
  <c r="C17" i="5"/>
  <c r="G13" i="5"/>
  <c r="C13" i="5"/>
  <c r="G9" i="5"/>
  <c r="C9" i="5"/>
  <c r="G5" i="5"/>
  <c r="C5" i="5"/>
  <c r="M105" i="5"/>
  <c r="P105" i="5" s="1"/>
  <c r="O91" i="5"/>
  <c r="J91" i="5"/>
  <c r="O70" i="3"/>
  <c r="J70" i="3"/>
  <c r="D56" i="5"/>
  <c r="E56" i="5"/>
  <c r="H56" i="5"/>
  <c r="Q119" i="5"/>
  <c r="M119" i="5"/>
  <c r="P119" i="5" s="1"/>
  <c r="O59" i="5"/>
  <c r="J59" i="5"/>
  <c r="L114" i="3"/>
  <c r="M114" i="3" s="1"/>
  <c r="P114" i="3" s="1"/>
  <c r="E91" i="3"/>
  <c r="R91" i="3"/>
  <c r="H91" i="3"/>
  <c r="D91" i="3"/>
  <c r="E83" i="3"/>
  <c r="R83" i="3"/>
  <c r="H83" i="3"/>
  <c r="D83" i="3"/>
  <c r="E31" i="5"/>
  <c r="D31" i="5"/>
  <c r="H31" i="5"/>
  <c r="O95" i="3"/>
  <c r="J95" i="3"/>
  <c r="L109" i="1"/>
  <c r="M109" i="1" s="1"/>
  <c r="P109" i="1" s="1"/>
  <c r="E26" i="5"/>
  <c r="H26" i="5"/>
  <c r="D26" i="5"/>
  <c r="O101" i="3"/>
  <c r="J101" i="3"/>
  <c r="O93" i="3"/>
  <c r="J93" i="3"/>
  <c r="K29" i="3"/>
  <c r="R59" i="3"/>
  <c r="H59" i="3"/>
  <c r="E59" i="3"/>
  <c r="D59" i="3"/>
  <c r="L42" i="3"/>
  <c r="M42" i="3" s="1"/>
  <c r="P42" i="3" s="1"/>
  <c r="L114" i="1"/>
  <c r="M114" i="1"/>
  <c r="P114" i="1" s="1"/>
  <c r="R51" i="3"/>
  <c r="H51" i="3"/>
  <c r="E51" i="3"/>
  <c r="D51" i="3"/>
  <c r="O110" i="1"/>
  <c r="J110" i="1"/>
  <c r="J77" i="1"/>
  <c r="O77" i="1"/>
  <c r="J73" i="1"/>
  <c r="O73" i="1"/>
  <c r="J69" i="1"/>
  <c r="O69" i="1"/>
  <c r="K36" i="3"/>
  <c r="O93" i="1"/>
  <c r="J93" i="1"/>
  <c r="O85" i="1"/>
  <c r="J85" i="1"/>
  <c r="O66" i="1"/>
  <c r="J66" i="1"/>
  <c r="D58" i="1"/>
  <c r="R58" i="1"/>
  <c r="H58" i="1"/>
  <c r="E58" i="1"/>
  <c r="D50" i="1"/>
  <c r="R50" i="1"/>
  <c r="H50" i="1"/>
  <c r="E50" i="1"/>
  <c r="L116" i="1"/>
  <c r="M116" i="1" s="1"/>
  <c r="P116" i="1" s="1"/>
  <c r="O57" i="1"/>
  <c r="J57" i="1"/>
  <c r="O45" i="1"/>
  <c r="J45" i="1"/>
  <c r="O37" i="1"/>
  <c r="J37" i="1"/>
  <c r="O29" i="1"/>
  <c r="J29" i="1"/>
  <c r="D90" i="3"/>
  <c r="R90" i="3"/>
  <c r="H90" i="3"/>
  <c r="E90" i="3"/>
  <c r="L41" i="3"/>
  <c r="M41" i="3" s="1"/>
  <c r="P41" i="3" s="1"/>
  <c r="L21" i="3"/>
  <c r="M21" i="3" s="1"/>
  <c r="P21" i="3" s="1"/>
  <c r="L104" i="1"/>
  <c r="M104" i="1" s="1"/>
  <c r="P104" i="1" s="1"/>
  <c r="L53" i="1"/>
  <c r="M53" i="1" s="1"/>
  <c r="P53" i="1" s="1"/>
  <c r="K51" i="1"/>
  <c r="L51" i="1" s="1"/>
  <c r="O21" i="1"/>
  <c r="J21" i="1"/>
  <c r="K100" i="1"/>
  <c r="K74" i="1"/>
  <c r="K70" i="1"/>
  <c r="O24" i="1"/>
  <c r="J24" i="1"/>
  <c r="L106" i="3"/>
  <c r="M106" i="3" s="1"/>
  <c r="P106" i="3" s="1"/>
  <c r="O19" i="3"/>
  <c r="J19" i="3"/>
  <c r="L46" i="1"/>
  <c r="M46" i="1" s="1"/>
  <c r="P46" i="1" s="1"/>
  <c r="L30" i="1"/>
  <c r="M30" i="1" s="1"/>
  <c r="P30" i="1" s="1"/>
  <c r="M116" i="7"/>
  <c r="P116" i="7" s="1"/>
  <c r="L116" i="7"/>
  <c r="J93" i="7"/>
  <c r="O93" i="7"/>
  <c r="M122" i="7"/>
  <c r="P122" i="7" s="1"/>
  <c r="L122" i="7"/>
  <c r="O96" i="7"/>
  <c r="J96" i="7"/>
  <c r="J86" i="7"/>
  <c r="O86" i="7"/>
  <c r="J67" i="7"/>
  <c r="O67" i="7"/>
  <c r="K74" i="7"/>
  <c r="L121" i="7"/>
  <c r="M121" i="7" s="1"/>
  <c r="P121" i="7" s="1"/>
  <c r="L117" i="7"/>
  <c r="M117" i="7" s="1"/>
  <c r="P117" i="7" s="1"/>
  <c r="H102" i="7"/>
  <c r="K110" i="7"/>
  <c r="L110" i="7" s="1"/>
  <c r="K96" i="7"/>
  <c r="O88" i="7"/>
  <c r="J88" i="7"/>
  <c r="K95" i="7"/>
  <c r="K109" i="7"/>
  <c r="L109" i="7" s="1"/>
  <c r="M109" i="7" s="1"/>
  <c r="P109" i="7" s="1"/>
  <c r="K87" i="7"/>
  <c r="O76" i="7"/>
  <c r="J76" i="7"/>
  <c r="M101" i="7"/>
  <c r="P101" i="7" s="1"/>
  <c r="O79" i="7"/>
  <c r="J79" i="7"/>
  <c r="O71" i="7"/>
  <c r="J71" i="7"/>
  <c r="O66" i="7"/>
  <c r="J66" i="7"/>
  <c r="L106" i="7"/>
  <c r="M106" i="7" s="1"/>
  <c r="P106" i="7" s="1"/>
  <c r="K111" i="7"/>
  <c r="K97" i="7"/>
  <c r="K77" i="7"/>
  <c r="K70" i="7"/>
  <c r="K89" i="7"/>
  <c r="K73" i="7"/>
  <c r="J53" i="7"/>
  <c r="O53" i="7"/>
  <c r="K59" i="7"/>
  <c r="K54" i="7"/>
  <c r="K40" i="7"/>
  <c r="K60" i="7"/>
  <c r="H95" i="5"/>
  <c r="J60" i="5"/>
  <c r="O60" i="5"/>
  <c r="O42" i="7"/>
  <c r="J42" i="7"/>
  <c r="L36" i="7"/>
  <c r="M36" i="7" s="1"/>
  <c r="P36" i="7" s="1"/>
  <c r="L100" i="5"/>
  <c r="M100" i="5" s="1"/>
  <c r="P100" i="5" s="1"/>
  <c r="O89" i="5"/>
  <c r="J89" i="5"/>
  <c r="D68" i="5"/>
  <c r="H68" i="5"/>
  <c r="E68" i="5"/>
  <c r="G22" i="5"/>
  <c r="C22" i="5"/>
  <c r="O30" i="7"/>
  <c r="J30" i="7"/>
  <c r="M90" i="5"/>
  <c r="P90" i="5" s="1"/>
  <c r="J62" i="5"/>
  <c r="O62" i="5"/>
  <c r="O50" i="5"/>
  <c r="J50" i="5"/>
  <c r="J47" i="5"/>
  <c r="O47" i="5"/>
  <c r="J31" i="7"/>
  <c r="O31" i="7"/>
  <c r="O93" i="5"/>
  <c r="J93" i="5"/>
  <c r="M78" i="5"/>
  <c r="P78" i="5" s="1"/>
  <c r="K48" i="5"/>
  <c r="D32" i="5"/>
  <c r="H32" i="5"/>
  <c r="E32" i="5"/>
  <c r="G23" i="5"/>
  <c r="C23" i="5"/>
  <c r="G16" i="5"/>
  <c r="C16" i="5"/>
  <c r="G12" i="5"/>
  <c r="C12" i="5"/>
  <c r="G8" i="5"/>
  <c r="C8" i="5"/>
  <c r="G4" i="5"/>
  <c r="C4" i="5"/>
  <c r="O76" i="3"/>
  <c r="J76" i="3"/>
  <c r="O68" i="3"/>
  <c r="J68" i="3"/>
  <c r="L81" i="5"/>
  <c r="M81" i="5" s="1"/>
  <c r="P81" i="5" s="1"/>
  <c r="K44" i="5"/>
  <c r="L118" i="3"/>
  <c r="M118" i="3" s="1"/>
  <c r="P118" i="3" s="1"/>
  <c r="L111" i="3"/>
  <c r="M111" i="3" s="1"/>
  <c r="P111" i="3" s="1"/>
  <c r="O78" i="3"/>
  <c r="J78" i="3"/>
  <c r="E75" i="5"/>
  <c r="D75" i="5"/>
  <c r="H75" i="5"/>
  <c r="H53" i="5"/>
  <c r="D53" i="5"/>
  <c r="E53" i="5"/>
  <c r="D40" i="5"/>
  <c r="E40" i="5"/>
  <c r="H40" i="5"/>
  <c r="K36" i="5"/>
  <c r="E89" i="3"/>
  <c r="R89" i="3"/>
  <c r="H89" i="3"/>
  <c r="D89" i="3"/>
  <c r="E81" i="3"/>
  <c r="R81" i="3"/>
  <c r="H81" i="3"/>
  <c r="D81" i="3"/>
  <c r="E66" i="3"/>
  <c r="R66" i="3"/>
  <c r="H66" i="3"/>
  <c r="D66" i="3"/>
  <c r="J48" i="3"/>
  <c r="O48" i="3"/>
  <c r="K80" i="3"/>
  <c r="K63" i="3"/>
  <c r="M102" i="5"/>
  <c r="P102" i="5" s="1"/>
  <c r="L122" i="3"/>
  <c r="M122" i="3" s="1"/>
  <c r="P122" i="3" s="1"/>
  <c r="O108" i="3"/>
  <c r="J108" i="3"/>
  <c r="L105" i="3"/>
  <c r="M105" i="3" s="1"/>
  <c r="P105" i="3" s="1"/>
  <c r="O98" i="3"/>
  <c r="J98" i="3"/>
  <c r="K86" i="3"/>
  <c r="K32" i="3"/>
  <c r="K92" i="3"/>
  <c r="K84" i="3"/>
  <c r="K67" i="3"/>
  <c r="O69" i="3"/>
  <c r="J69" i="3"/>
  <c r="D65" i="3"/>
  <c r="K65" i="3" s="1"/>
  <c r="R65" i="3"/>
  <c r="H65" i="3"/>
  <c r="E65" i="3"/>
  <c r="O20" i="3"/>
  <c r="J20" i="3"/>
  <c r="O40" i="3"/>
  <c r="J40" i="3"/>
  <c r="L29" i="3"/>
  <c r="M29" i="3" s="1"/>
  <c r="P29" i="3" s="1"/>
  <c r="L118" i="1"/>
  <c r="M118" i="1" s="1"/>
  <c r="P118" i="1" s="1"/>
  <c r="D82" i="3"/>
  <c r="R82" i="3"/>
  <c r="H82" i="3"/>
  <c r="E82" i="3"/>
  <c r="R55" i="3"/>
  <c r="H55" i="3"/>
  <c r="E55" i="3"/>
  <c r="D55" i="3"/>
  <c r="O31" i="3"/>
  <c r="J31" i="3"/>
  <c r="L112" i="1"/>
  <c r="M112" i="1" s="1"/>
  <c r="P112" i="1" s="1"/>
  <c r="O99" i="1"/>
  <c r="J99" i="1"/>
  <c r="O91" i="1"/>
  <c r="J91" i="1"/>
  <c r="O83" i="1"/>
  <c r="J83" i="1"/>
  <c r="O64" i="1"/>
  <c r="J64" i="1"/>
  <c r="D56" i="1"/>
  <c r="R56" i="1"/>
  <c r="H56" i="1"/>
  <c r="E56" i="1"/>
  <c r="J48" i="1"/>
  <c r="O48" i="1"/>
  <c r="K90" i="1"/>
  <c r="L90" i="1" s="1"/>
  <c r="K82" i="1"/>
  <c r="O47" i="1"/>
  <c r="J47" i="1"/>
  <c r="O39" i="1"/>
  <c r="J39" i="1"/>
  <c r="O31" i="1"/>
  <c r="J31" i="1"/>
  <c r="K23" i="1"/>
  <c r="K102" i="1"/>
  <c r="O19" i="1"/>
  <c r="J19" i="1"/>
  <c r="D101" i="1"/>
  <c r="R101" i="1"/>
  <c r="E101" i="1"/>
  <c r="H101" i="1"/>
  <c r="D27" i="1"/>
  <c r="E27" i="1"/>
  <c r="H27" i="1"/>
  <c r="R27" i="1"/>
  <c r="L67" i="1"/>
  <c r="M67" i="1" s="1"/>
  <c r="P67" i="1" s="1"/>
  <c r="L49" i="1"/>
  <c r="M49" i="1" s="1"/>
  <c r="P49" i="1" s="1"/>
  <c r="J82" i="1" l="1"/>
  <c r="O82" i="1"/>
  <c r="J95" i="1"/>
  <c r="L95" i="1" s="1"/>
  <c r="M95" i="1" s="1"/>
  <c r="P95" i="1" s="1"/>
  <c r="J44" i="5"/>
  <c r="J74" i="7"/>
  <c r="J47" i="3"/>
  <c r="K66" i="1"/>
  <c r="J42" i="1"/>
  <c r="L42" i="1" s="1"/>
  <c r="M42" i="1" s="1"/>
  <c r="P42" i="1" s="1"/>
  <c r="O67" i="5"/>
  <c r="J67" i="5"/>
  <c r="L54" i="7"/>
  <c r="M54" i="7" s="1"/>
  <c r="P54" i="7" s="1"/>
  <c r="J102" i="1"/>
  <c r="K80" i="7"/>
  <c r="K39" i="5"/>
  <c r="J73" i="7"/>
  <c r="L73" i="7" s="1"/>
  <c r="M73" i="7" s="1"/>
  <c r="P73" i="7" s="1"/>
  <c r="O73" i="7"/>
  <c r="K56" i="1"/>
  <c r="K83" i="3"/>
  <c r="K91" i="3"/>
  <c r="K62" i="3"/>
  <c r="K85" i="3"/>
  <c r="K61" i="7"/>
  <c r="K71" i="1"/>
  <c r="K93" i="1"/>
  <c r="K46" i="3"/>
  <c r="K67" i="7"/>
  <c r="K83" i="7"/>
  <c r="J77" i="5"/>
  <c r="L77" i="5" s="1"/>
  <c r="M77" i="5" s="1"/>
  <c r="P77" i="5" s="1"/>
  <c r="O77" i="5"/>
  <c r="O46" i="3"/>
  <c r="J46" i="3"/>
  <c r="J73" i="5"/>
  <c r="L73" i="5" s="1"/>
  <c r="M73" i="5" s="1"/>
  <c r="P73" i="5" s="1"/>
  <c r="O73" i="5"/>
  <c r="J38" i="7"/>
  <c r="O38" i="7"/>
  <c r="K91" i="1"/>
  <c r="K95" i="1"/>
  <c r="O33" i="3"/>
  <c r="J33" i="3"/>
  <c r="L33" i="3" s="1"/>
  <c r="M33" i="3" s="1"/>
  <c r="P33" i="3" s="1"/>
  <c r="O70" i="5"/>
  <c r="J70" i="5"/>
  <c r="L70" i="5" s="1"/>
  <c r="M70" i="5" s="1"/>
  <c r="P70" i="5" s="1"/>
  <c r="K66" i="5"/>
  <c r="K66" i="7"/>
  <c r="L61" i="5"/>
  <c r="M61" i="5" s="1"/>
  <c r="P61" i="5" s="1"/>
  <c r="O23" i="1"/>
  <c r="K32" i="5"/>
  <c r="K68" i="5"/>
  <c r="K31" i="5"/>
  <c r="J28" i="3"/>
  <c r="J94" i="7"/>
  <c r="O55" i="5"/>
  <c r="J55" i="5"/>
  <c r="O26" i="1"/>
  <c r="J26" i="1"/>
  <c r="K86" i="7"/>
  <c r="K32" i="1"/>
  <c r="K55" i="5"/>
  <c r="K98" i="7"/>
  <c r="L98" i="7" s="1"/>
  <c r="M98" i="7" s="1"/>
  <c r="P98" i="7" s="1"/>
  <c r="K112" i="7"/>
  <c r="L112" i="7" s="1"/>
  <c r="M112" i="7" s="1"/>
  <c r="P112" i="7" s="1"/>
  <c r="J32" i="7"/>
  <c r="O32" i="7"/>
  <c r="O34" i="5"/>
  <c r="J34" i="5"/>
  <c r="K82" i="3"/>
  <c r="K50" i="1"/>
  <c r="K58" i="1"/>
  <c r="M55" i="1"/>
  <c r="P55" i="1" s="1"/>
  <c r="K52" i="1"/>
  <c r="K60" i="1"/>
  <c r="K79" i="1"/>
  <c r="K33" i="5"/>
  <c r="K27" i="5"/>
  <c r="K50" i="5"/>
  <c r="L50" i="5" s="1"/>
  <c r="M50" i="5" s="1"/>
  <c r="P50" i="5" s="1"/>
  <c r="J34" i="1"/>
  <c r="L34" i="1" s="1"/>
  <c r="M34" i="1" s="1"/>
  <c r="P34" i="1" s="1"/>
  <c r="O34" i="1"/>
  <c r="J58" i="5"/>
  <c r="O58" i="5"/>
  <c r="K34" i="5"/>
  <c r="J51" i="5"/>
  <c r="L51" i="5" s="1"/>
  <c r="M51" i="5" s="1"/>
  <c r="P51" i="5" s="1"/>
  <c r="O51" i="5"/>
  <c r="K89" i="1"/>
  <c r="L89" i="1" s="1"/>
  <c r="M89" i="1" s="1"/>
  <c r="P89" i="1" s="1"/>
  <c r="O90" i="7"/>
  <c r="J90" i="7"/>
  <c r="H24" i="5"/>
  <c r="D24" i="5"/>
  <c r="E24" i="5"/>
  <c r="K47" i="5"/>
  <c r="J30" i="5"/>
  <c r="O30" i="5"/>
  <c r="O45" i="3"/>
  <c r="J45" i="3"/>
  <c r="L45" i="3" s="1"/>
  <c r="M45" i="3" s="1"/>
  <c r="P45" i="3" s="1"/>
  <c r="J94" i="5"/>
  <c r="O94" i="5"/>
  <c r="O80" i="7"/>
  <c r="J80" i="7"/>
  <c r="K66" i="3"/>
  <c r="K81" i="3"/>
  <c r="K89" i="3"/>
  <c r="K75" i="5"/>
  <c r="K90" i="3"/>
  <c r="K51" i="3"/>
  <c r="K59" i="3"/>
  <c r="K26" i="3"/>
  <c r="K41" i="7"/>
  <c r="K30" i="3"/>
  <c r="K72" i="5"/>
  <c r="K25" i="1"/>
  <c r="K90" i="7"/>
  <c r="K44" i="1"/>
  <c r="K58" i="5"/>
  <c r="J23" i="3"/>
  <c r="O23" i="3"/>
  <c r="K72" i="7"/>
  <c r="L72" i="7" s="1"/>
  <c r="M72" i="7" s="1"/>
  <c r="P72" i="7" s="1"/>
  <c r="K73" i="1"/>
  <c r="J66" i="5"/>
  <c r="O66" i="5"/>
  <c r="K33" i="7"/>
  <c r="K32" i="7"/>
  <c r="K108" i="7"/>
  <c r="L108" i="7" s="1"/>
  <c r="M108" i="7" s="1"/>
  <c r="P108" i="7" s="1"/>
  <c r="K94" i="7"/>
  <c r="L48" i="1"/>
  <c r="M48" i="1" s="1"/>
  <c r="P48" i="1" s="1"/>
  <c r="O53" i="5"/>
  <c r="J53" i="5"/>
  <c r="O68" i="5"/>
  <c r="J68" i="5"/>
  <c r="L24" i="1"/>
  <c r="M24" i="1" s="1"/>
  <c r="P24" i="1" s="1"/>
  <c r="E5" i="5"/>
  <c r="D5" i="5"/>
  <c r="H5" i="5"/>
  <c r="O71" i="5"/>
  <c r="J71" i="5"/>
  <c r="L48" i="5"/>
  <c r="M48" i="5" s="1"/>
  <c r="P48" i="5" s="1"/>
  <c r="L39" i="5"/>
  <c r="M39" i="5" s="1"/>
  <c r="P39" i="5" s="1"/>
  <c r="L57" i="7"/>
  <c r="M57" i="7" s="1"/>
  <c r="P57" i="7" s="1"/>
  <c r="M110" i="7"/>
  <c r="P110" i="7" s="1"/>
  <c r="L43" i="1"/>
  <c r="M43" i="1" s="1"/>
  <c r="P43" i="1" s="1"/>
  <c r="L50" i="3"/>
  <c r="M50" i="3" s="1"/>
  <c r="P50" i="3" s="1"/>
  <c r="L58" i="3"/>
  <c r="M58" i="3" s="1"/>
  <c r="P58" i="3" s="1"/>
  <c r="L49" i="3"/>
  <c r="M49" i="3" s="1"/>
  <c r="P49" i="3" s="1"/>
  <c r="L36" i="5"/>
  <c r="M36" i="5" s="1"/>
  <c r="P36" i="5" s="1"/>
  <c r="L38" i="5"/>
  <c r="M38" i="5" s="1"/>
  <c r="P38" i="5" s="1"/>
  <c r="E6" i="5"/>
  <c r="D6" i="5"/>
  <c r="H6" i="5"/>
  <c r="E14" i="5"/>
  <c r="D14" i="5"/>
  <c r="H14" i="5"/>
  <c r="L29" i="5"/>
  <c r="M29" i="5" s="1"/>
  <c r="P29" i="5" s="1"/>
  <c r="L49" i="5"/>
  <c r="M49" i="5" s="1"/>
  <c r="P49" i="5" s="1"/>
  <c r="L45" i="5"/>
  <c r="M45" i="5" s="1"/>
  <c r="P45" i="5" s="1"/>
  <c r="L34" i="7"/>
  <c r="M34" i="7" s="1"/>
  <c r="P34" i="7" s="1"/>
  <c r="O41" i="7"/>
  <c r="J41" i="7"/>
  <c r="L82" i="7"/>
  <c r="M82" i="7" s="1"/>
  <c r="P82" i="7" s="1"/>
  <c r="L55" i="7"/>
  <c r="M55" i="7" s="1"/>
  <c r="P55" i="7" s="1"/>
  <c r="M74" i="7"/>
  <c r="P74" i="7" s="1"/>
  <c r="L74" i="7"/>
  <c r="K113" i="7"/>
  <c r="K99" i="7"/>
  <c r="L69" i="7"/>
  <c r="M69" i="7" s="1"/>
  <c r="P69" i="7" s="1"/>
  <c r="L68" i="7"/>
  <c r="M68" i="7"/>
  <c r="P68" i="7" s="1"/>
  <c r="L87" i="7"/>
  <c r="M87" i="7" s="1"/>
  <c r="P87" i="7" s="1"/>
  <c r="L111" i="7"/>
  <c r="M111" i="7" s="1"/>
  <c r="P111" i="7" s="1"/>
  <c r="L74" i="1"/>
  <c r="M74" i="1" s="1"/>
  <c r="P74" i="1" s="1"/>
  <c r="L75" i="3"/>
  <c r="M75" i="3" s="1"/>
  <c r="P75" i="3" s="1"/>
  <c r="L41" i="1"/>
  <c r="M41" i="1" s="1"/>
  <c r="P41" i="1" s="1"/>
  <c r="L96" i="1"/>
  <c r="M96" i="1" s="1"/>
  <c r="P96" i="1" s="1"/>
  <c r="L62" i="1"/>
  <c r="M62" i="1" s="1"/>
  <c r="P62" i="1" s="1"/>
  <c r="L97" i="1"/>
  <c r="M97" i="1" s="1"/>
  <c r="P97" i="1" s="1"/>
  <c r="L43" i="3"/>
  <c r="M43" i="3"/>
  <c r="P43" i="3" s="1"/>
  <c r="L47" i="3"/>
  <c r="M47" i="3" s="1"/>
  <c r="P47" i="3" s="1"/>
  <c r="L39" i="3"/>
  <c r="M39" i="3" s="1"/>
  <c r="P39" i="3" s="1"/>
  <c r="L97" i="3"/>
  <c r="M97" i="3" s="1"/>
  <c r="P97" i="3" s="1"/>
  <c r="O33" i="5"/>
  <c r="J33" i="5"/>
  <c r="O64" i="3"/>
  <c r="J64" i="3"/>
  <c r="O79" i="3"/>
  <c r="J79" i="3"/>
  <c r="O87" i="3"/>
  <c r="J87" i="3"/>
  <c r="L74" i="3"/>
  <c r="M74" i="3" s="1"/>
  <c r="P74" i="3" s="1"/>
  <c r="O72" i="5"/>
  <c r="J72" i="5"/>
  <c r="L28" i="5"/>
  <c r="M28" i="5" s="1"/>
  <c r="P28" i="5" s="1"/>
  <c r="O61" i="7"/>
  <c r="J61" i="7"/>
  <c r="L84" i="7"/>
  <c r="M84" i="7" s="1"/>
  <c r="P84" i="7" s="1"/>
  <c r="L72" i="1"/>
  <c r="M72" i="1" s="1"/>
  <c r="P72" i="1" s="1"/>
  <c r="L76" i="1"/>
  <c r="M76" i="1" s="1"/>
  <c r="P76" i="1" s="1"/>
  <c r="L57" i="5"/>
  <c r="M57" i="5" s="1"/>
  <c r="P57" i="5" s="1"/>
  <c r="L65" i="7"/>
  <c r="M65" i="7" s="1"/>
  <c r="P65" i="7" s="1"/>
  <c r="L89" i="7"/>
  <c r="M89" i="7" s="1"/>
  <c r="P89" i="7" s="1"/>
  <c r="L43" i="7"/>
  <c r="M43" i="7" s="1"/>
  <c r="P43" i="7" s="1"/>
  <c r="L97" i="7"/>
  <c r="M97" i="7" s="1"/>
  <c r="P97" i="7" s="1"/>
  <c r="L100" i="7"/>
  <c r="M100" i="7" s="1"/>
  <c r="P100" i="7" s="1"/>
  <c r="L92" i="3"/>
  <c r="M92" i="3" s="1"/>
  <c r="P92" i="3" s="1"/>
  <c r="L39" i="1"/>
  <c r="M39" i="1" s="1"/>
  <c r="P39" i="1" s="1"/>
  <c r="O32" i="5"/>
  <c r="J32" i="5"/>
  <c r="L86" i="7"/>
  <c r="M86" i="7" s="1"/>
  <c r="P86" i="7" s="1"/>
  <c r="L82" i="1"/>
  <c r="M82" i="1" s="1"/>
  <c r="P82" i="1" s="1"/>
  <c r="J51" i="3"/>
  <c r="O51" i="3"/>
  <c r="O26" i="5"/>
  <c r="J26" i="5"/>
  <c r="E13" i="5"/>
  <c r="D13" i="5"/>
  <c r="H13" i="5"/>
  <c r="O27" i="1"/>
  <c r="J27" i="1"/>
  <c r="L64" i="1"/>
  <c r="M64" i="1" s="1"/>
  <c r="P64" i="1" s="1"/>
  <c r="L91" i="1"/>
  <c r="M91" i="1" s="1"/>
  <c r="P91" i="1" s="1"/>
  <c r="K55" i="3"/>
  <c r="L40" i="3"/>
  <c r="M40" i="3" s="1"/>
  <c r="P40" i="3" s="1"/>
  <c r="L20" i="3"/>
  <c r="M20" i="3" s="1"/>
  <c r="P20" i="3" s="1"/>
  <c r="L48" i="3"/>
  <c r="M48" i="3" s="1"/>
  <c r="P48" i="3" s="1"/>
  <c r="K40" i="5"/>
  <c r="O75" i="5"/>
  <c r="J75" i="5"/>
  <c r="L68" i="3"/>
  <c r="M68" i="3" s="1"/>
  <c r="P68" i="3" s="1"/>
  <c r="E4" i="5"/>
  <c r="D4" i="5"/>
  <c r="H4" i="5"/>
  <c r="E12" i="5"/>
  <c r="D12" i="5"/>
  <c r="H12" i="5"/>
  <c r="E23" i="5"/>
  <c r="D23" i="5"/>
  <c r="H23" i="5"/>
  <c r="L47" i="5"/>
  <c r="M47" i="5" s="1"/>
  <c r="P47" i="5" s="1"/>
  <c r="L62" i="5"/>
  <c r="M62" i="5" s="1"/>
  <c r="P62" i="5" s="1"/>
  <c r="E22" i="5"/>
  <c r="H22" i="5"/>
  <c r="D22" i="5"/>
  <c r="L66" i="7"/>
  <c r="M66" i="7" s="1"/>
  <c r="P66" i="7" s="1"/>
  <c r="L79" i="7"/>
  <c r="M79" i="7" s="1"/>
  <c r="P79" i="7" s="1"/>
  <c r="L88" i="7"/>
  <c r="M88" i="7" s="1"/>
  <c r="P88" i="7" s="1"/>
  <c r="O102" i="7"/>
  <c r="J102" i="7"/>
  <c r="L96" i="7"/>
  <c r="M96" i="7" s="1"/>
  <c r="P96" i="7" s="1"/>
  <c r="L102" i="1"/>
  <c r="M102" i="1" s="1"/>
  <c r="P102" i="1" s="1"/>
  <c r="M78" i="1"/>
  <c r="P78" i="1" s="1"/>
  <c r="L37" i="1"/>
  <c r="M37" i="1" s="1"/>
  <c r="P37" i="1" s="1"/>
  <c r="L57" i="1"/>
  <c r="M57" i="1" s="1"/>
  <c r="P57" i="1" s="1"/>
  <c r="L66" i="1"/>
  <c r="M66" i="1" s="1"/>
  <c r="P66" i="1" s="1"/>
  <c r="L93" i="1"/>
  <c r="M93" i="1" s="1"/>
  <c r="P93" i="1" s="1"/>
  <c r="L73" i="1"/>
  <c r="M73" i="1" s="1"/>
  <c r="P73" i="1" s="1"/>
  <c r="L101" i="3"/>
  <c r="M101" i="3" s="1"/>
  <c r="P101" i="3" s="1"/>
  <c r="L95" i="3"/>
  <c r="M95" i="3" s="1"/>
  <c r="P95" i="3" s="1"/>
  <c r="L59" i="5"/>
  <c r="M59" i="5" s="1"/>
  <c r="P59" i="5" s="1"/>
  <c r="K56" i="5"/>
  <c r="L91" i="5"/>
  <c r="M91" i="5" s="1"/>
  <c r="P91" i="5" s="1"/>
  <c r="K71" i="5"/>
  <c r="O37" i="7"/>
  <c r="J37" i="7"/>
  <c r="H21" i="5"/>
  <c r="D21" i="5"/>
  <c r="E21" i="5"/>
  <c r="L79" i="5"/>
  <c r="M79" i="5" s="1"/>
  <c r="P79" i="5" s="1"/>
  <c r="L40" i="7"/>
  <c r="M40" i="7" s="1"/>
  <c r="P40" i="7" s="1"/>
  <c r="M25" i="3"/>
  <c r="P25" i="3" s="1"/>
  <c r="L87" i="1"/>
  <c r="M87" i="1" s="1"/>
  <c r="P87" i="1" s="1"/>
  <c r="L36" i="3"/>
  <c r="M36" i="3" s="1"/>
  <c r="P36" i="3" s="1"/>
  <c r="L73" i="3"/>
  <c r="M73" i="3" s="1"/>
  <c r="P73" i="3" s="1"/>
  <c r="L27" i="3"/>
  <c r="M27" i="3" s="1"/>
  <c r="P27" i="3" s="1"/>
  <c r="L53" i="3"/>
  <c r="M53" i="3" s="1"/>
  <c r="P53" i="3" s="1"/>
  <c r="L86" i="3"/>
  <c r="M86" i="3" s="1"/>
  <c r="P86" i="3" s="1"/>
  <c r="L102" i="3"/>
  <c r="M102" i="3" s="1"/>
  <c r="P102" i="3" s="1"/>
  <c r="L80" i="3"/>
  <c r="M80" i="3" s="1"/>
  <c r="P80" i="3" s="1"/>
  <c r="L44" i="5"/>
  <c r="M44" i="5" s="1"/>
  <c r="P44" i="5" s="1"/>
  <c r="J92" i="5"/>
  <c r="O92" i="5"/>
  <c r="H25" i="5"/>
  <c r="D25" i="5"/>
  <c r="E25" i="5"/>
  <c r="L85" i="5"/>
  <c r="M85" i="5" s="1"/>
  <c r="P85" i="5" s="1"/>
  <c r="L44" i="7"/>
  <c r="M44" i="7" s="1"/>
  <c r="P44" i="7" s="1"/>
  <c r="O54" i="1"/>
  <c r="J54" i="1"/>
  <c r="K81" i="1"/>
  <c r="L75" i="1"/>
  <c r="M75" i="1" s="1"/>
  <c r="P75" i="1" s="1"/>
  <c r="L52" i="3"/>
  <c r="M52" i="3" s="1"/>
  <c r="P52" i="3" s="1"/>
  <c r="L60" i="3"/>
  <c r="M60" i="3" s="1"/>
  <c r="P60" i="3" s="1"/>
  <c r="L52" i="5"/>
  <c r="M52" i="5" s="1"/>
  <c r="P52" i="5" s="1"/>
  <c r="O35" i="7"/>
  <c r="J35" i="7"/>
  <c r="E7" i="5"/>
  <c r="D7" i="5"/>
  <c r="H7" i="5"/>
  <c r="E15" i="5"/>
  <c r="D15" i="5"/>
  <c r="H15" i="5"/>
  <c r="L63" i="5"/>
  <c r="M63" i="5" s="1"/>
  <c r="P63" i="5" s="1"/>
  <c r="K2" i="5"/>
  <c r="L2" i="5" s="1"/>
  <c r="L46" i="7"/>
  <c r="M46" i="7" s="1"/>
  <c r="P46" i="7" s="1"/>
  <c r="L65" i="5"/>
  <c r="M65" i="5" s="1"/>
  <c r="P65" i="5" s="1"/>
  <c r="L33" i="7"/>
  <c r="M33" i="7" s="1"/>
  <c r="P33" i="7" s="1"/>
  <c r="L51" i="7"/>
  <c r="M51" i="7" s="1"/>
  <c r="P51" i="7" s="1"/>
  <c r="O101" i="1"/>
  <c r="J101" i="1"/>
  <c r="O65" i="3"/>
  <c r="J65" i="3"/>
  <c r="L93" i="5"/>
  <c r="M93" i="5" s="1"/>
  <c r="P93" i="5" s="1"/>
  <c r="L89" i="5"/>
  <c r="M89" i="5" s="1"/>
  <c r="P89" i="5" s="1"/>
  <c r="O95" i="5"/>
  <c r="J95" i="5"/>
  <c r="L100" i="1"/>
  <c r="M100" i="1" s="1"/>
  <c r="P100" i="1" s="1"/>
  <c r="L31" i="1"/>
  <c r="M31" i="1" s="1"/>
  <c r="P31" i="1" s="1"/>
  <c r="O56" i="1"/>
  <c r="J56" i="1"/>
  <c r="O82" i="3"/>
  <c r="J82" i="3"/>
  <c r="M98" i="3"/>
  <c r="P98" i="3" s="1"/>
  <c r="L98" i="3"/>
  <c r="L108" i="3"/>
  <c r="M108" i="3" s="1"/>
  <c r="P108" i="3" s="1"/>
  <c r="L42" i="7"/>
  <c r="M42" i="7" s="1"/>
  <c r="P42" i="7" s="1"/>
  <c r="L67" i="7"/>
  <c r="M67" i="7" s="1"/>
  <c r="P67" i="7" s="1"/>
  <c r="L21" i="1"/>
  <c r="M21" i="1" s="1"/>
  <c r="P21" i="1" s="1"/>
  <c r="O50" i="1"/>
  <c r="J50" i="1"/>
  <c r="O58" i="1"/>
  <c r="J58" i="1"/>
  <c r="L70" i="3"/>
  <c r="M70" i="3" s="1"/>
  <c r="P70" i="3" s="1"/>
  <c r="E9" i="5"/>
  <c r="D9" i="5"/>
  <c r="H9" i="5"/>
  <c r="E17" i="5"/>
  <c r="D17" i="5"/>
  <c r="H17" i="5"/>
  <c r="L83" i="5"/>
  <c r="M83" i="5" s="1"/>
  <c r="P83" i="5" s="1"/>
  <c r="L59" i="7"/>
  <c r="M59" i="7" s="1"/>
  <c r="P59" i="7" s="1"/>
  <c r="L20" i="1"/>
  <c r="M20" i="1" s="1"/>
  <c r="P20" i="1" s="1"/>
  <c r="J26" i="3"/>
  <c r="O26" i="3"/>
  <c r="L35" i="1"/>
  <c r="M35" i="1" s="1"/>
  <c r="P35" i="1" s="1"/>
  <c r="O52" i="1"/>
  <c r="J52" i="1"/>
  <c r="O60" i="1"/>
  <c r="J60" i="1"/>
  <c r="O79" i="1"/>
  <c r="J79" i="1"/>
  <c r="L32" i="3"/>
  <c r="M32" i="3" s="1"/>
  <c r="P32" i="3" s="1"/>
  <c r="L54" i="3"/>
  <c r="M54" i="3" s="1"/>
  <c r="P54" i="3" s="1"/>
  <c r="L72" i="3"/>
  <c r="M72" i="3" s="1"/>
  <c r="P72" i="3" s="1"/>
  <c r="E10" i="5"/>
  <c r="D10" i="5"/>
  <c r="H10" i="5"/>
  <c r="E18" i="5"/>
  <c r="D18" i="5"/>
  <c r="H18" i="5"/>
  <c r="O99" i="5"/>
  <c r="J99" i="5"/>
  <c r="L60" i="7"/>
  <c r="M60" i="7" s="1"/>
  <c r="P60" i="7" s="1"/>
  <c r="L39" i="7"/>
  <c r="M39" i="7" s="1"/>
  <c r="P39" i="7" s="1"/>
  <c r="L63" i="7"/>
  <c r="M63" i="7" s="1"/>
  <c r="P63" i="7" s="1"/>
  <c r="O91" i="7"/>
  <c r="J91" i="7"/>
  <c r="L64" i="7"/>
  <c r="M64" i="7" s="1"/>
  <c r="P64" i="7" s="1"/>
  <c r="L77" i="7"/>
  <c r="M77" i="7" s="1"/>
  <c r="P77" i="7" s="1"/>
  <c r="L85" i="7"/>
  <c r="M85" i="7" s="1"/>
  <c r="P85" i="7" s="1"/>
  <c r="L95" i="7"/>
  <c r="M95" i="7" s="1"/>
  <c r="P95" i="7" s="1"/>
  <c r="M90" i="1"/>
  <c r="P90" i="1" s="1"/>
  <c r="L70" i="1"/>
  <c r="M70" i="1" s="1"/>
  <c r="P70" i="1" s="1"/>
  <c r="L35" i="3"/>
  <c r="M35" i="3" s="1"/>
  <c r="P35" i="3" s="1"/>
  <c r="L44" i="3"/>
  <c r="M44" i="3"/>
  <c r="P44" i="3" s="1"/>
  <c r="M51" i="1"/>
  <c r="P51" i="1" s="1"/>
  <c r="L33" i="1"/>
  <c r="M33" i="1" s="1"/>
  <c r="P33" i="1" s="1"/>
  <c r="L88" i="1"/>
  <c r="M88" i="1" s="1"/>
  <c r="P88" i="1" s="1"/>
  <c r="L25" i="1"/>
  <c r="M25" i="1" s="1"/>
  <c r="P25" i="1" s="1"/>
  <c r="L71" i="3"/>
  <c r="M71" i="3" s="1"/>
  <c r="P71" i="3" s="1"/>
  <c r="L24" i="3"/>
  <c r="M24" i="3" s="1"/>
  <c r="P24" i="3" s="1"/>
  <c r="L68" i="1"/>
  <c r="M68" i="1" s="1"/>
  <c r="P68" i="1" s="1"/>
  <c r="J30" i="3"/>
  <c r="O30" i="3"/>
  <c r="L77" i="3"/>
  <c r="M77" i="3" s="1"/>
  <c r="P77" i="3" s="1"/>
  <c r="L104" i="3"/>
  <c r="M104" i="3" s="1"/>
  <c r="P104" i="3" s="1"/>
  <c r="L61" i="3"/>
  <c r="M61" i="3" s="1"/>
  <c r="P61" i="3" s="1"/>
  <c r="L99" i="3"/>
  <c r="M99" i="3" s="1"/>
  <c r="P99" i="3" s="1"/>
  <c r="L18" i="3"/>
  <c r="M18" i="3" s="1"/>
  <c r="P18" i="3" s="1"/>
  <c r="O27" i="5"/>
  <c r="J27" i="5"/>
  <c r="L67" i="3"/>
  <c r="M67" i="3" s="1"/>
  <c r="P67" i="3" s="1"/>
  <c r="L52" i="7"/>
  <c r="M52" i="7" s="1"/>
  <c r="P52" i="7" s="1"/>
  <c r="L70" i="7"/>
  <c r="M70" i="7" s="1"/>
  <c r="P70" i="7" s="1"/>
  <c r="L56" i="7"/>
  <c r="M56" i="7" s="1"/>
  <c r="P56" i="7" s="1"/>
  <c r="L92" i="7"/>
  <c r="M92" i="7" s="1"/>
  <c r="P92" i="7" s="1"/>
  <c r="L47" i="7"/>
  <c r="M47" i="7" s="1"/>
  <c r="P47" i="7" s="1"/>
  <c r="L84" i="3"/>
  <c r="M84" i="3" s="1"/>
  <c r="P84" i="3" s="1"/>
  <c r="L41" i="5"/>
  <c r="M41" i="5" s="1"/>
  <c r="P41" i="5" s="1"/>
  <c r="L78" i="3"/>
  <c r="M78" i="3" s="1"/>
  <c r="P78" i="3" s="1"/>
  <c r="L53" i="7"/>
  <c r="M53" i="7" s="1"/>
  <c r="P53" i="7" s="1"/>
  <c r="L76" i="7"/>
  <c r="M76" i="7" s="1"/>
  <c r="P76" i="7" s="1"/>
  <c r="L93" i="7"/>
  <c r="M93" i="7" s="1"/>
  <c r="P93" i="7" s="1"/>
  <c r="L19" i="3"/>
  <c r="M19" i="3" s="1"/>
  <c r="P19" i="3" s="1"/>
  <c r="O90" i="3"/>
  <c r="J90" i="3"/>
  <c r="L110" i="1"/>
  <c r="M110" i="1" s="1"/>
  <c r="P110" i="1" s="1"/>
  <c r="J59" i="3"/>
  <c r="O59" i="3"/>
  <c r="L23" i="1"/>
  <c r="M23" i="1" s="1"/>
  <c r="P23" i="1" s="1"/>
  <c r="L19" i="1"/>
  <c r="M19" i="1" s="1"/>
  <c r="P19" i="1" s="1"/>
  <c r="L47" i="1"/>
  <c r="M47" i="1" s="1"/>
  <c r="P47" i="1" s="1"/>
  <c r="K27" i="1"/>
  <c r="K101" i="1"/>
  <c r="L83" i="1"/>
  <c r="M83" i="1" s="1"/>
  <c r="P83" i="1" s="1"/>
  <c r="L99" i="1"/>
  <c r="M99" i="1" s="1"/>
  <c r="P99" i="1" s="1"/>
  <c r="L31" i="3"/>
  <c r="M31" i="3" s="1"/>
  <c r="P31" i="3" s="1"/>
  <c r="J55" i="3"/>
  <c r="O55" i="3"/>
  <c r="L69" i="3"/>
  <c r="M69" i="3" s="1"/>
  <c r="P69" i="3" s="1"/>
  <c r="O66" i="3"/>
  <c r="J66" i="3"/>
  <c r="O81" i="3"/>
  <c r="J81" i="3"/>
  <c r="O89" i="3"/>
  <c r="J89" i="3"/>
  <c r="O40" i="5"/>
  <c r="J40" i="5"/>
  <c r="K53" i="5"/>
  <c r="L76" i="3"/>
  <c r="M76" i="3" s="1"/>
  <c r="P76" i="3" s="1"/>
  <c r="E8" i="5"/>
  <c r="D8" i="5"/>
  <c r="H8" i="5"/>
  <c r="E16" i="5"/>
  <c r="D16" i="5"/>
  <c r="H16" i="5"/>
  <c r="L31" i="7"/>
  <c r="M31" i="7" s="1"/>
  <c r="P31" i="7" s="1"/>
  <c r="L30" i="7"/>
  <c r="M30" i="7"/>
  <c r="P30" i="7" s="1"/>
  <c r="L60" i="5"/>
  <c r="M60" i="5" s="1"/>
  <c r="P60" i="5" s="1"/>
  <c r="L71" i="7"/>
  <c r="M71" i="7" s="1"/>
  <c r="P71" i="7" s="1"/>
  <c r="L29" i="1"/>
  <c r="M29" i="1" s="1"/>
  <c r="P29" i="1" s="1"/>
  <c r="L45" i="1"/>
  <c r="M45" i="1" s="1"/>
  <c r="P45" i="1" s="1"/>
  <c r="L85" i="1"/>
  <c r="M85" i="1" s="1"/>
  <c r="P85" i="1" s="1"/>
  <c r="L69" i="1"/>
  <c r="M69" i="1" s="1"/>
  <c r="P69" i="1" s="1"/>
  <c r="L77" i="1"/>
  <c r="M77" i="1" s="1"/>
  <c r="P77" i="1" s="1"/>
  <c r="L93" i="3"/>
  <c r="M93" i="3" s="1"/>
  <c r="P93" i="3" s="1"/>
  <c r="K26" i="5"/>
  <c r="J31" i="5"/>
  <c r="O31" i="5"/>
  <c r="O83" i="3"/>
  <c r="J83" i="3"/>
  <c r="O91" i="3"/>
  <c r="J91" i="3"/>
  <c r="O56" i="5"/>
  <c r="J56" i="5"/>
  <c r="K37" i="7"/>
  <c r="L35" i="5"/>
  <c r="M35" i="5" s="1"/>
  <c r="P35" i="5" s="1"/>
  <c r="L87" i="5"/>
  <c r="M87" i="5" s="1"/>
  <c r="P87" i="5" s="1"/>
  <c r="O83" i="7"/>
  <c r="J83" i="7"/>
  <c r="L81" i="7"/>
  <c r="M81" i="7" s="1"/>
  <c r="P81" i="7" s="1"/>
  <c r="L65" i="1"/>
  <c r="M65" i="1" s="1"/>
  <c r="P65" i="1" s="1"/>
  <c r="L100" i="3"/>
  <c r="M100" i="3" s="1"/>
  <c r="P100" i="3" s="1"/>
  <c r="L96" i="3"/>
  <c r="M96" i="3" s="1"/>
  <c r="P96" i="3" s="1"/>
  <c r="L57" i="3"/>
  <c r="M57" i="3" s="1"/>
  <c r="P57" i="3" s="1"/>
  <c r="L94" i="3"/>
  <c r="M94" i="3" s="1"/>
  <c r="P94" i="3" s="1"/>
  <c r="L63" i="3"/>
  <c r="M63" i="3" s="1"/>
  <c r="P63" i="3" s="1"/>
  <c r="L88" i="3"/>
  <c r="M88" i="3" s="1"/>
  <c r="P88" i="3" s="1"/>
  <c r="O62" i="3"/>
  <c r="J62" i="3"/>
  <c r="J85" i="3"/>
  <c r="O85" i="3"/>
  <c r="L43" i="5"/>
  <c r="M43" i="5" s="1"/>
  <c r="P43" i="5" s="1"/>
  <c r="L74" i="5"/>
  <c r="M74" i="5"/>
  <c r="P74" i="5" s="1"/>
  <c r="J80" i="5"/>
  <c r="O80" i="5"/>
  <c r="L37" i="5"/>
  <c r="M37" i="5" s="1"/>
  <c r="P37" i="5" s="1"/>
  <c r="L64" i="5"/>
  <c r="M64" i="5" s="1"/>
  <c r="P64" i="5" s="1"/>
  <c r="K91" i="7"/>
  <c r="O99" i="7"/>
  <c r="J99" i="7"/>
  <c r="L94" i="7"/>
  <c r="M94" i="7" s="1"/>
  <c r="P94" i="7" s="1"/>
  <c r="K54" i="1"/>
  <c r="O81" i="1"/>
  <c r="J81" i="1"/>
  <c r="L71" i="1"/>
  <c r="M71" i="1" s="1"/>
  <c r="P71" i="1" s="1"/>
  <c r="L56" i="3"/>
  <c r="M56" i="3" s="1"/>
  <c r="P56" i="3" s="1"/>
  <c r="K64" i="3"/>
  <c r="K79" i="3"/>
  <c r="K87" i="3"/>
  <c r="L20" i="5"/>
  <c r="M20" i="5" s="1"/>
  <c r="P20" i="5" s="1"/>
  <c r="K35" i="7"/>
  <c r="E3" i="5"/>
  <c r="D3" i="5"/>
  <c r="H3" i="5"/>
  <c r="E11" i="5"/>
  <c r="D11" i="5"/>
  <c r="H11" i="5"/>
  <c r="E19" i="5"/>
  <c r="D19" i="5"/>
  <c r="H19" i="5"/>
  <c r="L96" i="5"/>
  <c r="M96" i="5" s="1"/>
  <c r="P96" i="5" s="1"/>
  <c r="L76" i="5"/>
  <c r="M76" i="5" s="1"/>
  <c r="P76" i="5" s="1"/>
  <c r="L49" i="7"/>
  <c r="M49" i="7" s="1"/>
  <c r="P49" i="7" s="1"/>
  <c r="L22" i="3"/>
  <c r="M22" i="3" s="1"/>
  <c r="P22" i="3" s="1"/>
  <c r="M67" i="5" l="1"/>
  <c r="P67" i="5" s="1"/>
  <c r="L46" i="3"/>
  <c r="M46" i="3" s="1"/>
  <c r="P46" i="3" s="1"/>
  <c r="K8" i="5"/>
  <c r="L67" i="5"/>
  <c r="L38" i="7"/>
  <c r="M38" i="7" s="1"/>
  <c r="P38" i="7" s="1"/>
  <c r="K24" i="5"/>
  <c r="K14" i="5"/>
  <c r="K19" i="5"/>
  <c r="M2" i="5"/>
  <c r="K9" i="5"/>
  <c r="L26" i="1"/>
  <c r="M26" i="1" s="1"/>
  <c r="P26" i="1" s="1"/>
  <c r="L44" i="1"/>
  <c r="M44" i="1" s="1"/>
  <c r="P44" i="1" s="1"/>
  <c r="K3" i="5"/>
  <c r="K4" i="5"/>
  <c r="L28" i="3"/>
  <c r="M28" i="3" s="1"/>
  <c r="P28" i="3" s="1"/>
  <c r="L94" i="5"/>
  <c r="M94" i="5" s="1"/>
  <c r="P94" i="5" s="1"/>
  <c r="L30" i="5"/>
  <c r="M30" i="5" s="1"/>
  <c r="P30" i="5" s="1"/>
  <c r="J24" i="5"/>
  <c r="O24" i="5"/>
  <c r="L58" i="5"/>
  <c r="M58" i="5" s="1"/>
  <c r="P58" i="5" s="1"/>
  <c r="L32" i="7"/>
  <c r="M32" i="7" s="1"/>
  <c r="P32" i="7" s="1"/>
  <c r="L32" i="1"/>
  <c r="M32" i="1" s="1"/>
  <c r="P32" i="1" s="1"/>
  <c r="L55" i="5"/>
  <c r="M55" i="5" s="1"/>
  <c r="P55" i="5" s="1"/>
  <c r="L66" i="5"/>
  <c r="M66" i="5" s="1"/>
  <c r="P66" i="5" s="1"/>
  <c r="L23" i="3"/>
  <c r="M23" i="3" s="1"/>
  <c r="P23" i="3" s="1"/>
  <c r="L80" i="7"/>
  <c r="M80" i="7" s="1"/>
  <c r="P80" i="7" s="1"/>
  <c r="M90" i="7"/>
  <c r="P90" i="7" s="1"/>
  <c r="L90" i="7"/>
  <c r="L34" i="5"/>
  <c r="M34" i="5" s="1"/>
  <c r="P34" i="5" s="1"/>
  <c r="L31" i="5"/>
  <c r="M31" i="5" s="1"/>
  <c r="P31" i="5" s="1"/>
  <c r="L30" i="3"/>
  <c r="M30" i="3" s="1"/>
  <c r="P30" i="3" s="1"/>
  <c r="L52" i="1"/>
  <c r="M52" i="1" s="1"/>
  <c r="P52" i="1" s="1"/>
  <c r="O17" i="5"/>
  <c r="J17" i="5"/>
  <c r="L58" i="1"/>
  <c r="M58" i="1" s="1"/>
  <c r="P58" i="1" s="1"/>
  <c r="L82" i="3"/>
  <c r="M82" i="3" s="1"/>
  <c r="P82" i="3" s="1"/>
  <c r="L95" i="5"/>
  <c r="M95" i="5" s="1"/>
  <c r="P95" i="5" s="1"/>
  <c r="L101" i="1"/>
  <c r="M101" i="1" s="1"/>
  <c r="P101" i="1" s="1"/>
  <c r="O7" i="5"/>
  <c r="J7" i="5"/>
  <c r="L92" i="5"/>
  <c r="M92" i="5" s="1"/>
  <c r="P92" i="5" s="1"/>
  <c r="O12" i="5"/>
  <c r="J12" i="5"/>
  <c r="L79" i="3"/>
  <c r="M79" i="3" s="1"/>
  <c r="P79" i="3" s="1"/>
  <c r="L71" i="5"/>
  <c r="M71" i="5" s="1"/>
  <c r="P71" i="5" s="1"/>
  <c r="O11" i="5"/>
  <c r="J11" i="5"/>
  <c r="O19" i="5"/>
  <c r="J19" i="5"/>
  <c r="K11" i="5"/>
  <c r="L99" i="7"/>
  <c r="M99" i="7" s="1"/>
  <c r="P99" i="7" s="1"/>
  <c r="L80" i="5"/>
  <c r="M80" i="5" s="1"/>
  <c r="P80" i="5" s="1"/>
  <c r="L91" i="3"/>
  <c r="M91" i="3" s="1"/>
  <c r="P91" i="3" s="1"/>
  <c r="K16" i="5"/>
  <c r="L40" i="5"/>
  <c r="M40" i="5" s="1"/>
  <c r="P40" i="5" s="1"/>
  <c r="L81" i="3"/>
  <c r="M81" i="3" s="1"/>
  <c r="P81" i="3" s="1"/>
  <c r="L27" i="5"/>
  <c r="M27" i="5" s="1"/>
  <c r="P27" i="5" s="1"/>
  <c r="L91" i="7"/>
  <c r="M91" i="7" s="1"/>
  <c r="P91" i="7" s="1"/>
  <c r="L99" i="5"/>
  <c r="M99" i="5" s="1"/>
  <c r="P99" i="5" s="1"/>
  <c r="K18" i="5"/>
  <c r="O9" i="5"/>
  <c r="J9" i="5"/>
  <c r="L35" i="7"/>
  <c r="M35" i="7" s="1"/>
  <c r="P35" i="7" s="1"/>
  <c r="L37" i="7"/>
  <c r="M37" i="7" s="1"/>
  <c r="P37" i="7" s="1"/>
  <c r="O22" i="5"/>
  <c r="J22" i="5"/>
  <c r="O4" i="5"/>
  <c r="J4" i="5"/>
  <c r="L26" i="5"/>
  <c r="M26" i="5" s="1"/>
  <c r="P26" i="5" s="1"/>
  <c r="O14" i="5"/>
  <c r="J14" i="5"/>
  <c r="K6" i="5"/>
  <c r="K5" i="5"/>
  <c r="L68" i="5"/>
  <c r="M68" i="5" s="1"/>
  <c r="P68" i="5" s="1"/>
  <c r="O3" i="5"/>
  <c r="J3" i="5"/>
  <c r="L85" i="3"/>
  <c r="M85" i="3" s="1"/>
  <c r="P85" i="3" s="1"/>
  <c r="L56" i="5"/>
  <c r="M56" i="5" s="1"/>
  <c r="P56" i="5" s="1"/>
  <c r="L83" i="3"/>
  <c r="M83" i="3" s="1"/>
  <c r="P83" i="3" s="1"/>
  <c r="O8" i="5"/>
  <c r="J8" i="5"/>
  <c r="L89" i="3"/>
  <c r="M89" i="3" s="1"/>
  <c r="P89" i="3" s="1"/>
  <c r="L66" i="3"/>
  <c r="M66" i="3" s="1"/>
  <c r="P66" i="3" s="1"/>
  <c r="L90" i="3"/>
  <c r="M90" i="3" s="1"/>
  <c r="P90" i="3" s="1"/>
  <c r="O10" i="5"/>
  <c r="J10" i="5"/>
  <c r="L26" i="3"/>
  <c r="M26" i="3" s="1"/>
  <c r="P26" i="3" s="1"/>
  <c r="K17" i="5"/>
  <c r="O15" i="5"/>
  <c r="J15" i="5"/>
  <c r="K7" i="5"/>
  <c r="K25" i="5"/>
  <c r="K21" i="5"/>
  <c r="O23" i="5"/>
  <c r="J23" i="5"/>
  <c r="K12" i="5"/>
  <c r="K13" i="5"/>
  <c r="L41" i="7"/>
  <c r="M41" i="7" s="1"/>
  <c r="P41" i="7" s="1"/>
  <c r="L53" i="5"/>
  <c r="M53" i="5" s="1"/>
  <c r="P53" i="5" s="1"/>
  <c r="L79" i="1"/>
  <c r="M79" i="1" s="1"/>
  <c r="P79" i="1" s="1"/>
  <c r="L75" i="5"/>
  <c r="M75" i="5" s="1"/>
  <c r="P75" i="5" s="1"/>
  <c r="O13" i="5"/>
  <c r="J13" i="5"/>
  <c r="L33" i="5"/>
  <c r="M33" i="5" s="1"/>
  <c r="P33" i="5" s="1"/>
  <c r="L81" i="1"/>
  <c r="M81" i="1" s="1"/>
  <c r="P81" i="1" s="1"/>
  <c r="L62" i="3"/>
  <c r="M62" i="3" s="1"/>
  <c r="P62" i="3" s="1"/>
  <c r="L83" i="7"/>
  <c r="M83" i="7" s="1"/>
  <c r="P83" i="7" s="1"/>
  <c r="O16" i="5"/>
  <c r="J16" i="5"/>
  <c r="L55" i="3"/>
  <c r="M55" i="3" s="1"/>
  <c r="P55" i="3" s="1"/>
  <c r="L59" i="3"/>
  <c r="M59" i="3" s="1"/>
  <c r="P59" i="3" s="1"/>
  <c r="O18" i="5"/>
  <c r="J18" i="5"/>
  <c r="K10" i="5"/>
  <c r="L60" i="1"/>
  <c r="M60" i="1" s="1"/>
  <c r="P60" i="1" s="1"/>
  <c r="L50" i="1"/>
  <c r="M50" i="1" s="1"/>
  <c r="P50" i="1" s="1"/>
  <c r="L56" i="1"/>
  <c r="M56" i="1" s="1"/>
  <c r="P56" i="1" s="1"/>
  <c r="L65" i="3"/>
  <c r="M65" i="3" s="1"/>
  <c r="P65" i="3" s="1"/>
  <c r="K15" i="5"/>
  <c r="L54" i="1"/>
  <c r="M54" i="1" s="1"/>
  <c r="P54" i="1" s="1"/>
  <c r="O25" i="5"/>
  <c r="J25" i="5"/>
  <c r="O21" i="5"/>
  <c r="J21" i="5"/>
  <c r="L102" i="7"/>
  <c r="M102" i="7" s="1"/>
  <c r="P102" i="7" s="1"/>
  <c r="K22" i="5"/>
  <c r="K23" i="5"/>
  <c r="L27" i="1"/>
  <c r="M27" i="1" s="1"/>
  <c r="P27" i="1" s="1"/>
  <c r="L51" i="3"/>
  <c r="M51" i="3" s="1"/>
  <c r="P51" i="3" s="1"/>
  <c r="L32" i="5"/>
  <c r="M32" i="5" s="1"/>
  <c r="P32" i="5" s="1"/>
  <c r="L61" i="7"/>
  <c r="M61" i="7" s="1"/>
  <c r="P61" i="7" s="1"/>
  <c r="L72" i="5"/>
  <c r="M72" i="5" s="1"/>
  <c r="P72" i="5" s="1"/>
  <c r="L87" i="3"/>
  <c r="M87" i="3"/>
  <c r="P87" i="3" s="1"/>
  <c r="L64" i="3"/>
  <c r="M64" i="3" s="1"/>
  <c r="P64" i="3" s="1"/>
  <c r="L113" i="7"/>
  <c r="M113" i="7" s="1"/>
  <c r="P113" i="7" s="1"/>
  <c r="O6" i="5"/>
  <c r="J6" i="5"/>
  <c r="O5" i="5"/>
  <c r="J5" i="5"/>
  <c r="L24" i="5" l="1"/>
  <c r="M24" i="5" s="1"/>
  <c r="P24" i="5" s="1"/>
  <c r="L18" i="5"/>
  <c r="M18" i="5" s="1"/>
  <c r="P18" i="5" s="1"/>
  <c r="L11" i="5"/>
  <c r="M11" i="5" s="1"/>
  <c r="P11" i="5" s="1"/>
  <c r="L17" i="5"/>
  <c r="M17" i="5" s="1"/>
  <c r="P17" i="5" s="1"/>
  <c r="L5" i="5"/>
  <c r="M5" i="5" s="1"/>
  <c r="P5" i="5" s="1"/>
  <c r="L4" i="5"/>
  <c r="M4" i="5" s="1"/>
  <c r="P4" i="5" s="1"/>
  <c r="L15" i="5"/>
  <c r="M15" i="5" s="1"/>
  <c r="P15" i="5" s="1"/>
  <c r="L19" i="5"/>
  <c r="M19" i="5"/>
  <c r="P19" i="5" s="1"/>
  <c r="L12" i="5"/>
  <c r="M12" i="5" s="1"/>
  <c r="P12" i="5" s="1"/>
  <c r="L7" i="5"/>
  <c r="M7" i="5" s="1"/>
  <c r="P7" i="5" s="1"/>
  <c r="L21" i="5"/>
  <c r="M21" i="5" s="1"/>
  <c r="P21" i="5" s="1"/>
  <c r="L13" i="5"/>
  <c r="M13" i="5" s="1"/>
  <c r="P13" i="5" s="1"/>
  <c r="L23" i="5"/>
  <c r="M23" i="5" s="1"/>
  <c r="P23" i="5" s="1"/>
  <c r="L14" i="5"/>
  <c r="M14" i="5" s="1"/>
  <c r="P14" i="5" s="1"/>
  <c r="L9" i="5"/>
  <c r="M9" i="5" s="1"/>
  <c r="P9" i="5" s="1"/>
  <c r="L6" i="5"/>
  <c r="M6" i="5" s="1"/>
  <c r="P6" i="5" s="1"/>
  <c r="L25" i="5"/>
  <c r="M25" i="5" s="1"/>
  <c r="P25" i="5" s="1"/>
  <c r="L16" i="5"/>
  <c r="M16" i="5" s="1"/>
  <c r="P16" i="5" s="1"/>
  <c r="L10" i="5"/>
  <c r="M10" i="5" s="1"/>
  <c r="P10" i="5" s="1"/>
  <c r="L8" i="5"/>
  <c r="M8" i="5"/>
  <c r="P8" i="5" s="1"/>
  <c r="L3" i="5"/>
  <c r="M3" i="5" s="1"/>
  <c r="P3" i="5" s="1"/>
  <c r="L22" i="5"/>
  <c r="M22" i="5" s="1"/>
  <c r="P2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00" authorId="0" shapeId="0" xr:uid="{00000000-0006-0000-0400-000001000000}">
      <text>
        <r>
          <rPr>
            <sz val="10"/>
            <rFont val="Arial"/>
            <family val="2"/>
            <charset val="1"/>
          </rPr>
          <t>Values from 
Berri_Renmark_Consumption_data_20150708.xlsx</t>
        </r>
      </text>
    </comment>
    <comment ref="L107" authorId="0" shapeId="0" xr:uid="{00000000-0006-0000-0400-000002000000}">
      <text>
        <r>
          <rPr>
            <sz val="10"/>
            <rFont val="Arial"/>
            <family val="2"/>
            <charset val="1"/>
          </rPr>
          <t>Estimates from RIT supplied data</t>
        </r>
      </text>
    </comment>
  </commentList>
</comments>
</file>

<file path=xl/sharedStrings.xml><?xml version="1.0" encoding="utf-8"?>
<sst xmlns="http://schemas.openxmlformats.org/spreadsheetml/2006/main" count="67" uniqueCount="18">
  <si>
    <t>Year</t>
  </si>
  <si>
    <t>Irrigation Area (ha)</t>
  </si>
  <si>
    <t>Pumped Volume (ML)</t>
  </si>
  <si>
    <t>Spillage (ML)</t>
  </si>
  <si>
    <t>Transmission Losses (ML)</t>
  </si>
  <si>
    <t>Rainfall (mm)</t>
  </si>
  <si>
    <t>Rainfall (ML)</t>
  </si>
  <si>
    <t>Adopted application (ML)</t>
  </si>
  <si>
    <t>Application Efficiency</t>
  </si>
  <si>
    <t>Volume Past root zone (ML)</t>
  </si>
  <si>
    <t>Accession from spill + transmission losses (ML)</t>
  </si>
  <si>
    <t>CDS Volume (ML)</t>
  </si>
  <si>
    <t>Accession volume (ML)</t>
  </si>
  <si>
    <t>Total Application (ML/Ha)</t>
  </si>
  <si>
    <t>Accession (ML/Ha)</t>
  </si>
  <si>
    <t>CDS/Adopted Application (%)</t>
  </si>
  <si>
    <t>pumped/area (ML/ha)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</si>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</sst>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  <family val="2"/>
      <charset val="1"/>
    </font>
    <font>
      <b/>
      <sz val="11"/>
      <color rgb="FF0047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47FF"/>
      <name val="Arial"/>
      <family val="2"/>
      <charset val="1"/>
    </font>
    <font>
      <b/>
      <sz val="10"/>
      <name val="Arial"/>
      <family val="2"/>
      <charset val="1"/>
    </font>
    <font>
      <sz val="10"/>
      <color rgb="FFFF3366"/>
      <name val="Arial"/>
      <family val="2"/>
      <charset val="1"/>
    </font>
    <font>
      <b/>
      <sz val="10"/>
      <color rgb="FFFF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6A6A6"/>
        <bgColor rgb="FFB3B3B3"/>
      </patternFill>
    </fill>
    <fill>
      <patternFill patternType="solid">
        <fgColor rgb="FFCCCC00"/>
        <bgColor rgb="FFAECF00"/>
      </patternFill>
    </fill>
    <fill>
      <patternFill patternType="solid">
        <fgColor rgb="FF00FF00"/>
        <bgColor rgb="FF33CCCC"/>
      </patternFill>
    </fill>
    <fill>
      <patternFill patternType="solid">
        <fgColor rgb="FFCCCCFF"/>
        <bgColor rgb="FFCCCCCC"/>
      </patternFill>
    </fill>
    <fill>
      <patternFill patternType="solid">
        <fgColor rgb="FFE6E6E6"/>
        <bgColor rgb="FFFFFFCC"/>
      </patternFill>
    </fill>
    <fill>
      <patternFill patternType="solid">
        <fgColor rgb="FFAECF00"/>
        <bgColor rgb="FFCCCC00"/>
      </patternFill>
    </fill>
    <fill>
      <patternFill patternType="solid">
        <fgColor rgb="FFFF9966"/>
        <bgColor rgb="FFFF9900"/>
      </patternFill>
    </fill>
    <fill>
      <patternFill patternType="solid">
        <fgColor rgb="FFC9FCC0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AC6C6"/>
        <bgColor rgb="FFFFCC99"/>
      </patternFill>
    </fill>
    <fill>
      <patternFill patternType="solid">
        <fgColor rgb="FFFFCC99"/>
        <bgColor rgb="FFFAC6C6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49" fontId="1" fillId="2" borderId="1" xfId="1" applyNumberFormat="1" applyFont="1" applyFill="1" applyBorder="1" applyAlignment="1">
      <alignment horizontal="center" vertical="center" wrapText="1"/>
    </xf>
    <xf numFmtId="1" fontId="1" fillId="2" borderId="1" xfId="1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0" fillId="0" borderId="1" xfId="0" applyBorder="1"/>
    <xf numFmtId="2" fontId="1" fillId="3" borderId="2" xfId="1" applyNumberFormat="1" applyFont="1" applyFill="1" applyBorder="1" applyAlignment="1">
      <alignment horizontal="center" vertical="center" wrapText="1"/>
    </xf>
    <xf numFmtId="2" fontId="1" fillId="3" borderId="1" xfId="1" applyNumberFormat="1" applyFont="1" applyFill="1" applyBorder="1" applyAlignment="1">
      <alignment horizontal="center" vertical="center" wrapText="1"/>
    </xf>
    <xf numFmtId="2" fontId="1" fillId="3" borderId="3" xfId="1" applyNumberFormat="1" applyFont="1" applyFill="1" applyBorder="1" applyAlignment="1">
      <alignment horizontal="center" vertical="center" wrapText="1"/>
    </xf>
    <xf numFmtId="164" fontId="0" fillId="0" borderId="0" xfId="0" applyNumberFormat="1"/>
    <xf numFmtId="1" fontId="0" fillId="2" borderId="0" xfId="0" applyNumberFormat="1" applyFill="1" applyAlignment="1">
      <alignment horizontal="right"/>
    </xf>
    <xf numFmtId="1" fontId="0" fillId="4" borderId="0" xfId="0" applyNumberFormat="1" applyFill="1"/>
    <xf numFmtId="1" fontId="0" fillId="0" borderId="0" xfId="0" applyNumberFormat="1" applyFon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" fontId="4" fillId="5" borderId="0" xfId="0" applyNumberFormat="1" applyFont="1" applyFill="1" applyAlignment="1">
      <alignment horizontal="right"/>
    </xf>
    <xf numFmtId="1" fontId="0" fillId="0" borderId="0" xfId="0" applyNumberFormat="1" applyFont="1" applyAlignment="1">
      <alignment horizontal="right"/>
    </xf>
    <xf numFmtId="165" fontId="0" fillId="4" borderId="0" xfId="0" applyNumberFormat="1" applyFill="1"/>
    <xf numFmtId="1" fontId="0" fillId="6" borderId="0" xfId="0" applyNumberFormat="1" applyFill="1"/>
    <xf numFmtId="1" fontId="0" fillId="5" borderId="0" xfId="0" applyNumberFormat="1" applyFill="1" applyAlignment="1">
      <alignment horizontal="right"/>
    </xf>
    <xf numFmtId="2" fontId="0" fillId="0" borderId="0" xfId="0" applyNumberFormat="1" applyBorder="1"/>
    <xf numFmtId="1" fontId="0" fillId="7" borderId="0" xfId="0" applyNumberFormat="1" applyFill="1"/>
    <xf numFmtId="1" fontId="0" fillId="8" borderId="0" xfId="0" applyNumberFormat="1" applyFill="1"/>
    <xf numFmtId="1" fontId="0" fillId="9" borderId="0" xfId="0" applyNumberFormat="1" applyFill="1"/>
    <xf numFmtId="1" fontId="0" fillId="10" borderId="0" xfId="0" applyNumberFormat="1" applyFont="1" applyFill="1"/>
    <xf numFmtId="1" fontId="0" fillId="10" borderId="0" xfId="0" applyNumberFormat="1" applyFill="1"/>
    <xf numFmtId="0" fontId="0" fillId="5" borderId="0" xfId="0" applyFill="1"/>
    <xf numFmtId="1" fontId="0" fillId="6" borderId="0" xfId="0" applyNumberFormat="1" applyFont="1" applyFill="1" applyAlignment="1">
      <alignment horizontal="right"/>
    </xf>
    <xf numFmtId="1" fontId="5" fillId="11" borderId="0" xfId="0" applyNumberFormat="1" applyFont="1" applyFill="1"/>
    <xf numFmtId="164" fontId="0" fillId="0" borderId="0" xfId="0" applyNumberFormat="1" applyFont="1"/>
    <xf numFmtId="1" fontId="0" fillId="2" borderId="0" xfId="0" applyNumberFormat="1" applyFill="1"/>
    <xf numFmtId="1" fontId="0" fillId="12" borderId="0" xfId="0" applyNumberFormat="1" applyFill="1"/>
    <xf numFmtId="1" fontId="0" fillId="13" borderId="0" xfId="0" applyNumberFormat="1" applyFont="1" applyFill="1"/>
    <xf numFmtId="1" fontId="0" fillId="6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" fontId="3" fillId="2" borderId="1" xfId="0" applyNumberFormat="1" applyFont="1" applyFill="1" applyBorder="1" applyAlignment="1">
      <alignment horizontal="center" vertical="center" wrapText="1"/>
    </xf>
    <xf numFmtId="164" fontId="1" fillId="3" borderId="2" xfId="1" applyNumberFormat="1" applyFont="1" applyFill="1" applyBorder="1" applyAlignment="1">
      <alignment horizontal="center" vertical="center" wrapText="1"/>
    </xf>
    <xf numFmtId="164" fontId="1" fillId="3" borderId="1" xfId="1" applyNumberFormat="1" applyFont="1" applyFill="1" applyBorder="1" applyAlignment="1">
      <alignment horizontal="center" vertical="center" wrapText="1"/>
    </xf>
    <xf numFmtId="1" fontId="0" fillId="14" borderId="0" xfId="0" applyNumberFormat="1" applyFill="1"/>
    <xf numFmtId="1" fontId="0" fillId="15" borderId="0" xfId="0" applyNumberFormat="1" applyFill="1"/>
    <xf numFmtId="1" fontId="0" fillId="11" borderId="0" xfId="0" applyNumberFormat="1" applyFill="1"/>
    <xf numFmtId="0" fontId="6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FF3366"/>
      <rgbColor rgb="FFFFFFCC"/>
      <rgbColor rgb="FFCCFFFF"/>
      <rgbColor rgb="FF660066"/>
      <rgbColor rgb="FFFF9966"/>
      <rgbColor rgb="FF0047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9FCC0"/>
      <rgbColor rgb="FFFFFF99"/>
      <rgbColor rgb="FF99CCFF"/>
      <rgbColor rgb="FFFAC6C6"/>
      <rgbColor rgb="FFB3B3B3"/>
      <rgbColor rgb="FFFFCC99"/>
      <rgbColor rgb="FF3366FF"/>
      <rgbColor rgb="FF33CCCC"/>
      <rgbColor rgb="FFAECF00"/>
      <rgbColor rgb="FFCCCC00"/>
      <rgbColor rgb="FFFF9900"/>
      <rgbColor rgb="FFFF420E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Cobdogla!$H$1</c:f>
              <c:strCache>
                <c:ptCount val="1"/>
                <c:pt idx="0">
                  <c:v>Adopted application (ML)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Cobdogla!$A$8:$A$122</c:f>
              <c:numCache>
                <c:formatCode>General</c:formatCode>
                <c:ptCount val="11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</c:numCache>
            </c:numRef>
          </c:xVal>
          <c:yVal>
            <c:numRef>
              <c:f>Cobdogla!$H$8:$H$124</c:f>
              <c:numCache>
                <c:formatCode>General</c:formatCode>
                <c:ptCount val="117"/>
                <c:pt idx="11" formatCode="0">
                  <c:v>413.37528141132276</c:v>
                </c:pt>
                <c:pt idx="12" formatCode="0">
                  <c:v>4445.3858063047328</c:v>
                </c:pt>
                <c:pt idx="13" formatCode="0">
                  <c:v>9871.5905012080839</c:v>
                </c:pt>
                <c:pt idx="14" formatCode="0">
                  <c:v>11188.411436226108</c:v>
                </c:pt>
                <c:pt idx="15" formatCode="0">
                  <c:v>17229.778008215424</c:v>
                </c:pt>
                <c:pt idx="16" formatCode="0">
                  <c:v>20361.025684975859</c:v>
                </c:pt>
                <c:pt idx="17" formatCode="0">
                  <c:v>24780.534177102665</c:v>
                </c:pt>
                <c:pt idx="18" formatCode="0">
                  <c:v>25141.065862340551</c:v>
                </c:pt>
                <c:pt idx="19" formatCode="0">
                  <c:v>34573.525518541988</c:v>
                </c:pt>
                <c:pt idx="20" formatCode="0">
                  <c:v>40910.125669786074</c:v>
                </c:pt>
                <c:pt idx="21" formatCode="0">
                  <c:v>37293.067831991975</c:v>
                </c:pt>
                <c:pt idx="22" formatCode="0">
                  <c:v>37478.442615738677</c:v>
                </c:pt>
                <c:pt idx="23" formatCode="0">
                  <c:v>41636.748861936103</c:v>
                </c:pt>
                <c:pt idx="24" formatCode="0">
                  <c:v>44681.29791212055</c:v>
                </c:pt>
                <c:pt idx="25" formatCode="0">
                  <c:v>39342.231511063066</c:v>
                </c:pt>
                <c:pt idx="26" formatCode="0">
                  <c:v>35706.501548617001</c:v>
                </c:pt>
                <c:pt idx="27" formatCode="0">
                  <c:v>37050.37384874322</c:v>
                </c:pt>
                <c:pt idx="28" formatCode="0">
                  <c:v>36734.2754583762</c:v>
                </c:pt>
                <c:pt idx="29" formatCode="0">
                  <c:v>38069.480024208984</c:v>
                </c:pt>
                <c:pt idx="30" formatCode="0">
                  <c:v>42605.601217119765</c:v>
                </c:pt>
                <c:pt idx="31" formatCode="0">
                  <c:v>39016.993128104426</c:v>
                </c:pt>
                <c:pt idx="32" formatCode="0">
                  <c:v>34971.34314834448</c:v>
                </c:pt>
                <c:pt idx="33" formatCode="0">
                  <c:v>35410.304364536125</c:v>
                </c:pt>
                <c:pt idx="34" formatCode="0">
                  <c:v>35800.452754805679</c:v>
                </c:pt>
                <c:pt idx="35" formatCode="0">
                  <c:v>39300.914140139146</c:v>
                </c:pt>
                <c:pt idx="36" formatCode="0">
                  <c:v>35683.638036025019</c:v>
                </c:pt>
                <c:pt idx="37" formatCode="0">
                  <c:v>35596.645638023212</c:v>
                </c:pt>
                <c:pt idx="38" formatCode="0">
                  <c:v>35722.462516618318</c:v>
                </c:pt>
                <c:pt idx="39" formatCode="0">
                  <c:v>38708.263152073458</c:v>
                </c:pt>
                <c:pt idx="40" formatCode="0">
                  <c:v>39371.388802455149</c:v>
                </c:pt>
                <c:pt idx="41" formatCode="0">
                  <c:v>38534.542575813721</c:v>
                </c:pt>
                <c:pt idx="42" formatCode="0">
                  <c:v>36844.981613160402</c:v>
                </c:pt>
                <c:pt idx="43" formatCode="0">
                  <c:v>36198.89765770243</c:v>
                </c:pt>
                <c:pt idx="44" formatCode="0">
                  <c:v>35351.785881269469</c:v>
                </c:pt>
                <c:pt idx="45" formatCode="0">
                  <c:v>33668.131345240799</c:v>
                </c:pt>
                <c:pt idx="46" formatCode="0">
                  <c:v>38259.866320380672</c:v>
                </c:pt>
                <c:pt idx="47" formatCode="0">
                  <c:v>36013.68665210958</c:v>
                </c:pt>
                <c:pt idx="48" formatCode="0">
                  <c:v>35867.468129713001</c:v>
                </c:pt>
                <c:pt idx="49" formatCode="0">
                  <c:v>34266.873318855047</c:v>
                </c:pt>
                <c:pt idx="50" formatCode="0">
                  <c:v>39472.839373640134</c:v>
                </c:pt>
                <c:pt idx="51" formatCode="0">
                  <c:v>40868.673757589568</c:v>
                </c:pt>
                <c:pt idx="52" formatCode="0">
                  <c:v>38868.027454729119</c:v>
                </c:pt>
                <c:pt idx="53" formatCode="0">
                  <c:v>34268.747368132652</c:v>
                </c:pt>
                <c:pt idx="54" formatCode="0">
                  <c:v>38644.684434174531</c:v>
                </c:pt>
                <c:pt idx="55" formatCode="0">
                  <c:v>37993.645127235272</c:v>
                </c:pt>
                <c:pt idx="56" formatCode="0">
                  <c:v>38143.746256202736</c:v>
                </c:pt>
                <c:pt idx="57" formatCode="0">
                  <c:v>35297.302345821452</c:v>
                </c:pt>
                <c:pt idx="58" formatCode="0">
                  <c:v>37009.701968011592</c:v>
                </c:pt>
                <c:pt idx="59" formatCode="0">
                  <c:v>35553.542816050169</c:v>
                </c:pt>
                <c:pt idx="60" formatCode="0">
                  <c:v>37093.357106216507</c:v>
                </c:pt>
                <c:pt idx="61" formatCode="0">
                  <c:v>38870.675697117287</c:v>
                </c:pt>
                <c:pt idx="62" formatCode="0">
                  <c:v>36561.125646918124</c:v>
                </c:pt>
                <c:pt idx="63" formatCode="0">
                  <c:v>37960.525380484076</c:v>
                </c:pt>
                <c:pt idx="64" formatCode="0">
                  <c:v>37413.366851542625</c:v>
                </c:pt>
                <c:pt idx="65" formatCode="0">
                  <c:v>37570.352168402853</c:v>
                </c:pt>
                <c:pt idx="66" formatCode="0">
                  <c:v>40612.386446772492</c:v>
                </c:pt>
                <c:pt idx="67" formatCode="0">
                  <c:v>38908.888902732404</c:v>
                </c:pt>
                <c:pt idx="68" formatCode="0">
                  <c:v>40327.222028533753</c:v>
                </c:pt>
                <c:pt idx="69" formatCode="0">
                  <c:v>37589.918283930005</c:v>
                </c:pt>
                <c:pt idx="70" formatCode="0">
                  <c:v>37944.483712028581</c:v>
                </c:pt>
                <c:pt idx="71" formatCode="0">
                  <c:v>35324.097331723562</c:v>
                </c:pt>
                <c:pt idx="72" formatCode="0">
                  <c:v>35332.065407836053</c:v>
                </c:pt>
                <c:pt idx="73" formatCode="0">
                  <c:v>41706.46042789465</c:v>
                </c:pt>
                <c:pt idx="74" formatCode="0">
                  <c:v>43415.701183902529</c:v>
                </c:pt>
                <c:pt idx="75" formatCode="0">
                  <c:v>37215.62736568629</c:v>
                </c:pt>
                <c:pt idx="76" formatCode="0">
                  <c:v>37081.234582360943</c:v>
                </c:pt>
                <c:pt idx="77" formatCode="0">
                  <c:v>37147.816200765505</c:v>
                </c:pt>
                <c:pt idx="78" formatCode="0">
                  <c:v>36235.292235393528</c:v>
                </c:pt>
                <c:pt idx="79" formatCode="0">
                  <c:v>44445.849763987375</c:v>
                </c:pt>
                <c:pt idx="80" formatCode="0">
                  <c:v>41519.0245076871</c:v>
                </c:pt>
                <c:pt idx="81" formatCode="0">
                  <c:v>41892.460132901484</c:v>
                </c:pt>
                <c:pt idx="82" formatCode="0">
                  <c:v>36615.456466483745</c:v>
                </c:pt>
                <c:pt idx="83" formatCode="0">
                  <c:v>37283.024031422145</c:v>
                </c:pt>
                <c:pt idx="84" formatCode="0">
                  <c:v>41559.210326874789</c:v>
                </c:pt>
                <c:pt idx="85" formatCode="0">
                  <c:v>37612.51760651412</c:v>
                </c:pt>
                <c:pt idx="86" formatCode="0">
                  <c:v>40691.456230139906</c:v>
                </c:pt>
                <c:pt idx="87" formatCode="0">
                  <c:v>41052.670757984306</c:v>
                </c:pt>
                <c:pt idx="88" formatCode="0">
                  <c:v>42395.183755917911</c:v>
                </c:pt>
                <c:pt idx="89" formatCode="0">
                  <c:v>42187.865202797955</c:v>
                </c:pt>
                <c:pt idx="90" formatCode="0">
                  <c:v>37836.002818098081</c:v>
                </c:pt>
                <c:pt idx="91" formatCode="0">
                  <c:v>39813.264287929371</c:v>
                </c:pt>
                <c:pt idx="92" formatCode="0">
                  <c:v>40563.775711457187</c:v>
                </c:pt>
                <c:pt idx="93" formatCode="0">
                  <c:v>45630.708258690545</c:v>
                </c:pt>
                <c:pt idx="94" formatCode="0">
                  <c:v>41365.187065726401</c:v>
                </c:pt>
                <c:pt idx="95" formatCode="0">
                  <c:v>27227.535102605398</c:v>
                </c:pt>
                <c:pt idx="96" formatCode="0">
                  <c:v>32551.5422296982</c:v>
                </c:pt>
                <c:pt idx="97" formatCode="0">
                  <c:v>32303.965353334999</c:v>
                </c:pt>
                <c:pt idx="98" formatCode="0">
                  <c:v>30448.1743320596</c:v>
                </c:pt>
                <c:pt idx="99" formatCode="0">
                  <c:v>34032.3601991752</c:v>
                </c:pt>
                <c:pt idx="100" formatCode="0">
                  <c:v>32159.1858770125</c:v>
                </c:pt>
                <c:pt idx="101" formatCode="0">
                  <c:v>33973.9786879483</c:v>
                </c:pt>
                <c:pt idx="102" formatCode="0">
                  <c:v>27910.138891331</c:v>
                </c:pt>
                <c:pt idx="103" formatCode="0">
                  <c:v>37120.321127204195</c:v>
                </c:pt>
                <c:pt idx="104" formatCode="0">
                  <c:v>34249.250640297403</c:v>
                </c:pt>
                <c:pt idx="105" formatCode="0">
                  <c:v>36357.208629497341</c:v>
                </c:pt>
                <c:pt idx="106" formatCode="0">
                  <c:v>30002.099382464992</c:v>
                </c:pt>
                <c:pt idx="107" formatCode="0">
                  <c:v>27910.287130961377</c:v>
                </c:pt>
                <c:pt idx="108" formatCode="0">
                  <c:v>23040.994425183391</c:v>
                </c:pt>
                <c:pt idx="109" formatCode="0">
                  <c:v>23357.717854790881</c:v>
                </c:pt>
                <c:pt idx="110" formatCode="0">
                  <c:v>28964.403370607833</c:v>
                </c:pt>
                <c:pt idx="111" formatCode="0">
                  <c:v>28541.730899583286</c:v>
                </c:pt>
                <c:pt idx="112" formatCode="0">
                  <c:v>25209.822895966809</c:v>
                </c:pt>
                <c:pt idx="113" formatCode="0">
                  <c:v>31475.852493047456</c:v>
                </c:pt>
                <c:pt idx="114" formatCode="0">
                  <c:v>29364.81361735256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E-41D3-898D-7FE17084131E}"/>
            </c:ext>
          </c:extLst>
        </c:ser>
        <c:ser>
          <c:idx val="1"/>
          <c:order val="1"/>
          <c:tx>
            <c:strRef>
              <c:f>Cobdogla!$M$1</c:f>
              <c:strCache>
                <c:ptCount val="1"/>
                <c:pt idx="0">
                  <c:v>Accession volume (ML)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Cobdogla!$A$8:$A$122</c:f>
              <c:numCache>
                <c:formatCode>General</c:formatCode>
                <c:ptCount val="11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</c:numCache>
            </c:numRef>
          </c:xVal>
          <c:yVal>
            <c:numRef>
              <c:f>Cobdogla!$M$8:$M$124</c:f>
              <c:numCache>
                <c:formatCode>General</c:formatCode>
                <c:ptCount val="117"/>
                <c:pt idx="11" formatCode="0">
                  <c:v>193.95569434817006</c:v>
                </c:pt>
                <c:pt idx="12" formatCode="0">
                  <c:v>2086.7253996499267</c:v>
                </c:pt>
                <c:pt idx="13" formatCode="0">
                  <c:v>4629.1207144720838</c:v>
                </c:pt>
                <c:pt idx="14" formatCode="0">
                  <c:v>5253.7019767604725</c:v>
                </c:pt>
                <c:pt idx="15" formatCode="0">
                  <c:v>8076.2703646933223</c:v>
                </c:pt>
                <c:pt idx="16" formatCode="0">
                  <c:v>9554.2969047691531</c:v>
                </c:pt>
                <c:pt idx="17" formatCode="0">
                  <c:v>11624.209942837962</c:v>
                </c:pt>
                <c:pt idx="18" formatCode="0">
                  <c:v>11799.632590238309</c:v>
                </c:pt>
                <c:pt idx="19" formatCode="0">
                  <c:v>16236.93957439718</c:v>
                </c:pt>
                <c:pt idx="20" formatCode="0">
                  <c:v>19165.998028967748</c:v>
                </c:pt>
                <c:pt idx="21" formatCode="0">
                  <c:v>17304.369219061195</c:v>
                </c:pt>
                <c:pt idx="22" formatCode="0">
                  <c:v>17179.180462241427</c:v>
                </c:pt>
                <c:pt idx="23" formatCode="0">
                  <c:v>18880.600387485094</c:v>
                </c:pt>
                <c:pt idx="24" formatCode="0">
                  <c:v>19907.533291747888</c:v>
                </c:pt>
                <c:pt idx="25" formatCode="0">
                  <c:v>17379.891163881719</c:v>
                </c:pt>
                <c:pt idx="26" formatCode="0">
                  <c:v>15671.533567980698</c:v>
                </c:pt>
                <c:pt idx="27" formatCode="0">
                  <c:v>15963.340729199284</c:v>
                </c:pt>
                <c:pt idx="28" formatCode="0">
                  <c:v>15469.973513970899</c:v>
                </c:pt>
                <c:pt idx="29" formatCode="0">
                  <c:v>15954.062590565793</c:v>
                </c:pt>
                <c:pt idx="30" formatCode="0">
                  <c:v>17595.76500848803</c:v>
                </c:pt>
                <c:pt idx="31" formatCode="0">
                  <c:v>16063.944719690908</c:v>
                </c:pt>
                <c:pt idx="32" formatCode="0">
                  <c:v>14426.644894149891</c:v>
                </c:pt>
                <c:pt idx="33" formatCode="0">
                  <c:v>14642.971971939995</c:v>
                </c:pt>
                <c:pt idx="34" formatCode="0">
                  <c:v>14612.822556999821</c:v>
                </c:pt>
                <c:pt idx="35" formatCode="0">
                  <c:v>16236.772663234602</c:v>
                </c:pt>
                <c:pt idx="36" formatCode="0">
                  <c:v>14525.49803863108</c:v>
                </c:pt>
                <c:pt idx="37" formatCode="0">
                  <c:v>14866.766591590995</c:v>
                </c:pt>
                <c:pt idx="38" formatCode="0">
                  <c:v>14693.834650117755</c:v>
                </c:pt>
                <c:pt idx="39" formatCode="0">
                  <c:v>16067.322310514657</c:v>
                </c:pt>
                <c:pt idx="40" formatCode="0">
                  <c:v>14551.225181010595</c:v>
                </c:pt>
                <c:pt idx="41" formatCode="0">
                  <c:v>14031.975169480374</c:v>
                </c:pt>
                <c:pt idx="42" formatCode="0">
                  <c:v>13691.205997573659</c:v>
                </c:pt>
                <c:pt idx="43" formatCode="0">
                  <c:v>13384.289454517057</c:v>
                </c:pt>
                <c:pt idx="44" formatCode="0">
                  <c:v>13214.96321440515</c:v>
                </c:pt>
                <c:pt idx="45" formatCode="0">
                  <c:v>12525.279696428461</c:v>
                </c:pt>
                <c:pt idx="46" formatCode="0">
                  <c:v>14228.423827915469</c:v>
                </c:pt>
                <c:pt idx="47" formatCode="0">
                  <c:v>13409.346207957493</c:v>
                </c:pt>
                <c:pt idx="48" formatCode="0">
                  <c:v>13254.739417139246</c:v>
                </c:pt>
                <c:pt idx="49" formatCode="0">
                  <c:v>12633.331039009712</c:v>
                </c:pt>
                <c:pt idx="50" formatCode="0">
                  <c:v>14521.880022742698</c:v>
                </c:pt>
                <c:pt idx="51" formatCode="0">
                  <c:v>15126.66531301485</c:v>
                </c:pt>
                <c:pt idx="52" formatCode="0">
                  <c:v>14466.244555485579</c:v>
                </c:pt>
                <c:pt idx="53" formatCode="0">
                  <c:v>12587.417961300214</c:v>
                </c:pt>
                <c:pt idx="54" formatCode="0">
                  <c:v>14094.123769150101</c:v>
                </c:pt>
                <c:pt idx="55" formatCode="0">
                  <c:v>14111.679235978729</c:v>
                </c:pt>
                <c:pt idx="56" formatCode="0">
                  <c:v>14028.527781661463</c:v>
                </c:pt>
                <c:pt idx="57" formatCode="0">
                  <c:v>13037.917438343284</c:v>
                </c:pt>
                <c:pt idx="58" formatCode="0">
                  <c:v>13803.349617513259</c:v>
                </c:pt>
                <c:pt idx="59" formatCode="0">
                  <c:v>12956.494848583468</c:v>
                </c:pt>
                <c:pt idx="60" formatCode="0">
                  <c:v>12071.889055984353</c:v>
                </c:pt>
                <c:pt idx="61" formatCode="0">
                  <c:v>12706.795498437572</c:v>
                </c:pt>
                <c:pt idx="62" formatCode="0">
                  <c:v>11788.525370045199</c:v>
                </c:pt>
                <c:pt idx="63" formatCode="0">
                  <c:v>12241.549136669419</c:v>
                </c:pt>
                <c:pt idx="64" formatCode="0">
                  <c:v>12053.533040715274</c:v>
                </c:pt>
                <c:pt idx="65" formatCode="0">
                  <c:v>12220.555035833859</c:v>
                </c:pt>
                <c:pt idx="66" formatCode="0">
                  <c:v>13194.38833840621</c:v>
                </c:pt>
                <c:pt idx="67" formatCode="0">
                  <c:v>12611.06455758718</c:v>
                </c:pt>
                <c:pt idx="68" formatCode="0">
                  <c:v>13039.646291026254</c:v>
                </c:pt>
                <c:pt idx="69" formatCode="0">
                  <c:v>12194.061648512861</c:v>
                </c:pt>
                <c:pt idx="70" formatCode="0">
                  <c:v>12298.176331762499</c:v>
                </c:pt>
                <c:pt idx="71" formatCode="0">
                  <c:v>11406.94895850449</c:v>
                </c:pt>
                <c:pt idx="72" formatCode="0">
                  <c:v>11433.617844937515</c:v>
                </c:pt>
                <c:pt idx="73" formatCode="0">
                  <c:v>13445.381765662345</c:v>
                </c:pt>
                <c:pt idx="74" formatCode="0">
                  <c:v>14001.73436343184</c:v>
                </c:pt>
                <c:pt idx="75" formatCode="0">
                  <c:v>12008.450437540016</c:v>
                </c:pt>
                <c:pt idx="76" formatCode="0">
                  <c:v>12020.105402853136</c:v>
                </c:pt>
                <c:pt idx="77" formatCode="0">
                  <c:v>12026.630383192542</c:v>
                </c:pt>
                <c:pt idx="78" formatCode="0">
                  <c:v>11638.338011245121</c:v>
                </c:pt>
                <c:pt idx="79" formatCode="0">
                  <c:v>14445.096691380209</c:v>
                </c:pt>
                <c:pt idx="80" formatCode="0">
                  <c:v>13490.736560614632</c:v>
                </c:pt>
                <c:pt idx="81" formatCode="0">
                  <c:v>13609.154051894773</c:v>
                </c:pt>
                <c:pt idx="82" formatCode="0">
                  <c:v>11895.793743190045</c:v>
                </c:pt>
                <c:pt idx="83" formatCode="0">
                  <c:v>12087.193893141743</c:v>
                </c:pt>
                <c:pt idx="84" formatCode="0">
                  <c:v>13498.867982452033</c:v>
                </c:pt>
                <c:pt idx="85" formatCode="0">
                  <c:v>12120.809625658061</c:v>
                </c:pt>
                <c:pt idx="86" formatCode="0">
                  <c:v>13325.196551919327</c:v>
                </c:pt>
                <c:pt idx="87" formatCode="0">
                  <c:v>13317.972243607577</c:v>
                </c:pt>
                <c:pt idx="88" formatCode="0">
                  <c:v>13898.002036558861</c:v>
                </c:pt>
                <c:pt idx="89" formatCode="0">
                  <c:v>13621.122059024528</c:v>
                </c:pt>
                <c:pt idx="90" formatCode="0">
                  <c:v>10630.122670138628</c:v>
                </c:pt>
                <c:pt idx="91" formatCode="0">
                  <c:v>11172.728781194255</c:v>
                </c:pt>
                <c:pt idx="92" formatCode="0">
                  <c:v>11382.531607626814</c:v>
                </c:pt>
                <c:pt idx="93" formatCode="0">
                  <c:v>12595.79767718692</c:v>
                </c:pt>
                <c:pt idx="94" formatCode="0">
                  <c:v>11649.827335508013</c:v>
                </c:pt>
                <c:pt idx="95" formatCode="0">
                  <c:v>6339.9609278215885</c:v>
                </c:pt>
                <c:pt idx="96" formatCode="0">
                  <c:v>7670.9690120100277</c:v>
                </c:pt>
                <c:pt idx="97" formatCode="0">
                  <c:v>7612.8692721565321</c:v>
                </c:pt>
                <c:pt idx="98" formatCode="0">
                  <c:v>7182.3435558267329</c:v>
                </c:pt>
                <c:pt idx="99" formatCode="0">
                  <c:v>8052.0369626657694</c:v>
                </c:pt>
                <c:pt idx="100" formatCode="0">
                  <c:v>7546.7957725383558</c:v>
                </c:pt>
                <c:pt idx="101" formatCode="0">
                  <c:v>6047.6391604238806</c:v>
                </c:pt>
                <c:pt idx="102" formatCode="0">
                  <c:v>4928.9670224307101</c:v>
                </c:pt>
                <c:pt idx="103" formatCode="0">
                  <c:v>6761.4194437057631</c:v>
                </c:pt>
                <c:pt idx="104" formatCode="0">
                  <c:v>6253.0077509135244</c:v>
                </c:pt>
                <c:pt idx="105" formatCode="0">
                  <c:v>6732.77495138002</c:v>
                </c:pt>
                <c:pt idx="106" formatCode="0">
                  <c:v>5506.6857117168865</c:v>
                </c:pt>
                <c:pt idx="107" formatCode="0">
                  <c:v>5346.2195637617133</c:v>
                </c:pt>
                <c:pt idx="108" formatCode="0">
                  <c:v>4421.9319865591624</c:v>
                </c:pt>
                <c:pt idx="109" formatCode="0">
                  <c:v>4511.4594758558806</c:v>
                </c:pt>
                <c:pt idx="110" formatCode="0">
                  <c:v>5588.1747566045005</c:v>
                </c:pt>
                <c:pt idx="111" formatCode="0">
                  <c:v>5168.0115235458252</c:v>
                </c:pt>
                <c:pt idx="112" formatCode="0">
                  <c:v>4577.4737701313052</c:v>
                </c:pt>
                <c:pt idx="113" formatCode="0">
                  <c:v>5931.2497210456622</c:v>
                </c:pt>
                <c:pt idx="114" formatCode="0">
                  <c:v>5471.2437014057596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E-41D3-898D-7FE17084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35"/>
        <c:axId val="16178826"/>
      </c:scatterChart>
      <c:valAx>
        <c:axId val="177935"/>
        <c:scaling>
          <c:orientation val="minMax"/>
          <c:min val="19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1">
                    <a:latin typeface="Arial"/>
                  </a:rPr>
                  <a:t>Year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178826"/>
        <c:crossesAt val="0"/>
        <c:crossBetween val="midCat"/>
      </c:valAx>
      <c:valAx>
        <c:axId val="161788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1">
                    <a:latin typeface="Arial"/>
                  </a:rPr>
                  <a:t>Volume (ML)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79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Berri!$H$1</c:f>
              <c:strCache>
                <c:ptCount val="1"/>
                <c:pt idx="0">
                  <c:v>Adopted application (ML)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Berri!$A$2:$A$122</c:f>
              <c:numCache>
                <c:formatCode>General</c:formatCode>
                <c:ptCount val="121"/>
                <c:pt idx="0">
                  <c:v>1894</c:v>
                </c:pt>
                <c:pt idx="1">
                  <c:v>1895</c:v>
                </c:pt>
                <c:pt idx="2">
                  <c:v>1896</c:v>
                </c:pt>
                <c:pt idx="3">
                  <c:v>1897</c:v>
                </c:pt>
                <c:pt idx="4">
                  <c:v>1898</c:v>
                </c:pt>
                <c:pt idx="5">
                  <c:v>1899</c:v>
                </c:pt>
                <c:pt idx="6">
                  <c:v>1900</c:v>
                </c:pt>
                <c:pt idx="7">
                  <c:v>1901</c:v>
                </c:pt>
                <c:pt idx="8">
                  <c:v>1902</c:v>
                </c:pt>
                <c:pt idx="9">
                  <c:v>1903</c:v>
                </c:pt>
                <c:pt idx="10">
                  <c:v>1904</c:v>
                </c:pt>
                <c:pt idx="11">
                  <c:v>1905</c:v>
                </c:pt>
                <c:pt idx="12">
                  <c:v>1906</c:v>
                </c:pt>
                <c:pt idx="13">
                  <c:v>1907</c:v>
                </c:pt>
                <c:pt idx="14">
                  <c:v>1908</c:v>
                </c:pt>
                <c:pt idx="15">
                  <c:v>1909</c:v>
                </c:pt>
                <c:pt idx="16">
                  <c:v>1910</c:v>
                </c:pt>
                <c:pt idx="17">
                  <c:v>1911</c:v>
                </c:pt>
                <c:pt idx="18">
                  <c:v>1912</c:v>
                </c:pt>
                <c:pt idx="19">
                  <c:v>1913</c:v>
                </c:pt>
                <c:pt idx="20">
                  <c:v>1914</c:v>
                </c:pt>
                <c:pt idx="21">
                  <c:v>1915</c:v>
                </c:pt>
                <c:pt idx="22">
                  <c:v>1916</c:v>
                </c:pt>
                <c:pt idx="23">
                  <c:v>1917</c:v>
                </c:pt>
                <c:pt idx="24">
                  <c:v>1918</c:v>
                </c:pt>
                <c:pt idx="25">
                  <c:v>1919</c:v>
                </c:pt>
                <c:pt idx="26">
                  <c:v>1920</c:v>
                </c:pt>
                <c:pt idx="27">
                  <c:v>1921</c:v>
                </c:pt>
                <c:pt idx="28">
                  <c:v>1922</c:v>
                </c:pt>
                <c:pt idx="29">
                  <c:v>1923</c:v>
                </c:pt>
                <c:pt idx="30">
                  <c:v>1924</c:v>
                </c:pt>
                <c:pt idx="31">
                  <c:v>1925</c:v>
                </c:pt>
                <c:pt idx="32">
                  <c:v>1926</c:v>
                </c:pt>
                <c:pt idx="33">
                  <c:v>1927</c:v>
                </c:pt>
                <c:pt idx="34">
                  <c:v>1928</c:v>
                </c:pt>
                <c:pt idx="35">
                  <c:v>1929</c:v>
                </c:pt>
                <c:pt idx="36">
                  <c:v>1930</c:v>
                </c:pt>
                <c:pt idx="37">
                  <c:v>1931</c:v>
                </c:pt>
                <c:pt idx="38">
                  <c:v>1932</c:v>
                </c:pt>
                <c:pt idx="39">
                  <c:v>1933</c:v>
                </c:pt>
                <c:pt idx="40">
                  <c:v>1934</c:v>
                </c:pt>
                <c:pt idx="41">
                  <c:v>1935</c:v>
                </c:pt>
                <c:pt idx="42">
                  <c:v>1936</c:v>
                </c:pt>
                <c:pt idx="43">
                  <c:v>1937</c:v>
                </c:pt>
                <c:pt idx="44">
                  <c:v>1938</c:v>
                </c:pt>
                <c:pt idx="45">
                  <c:v>1939</c:v>
                </c:pt>
                <c:pt idx="46">
                  <c:v>1940</c:v>
                </c:pt>
                <c:pt idx="47">
                  <c:v>1941</c:v>
                </c:pt>
                <c:pt idx="48">
                  <c:v>1942</c:v>
                </c:pt>
                <c:pt idx="49">
                  <c:v>1943</c:v>
                </c:pt>
                <c:pt idx="50">
                  <c:v>1944</c:v>
                </c:pt>
                <c:pt idx="51">
                  <c:v>1945</c:v>
                </c:pt>
                <c:pt idx="52">
                  <c:v>1946</c:v>
                </c:pt>
                <c:pt idx="53">
                  <c:v>1947</c:v>
                </c:pt>
                <c:pt idx="54">
                  <c:v>1948</c:v>
                </c:pt>
                <c:pt idx="55">
                  <c:v>1949</c:v>
                </c:pt>
                <c:pt idx="56">
                  <c:v>1950</c:v>
                </c:pt>
                <c:pt idx="57">
                  <c:v>1951</c:v>
                </c:pt>
                <c:pt idx="58">
                  <c:v>1952</c:v>
                </c:pt>
                <c:pt idx="59">
                  <c:v>1953</c:v>
                </c:pt>
                <c:pt idx="60">
                  <c:v>1954</c:v>
                </c:pt>
                <c:pt idx="61">
                  <c:v>1955</c:v>
                </c:pt>
                <c:pt idx="62">
                  <c:v>1956</c:v>
                </c:pt>
                <c:pt idx="63">
                  <c:v>1957</c:v>
                </c:pt>
                <c:pt idx="64">
                  <c:v>1958</c:v>
                </c:pt>
                <c:pt idx="65">
                  <c:v>1959</c:v>
                </c:pt>
                <c:pt idx="66">
                  <c:v>1960</c:v>
                </c:pt>
                <c:pt idx="67">
                  <c:v>1961</c:v>
                </c:pt>
                <c:pt idx="68">
                  <c:v>1962</c:v>
                </c:pt>
                <c:pt idx="69">
                  <c:v>1963</c:v>
                </c:pt>
                <c:pt idx="70">
                  <c:v>1964</c:v>
                </c:pt>
                <c:pt idx="71">
                  <c:v>1965</c:v>
                </c:pt>
                <c:pt idx="72">
                  <c:v>1966</c:v>
                </c:pt>
                <c:pt idx="73">
                  <c:v>1967</c:v>
                </c:pt>
                <c:pt idx="74">
                  <c:v>1968</c:v>
                </c:pt>
                <c:pt idx="75">
                  <c:v>1969</c:v>
                </c:pt>
                <c:pt idx="76">
                  <c:v>1970</c:v>
                </c:pt>
                <c:pt idx="77">
                  <c:v>1971</c:v>
                </c:pt>
                <c:pt idx="78">
                  <c:v>1972</c:v>
                </c:pt>
                <c:pt idx="79">
                  <c:v>1973</c:v>
                </c:pt>
                <c:pt idx="80">
                  <c:v>1974</c:v>
                </c:pt>
                <c:pt idx="81">
                  <c:v>1975</c:v>
                </c:pt>
                <c:pt idx="82">
                  <c:v>1976</c:v>
                </c:pt>
                <c:pt idx="83">
                  <c:v>1977</c:v>
                </c:pt>
                <c:pt idx="84">
                  <c:v>1978</c:v>
                </c:pt>
                <c:pt idx="85">
                  <c:v>1979</c:v>
                </c:pt>
                <c:pt idx="86">
                  <c:v>1980</c:v>
                </c:pt>
                <c:pt idx="87">
                  <c:v>1981</c:v>
                </c:pt>
                <c:pt idx="88">
                  <c:v>1982</c:v>
                </c:pt>
                <c:pt idx="89">
                  <c:v>1983</c:v>
                </c:pt>
                <c:pt idx="90">
                  <c:v>1984</c:v>
                </c:pt>
                <c:pt idx="91">
                  <c:v>1985</c:v>
                </c:pt>
                <c:pt idx="92">
                  <c:v>1986</c:v>
                </c:pt>
                <c:pt idx="93">
                  <c:v>1987</c:v>
                </c:pt>
                <c:pt idx="94">
                  <c:v>1988</c:v>
                </c:pt>
                <c:pt idx="95">
                  <c:v>1989</c:v>
                </c:pt>
                <c:pt idx="96">
                  <c:v>1990</c:v>
                </c:pt>
                <c:pt idx="97">
                  <c:v>1991</c:v>
                </c:pt>
                <c:pt idx="98">
                  <c:v>1992</c:v>
                </c:pt>
                <c:pt idx="99">
                  <c:v>1993</c:v>
                </c:pt>
                <c:pt idx="100">
                  <c:v>1994</c:v>
                </c:pt>
                <c:pt idx="101">
                  <c:v>1995</c:v>
                </c:pt>
                <c:pt idx="102">
                  <c:v>1996</c:v>
                </c:pt>
                <c:pt idx="103">
                  <c:v>1997</c:v>
                </c:pt>
                <c:pt idx="104">
                  <c:v>1998</c:v>
                </c:pt>
                <c:pt idx="105">
                  <c:v>1999</c:v>
                </c:pt>
                <c:pt idx="106">
                  <c:v>2000</c:v>
                </c:pt>
                <c:pt idx="107">
                  <c:v>2001</c:v>
                </c:pt>
                <c:pt idx="108">
                  <c:v>2002</c:v>
                </c:pt>
                <c:pt idx="109">
                  <c:v>2003</c:v>
                </c:pt>
                <c:pt idx="110">
                  <c:v>2004</c:v>
                </c:pt>
                <c:pt idx="111">
                  <c:v>2005</c:v>
                </c:pt>
                <c:pt idx="112">
                  <c:v>2006</c:v>
                </c:pt>
                <c:pt idx="113">
                  <c:v>2007</c:v>
                </c:pt>
                <c:pt idx="114">
                  <c:v>2008</c:v>
                </c:pt>
                <c:pt idx="115">
                  <c:v>2009</c:v>
                </c:pt>
                <c:pt idx="116">
                  <c:v>2010</c:v>
                </c:pt>
                <c:pt idx="117">
                  <c:v>2011</c:v>
                </c:pt>
                <c:pt idx="118">
                  <c:v>2012</c:v>
                </c:pt>
                <c:pt idx="119">
                  <c:v>2013</c:v>
                </c:pt>
                <c:pt idx="120">
                  <c:v>2014</c:v>
                </c:pt>
              </c:numCache>
            </c:numRef>
          </c:xVal>
          <c:yVal>
            <c:numRef>
              <c:f>Berri!$H$2:$H$124</c:f>
              <c:numCache>
                <c:formatCode>0</c:formatCode>
                <c:ptCount val="123"/>
                <c:pt idx="16">
                  <c:v>423.58341902094196</c:v>
                </c:pt>
                <c:pt idx="17">
                  <c:v>1621.4833916010484</c:v>
                </c:pt>
                <c:pt idx="18">
                  <c:v>2427.9859526399741</c:v>
                </c:pt>
                <c:pt idx="19">
                  <c:v>3769.0331150120492</c:v>
                </c:pt>
                <c:pt idx="20">
                  <c:v>5310.8390004715411</c:v>
                </c:pt>
                <c:pt idx="21">
                  <c:v>6259.5416048813622</c:v>
                </c:pt>
                <c:pt idx="22">
                  <c:v>8975.4159556204722</c:v>
                </c:pt>
                <c:pt idx="23">
                  <c:v>9881.603853333334</c:v>
                </c:pt>
                <c:pt idx="24">
                  <c:v>8941.9724219470008</c:v>
                </c:pt>
                <c:pt idx="25">
                  <c:v>12371.935500218882</c:v>
                </c:pt>
                <c:pt idx="26">
                  <c:v>12048.158197247838</c:v>
                </c:pt>
                <c:pt idx="27">
                  <c:v>15920.146797033976</c:v>
                </c:pt>
                <c:pt idx="28">
                  <c:v>13775.447552741438</c:v>
                </c:pt>
                <c:pt idx="29">
                  <c:v>17783.192794852559</c:v>
                </c:pt>
                <c:pt idx="30">
                  <c:v>17662.430506666667</c:v>
                </c:pt>
                <c:pt idx="31">
                  <c:v>16148.830343547444</c:v>
                </c:pt>
                <c:pt idx="32">
                  <c:v>20899.439586080203</c:v>
                </c:pt>
                <c:pt idx="33">
                  <c:v>16460.276135639549</c:v>
                </c:pt>
                <c:pt idx="34">
                  <c:v>21201.745170797505</c:v>
                </c:pt>
                <c:pt idx="35">
                  <c:v>24222.955705985143</c:v>
                </c:pt>
                <c:pt idx="36">
                  <c:v>26987.990898578028</c:v>
                </c:pt>
                <c:pt idx="37">
                  <c:v>26664.14056</c:v>
                </c:pt>
                <c:pt idx="38">
                  <c:v>30553.043402363757</c:v>
                </c:pt>
                <c:pt idx="39">
                  <c:v>24053.27094387354</c:v>
                </c:pt>
                <c:pt idx="40">
                  <c:v>33386.741018922025</c:v>
                </c:pt>
                <c:pt idx="41">
                  <c:v>29105.71</c:v>
                </c:pt>
                <c:pt idx="42">
                  <c:v>27444.329474110556</c:v>
                </c:pt>
                <c:pt idx="43">
                  <c:v>35378.011178078406</c:v>
                </c:pt>
                <c:pt idx="44">
                  <c:v>30196.579725851916</c:v>
                </c:pt>
                <c:pt idx="45">
                  <c:v>38056.008216316688</c:v>
                </c:pt>
                <c:pt idx="46">
                  <c:v>35689.145500565231</c:v>
                </c:pt>
                <c:pt idx="47">
                  <c:v>39096.361892139386</c:v>
                </c:pt>
                <c:pt idx="48">
                  <c:v>39911.251747987189</c:v>
                </c:pt>
                <c:pt idx="49">
                  <c:v>34908.027123304542</c:v>
                </c:pt>
                <c:pt idx="50">
                  <c:v>35970.454531832438</c:v>
                </c:pt>
                <c:pt idx="51">
                  <c:v>37137.173624524599</c:v>
                </c:pt>
                <c:pt idx="52">
                  <c:v>36936.12816</c:v>
                </c:pt>
                <c:pt idx="53">
                  <c:v>41013.218838594519</c:v>
                </c:pt>
                <c:pt idx="54">
                  <c:v>35274.912824463834</c:v>
                </c:pt>
                <c:pt idx="55">
                  <c:v>38673.369336346565</c:v>
                </c:pt>
                <c:pt idx="56">
                  <c:v>41812.058365418889</c:v>
                </c:pt>
                <c:pt idx="57">
                  <c:v>37086.132004233114</c:v>
                </c:pt>
                <c:pt idx="58">
                  <c:v>34604.620115006037</c:v>
                </c:pt>
                <c:pt idx="59">
                  <c:v>36255.661656313037</c:v>
                </c:pt>
                <c:pt idx="60">
                  <c:v>37616.186159999997</c:v>
                </c:pt>
                <c:pt idx="61">
                  <c:v>38904.438161033926</c:v>
                </c:pt>
                <c:pt idx="62">
                  <c:v>38365.578275593973</c:v>
                </c:pt>
                <c:pt idx="63">
                  <c:v>36617.17475902717</c:v>
                </c:pt>
                <c:pt idx="64">
                  <c:v>37115.297951435008</c:v>
                </c:pt>
                <c:pt idx="65">
                  <c:v>33879.016457798891</c:v>
                </c:pt>
                <c:pt idx="66">
                  <c:v>36264.701223564436</c:v>
                </c:pt>
                <c:pt idx="67">
                  <c:v>37940.615640000004</c:v>
                </c:pt>
                <c:pt idx="68">
                  <c:v>36296.506933509947</c:v>
                </c:pt>
                <c:pt idx="69">
                  <c:v>38558.173941649999</c:v>
                </c:pt>
                <c:pt idx="70">
                  <c:v>42073.970815843131</c:v>
                </c:pt>
                <c:pt idx="71">
                  <c:v>35826.327658347858</c:v>
                </c:pt>
                <c:pt idx="72">
                  <c:v>41796.47238712832</c:v>
                </c:pt>
                <c:pt idx="73">
                  <c:v>36344.502208224774</c:v>
                </c:pt>
                <c:pt idx="74">
                  <c:v>40807.878044637997</c:v>
                </c:pt>
                <c:pt idx="75">
                  <c:v>41862.111097345289</c:v>
                </c:pt>
                <c:pt idx="76">
                  <c:v>38521.975202178866</c:v>
                </c:pt>
                <c:pt idx="77">
                  <c:v>32129.340203659696</c:v>
                </c:pt>
                <c:pt idx="78">
                  <c:v>35353.277481557401</c:v>
                </c:pt>
                <c:pt idx="79">
                  <c:v>41269.333736</c:v>
                </c:pt>
                <c:pt idx="80">
                  <c:v>40361.826763702702</c:v>
                </c:pt>
                <c:pt idx="81">
                  <c:v>37583.834535218077</c:v>
                </c:pt>
                <c:pt idx="82">
                  <c:v>34863.057817231645</c:v>
                </c:pt>
                <c:pt idx="83">
                  <c:v>36490.231541916794</c:v>
                </c:pt>
                <c:pt idx="84">
                  <c:v>34064.787973796301</c:v>
                </c:pt>
                <c:pt idx="85">
                  <c:v>39207.995610448852</c:v>
                </c:pt>
                <c:pt idx="86">
                  <c:v>36426.873759999995</c:v>
                </c:pt>
                <c:pt idx="87">
                  <c:v>34052.215549842629</c:v>
                </c:pt>
                <c:pt idx="88">
                  <c:v>32866.858309716335</c:v>
                </c:pt>
                <c:pt idx="89">
                  <c:v>36492.525681267689</c:v>
                </c:pt>
                <c:pt idx="90">
                  <c:v>37208.954291098409</c:v>
                </c:pt>
                <c:pt idx="91">
                  <c:v>36751.006424675077</c:v>
                </c:pt>
                <c:pt idx="92">
                  <c:v>38276.12635297393</c:v>
                </c:pt>
                <c:pt idx="93">
                  <c:v>37850.968621508131</c:v>
                </c:pt>
                <c:pt idx="94">
                  <c:v>37438.699328000002</c:v>
                </c:pt>
                <c:pt idx="95">
                  <c:v>36097.110712000002</c:v>
                </c:pt>
                <c:pt idx="96">
                  <c:v>35771.417716636395</c:v>
                </c:pt>
                <c:pt idx="97">
                  <c:v>40779.582144935528</c:v>
                </c:pt>
                <c:pt idx="98">
                  <c:v>40714.472934162397</c:v>
                </c:pt>
                <c:pt idx="99">
                  <c:v>38637.811847200763</c:v>
                </c:pt>
                <c:pt idx="100">
                  <c:v>38821.304875473463</c:v>
                </c:pt>
                <c:pt idx="101">
                  <c:v>38976.555</c:v>
                </c:pt>
                <c:pt idx="102">
                  <c:v>39250.149099999995</c:v>
                </c:pt>
                <c:pt idx="103">
                  <c:v>39435.017000000007</c:v>
                </c:pt>
                <c:pt idx="104">
                  <c:v>38798.880400000002</c:v>
                </c:pt>
                <c:pt idx="105">
                  <c:v>41624.721999999994</c:v>
                </c:pt>
                <c:pt idx="106">
                  <c:v>40967.476000000002</c:v>
                </c:pt>
                <c:pt idx="107">
                  <c:v>41331.793600000005</c:v>
                </c:pt>
                <c:pt idx="108">
                  <c:v>34593.727533367273</c:v>
                </c:pt>
                <c:pt idx="109">
                  <c:v>45346.608436152608</c:v>
                </c:pt>
                <c:pt idx="110">
                  <c:v>39317.573358940164</c:v>
                </c:pt>
                <c:pt idx="111">
                  <c:v>39912.025142777864</c:v>
                </c:pt>
                <c:pt idx="112">
                  <c:v>31087.561089439165</c:v>
                </c:pt>
                <c:pt idx="113">
                  <c:v>28627.717776806017</c:v>
                </c:pt>
                <c:pt idx="114">
                  <c:v>24449.803530199839</c:v>
                </c:pt>
                <c:pt idx="115">
                  <c:v>24338.281090382581</c:v>
                </c:pt>
                <c:pt idx="116">
                  <c:v>28695.586769143574</c:v>
                </c:pt>
                <c:pt idx="117">
                  <c:v>25412.513514977385</c:v>
                </c:pt>
                <c:pt idx="118">
                  <c:v>24770.562785022743</c:v>
                </c:pt>
                <c:pt idx="119">
                  <c:v>30053.651741818354</c:v>
                </c:pt>
                <c:pt idx="120">
                  <c:v>29057.109751199088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0-4377-BDA2-5A7763EA8249}"/>
            </c:ext>
          </c:extLst>
        </c:ser>
        <c:ser>
          <c:idx val="1"/>
          <c:order val="1"/>
          <c:tx>
            <c:strRef>
              <c:f>Berri!$M$1</c:f>
              <c:strCache>
                <c:ptCount val="1"/>
                <c:pt idx="0">
                  <c:v>Accession volume (ML)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Berri!$A$2:$A$122</c:f>
              <c:numCache>
                <c:formatCode>General</c:formatCode>
                <c:ptCount val="121"/>
                <c:pt idx="0">
                  <c:v>1894</c:v>
                </c:pt>
                <c:pt idx="1">
                  <c:v>1895</c:v>
                </c:pt>
                <c:pt idx="2">
                  <c:v>1896</c:v>
                </c:pt>
                <c:pt idx="3">
                  <c:v>1897</c:v>
                </c:pt>
                <c:pt idx="4">
                  <c:v>1898</c:v>
                </c:pt>
                <c:pt idx="5">
                  <c:v>1899</c:v>
                </c:pt>
                <c:pt idx="6">
                  <c:v>1900</c:v>
                </c:pt>
                <c:pt idx="7">
                  <c:v>1901</c:v>
                </c:pt>
                <c:pt idx="8">
                  <c:v>1902</c:v>
                </c:pt>
                <c:pt idx="9">
                  <c:v>1903</c:v>
                </c:pt>
                <c:pt idx="10">
                  <c:v>1904</c:v>
                </c:pt>
                <c:pt idx="11">
                  <c:v>1905</c:v>
                </c:pt>
                <c:pt idx="12">
                  <c:v>1906</c:v>
                </c:pt>
                <c:pt idx="13">
                  <c:v>1907</c:v>
                </c:pt>
                <c:pt idx="14">
                  <c:v>1908</c:v>
                </c:pt>
                <c:pt idx="15">
                  <c:v>1909</c:v>
                </c:pt>
                <c:pt idx="16">
                  <c:v>1910</c:v>
                </c:pt>
                <c:pt idx="17">
                  <c:v>1911</c:v>
                </c:pt>
                <c:pt idx="18">
                  <c:v>1912</c:v>
                </c:pt>
                <c:pt idx="19">
                  <c:v>1913</c:v>
                </c:pt>
                <c:pt idx="20">
                  <c:v>1914</c:v>
                </c:pt>
                <c:pt idx="21">
                  <c:v>1915</c:v>
                </c:pt>
                <c:pt idx="22">
                  <c:v>1916</c:v>
                </c:pt>
                <c:pt idx="23">
                  <c:v>1917</c:v>
                </c:pt>
                <c:pt idx="24">
                  <c:v>1918</c:v>
                </c:pt>
                <c:pt idx="25">
                  <c:v>1919</c:v>
                </c:pt>
                <c:pt idx="26">
                  <c:v>1920</c:v>
                </c:pt>
                <c:pt idx="27">
                  <c:v>1921</c:v>
                </c:pt>
                <c:pt idx="28">
                  <c:v>1922</c:v>
                </c:pt>
                <c:pt idx="29">
                  <c:v>1923</c:v>
                </c:pt>
                <c:pt idx="30">
                  <c:v>1924</c:v>
                </c:pt>
                <c:pt idx="31">
                  <c:v>1925</c:v>
                </c:pt>
                <c:pt idx="32">
                  <c:v>1926</c:v>
                </c:pt>
                <c:pt idx="33">
                  <c:v>1927</c:v>
                </c:pt>
                <c:pt idx="34">
                  <c:v>1928</c:v>
                </c:pt>
                <c:pt idx="35">
                  <c:v>1929</c:v>
                </c:pt>
                <c:pt idx="36">
                  <c:v>1930</c:v>
                </c:pt>
                <c:pt idx="37">
                  <c:v>1931</c:v>
                </c:pt>
                <c:pt idx="38">
                  <c:v>1932</c:v>
                </c:pt>
                <c:pt idx="39">
                  <c:v>1933</c:v>
                </c:pt>
                <c:pt idx="40">
                  <c:v>1934</c:v>
                </c:pt>
                <c:pt idx="41">
                  <c:v>1935</c:v>
                </c:pt>
                <c:pt idx="42">
                  <c:v>1936</c:v>
                </c:pt>
                <c:pt idx="43">
                  <c:v>1937</c:v>
                </c:pt>
                <c:pt idx="44">
                  <c:v>1938</c:v>
                </c:pt>
                <c:pt idx="45">
                  <c:v>1939</c:v>
                </c:pt>
                <c:pt idx="46">
                  <c:v>1940</c:v>
                </c:pt>
                <c:pt idx="47">
                  <c:v>1941</c:v>
                </c:pt>
                <c:pt idx="48">
                  <c:v>1942</c:v>
                </c:pt>
                <c:pt idx="49">
                  <c:v>1943</c:v>
                </c:pt>
                <c:pt idx="50">
                  <c:v>1944</c:v>
                </c:pt>
                <c:pt idx="51">
                  <c:v>1945</c:v>
                </c:pt>
                <c:pt idx="52">
                  <c:v>1946</c:v>
                </c:pt>
                <c:pt idx="53">
                  <c:v>1947</c:v>
                </c:pt>
                <c:pt idx="54">
                  <c:v>1948</c:v>
                </c:pt>
                <c:pt idx="55">
                  <c:v>1949</c:v>
                </c:pt>
                <c:pt idx="56">
                  <c:v>1950</c:v>
                </c:pt>
                <c:pt idx="57">
                  <c:v>1951</c:v>
                </c:pt>
                <c:pt idx="58">
                  <c:v>1952</c:v>
                </c:pt>
                <c:pt idx="59">
                  <c:v>1953</c:v>
                </c:pt>
                <c:pt idx="60">
                  <c:v>1954</c:v>
                </c:pt>
                <c:pt idx="61">
                  <c:v>1955</c:v>
                </c:pt>
                <c:pt idx="62">
                  <c:v>1956</c:v>
                </c:pt>
                <c:pt idx="63">
                  <c:v>1957</c:v>
                </c:pt>
                <c:pt idx="64">
                  <c:v>1958</c:v>
                </c:pt>
                <c:pt idx="65">
                  <c:v>1959</c:v>
                </c:pt>
                <c:pt idx="66">
                  <c:v>1960</c:v>
                </c:pt>
                <c:pt idx="67">
                  <c:v>1961</c:v>
                </c:pt>
                <c:pt idx="68">
                  <c:v>1962</c:v>
                </c:pt>
                <c:pt idx="69">
                  <c:v>1963</c:v>
                </c:pt>
                <c:pt idx="70">
                  <c:v>1964</c:v>
                </c:pt>
                <c:pt idx="71">
                  <c:v>1965</c:v>
                </c:pt>
                <c:pt idx="72">
                  <c:v>1966</c:v>
                </c:pt>
                <c:pt idx="73">
                  <c:v>1967</c:v>
                </c:pt>
                <c:pt idx="74">
                  <c:v>1968</c:v>
                </c:pt>
                <c:pt idx="75">
                  <c:v>1969</c:v>
                </c:pt>
                <c:pt idx="76">
                  <c:v>1970</c:v>
                </c:pt>
                <c:pt idx="77">
                  <c:v>1971</c:v>
                </c:pt>
                <c:pt idx="78">
                  <c:v>1972</c:v>
                </c:pt>
                <c:pt idx="79">
                  <c:v>1973</c:v>
                </c:pt>
                <c:pt idx="80">
                  <c:v>1974</c:v>
                </c:pt>
                <c:pt idx="81">
                  <c:v>1975</c:v>
                </c:pt>
                <c:pt idx="82">
                  <c:v>1976</c:v>
                </c:pt>
                <c:pt idx="83">
                  <c:v>1977</c:v>
                </c:pt>
                <c:pt idx="84">
                  <c:v>1978</c:v>
                </c:pt>
                <c:pt idx="85">
                  <c:v>1979</c:v>
                </c:pt>
                <c:pt idx="86">
                  <c:v>1980</c:v>
                </c:pt>
                <c:pt idx="87">
                  <c:v>1981</c:v>
                </c:pt>
                <c:pt idx="88">
                  <c:v>1982</c:v>
                </c:pt>
                <c:pt idx="89">
                  <c:v>1983</c:v>
                </c:pt>
                <c:pt idx="90">
                  <c:v>1984</c:v>
                </c:pt>
                <c:pt idx="91">
                  <c:v>1985</c:v>
                </c:pt>
                <c:pt idx="92">
                  <c:v>1986</c:v>
                </c:pt>
                <c:pt idx="93">
                  <c:v>1987</c:v>
                </c:pt>
                <c:pt idx="94">
                  <c:v>1988</c:v>
                </c:pt>
                <c:pt idx="95">
                  <c:v>1989</c:v>
                </c:pt>
                <c:pt idx="96">
                  <c:v>1990</c:v>
                </c:pt>
                <c:pt idx="97">
                  <c:v>1991</c:v>
                </c:pt>
                <c:pt idx="98">
                  <c:v>1992</c:v>
                </c:pt>
                <c:pt idx="99">
                  <c:v>1993</c:v>
                </c:pt>
                <c:pt idx="100">
                  <c:v>1994</c:v>
                </c:pt>
                <c:pt idx="101">
                  <c:v>1995</c:v>
                </c:pt>
                <c:pt idx="102">
                  <c:v>1996</c:v>
                </c:pt>
                <c:pt idx="103">
                  <c:v>1997</c:v>
                </c:pt>
                <c:pt idx="104">
                  <c:v>1998</c:v>
                </c:pt>
                <c:pt idx="105">
                  <c:v>1999</c:v>
                </c:pt>
                <c:pt idx="106">
                  <c:v>2000</c:v>
                </c:pt>
                <c:pt idx="107">
                  <c:v>2001</c:v>
                </c:pt>
                <c:pt idx="108">
                  <c:v>2002</c:v>
                </c:pt>
                <c:pt idx="109">
                  <c:v>2003</c:v>
                </c:pt>
                <c:pt idx="110">
                  <c:v>2004</c:v>
                </c:pt>
                <c:pt idx="111">
                  <c:v>2005</c:v>
                </c:pt>
                <c:pt idx="112">
                  <c:v>2006</c:v>
                </c:pt>
                <c:pt idx="113">
                  <c:v>2007</c:v>
                </c:pt>
                <c:pt idx="114">
                  <c:v>2008</c:v>
                </c:pt>
                <c:pt idx="115">
                  <c:v>2009</c:v>
                </c:pt>
                <c:pt idx="116">
                  <c:v>2010</c:v>
                </c:pt>
                <c:pt idx="117">
                  <c:v>2011</c:v>
                </c:pt>
                <c:pt idx="118">
                  <c:v>2012</c:v>
                </c:pt>
                <c:pt idx="119">
                  <c:v>2013</c:v>
                </c:pt>
                <c:pt idx="120">
                  <c:v>2014</c:v>
                </c:pt>
              </c:numCache>
            </c:numRef>
          </c:xVal>
          <c:yVal>
            <c:numRef>
              <c:f>Berri!$M$2:$M$124</c:f>
              <c:numCache>
                <c:formatCode>0</c:formatCode>
                <c:ptCount val="123"/>
                <c:pt idx="16">
                  <c:v>198.30567492312935</c:v>
                </c:pt>
                <c:pt idx="17">
                  <c:v>759.05858146648688</c:v>
                </c:pt>
                <c:pt idx="18">
                  <c:v>1140.0936082977087</c:v>
                </c:pt>
                <c:pt idx="19">
                  <c:v>1765.6394012281885</c:v>
                </c:pt>
                <c:pt idx="20">
                  <c:v>2496.4946625724497</c:v>
                </c:pt>
                <c:pt idx="21">
                  <c:v>2937.0943686527821</c:v>
                </c:pt>
                <c:pt idx="22">
                  <c:v>4206.3550266098737</c:v>
                </c:pt>
                <c:pt idx="23">
                  <c:v>4624.835384</c:v>
                </c:pt>
                <c:pt idx="24">
                  <c:v>4205.8677492470906</c:v>
                </c:pt>
                <c:pt idx="25">
                  <c:v>5810.6627925981156</c:v>
                </c:pt>
                <c:pt idx="26">
                  <c:v>5645.2313853099013</c:v>
                </c:pt>
                <c:pt idx="27">
                  <c:v>7460.4965851720262</c:v>
                </c:pt>
                <c:pt idx="28">
                  <c:v>6469.1634038983093</c:v>
                </c:pt>
                <c:pt idx="29">
                  <c:v>8346.4564284445605</c:v>
                </c:pt>
                <c:pt idx="30">
                  <c:v>8297.1435280000005</c:v>
                </c:pt>
                <c:pt idx="31">
                  <c:v>7500.9717580235983</c:v>
                </c:pt>
                <c:pt idx="32">
                  <c:v>9555.7557040506144</c:v>
                </c:pt>
                <c:pt idx="33">
                  <c:v>7493.6279838175624</c:v>
                </c:pt>
                <c:pt idx="34">
                  <c:v>9431.3121791081958</c:v>
                </c:pt>
                <c:pt idx="35">
                  <c:v>10628.341272222686</c:v>
                </c:pt>
                <c:pt idx="36">
                  <c:v>11744.210741113902</c:v>
                </c:pt>
                <c:pt idx="37">
                  <c:v>11459.378638478383</c:v>
                </c:pt>
                <c:pt idx="38">
                  <c:v>12944.613943889546</c:v>
                </c:pt>
                <c:pt idx="39">
                  <c:v>10014.277482189871</c:v>
                </c:pt>
                <c:pt idx="40">
                  <c:v>13593.414301510244</c:v>
                </c:pt>
                <c:pt idx="41">
                  <c:v>12044.698709999999</c:v>
                </c:pt>
                <c:pt idx="42">
                  <c:v>11346.872329190348</c:v>
                </c:pt>
                <c:pt idx="43">
                  <c:v>14680.065713031647</c:v>
                </c:pt>
                <c:pt idx="44">
                  <c:v>12560.584395537562</c:v>
                </c:pt>
                <c:pt idx="45">
                  <c:v>15586.965708396196</c:v>
                </c:pt>
                <c:pt idx="46">
                  <c:v>13187.577509271779</c:v>
                </c:pt>
                <c:pt idx="47">
                  <c:v>14481.40237755996</c:v>
                </c:pt>
                <c:pt idx="48">
                  <c:v>14871.794906226736</c:v>
                </c:pt>
                <c:pt idx="49">
                  <c:v>12838.703356475253</c:v>
                </c:pt>
                <c:pt idx="50">
                  <c:v>13488.023281059859</c:v>
                </c:pt>
                <c:pt idx="51">
                  <c:v>13679.788760848267</c:v>
                </c:pt>
                <c:pt idx="52">
                  <c:v>13518.006713163637</c:v>
                </c:pt>
                <c:pt idx="53">
                  <c:v>15260.169388084587</c:v>
                </c:pt>
                <c:pt idx="54">
                  <c:v>13004.659826391498</c:v>
                </c:pt>
                <c:pt idx="55">
                  <c:v>14434.715118340882</c:v>
                </c:pt>
                <c:pt idx="56">
                  <c:v>15550.505409448853</c:v>
                </c:pt>
                <c:pt idx="57">
                  <c:v>13692.272812364123</c:v>
                </c:pt>
                <c:pt idx="58">
                  <c:v>12671.265807405136</c:v>
                </c:pt>
                <c:pt idx="59">
                  <c:v>13383.789670978002</c:v>
                </c:pt>
                <c:pt idx="60">
                  <c:v>13758.854259246502</c:v>
                </c:pt>
                <c:pt idx="61">
                  <c:v>14344.674238325704</c:v>
                </c:pt>
                <c:pt idx="62">
                  <c:v>14127.136953028948</c:v>
                </c:pt>
                <c:pt idx="63">
                  <c:v>13590.963107122538</c:v>
                </c:pt>
                <c:pt idx="64">
                  <c:v>13524.888982360348</c:v>
                </c:pt>
                <c:pt idx="65">
                  <c:v>12591.02771755669</c:v>
                </c:pt>
                <c:pt idx="66">
                  <c:v>11629.445315579043</c:v>
                </c:pt>
                <c:pt idx="67">
                  <c:v>12293.835089716955</c:v>
                </c:pt>
                <c:pt idx="68">
                  <c:v>11809.443084281254</c:v>
                </c:pt>
                <c:pt idx="69">
                  <c:v>12594.714593472865</c:v>
                </c:pt>
                <c:pt idx="70">
                  <c:v>13713.632980681154</c:v>
                </c:pt>
                <c:pt idx="71">
                  <c:v>11548.818037981267</c:v>
                </c:pt>
                <c:pt idx="72">
                  <c:v>13436.908602369322</c:v>
                </c:pt>
                <c:pt idx="73">
                  <c:v>11850.221365930252</c:v>
                </c:pt>
                <c:pt idx="74">
                  <c:v>13252.351913674873</c:v>
                </c:pt>
                <c:pt idx="75">
                  <c:v>13450.275460686538</c:v>
                </c:pt>
                <c:pt idx="76">
                  <c:v>12493.142937976794</c:v>
                </c:pt>
                <c:pt idx="77">
                  <c:v>10468.032986165565</c:v>
                </c:pt>
                <c:pt idx="78">
                  <c:v>11416.688504107888</c:v>
                </c:pt>
                <c:pt idx="79">
                  <c:v>13422.043186310288</c:v>
                </c:pt>
                <c:pt idx="80">
                  <c:v>13012.323428558644</c:v>
                </c:pt>
                <c:pt idx="81">
                  <c:v>12266.483401334295</c:v>
                </c:pt>
                <c:pt idx="82">
                  <c:v>11318.665589121976</c:v>
                </c:pt>
                <c:pt idx="83">
                  <c:v>12027.161630897839</c:v>
                </c:pt>
                <c:pt idx="84">
                  <c:v>11006.463373878265</c:v>
                </c:pt>
                <c:pt idx="85">
                  <c:v>12558.902948919836</c:v>
                </c:pt>
                <c:pt idx="86">
                  <c:v>11810.089544176353</c:v>
                </c:pt>
                <c:pt idx="87">
                  <c:v>11029.824085983277</c:v>
                </c:pt>
                <c:pt idx="88">
                  <c:v>10712.860587738891</c:v>
                </c:pt>
                <c:pt idx="89">
                  <c:v>11765.351976676708</c:v>
                </c:pt>
                <c:pt idx="90">
                  <c:v>11946.688602265725</c:v>
                </c:pt>
                <c:pt idx="91">
                  <c:v>11402.00445337219</c:v>
                </c:pt>
                <c:pt idx="92">
                  <c:v>11789.04691671597</c:v>
                </c:pt>
                <c:pt idx="93">
                  <c:v>11545.037252521737</c:v>
                </c:pt>
                <c:pt idx="94">
                  <c:v>11426.631165647459</c:v>
                </c:pt>
                <c:pt idx="95">
                  <c:v>11098.514076307643</c:v>
                </c:pt>
                <c:pt idx="96">
                  <c:v>9422.7092294924023</c:v>
                </c:pt>
                <c:pt idx="97">
                  <c:v>10765.809686262981</c:v>
                </c:pt>
                <c:pt idx="98">
                  <c:v>10731.602081270368</c:v>
                </c:pt>
                <c:pt idx="99">
                  <c:v>10232.206106142763</c:v>
                </c:pt>
                <c:pt idx="100">
                  <c:v>10248.515357296244</c:v>
                </c:pt>
                <c:pt idx="101">
                  <c:v>8670.3070996004299</c:v>
                </c:pt>
                <c:pt idx="102">
                  <c:v>8547.3071488715486</c:v>
                </c:pt>
                <c:pt idx="103">
                  <c:v>8675.7037400000008</c:v>
                </c:pt>
                <c:pt idx="104">
                  <c:v>8500.2784170360901</c:v>
                </c:pt>
                <c:pt idx="105">
                  <c:v>9204.3505819649472</c:v>
                </c:pt>
                <c:pt idx="106">
                  <c:v>9027.9351344689421</c:v>
                </c:pt>
                <c:pt idx="107">
                  <c:v>7357.3888958312136</c:v>
                </c:pt>
                <c:pt idx="108">
                  <c:v>6109.2975158171657</c:v>
                </c:pt>
                <c:pt idx="109">
                  <c:v>8259.8272502985456</c:v>
                </c:pt>
                <c:pt idx="110">
                  <c:v>7178.3494927417505</c:v>
                </c:pt>
                <c:pt idx="111">
                  <c:v>7391.0702518049602</c:v>
                </c:pt>
                <c:pt idx="112">
                  <c:v>5705.914985515773</c:v>
                </c:pt>
                <c:pt idx="113">
                  <c:v>5483.6435084334253</c:v>
                </c:pt>
                <c:pt idx="114">
                  <c:v>4692.304780782797</c:v>
                </c:pt>
                <c:pt idx="115">
                  <c:v>4700.8517498951323</c:v>
                </c:pt>
                <c:pt idx="116">
                  <c:v>5536.3112976118264</c:v>
                </c:pt>
                <c:pt idx="117">
                  <c:v>4601.4084832389972</c:v>
                </c:pt>
                <c:pt idx="118">
                  <c:v>4497.715112388687</c:v>
                </c:pt>
                <c:pt idx="119">
                  <c:v>5663.2529190253899</c:v>
                </c:pt>
                <c:pt idx="120">
                  <c:v>5413.9124047890655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0-4377-BDA2-5A7763EA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906"/>
        <c:axId val="28479506"/>
      </c:scatterChart>
      <c:valAx>
        <c:axId val="1991906"/>
        <c:scaling>
          <c:orientation val="minMax"/>
          <c:min val="19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1">
                    <a:latin typeface="Arial"/>
                  </a:rPr>
                  <a:t>Year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479506"/>
        <c:crossesAt val="0"/>
        <c:crossBetween val="midCat"/>
      </c:valAx>
      <c:valAx>
        <c:axId val="284795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1">
                    <a:latin typeface="Arial"/>
                  </a:rPr>
                  <a:t>Volume (ML)</a:t>
                </a:r>
              </a:p>
            </c:rich>
          </c:tx>
          <c:overlay val="1"/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919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Renmark!$H$1</c:f>
              <c:strCache>
                <c:ptCount val="1"/>
                <c:pt idx="0">
                  <c:v>Adopted application (ML)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Renmark!$A$2:$A$122</c:f>
              <c:numCache>
                <c:formatCode>General</c:formatCode>
                <c:ptCount val="121"/>
                <c:pt idx="0">
                  <c:v>1894</c:v>
                </c:pt>
                <c:pt idx="1">
                  <c:v>1895</c:v>
                </c:pt>
                <c:pt idx="2">
                  <c:v>1896</c:v>
                </c:pt>
                <c:pt idx="3">
                  <c:v>1897</c:v>
                </c:pt>
                <c:pt idx="4">
                  <c:v>1898</c:v>
                </c:pt>
                <c:pt idx="5">
                  <c:v>1899</c:v>
                </c:pt>
                <c:pt idx="6">
                  <c:v>1900</c:v>
                </c:pt>
                <c:pt idx="7">
                  <c:v>1901</c:v>
                </c:pt>
                <c:pt idx="8">
                  <c:v>1902</c:v>
                </c:pt>
                <c:pt idx="9">
                  <c:v>1903</c:v>
                </c:pt>
                <c:pt idx="10">
                  <c:v>1904</c:v>
                </c:pt>
                <c:pt idx="11">
                  <c:v>1905</c:v>
                </c:pt>
                <c:pt idx="12">
                  <c:v>1906</c:v>
                </c:pt>
                <c:pt idx="13">
                  <c:v>1907</c:v>
                </c:pt>
                <c:pt idx="14">
                  <c:v>1908</c:v>
                </c:pt>
                <c:pt idx="15">
                  <c:v>1909</c:v>
                </c:pt>
                <c:pt idx="16">
                  <c:v>1910</c:v>
                </c:pt>
                <c:pt idx="17">
                  <c:v>1911</c:v>
                </c:pt>
                <c:pt idx="18">
                  <c:v>1912</c:v>
                </c:pt>
                <c:pt idx="19">
                  <c:v>1913</c:v>
                </c:pt>
                <c:pt idx="20">
                  <c:v>1914</c:v>
                </c:pt>
                <c:pt idx="21">
                  <c:v>1915</c:v>
                </c:pt>
                <c:pt idx="22">
                  <c:v>1916</c:v>
                </c:pt>
                <c:pt idx="23">
                  <c:v>1917</c:v>
                </c:pt>
                <c:pt idx="24">
                  <c:v>1918</c:v>
                </c:pt>
                <c:pt idx="25">
                  <c:v>1919</c:v>
                </c:pt>
                <c:pt idx="26">
                  <c:v>1920</c:v>
                </c:pt>
                <c:pt idx="27">
                  <c:v>1921</c:v>
                </c:pt>
                <c:pt idx="28">
                  <c:v>1922</c:v>
                </c:pt>
                <c:pt idx="29">
                  <c:v>1923</c:v>
                </c:pt>
                <c:pt idx="30">
                  <c:v>1924</c:v>
                </c:pt>
                <c:pt idx="31">
                  <c:v>1925</c:v>
                </c:pt>
                <c:pt idx="32">
                  <c:v>1926</c:v>
                </c:pt>
                <c:pt idx="33">
                  <c:v>1927</c:v>
                </c:pt>
                <c:pt idx="34">
                  <c:v>1928</c:v>
                </c:pt>
                <c:pt idx="35">
                  <c:v>1929</c:v>
                </c:pt>
                <c:pt idx="36">
                  <c:v>1930</c:v>
                </c:pt>
                <c:pt idx="37">
                  <c:v>1931</c:v>
                </c:pt>
                <c:pt idx="38">
                  <c:v>1932</c:v>
                </c:pt>
                <c:pt idx="39">
                  <c:v>1933</c:v>
                </c:pt>
                <c:pt idx="40">
                  <c:v>1934</c:v>
                </c:pt>
                <c:pt idx="41">
                  <c:v>1935</c:v>
                </c:pt>
                <c:pt idx="42">
                  <c:v>1936</c:v>
                </c:pt>
                <c:pt idx="43">
                  <c:v>1937</c:v>
                </c:pt>
                <c:pt idx="44">
                  <c:v>1938</c:v>
                </c:pt>
                <c:pt idx="45">
                  <c:v>1939</c:v>
                </c:pt>
                <c:pt idx="46">
                  <c:v>1940</c:v>
                </c:pt>
                <c:pt idx="47">
                  <c:v>1941</c:v>
                </c:pt>
                <c:pt idx="48">
                  <c:v>1942</c:v>
                </c:pt>
                <c:pt idx="49">
                  <c:v>1943</c:v>
                </c:pt>
                <c:pt idx="50">
                  <c:v>1944</c:v>
                </c:pt>
                <c:pt idx="51">
                  <c:v>1945</c:v>
                </c:pt>
                <c:pt idx="52">
                  <c:v>1946</c:v>
                </c:pt>
                <c:pt idx="53">
                  <c:v>1947</c:v>
                </c:pt>
                <c:pt idx="54">
                  <c:v>1948</c:v>
                </c:pt>
                <c:pt idx="55">
                  <c:v>1949</c:v>
                </c:pt>
                <c:pt idx="56">
                  <c:v>1950</c:v>
                </c:pt>
                <c:pt idx="57">
                  <c:v>1951</c:v>
                </c:pt>
                <c:pt idx="58">
                  <c:v>1952</c:v>
                </c:pt>
                <c:pt idx="59">
                  <c:v>1953</c:v>
                </c:pt>
                <c:pt idx="60">
                  <c:v>1954</c:v>
                </c:pt>
                <c:pt idx="61">
                  <c:v>1955</c:v>
                </c:pt>
                <c:pt idx="62">
                  <c:v>1956</c:v>
                </c:pt>
                <c:pt idx="63">
                  <c:v>1957</c:v>
                </c:pt>
                <c:pt idx="64">
                  <c:v>1958</c:v>
                </c:pt>
                <c:pt idx="65">
                  <c:v>1959</c:v>
                </c:pt>
                <c:pt idx="66">
                  <c:v>1960</c:v>
                </c:pt>
                <c:pt idx="67">
                  <c:v>1961</c:v>
                </c:pt>
                <c:pt idx="68">
                  <c:v>1962</c:v>
                </c:pt>
                <c:pt idx="69">
                  <c:v>1963</c:v>
                </c:pt>
                <c:pt idx="70">
                  <c:v>1964</c:v>
                </c:pt>
                <c:pt idx="71">
                  <c:v>1965</c:v>
                </c:pt>
                <c:pt idx="72">
                  <c:v>1966</c:v>
                </c:pt>
                <c:pt idx="73">
                  <c:v>1967</c:v>
                </c:pt>
                <c:pt idx="74">
                  <c:v>1968</c:v>
                </c:pt>
                <c:pt idx="75">
                  <c:v>1969</c:v>
                </c:pt>
                <c:pt idx="76">
                  <c:v>1970</c:v>
                </c:pt>
                <c:pt idx="77">
                  <c:v>1971</c:v>
                </c:pt>
                <c:pt idx="78">
                  <c:v>1972</c:v>
                </c:pt>
                <c:pt idx="79">
                  <c:v>1973</c:v>
                </c:pt>
                <c:pt idx="80">
                  <c:v>1974</c:v>
                </c:pt>
                <c:pt idx="81">
                  <c:v>1975</c:v>
                </c:pt>
                <c:pt idx="82">
                  <c:v>1976</c:v>
                </c:pt>
                <c:pt idx="83">
                  <c:v>1977</c:v>
                </c:pt>
                <c:pt idx="84">
                  <c:v>1978</c:v>
                </c:pt>
                <c:pt idx="85">
                  <c:v>1979</c:v>
                </c:pt>
                <c:pt idx="86">
                  <c:v>1980</c:v>
                </c:pt>
                <c:pt idx="87">
                  <c:v>1981</c:v>
                </c:pt>
                <c:pt idx="88">
                  <c:v>1982</c:v>
                </c:pt>
                <c:pt idx="89">
                  <c:v>1983</c:v>
                </c:pt>
                <c:pt idx="90">
                  <c:v>1984</c:v>
                </c:pt>
                <c:pt idx="91">
                  <c:v>1985</c:v>
                </c:pt>
                <c:pt idx="92">
                  <c:v>1986</c:v>
                </c:pt>
                <c:pt idx="93">
                  <c:v>1987</c:v>
                </c:pt>
                <c:pt idx="94">
                  <c:v>1988</c:v>
                </c:pt>
                <c:pt idx="95">
                  <c:v>1989</c:v>
                </c:pt>
                <c:pt idx="96">
                  <c:v>1990</c:v>
                </c:pt>
                <c:pt idx="97">
                  <c:v>1991</c:v>
                </c:pt>
                <c:pt idx="98">
                  <c:v>1992</c:v>
                </c:pt>
                <c:pt idx="99">
                  <c:v>1993</c:v>
                </c:pt>
                <c:pt idx="100">
                  <c:v>1994</c:v>
                </c:pt>
                <c:pt idx="101">
                  <c:v>1995</c:v>
                </c:pt>
                <c:pt idx="102">
                  <c:v>1996</c:v>
                </c:pt>
                <c:pt idx="103">
                  <c:v>1997</c:v>
                </c:pt>
                <c:pt idx="104">
                  <c:v>1998</c:v>
                </c:pt>
                <c:pt idx="105">
                  <c:v>1999</c:v>
                </c:pt>
                <c:pt idx="106">
                  <c:v>2000</c:v>
                </c:pt>
                <c:pt idx="107">
                  <c:v>2001</c:v>
                </c:pt>
                <c:pt idx="108">
                  <c:v>2002</c:v>
                </c:pt>
                <c:pt idx="109">
                  <c:v>2003</c:v>
                </c:pt>
                <c:pt idx="110">
                  <c:v>2004</c:v>
                </c:pt>
                <c:pt idx="111">
                  <c:v>2005</c:v>
                </c:pt>
                <c:pt idx="112">
                  <c:v>2006</c:v>
                </c:pt>
                <c:pt idx="113">
                  <c:v>2007</c:v>
                </c:pt>
                <c:pt idx="114">
                  <c:v>2008</c:v>
                </c:pt>
                <c:pt idx="115">
                  <c:v>2009</c:v>
                </c:pt>
                <c:pt idx="116">
                  <c:v>2010</c:v>
                </c:pt>
                <c:pt idx="117">
                  <c:v>2011</c:v>
                </c:pt>
                <c:pt idx="118">
                  <c:v>2012</c:v>
                </c:pt>
                <c:pt idx="119">
                  <c:v>2013</c:v>
                </c:pt>
                <c:pt idx="120">
                  <c:v>2014</c:v>
                </c:pt>
              </c:numCache>
            </c:numRef>
          </c:xVal>
          <c:yVal>
            <c:numRef>
              <c:f>Renmark!$H$2:$H$124</c:f>
              <c:numCache>
                <c:formatCode>0</c:formatCode>
                <c:ptCount val="123"/>
                <c:pt idx="0">
                  <c:v>0</c:v>
                </c:pt>
                <c:pt idx="1">
                  <c:v>1595.8242737729902</c:v>
                </c:pt>
                <c:pt idx="2">
                  <c:v>3134.461099177011</c:v>
                </c:pt>
                <c:pt idx="3">
                  <c:v>4856.3591808008023</c:v>
                </c:pt>
                <c:pt idx="4">
                  <c:v>6938.3584517054733</c:v>
                </c:pt>
                <c:pt idx="5">
                  <c:v>8911.5540480059899</c:v>
                </c:pt>
                <c:pt idx="6">
                  <c:v>10997.579374528457</c:v>
                </c:pt>
                <c:pt idx="7">
                  <c:v>11624.306796373348</c:v>
                </c:pt>
                <c:pt idx="8">
                  <c:v>13466.975313069854</c:v>
                </c:pt>
                <c:pt idx="9">
                  <c:v>15496.127643209404</c:v>
                </c:pt>
                <c:pt idx="10">
                  <c:v>16061.934371386422</c:v>
                </c:pt>
                <c:pt idx="11">
                  <c:v>16737.415500097712</c:v>
                </c:pt>
                <c:pt idx="12">
                  <c:v>19856.861821287002</c:v>
                </c:pt>
                <c:pt idx="13">
                  <c:v>23257.408070455022</c:v>
                </c:pt>
                <c:pt idx="14">
                  <c:v>25146.566504257371</c:v>
                </c:pt>
                <c:pt idx="15">
                  <c:v>25818.081153430659</c:v>
                </c:pt>
                <c:pt idx="16">
                  <c:v>28673.123577763072</c:v>
                </c:pt>
                <c:pt idx="17">
                  <c:v>30059.860115445037</c:v>
                </c:pt>
                <c:pt idx="18">
                  <c:v>30202.831058240674</c:v>
                </c:pt>
                <c:pt idx="19">
                  <c:v>32283.904216965719</c:v>
                </c:pt>
                <c:pt idx="20">
                  <c:v>34065.809106034154</c:v>
                </c:pt>
                <c:pt idx="21">
                  <c:v>38079.276196118699</c:v>
                </c:pt>
                <c:pt idx="22">
                  <c:v>37228.000388790584</c:v>
                </c:pt>
                <c:pt idx="23">
                  <c:v>47601.131909004725</c:v>
                </c:pt>
                <c:pt idx="24">
                  <c:v>36958.073959142959</c:v>
                </c:pt>
                <c:pt idx="25">
                  <c:v>40608.123231133315</c:v>
                </c:pt>
                <c:pt idx="26">
                  <c:v>45316.475200000001</c:v>
                </c:pt>
                <c:pt idx="27">
                  <c:v>46948.187150135804</c:v>
                </c:pt>
                <c:pt idx="28">
                  <c:v>46853.505992619044</c:v>
                </c:pt>
                <c:pt idx="29">
                  <c:v>44010.134943999998</c:v>
                </c:pt>
                <c:pt idx="30">
                  <c:v>44960.065611501457</c:v>
                </c:pt>
                <c:pt idx="31">
                  <c:v>43717.895335469133</c:v>
                </c:pt>
                <c:pt idx="32">
                  <c:v>42499.586362105096</c:v>
                </c:pt>
                <c:pt idx="33">
                  <c:v>41511.218688000001</c:v>
                </c:pt>
                <c:pt idx="34">
                  <c:v>43943.641553271678</c:v>
                </c:pt>
                <c:pt idx="35">
                  <c:v>41416.509614415976</c:v>
                </c:pt>
                <c:pt idx="36">
                  <c:v>44807.199359999999</c:v>
                </c:pt>
                <c:pt idx="37">
                  <c:v>44432.500788989782</c:v>
                </c:pt>
                <c:pt idx="38">
                  <c:v>44380.666712827551</c:v>
                </c:pt>
                <c:pt idx="39">
                  <c:v>39710.648421667211</c:v>
                </c:pt>
                <c:pt idx="40">
                  <c:v>41784.690201817044</c:v>
                </c:pt>
                <c:pt idx="41">
                  <c:v>42490.339875151505</c:v>
                </c:pt>
                <c:pt idx="42">
                  <c:v>44281.0639361305</c:v>
                </c:pt>
                <c:pt idx="43">
                  <c:v>44605.890624</c:v>
                </c:pt>
                <c:pt idx="44">
                  <c:v>45025.379753394096</c:v>
                </c:pt>
                <c:pt idx="45">
                  <c:v>40938.138407664781</c:v>
                </c:pt>
                <c:pt idx="46">
                  <c:v>44889.401516187878</c:v>
                </c:pt>
                <c:pt idx="47">
                  <c:v>44420.840908365106</c:v>
                </c:pt>
                <c:pt idx="48">
                  <c:v>43222.49568</c:v>
                </c:pt>
                <c:pt idx="49">
                  <c:v>41197.661503723124</c:v>
                </c:pt>
                <c:pt idx="50">
                  <c:v>39728.398163610407</c:v>
                </c:pt>
                <c:pt idx="51">
                  <c:v>41862.493703975371</c:v>
                </c:pt>
                <c:pt idx="52">
                  <c:v>45758.678362753417</c:v>
                </c:pt>
                <c:pt idx="53">
                  <c:v>44582.464405550745</c:v>
                </c:pt>
                <c:pt idx="54">
                  <c:v>44863.590247857806</c:v>
                </c:pt>
                <c:pt idx="55">
                  <c:v>40477.672745911579</c:v>
                </c:pt>
                <c:pt idx="56">
                  <c:v>48216.775502471566</c:v>
                </c:pt>
                <c:pt idx="57">
                  <c:v>46547.928000924723</c:v>
                </c:pt>
                <c:pt idx="58">
                  <c:v>48088.995949714685</c:v>
                </c:pt>
                <c:pt idx="59">
                  <c:v>43957.585355767042</c:v>
                </c:pt>
                <c:pt idx="60">
                  <c:v>42745.710209934739</c:v>
                </c:pt>
                <c:pt idx="61">
                  <c:v>45336.95971517422</c:v>
                </c:pt>
                <c:pt idx="62">
                  <c:v>46923.234623999997</c:v>
                </c:pt>
                <c:pt idx="63">
                  <c:v>43023.529412367425</c:v>
                </c:pt>
                <c:pt idx="64">
                  <c:v>42346.290630440475</c:v>
                </c:pt>
                <c:pt idx="65">
                  <c:v>44819.552986325769</c:v>
                </c:pt>
                <c:pt idx="66">
                  <c:v>46069.423200000005</c:v>
                </c:pt>
                <c:pt idx="67">
                  <c:v>49253.722732318849</c:v>
                </c:pt>
                <c:pt idx="68">
                  <c:v>40383.737904182548</c:v>
                </c:pt>
                <c:pt idx="69">
                  <c:v>44898.098425035147</c:v>
                </c:pt>
                <c:pt idx="70">
                  <c:v>47455.25114942537</c:v>
                </c:pt>
                <c:pt idx="71">
                  <c:v>42977.645424993119</c:v>
                </c:pt>
                <c:pt idx="72">
                  <c:v>43962.552000000003</c:v>
                </c:pt>
                <c:pt idx="73">
                  <c:v>40490.840650025442</c:v>
                </c:pt>
                <c:pt idx="74">
                  <c:v>43106.049551824151</c:v>
                </c:pt>
                <c:pt idx="75">
                  <c:v>42557.966155218775</c:v>
                </c:pt>
                <c:pt idx="76">
                  <c:v>44415.403200000001</c:v>
                </c:pt>
                <c:pt idx="77">
                  <c:v>39123.814197728119</c:v>
                </c:pt>
                <c:pt idx="78">
                  <c:v>42548.930428173204</c:v>
                </c:pt>
                <c:pt idx="79">
                  <c:v>47463.215519971774</c:v>
                </c:pt>
                <c:pt idx="80">
                  <c:v>49387.360000000001</c:v>
                </c:pt>
                <c:pt idx="81">
                  <c:v>42086.615219433588</c:v>
                </c:pt>
                <c:pt idx="82">
                  <c:v>43710.997163721229</c:v>
                </c:pt>
                <c:pt idx="83">
                  <c:v>45786.372778028795</c:v>
                </c:pt>
                <c:pt idx="84">
                  <c:v>50356.48169139876</c:v>
                </c:pt>
                <c:pt idx="85">
                  <c:v>45647.611770844742</c:v>
                </c:pt>
                <c:pt idx="86">
                  <c:v>42275.571361655086</c:v>
                </c:pt>
                <c:pt idx="87">
                  <c:v>42689.895943457188</c:v>
                </c:pt>
                <c:pt idx="88">
                  <c:v>44341.026247947688</c:v>
                </c:pt>
                <c:pt idx="89">
                  <c:v>48334.421563550546</c:v>
                </c:pt>
                <c:pt idx="90">
                  <c:v>46130.053200000002</c:v>
                </c:pt>
                <c:pt idx="91">
                  <c:v>47771.65451692613</c:v>
                </c:pt>
                <c:pt idx="92">
                  <c:v>53441.648283446273</c:v>
                </c:pt>
                <c:pt idx="93">
                  <c:v>41782.479144384895</c:v>
                </c:pt>
                <c:pt idx="94">
                  <c:v>48407.604790247402</c:v>
                </c:pt>
                <c:pt idx="95">
                  <c:v>50721.542688539681</c:v>
                </c:pt>
                <c:pt idx="96">
                  <c:v>50578.910239154851</c:v>
                </c:pt>
                <c:pt idx="97">
                  <c:v>47662.842118238565</c:v>
                </c:pt>
                <c:pt idx="98">
                  <c:v>52773.531762327242</c:v>
                </c:pt>
                <c:pt idx="99">
                  <c:v>39327.404717478072</c:v>
                </c:pt>
                <c:pt idx="100">
                  <c:v>39404.738452008001</c:v>
                </c:pt>
                <c:pt idx="101">
                  <c:v>49668.323400000001</c:v>
                </c:pt>
                <c:pt idx="102">
                  <c:v>34667.689182423397</c:v>
                </c:pt>
                <c:pt idx="103">
                  <c:v>38945.517599999999</c:v>
                </c:pt>
                <c:pt idx="104">
                  <c:v>46453.1929164869</c:v>
                </c:pt>
                <c:pt idx="105">
                  <c:v>57378.632550220995</c:v>
                </c:pt>
                <c:pt idx="106">
                  <c:v>48844.702732765203</c:v>
                </c:pt>
                <c:pt idx="107">
                  <c:v>50677.619727390294</c:v>
                </c:pt>
                <c:pt idx="108">
                  <c:v>39755.187060698685</c:v>
                </c:pt>
                <c:pt idx="109">
                  <c:v>49746.672435835266</c:v>
                </c:pt>
                <c:pt idx="110">
                  <c:v>45735.248809023491</c:v>
                </c:pt>
                <c:pt idx="111">
                  <c:v>48916.111175761514</c:v>
                </c:pt>
                <c:pt idx="112">
                  <c:v>41948.907832897639</c:v>
                </c:pt>
                <c:pt idx="113">
                  <c:v>39325.598064304751</c:v>
                </c:pt>
                <c:pt idx="114">
                  <c:v>34740.185426280514</c:v>
                </c:pt>
                <c:pt idx="115">
                  <c:v>36123.742272922726</c:v>
                </c:pt>
                <c:pt idx="116">
                  <c:v>43876.7888229417</c:v>
                </c:pt>
                <c:pt idx="117">
                  <c:v>40188.637783558872</c:v>
                </c:pt>
                <c:pt idx="118">
                  <c:v>35345.229268799798</c:v>
                </c:pt>
                <c:pt idx="119">
                  <c:v>44108.203129885987</c:v>
                </c:pt>
                <c:pt idx="120">
                  <c:v>41501.557749119936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8-4126-A708-B60B34D0451D}"/>
            </c:ext>
          </c:extLst>
        </c:ser>
        <c:ser>
          <c:idx val="1"/>
          <c:order val="1"/>
          <c:tx>
            <c:strRef>
              <c:f>Renmark!$M$1</c:f>
              <c:strCache>
                <c:ptCount val="1"/>
                <c:pt idx="0">
                  <c:v>Accession volume (ML)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Renmark!$A$2:$A$122</c:f>
              <c:numCache>
                <c:formatCode>General</c:formatCode>
                <c:ptCount val="121"/>
                <c:pt idx="0">
                  <c:v>1894</c:v>
                </c:pt>
                <c:pt idx="1">
                  <c:v>1895</c:v>
                </c:pt>
                <c:pt idx="2">
                  <c:v>1896</c:v>
                </c:pt>
                <c:pt idx="3">
                  <c:v>1897</c:v>
                </c:pt>
                <c:pt idx="4">
                  <c:v>1898</c:v>
                </c:pt>
                <c:pt idx="5">
                  <c:v>1899</c:v>
                </c:pt>
                <c:pt idx="6">
                  <c:v>1900</c:v>
                </c:pt>
                <c:pt idx="7">
                  <c:v>1901</c:v>
                </c:pt>
                <c:pt idx="8">
                  <c:v>1902</c:v>
                </c:pt>
                <c:pt idx="9">
                  <c:v>1903</c:v>
                </c:pt>
                <c:pt idx="10">
                  <c:v>1904</c:v>
                </c:pt>
                <c:pt idx="11">
                  <c:v>1905</c:v>
                </c:pt>
                <c:pt idx="12">
                  <c:v>1906</c:v>
                </c:pt>
                <c:pt idx="13">
                  <c:v>1907</c:v>
                </c:pt>
                <c:pt idx="14">
                  <c:v>1908</c:v>
                </c:pt>
                <c:pt idx="15">
                  <c:v>1909</c:v>
                </c:pt>
                <c:pt idx="16">
                  <c:v>1910</c:v>
                </c:pt>
                <c:pt idx="17">
                  <c:v>1911</c:v>
                </c:pt>
                <c:pt idx="18">
                  <c:v>1912</c:v>
                </c:pt>
                <c:pt idx="19">
                  <c:v>1913</c:v>
                </c:pt>
                <c:pt idx="20">
                  <c:v>1914</c:v>
                </c:pt>
                <c:pt idx="21">
                  <c:v>1915</c:v>
                </c:pt>
                <c:pt idx="22">
                  <c:v>1916</c:v>
                </c:pt>
                <c:pt idx="23">
                  <c:v>1917</c:v>
                </c:pt>
                <c:pt idx="24">
                  <c:v>1918</c:v>
                </c:pt>
                <c:pt idx="25">
                  <c:v>1919</c:v>
                </c:pt>
                <c:pt idx="26">
                  <c:v>1920</c:v>
                </c:pt>
                <c:pt idx="27">
                  <c:v>1921</c:v>
                </c:pt>
                <c:pt idx="28">
                  <c:v>1922</c:v>
                </c:pt>
                <c:pt idx="29">
                  <c:v>1923</c:v>
                </c:pt>
                <c:pt idx="30">
                  <c:v>1924</c:v>
                </c:pt>
                <c:pt idx="31">
                  <c:v>1925</c:v>
                </c:pt>
                <c:pt idx="32">
                  <c:v>1926</c:v>
                </c:pt>
                <c:pt idx="33">
                  <c:v>1927</c:v>
                </c:pt>
                <c:pt idx="34">
                  <c:v>1928</c:v>
                </c:pt>
                <c:pt idx="35">
                  <c:v>1929</c:v>
                </c:pt>
                <c:pt idx="36">
                  <c:v>1930</c:v>
                </c:pt>
                <c:pt idx="37">
                  <c:v>1931</c:v>
                </c:pt>
                <c:pt idx="38">
                  <c:v>1932</c:v>
                </c:pt>
                <c:pt idx="39">
                  <c:v>1933</c:v>
                </c:pt>
                <c:pt idx="40">
                  <c:v>1934</c:v>
                </c:pt>
                <c:pt idx="41">
                  <c:v>1935</c:v>
                </c:pt>
                <c:pt idx="42">
                  <c:v>1936</c:v>
                </c:pt>
                <c:pt idx="43">
                  <c:v>1937</c:v>
                </c:pt>
                <c:pt idx="44">
                  <c:v>1938</c:v>
                </c:pt>
                <c:pt idx="45">
                  <c:v>1939</c:v>
                </c:pt>
                <c:pt idx="46">
                  <c:v>1940</c:v>
                </c:pt>
                <c:pt idx="47">
                  <c:v>1941</c:v>
                </c:pt>
                <c:pt idx="48">
                  <c:v>1942</c:v>
                </c:pt>
                <c:pt idx="49">
                  <c:v>1943</c:v>
                </c:pt>
                <c:pt idx="50">
                  <c:v>1944</c:v>
                </c:pt>
                <c:pt idx="51">
                  <c:v>1945</c:v>
                </c:pt>
                <c:pt idx="52">
                  <c:v>1946</c:v>
                </c:pt>
                <c:pt idx="53">
                  <c:v>1947</c:v>
                </c:pt>
                <c:pt idx="54">
                  <c:v>1948</c:v>
                </c:pt>
                <c:pt idx="55">
                  <c:v>1949</c:v>
                </c:pt>
                <c:pt idx="56">
                  <c:v>1950</c:v>
                </c:pt>
                <c:pt idx="57">
                  <c:v>1951</c:v>
                </c:pt>
                <c:pt idx="58">
                  <c:v>1952</c:v>
                </c:pt>
                <c:pt idx="59">
                  <c:v>1953</c:v>
                </c:pt>
                <c:pt idx="60">
                  <c:v>1954</c:v>
                </c:pt>
                <c:pt idx="61">
                  <c:v>1955</c:v>
                </c:pt>
                <c:pt idx="62">
                  <c:v>1956</c:v>
                </c:pt>
                <c:pt idx="63">
                  <c:v>1957</c:v>
                </c:pt>
                <c:pt idx="64">
                  <c:v>1958</c:v>
                </c:pt>
                <c:pt idx="65">
                  <c:v>1959</c:v>
                </c:pt>
                <c:pt idx="66">
                  <c:v>1960</c:v>
                </c:pt>
                <c:pt idx="67">
                  <c:v>1961</c:v>
                </c:pt>
                <c:pt idx="68">
                  <c:v>1962</c:v>
                </c:pt>
                <c:pt idx="69">
                  <c:v>1963</c:v>
                </c:pt>
                <c:pt idx="70">
                  <c:v>1964</c:v>
                </c:pt>
                <c:pt idx="71">
                  <c:v>1965</c:v>
                </c:pt>
                <c:pt idx="72">
                  <c:v>1966</c:v>
                </c:pt>
                <c:pt idx="73">
                  <c:v>1967</c:v>
                </c:pt>
                <c:pt idx="74">
                  <c:v>1968</c:v>
                </c:pt>
                <c:pt idx="75">
                  <c:v>1969</c:v>
                </c:pt>
                <c:pt idx="76">
                  <c:v>1970</c:v>
                </c:pt>
                <c:pt idx="77">
                  <c:v>1971</c:v>
                </c:pt>
                <c:pt idx="78">
                  <c:v>1972</c:v>
                </c:pt>
                <c:pt idx="79">
                  <c:v>1973</c:v>
                </c:pt>
                <c:pt idx="80">
                  <c:v>1974</c:v>
                </c:pt>
                <c:pt idx="81">
                  <c:v>1975</c:v>
                </c:pt>
                <c:pt idx="82">
                  <c:v>1976</c:v>
                </c:pt>
                <c:pt idx="83">
                  <c:v>1977</c:v>
                </c:pt>
                <c:pt idx="84">
                  <c:v>1978</c:v>
                </c:pt>
                <c:pt idx="85">
                  <c:v>1979</c:v>
                </c:pt>
                <c:pt idx="86">
                  <c:v>1980</c:v>
                </c:pt>
                <c:pt idx="87">
                  <c:v>1981</c:v>
                </c:pt>
                <c:pt idx="88">
                  <c:v>1982</c:v>
                </c:pt>
                <c:pt idx="89">
                  <c:v>1983</c:v>
                </c:pt>
                <c:pt idx="90">
                  <c:v>1984</c:v>
                </c:pt>
                <c:pt idx="91">
                  <c:v>1985</c:v>
                </c:pt>
                <c:pt idx="92">
                  <c:v>1986</c:v>
                </c:pt>
                <c:pt idx="93">
                  <c:v>1987</c:v>
                </c:pt>
                <c:pt idx="94">
                  <c:v>1988</c:v>
                </c:pt>
                <c:pt idx="95">
                  <c:v>1989</c:v>
                </c:pt>
                <c:pt idx="96">
                  <c:v>1990</c:v>
                </c:pt>
                <c:pt idx="97">
                  <c:v>1991</c:v>
                </c:pt>
                <c:pt idx="98">
                  <c:v>1992</c:v>
                </c:pt>
                <c:pt idx="99">
                  <c:v>1993</c:v>
                </c:pt>
                <c:pt idx="100">
                  <c:v>1994</c:v>
                </c:pt>
                <c:pt idx="101">
                  <c:v>1995</c:v>
                </c:pt>
                <c:pt idx="102">
                  <c:v>1996</c:v>
                </c:pt>
                <c:pt idx="103">
                  <c:v>1997</c:v>
                </c:pt>
                <c:pt idx="104">
                  <c:v>1998</c:v>
                </c:pt>
                <c:pt idx="105">
                  <c:v>1999</c:v>
                </c:pt>
                <c:pt idx="106">
                  <c:v>2000</c:v>
                </c:pt>
                <c:pt idx="107">
                  <c:v>2001</c:v>
                </c:pt>
                <c:pt idx="108">
                  <c:v>2002</c:v>
                </c:pt>
                <c:pt idx="109">
                  <c:v>2003</c:v>
                </c:pt>
                <c:pt idx="110">
                  <c:v>2004</c:v>
                </c:pt>
                <c:pt idx="111">
                  <c:v>2005</c:v>
                </c:pt>
                <c:pt idx="112">
                  <c:v>2006</c:v>
                </c:pt>
                <c:pt idx="113">
                  <c:v>2007</c:v>
                </c:pt>
                <c:pt idx="114">
                  <c:v>2008</c:v>
                </c:pt>
                <c:pt idx="115">
                  <c:v>2009</c:v>
                </c:pt>
                <c:pt idx="116">
                  <c:v>2010</c:v>
                </c:pt>
                <c:pt idx="117">
                  <c:v>2011</c:v>
                </c:pt>
                <c:pt idx="118">
                  <c:v>2012</c:v>
                </c:pt>
                <c:pt idx="119">
                  <c:v>2013</c:v>
                </c:pt>
                <c:pt idx="120">
                  <c:v>2014</c:v>
                </c:pt>
              </c:numCache>
            </c:numRef>
          </c:xVal>
          <c:yVal>
            <c:numRef>
              <c:f>Renmark!$M$2:$M$124</c:f>
              <c:numCache>
                <c:formatCode>0</c:formatCode>
                <c:ptCount val="123"/>
                <c:pt idx="0">
                  <c:v>0</c:v>
                </c:pt>
                <c:pt idx="1">
                  <c:v>748.77835925458305</c:v>
                </c:pt>
                <c:pt idx="2">
                  <c:v>1474.4320834368764</c:v>
                </c:pt>
                <c:pt idx="3">
                  <c:v>2283.7056386607355</c:v>
                </c:pt>
                <c:pt idx="4">
                  <c:v>3260.5979886689797</c:v>
                </c:pt>
                <c:pt idx="5">
                  <c:v>4182.3886217622094</c:v>
                </c:pt>
                <c:pt idx="6">
                  <c:v>5162.6880565080792</c:v>
                </c:pt>
                <c:pt idx="7">
                  <c:v>5463.506545338565</c:v>
                </c:pt>
                <c:pt idx="8">
                  <c:v>6328.2970441915704</c:v>
                </c:pt>
                <c:pt idx="9">
                  <c:v>7246.2413096941236</c:v>
                </c:pt>
                <c:pt idx="10">
                  <c:v>7541.1380641630822</c:v>
                </c:pt>
                <c:pt idx="11">
                  <c:v>7856.5237277438673</c:v>
                </c:pt>
                <c:pt idx="12">
                  <c:v>9302.0182453073339</c:v>
                </c:pt>
                <c:pt idx="13">
                  <c:v>10903.708201321078</c:v>
                </c:pt>
                <c:pt idx="14">
                  <c:v>11789.601016133676</c:v>
                </c:pt>
                <c:pt idx="15">
                  <c:v>12117.577290411144</c:v>
                </c:pt>
                <c:pt idx="16">
                  <c:v>13417.568516692943</c:v>
                </c:pt>
                <c:pt idx="17">
                  <c:v>13917.007967269481</c:v>
                </c:pt>
                <c:pt idx="18">
                  <c:v>13841.77585296401</c:v>
                </c:pt>
                <c:pt idx="19">
                  <c:v>14551.760718890719</c:v>
                </c:pt>
                <c:pt idx="20">
                  <c:v>15259.200449000225</c:v>
                </c:pt>
                <c:pt idx="21">
                  <c:v>16704.781396320286</c:v>
                </c:pt>
                <c:pt idx="22">
                  <c:v>16240.685108522845</c:v>
                </c:pt>
                <c:pt idx="23">
                  <c:v>20534.713533427788</c:v>
                </c:pt>
                <c:pt idx="24">
                  <c:v>15857.783551704923</c:v>
                </c:pt>
                <c:pt idx="25">
                  <c:v>16920.042206887563</c:v>
                </c:pt>
                <c:pt idx="26">
                  <c:v>18659.083559132803</c:v>
                </c:pt>
                <c:pt idx="27">
                  <c:v>19100.300805700241</c:v>
                </c:pt>
                <c:pt idx="28">
                  <c:v>19369.331480695626</c:v>
                </c:pt>
                <c:pt idx="29">
                  <c:v>18291.526687294929</c:v>
                </c:pt>
                <c:pt idx="30">
                  <c:v>18839.083692629516</c:v>
                </c:pt>
                <c:pt idx="31">
                  <c:v>18219.683497372429</c:v>
                </c:pt>
                <c:pt idx="32">
                  <c:v>17558.55655334095</c:v>
                </c:pt>
                <c:pt idx="33">
                  <c:v>17369.684425030675</c:v>
                </c:pt>
                <c:pt idx="34">
                  <c:v>18155.142727828807</c:v>
                </c:pt>
                <c:pt idx="35">
                  <c:v>17302.439917515254</c:v>
                </c:pt>
                <c:pt idx="36">
                  <c:v>18442.756022090824</c:v>
                </c:pt>
                <c:pt idx="37">
                  <c:v>18123.671030391102</c:v>
                </c:pt>
                <c:pt idx="38">
                  <c:v>18318.940320148053</c:v>
                </c:pt>
                <c:pt idx="39">
                  <c:v>16418.668424873071</c:v>
                </c:pt>
                <c:pt idx="40">
                  <c:v>17313.743503103506</c:v>
                </c:pt>
                <c:pt idx="41">
                  <c:v>17681.004477397753</c:v>
                </c:pt>
                <c:pt idx="42">
                  <c:v>18260.331497395018</c:v>
                </c:pt>
                <c:pt idx="43">
                  <c:v>18537.991247608006</c:v>
                </c:pt>
                <c:pt idx="44">
                  <c:v>18638.12667433083</c:v>
                </c:pt>
                <c:pt idx="45">
                  <c:v>16939.918305331266</c:v>
                </c:pt>
                <c:pt idx="46">
                  <c:v>16613.549321954248</c:v>
                </c:pt>
                <c:pt idx="47">
                  <c:v>16366.975743697025</c:v>
                </c:pt>
                <c:pt idx="48">
                  <c:v>15991.605532106536</c:v>
                </c:pt>
                <c:pt idx="49">
                  <c:v>15232.464387481732</c:v>
                </c:pt>
                <c:pt idx="50">
                  <c:v>14631.119919082161</c:v>
                </c:pt>
                <c:pt idx="51">
                  <c:v>15465.331963666442</c:v>
                </c:pt>
                <c:pt idx="52">
                  <c:v>17069.994028874808</c:v>
                </c:pt>
                <c:pt idx="53">
                  <c:v>16616.424916118569</c:v>
                </c:pt>
                <c:pt idx="54">
                  <c:v>16428.232059501985</c:v>
                </c:pt>
                <c:pt idx="55">
                  <c:v>14917.279444165404</c:v>
                </c:pt>
                <c:pt idx="56">
                  <c:v>17958.502357411155</c:v>
                </c:pt>
                <c:pt idx="57">
                  <c:v>17163.023588774864</c:v>
                </c:pt>
                <c:pt idx="58">
                  <c:v>17731.586810316272</c:v>
                </c:pt>
                <c:pt idx="59">
                  <c:v>16286.769816904623</c:v>
                </c:pt>
                <c:pt idx="60">
                  <c:v>15865.667793021134</c:v>
                </c:pt>
                <c:pt idx="61">
                  <c:v>16871.398797754566</c:v>
                </c:pt>
                <c:pt idx="62">
                  <c:v>17255.487066047997</c:v>
                </c:pt>
                <c:pt idx="63">
                  <c:v>15878.953046491612</c:v>
                </c:pt>
                <c:pt idx="64">
                  <c:v>15667.496608484733</c:v>
                </c:pt>
                <c:pt idx="65">
                  <c:v>16592.649308900396</c:v>
                </c:pt>
                <c:pt idx="66">
                  <c:v>14914.15678783894</c:v>
                </c:pt>
                <c:pt idx="67">
                  <c:v>16102.71987803427</c:v>
                </c:pt>
                <c:pt idx="68">
                  <c:v>13215.571842321087</c:v>
                </c:pt>
                <c:pt idx="69">
                  <c:v>14403.220781755856</c:v>
                </c:pt>
                <c:pt idx="70">
                  <c:v>15385.250212685245</c:v>
                </c:pt>
                <c:pt idx="71">
                  <c:v>13994.005187721814</c:v>
                </c:pt>
                <c:pt idx="72">
                  <c:v>14172.286063450285</c:v>
                </c:pt>
                <c:pt idx="73">
                  <c:v>13296.481428622097</c:v>
                </c:pt>
                <c:pt idx="74">
                  <c:v>13896.043402314068</c:v>
                </c:pt>
                <c:pt idx="75">
                  <c:v>13797.01226055907</c:v>
                </c:pt>
                <c:pt idx="76">
                  <c:v>13715.430427216286</c:v>
                </c:pt>
                <c:pt idx="77">
                  <c:v>11998.431994238335</c:v>
                </c:pt>
                <c:pt idx="78">
                  <c:v>13104.307462822953</c:v>
                </c:pt>
                <c:pt idx="79">
                  <c:v>14615.708729822838</c:v>
                </c:pt>
                <c:pt idx="80">
                  <c:v>15008.267468801245</c:v>
                </c:pt>
                <c:pt idx="81">
                  <c:v>12934.016036699326</c:v>
                </c:pt>
                <c:pt idx="82">
                  <c:v>13462.987126426138</c:v>
                </c:pt>
                <c:pt idx="83">
                  <c:v>13913.36976321264</c:v>
                </c:pt>
                <c:pt idx="84">
                  <c:v>15532.623540987366</c:v>
                </c:pt>
                <c:pt idx="85">
                  <c:v>13957.025760232929</c:v>
                </c:pt>
                <c:pt idx="86">
                  <c:v>13020.875979389766</c:v>
                </c:pt>
                <c:pt idx="87">
                  <c:v>13271.388810687693</c:v>
                </c:pt>
                <c:pt idx="88">
                  <c:v>13533.635681094345</c:v>
                </c:pt>
                <c:pt idx="89">
                  <c:v>14887.001841573569</c:v>
                </c:pt>
                <c:pt idx="90">
                  <c:v>14204.870159845705</c:v>
                </c:pt>
                <c:pt idx="91">
                  <c:v>14698.886638188078</c:v>
                </c:pt>
                <c:pt idx="92">
                  <c:v>16408.302782489252</c:v>
                </c:pt>
                <c:pt idx="93">
                  <c:v>13009.345587064265</c:v>
                </c:pt>
                <c:pt idx="94">
                  <c:v>14740.347073369123</c:v>
                </c:pt>
                <c:pt idx="95">
                  <c:v>15622.235148070222</c:v>
                </c:pt>
                <c:pt idx="96">
                  <c:v>13312.106064212938</c:v>
                </c:pt>
                <c:pt idx="97">
                  <c:v>12423.091468389261</c:v>
                </c:pt>
                <c:pt idx="98">
                  <c:v>13767.335830452292</c:v>
                </c:pt>
                <c:pt idx="99">
                  <c:v>10259.097582684586</c:v>
                </c:pt>
                <c:pt idx="100">
                  <c:v>10402.850951330114</c:v>
                </c:pt>
                <c:pt idx="101">
                  <c:v>11072.387557815109</c:v>
                </c:pt>
                <c:pt idx="102">
                  <c:v>7543.9551587477426</c:v>
                </c:pt>
                <c:pt idx="103">
                  <c:v>8568.0138719999995</c:v>
                </c:pt>
                <c:pt idx="104">
                  <c:v>10267.038970435106</c:v>
                </c:pt>
                <c:pt idx="105">
                  <c:v>12887.608537555248</c:v>
                </c:pt>
                <c:pt idx="106">
                  <c:v>10796.9928831913</c:v>
                </c:pt>
                <c:pt idx="107">
                  <c:v>9058.6459454780561</c:v>
                </c:pt>
                <c:pt idx="108">
                  <c:v>7059.7415321397357</c:v>
                </c:pt>
                <c:pt idx="109">
                  <c:v>9084.7940871670507</c:v>
                </c:pt>
                <c:pt idx="110">
                  <c:v>8370.8469618046947</c:v>
                </c:pt>
                <c:pt idx="111">
                  <c:v>9070.7182351523006</c:v>
                </c:pt>
                <c:pt idx="112">
                  <c:v>7708.3271665795264</c:v>
                </c:pt>
                <c:pt idx="113">
                  <c:v>7504.5400128609481</c:v>
                </c:pt>
                <c:pt idx="114">
                  <c:v>6627.1374852561012</c:v>
                </c:pt>
                <c:pt idx="115">
                  <c:v>6962.7984545845438</c:v>
                </c:pt>
                <c:pt idx="116">
                  <c:v>8465.2585645883373</c:v>
                </c:pt>
                <c:pt idx="117">
                  <c:v>7276.9007567117724</c:v>
                </c:pt>
                <c:pt idx="118">
                  <c:v>6417.810253759958</c:v>
                </c:pt>
                <c:pt idx="119">
                  <c:v>8311.6658259771957</c:v>
                </c:pt>
                <c:pt idx="120">
                  <c:v>7733.9787498239857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F8-4126-A708-B60B34D04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79608"/>
        <c:axId val="26190279"/>
      </c:scatterChart>
      <c:valAx>
        <c:axId val="87979608"/>
        <c:scaling>
          <c:orientation val="minMax"/>
          <c:min val="18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1">
                    <a:latin typeface="Arial"/>
                  </a:rPr>
                  <a:t>Year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190279"/>
        <c:crossesAt val="0"/>
        <c:crossBetween val="midCat"/>
      </c:valAx>
      <c:valAx>
        <c:axId val="261902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1">
                    <a:latin typeface="Arial"/>
                  </a:rPr>
                  <a:t>Volume (ML)</a:t>
                </a:r>
              </a:p>
            </c:rich>
          </c:tx>
          <c:overlay val="1"/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9796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Chaffey!$H$1</c:f>
              <c:strCache>
                <c:ptCount val="1"/>
                <c:pt idx="0">
                  <c:v>Adopted application (ML)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Chaffey!$A$22:$A$122</c:f>
              <c:numCache>
                <c:formatCode>General</c:formatCode>
                <c:ptCount val="101"/>
                <c:pt idx="0">
                  <c:v>1914</c:v>
                </c:pt>
                <c:pt idx="1">
                  <c:v>1915</c:v>
                </c:pt>
                <c:pt idx="2">
                  <c:v>1916</c:v>
                </c:pt>
                <c:pt idx="3">
                  <c:v>1917</c:v>
                </c:pt>
                <c:pt idx="4">
                  <c:v>1918</c:v>
                </c:pt>
                <c:pt idx="5">
                  <c:v>1919</c:v>
                </c:pt>
                <c:pt idx="6">
                  <c:v>1920</c:v>
                </c:pt>
                <c:pt idx="7">
                  <c:v>1921</c:v>
                </c:pt>
                <c:pt idx="8">
                  <c:v>1922</c:v>
                </c:pt>
                <c:pt idx="9">
                  <c:v>1923</c:v>
                </c:pt>
                <c:pt idx="10">
                  <c:v>1924</c:v>
                </c:pt>
                <c:pt idx="11">
                  <c:v>1925</c:v>
                </c:pt>
                <c:pt idx="12">
                  <c:v>1926</c:v>
                </c:pt>
                <c:pt idx="13">
                  <c:v>1927</c:v>
                </c:pt>
                <c:pt idx="14">
                  <c:v>1928</c:v>
                </c:pt>
                <c:pt idx="15">
                  <c:v>1929</c:v>
                </c:pt>
                <c:pt idx="16">
                  <c:v>1930</c:v>
                </c:pt>
                <c:pt idx="17">
                  <c:v>1931</c:v>
                </c:pt>
                <c:pt idx="18">
                  <c:v>1932</c:v>
                </c:pt>
                <c:pt idx="19">
                  <c:v>1933</c:v>
                </c:pt>
                <c:pt idx="20">
                  <c:v>1934</c:v>
                </c:pt>
                <c:pt idx="21">
                  <c:v>1935</c:v>
                </c:pt>
                <c:pt idx="22">
                  <c:v>1936</c:v>
                </c:pt>
                <c:pt idx="23">
                  <c:v>1937</c:v>
                </c:pt>
                <c:pt idx="24">
                  <c:v>1938</c:v>
                </c:pt>
                <c:pt idx="25">
                  <c:v>1939</c:v>
                </c:pt>
                <c:pt idx="26">
                  <c:v>1940</c:v>
                </c:pt>
                <c:pt idx="27">
                  <c:v>1941</c:v>
                </c:pt>
                <c:pt idx="28">
                  <c:v>1942</c:v>
                </c:pt>
                <c:pt idx="29">
                  <c:v>1943</c:v>
                </c:pt>
                <c:pt idx="30">
                  <c:v>1944</c:v>
                </c:pt>
                <c:pt idx="31">
                  <c:v>1945</c:v>
                </c:pt>
                <c:pt idx="32">
                  <c:v>1946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1966</c:v>
                </c:pt>
                <c:pt idx="53">
                  <c:v>1967</c:v>
                </c:pt>
                <c:pt idx="54">
                  <c:v>1968</c:v>
                </c:pt>
                <c:pt idx="55">
                  <c:v>1969</c:v>
                </c:pt>
                <c:pt idx="56">
                  <c:v>1970</c:v>
                </c:pt>
                <c:pt idx="57">
                  <c:v>1971</c:v>
                </c:pt>
                <c:pt idx="58">
                  <c:v>1972</c:v>
                </c:pt>
                <c:pt idx="59">
                  <c:v>1973</c:v>
                </c:pt>
                <c:pt idx="60">
                  <c:v>1974</c:v>
                </c:pt>
                <c:pt idx="61">
                  <c:v>1975</c:v>
                </c:pt>
                <c:pt idx="62">
                  <c:v>1976</c:v>
                </c:pt>
                <c:pt idx="63">
                  <c:v>1977</c:v>
                </c:pt>
                <c:pt idx="64">
                  <c:v>1978</c:v>
                </c:pt>
                <c:pt idx="65">
                  <c:v>1979</c:v>
                </c:pt>
                <c:pt idx="66">
                  <c:v>1980</c:v>
                </c:pt>
                <c:pt idx="67">
                  <c:v>1981</c:v>
                </c:pt>
                <c:pt idx="68">
                  <c:v>1982</c:v>
                </c:pt>
                <c:pt idx="69">
                  <c:v>1983</c:v>
                </c:pt>
                <c:pt idx="70">
                  <c:v>1984</c:v>
                </c:pt>
                <c:pt idx="71">
                  <c:v>1985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1989</c:v>
                </c:pt>
                <c:pt idx="76">
                  <c:v>1990</c:v>
                </c:pt>
                <c:pt idx="77">
                  <c:v>1991</c:v>
                </c:pt>
                <c:pt idx="78">
                  <c:v>1992</c:v>
                </c:pt>
                <c:pt idx="79">
                  <c:v>1993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1999</c:v>
                </c:pt>
                <c:pt idx="86">
                  <c:v>2000</c:v>
                </c:pt>
                <c:pt idx="87">
                  <c:v>2001</c:v>
                </c:pt>
                <c:pt idx="88">
                  <c:v>2002</c:v>
                </c:pt>
                <c:pt idx="89">
                  <c:v>2003</c:v>
                </c:pt>
                <c:pt idx="90">
                  <c:v>2004</c:v>
                </c:pt>
                <c:pt idx="91">
                  <c:v>2005</c:v>
                </c:pt>
                <c:pt idx="92">
                  <c:v>2006</c:v>
                </c:pt>
                <c:pt idx="93">
                  <c:v>2007</c:v>
                </c:pt>
                <c:pt idx="94">
                  <c:v>2008</c:v>
                </c:pt>
                <c:pt idx="95">
                  <c:v>2009</c:v>
                </c:pt>
                <c:pt idx="96">
                  <c:v>2010</c:v>
                </c:pt>
                <c:pt idx="97">
                  <c:v>2011</c:v>
                </c:pt>
                <c:pt idx="98">
                  <c:v>2012</c:v>
                </c:pt>
                <c:pt idx="99">
                  <c:v>2013</c:v>
                </c:pt>
                <c:pt idx="100">
                  <c:v>2014</c:v>
                </c:pt>
              </c:numCache>
            </c:numRef>
          </c:xVal>
          <c:yVal>
            <c:numRef>
              <c:f>Chaffey!$H$23:$H$124</c:f>
              <c:numCache>
                <c:formatCode>General</c:formatCode>
                <c:ptCount val="102"/>
                <c:pt idx="7" formatCode="0">
                  <c:v>622.15840304668234</c:v>
                </c:pt>
                <c:pt idx="8" formatCode="0">
                  <c:v>1195.8652839382994</c:v>
                </c:pt>
                <c:pt idx="9" formatCode="0">
                  <c:v>1674.1522608254522</c:v>
                </c:pt>
                <c:pt idx="10" formatCode="0">
                  <c:v>2712.8836707009073</c:v>
                </c:pt>
                <c:pt idx="11" formatCode="0">
                  <c:v>4008.4827477086169</c:v>
                </c:pt>
                <c:pt idx="12" formatCode="0">
                  <c:v>3819.7806681659777</c:v>
                </c:pt>
                <c:pt idx="13" formatCode="0">
                  <c:v>4710.577428583696</c:v>
                </c:pt>
                <c:pt idx="14" formatCode="0">
                  <c:v>7320.8983780825747</c:v>
                </c:pt>
                <c:pt idx="15" formatCode="0">
                  <c:v>6135.9379467203989</c:v>
                </c:pt>
                <c:pt idx="16" formatCode="0">
                  <c:v>8717.7780520068063</c:v>
                </c:pt>
                <c:pt idx="17" formatCode="0">
                  <c:v>8912.3367867061897</c:v>
                </c:pt>
                <c:pt idx="18" formatCode="0">
                  <c:v>10092.924405173273</c:v>
                </c:pt>
                <c:pt idx="19" formatCode="0">
                  <c:v>9910.9416378024252</c:v>
                </c:pt>
                <c:pt idx="20" formatCode="0">
                  <c:v>8586.0546535253525</c:v>
                </c:pt>
                <c:pt idx="21" formatCode="0">
                  <c:v>10287.473954876543</c:v>
                </c:pt>
                <c:pt idx="22" formatCode="0">
                  <c:v>10426.642127398613</c:v>
                </c:pt>
                <c:pt idx="23" formatCode="0">
                  <c:v>6207.2773367551326</c:v>
                </c:pt>
                <c:pt idx="24" formatCode="0">
                  <c:v>13313.276939639742</c:v>
                </c:pt>
                <c:pt idx="25" formatCode="0">
                  <c:v>11773.8138</c:v>
                </c:pt>
                <c:pt idx="26" formatCode="0">
                  <c:v>12635.699159655165</c:v>
                </c:pt>
                <c:pt idx="27" formatCode="0">
                  <c:v>11618.161499994318</c:v>
                </c:pt>
                <c:pt idx="28" formatCode="0">
                  <c:v>11757.206704458122</c:v>
                </c:pt>
                <c:pt idx="29" formatCode="0">
                  <c:v>11711.416253818898</c:v>
                </c:pt>
                <c:pt idx="30" formatCode="0">
                  <c:v>13007.439580906712</c:v>
                </c:pt>
                <c:pt idx="31" formatCode="0">
                  <c:v>12132.86840153917</c:v>
                </c:pt>
                <c:pt idx="32" formatCode="0">
                  <c:v>11970.179589683097</c:v>
                </c:pt>
                <c:pt idx="33" formatCode="0">
                  <c:v>11151.638249746527</c:v>
                </c:pt>
                <c:pt idx="34" formatCode="0">
                  <c:v>12138.197676841217</c:v>
                </c:pt>
                <c:pt idx="35" formatCode="0">
                  <c:v>14080.653548628186</c:v>
                </c:pt>
                <c:pt idx="36" formatCode="0">
                  <c:v>11846.528619895062</c:v>
                </c:pt>
                <c:pt idx="37" formatCode="0">
                  <c:v>12384.88316977463</c:v>
                </c:pt>
                <c:pt idx="38" formatCode="0">
                  <c:v>12621.164039165242</c:v>
                </c:pt>
                <c:pt idx="39" formatCode="0">
                  <c:v>14044.980431053655</c:v>
                </c:pt>
                <c:pt idx="40" formatCode="0">
                  <c:v>12927.594225492636</c:v>
                </c:pt>
                <c:pt idx="41" formatCode="0">
                  <c:v>14023.13544</c:v>
                </c:pt>
                <c:pt idx="42" formatCode="0">
                  <c:v>13111.67352764058</c:v>
                </c:pt>
                <c:pt idx="43" formatCode="0">
                  <c:v>13289.159399999999</c:v>
                </c:pt>
                <c:pt idx="44" formatCode="0">
                  <c:v>12925.04664</c:v>
                </c:pt>
                <c:pt idx="45" formatCode="0">
                  <c:v>13760.967162051518</c:v>
                </c:pt>
                <c:pt idx="46" formatCode="0">
                  <c:v>14583.009819665273</c:v>
                </c:pt>
                <c:pt idx="47" formatCode="0">
                  <c:v>12200.025155083169</c:v>
                </c:pt>
                <c:pt idx="48" formatCode="0">
                  <c:v>14080.3677226334</c:v>
                </c:pt>
                <c:pt idx="49" formatCode="0">
                  <c:v>13558.414702457449</c:v>
                </c:pt>
                <c:pt idx="50" formatCode="0">
                  <c:v>13235.154337444978</c:v>
                </c:pt>
                <c:pt idx="51" formatCode="0">
                  <c:v>13235.348432923296</c:v>
                </c:pt>
                <c:pt idx="52" formatCode="0">
                  <c:v>11531.382836263128</c:v>
                </c:pt>
                <c:pt idx="53" formatCode="0">
                  <c:v>12640.537954708167</c:v>
                </c:pt>
                <c:pt idx="54" formatCode="0">
                  <c:v>11572.790542128658</c:v>
                </c:pt>
                <c:pt idx="55" formatCode="0">
                  <c:v>11530.416853668372</c:v>
                </c:pt>
                <c:pt idx="56" formatCode="0">
                  <c:v>10862.839213392021</c:v>
                </c:pt>
                <c:pt idx="57" formatCode="0">
                  <c:v>10375.155120000001</c:v>
                </c:pt>
                <c:pt idx="58" formatCode="0">
                  <c:v>12513.210696459633</c:v>
                </c:pt>
                <c:pt idx="59" formatCode="0">
                  <c:v>12420.863253433525</c:v>
                </c:pt>
                <c:pt idx="60" formatCode="0">
                  <c:v>10866.263600950308</c:v>
                </c:pt>
                <c:pt idx="61" formatCode="0">
                  <c:v>11257.601144</c:v>
                </c:pt>
                <c:pt idx="62" formatCode="0">
                  <c:v>10769.868928</c:v>
                </c:pt>
                <c:pt idx="63" formatCode="0">
                  <c:v>11168.579061167517</c:v>
                </c:pt>
                <c:pt idx="64" formatCode="0">
                  <c:v>12992.839632054613</c:v>
                </c:pt>
                <c:pt idx="65" formatCode="0">
                  <c:v>11715.671328316135</c:v>
                </c:pt>
                <c:pt idx="66" formatCode="0">
                  <c:v>12663.975160239499</c:v>
                </c:pt>
                <c:pt idx="67" formatCode="0">
                  <c:v>11675.737812883053</c:v>
                </c:pt>
                <c:pt idx="68" formatCode="0">
                  <c:v>12134.100879999998</c:v>
                </c:pt>
                <c:pt idx="69" formatCode="0">
                  <c:v>12351.494225092181</c:v>
                </c:pt>
                <c:pt idx="70" formatCode="0">
                  <c:v>11110.373987547277</c:v>
                </c:pt>
                <c:pt idx="71" formatCode="0">
                  <c:v>13751.974071885974</c:v>
                </c:pt>
                <c:pt idx="72" formatCode="0">
                  <c:v>13554.461833780149</c:v>
                </c:pt>
                <c:pt idx="73" formatCode="0">
                  <c:v>14228.05116508569</c:v>
                </c:pt>
                <c:pt idx="74" formatCode="0">
                  <c:v>13041.527036319001</c:v>
                </c:pt>
                <c:pt idx="75" formatCode="0">
                  <c:v>12807.959509933951</c:v>
                </c:pt>
                <c:pt idx="76" formatCode="0">
                  <c:v>12608.527793033651</c:v>
                </c:pt>
                <c:pt idx="77" formatCode="0">
                  <c:v>13959.874912000001</c:v>
                </c:pt>
                <c:pt idx="78" formatCode="0">
                  <c:v>14315.800690816217</c:v>
                </c:pt>
                <c:pt idx="79" formatCode="0">
                  <c:v>12877.127964909047</c:v>
                </c:pt>
                <c:pt idx="80" formatCode="0">
                  <c:v>13064.8292</c:v>
                </c:pt>
                <c:pt idx="81" formatCode="0">
                  <c:v>11903.343199999999</c:v>
                </c:pt>
                <c:pt idx="82" formatCode="0">
                  <c:v>12546.125</c:v>
                </c:pt>
                <c:pt idx="83" formatCode="0">
                  <c:v>11861.9076</c:v>
                </c:pt>
                <c:pt idx="84" formatCode="0">
                  <c:v>13174.234</c:v>
                </c:pt>
                <c:pt idx="85" formatCode="0">
                  <c:v>12128.1374</c:v>
                </c:pt>
                <c:pt idx="86" formatCode="0">
                  <c:v>11973.332</c:v>
                </c:pt>
                <c:pt idx="87" formatCode="0">
                  <c:v>9553.5709999999999</c:v>
                </c:pt>
                <c:pt idx="88" formatCode="0">
                  <c:v>12211.846800000001</c:v>
                </c:pt>
                <c:pt idx="89" formatCode="0">
                  <c:v>10863.298059778608</c:v>
                </c:pt>
                <c:pt idx="90" formatCode="0">
                  <c:v>12279.379583905284</c:v>
                </c:pt>
                <c:pt idx="91" formatCode="0">
                  <c:v>10012.514246028704</c:v>
                </c:pt>
                <c:pt idx="92" formatCode="0">
                  <c:v>9637.8653555339151</c:v>
                </c:pt>
                <c:pt idx="93" formatCode="0">
                  <c:v>9142.409677141959</c:v>
                </c:pt>
                <c:pt idx="94" formatCode="0">
                  <c:v>9526.9031240782497</c:v>
                </c:pt>
                <c:pt idx="95" formatCode="0">
                  <c:v>11613.9220971832</c:v>
                </c:pt>
                <c:pt idx="96" formatCode="0">
                  <c:v>10307.412527680161</c:v>
                </c:pt>
                <c:pt idx="97" formatCode="0">
                  <c:v>8824.8416905949889</c:v>
                </c:pt>
                <c:pt idx="98" formatCode="0">
                  <c:v>11604.623914248516</c:v>
                </c:pt>
                <c:pt idx="99" formatCode="0">
                  <c:v>11044.799113026527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6-4733-A9F7-B7B2CFF89233}"/>
            </c:ext>
          </c:extLst>
        </c:ser>
        <c:ser>
          <c:idx val="1"/>
          <c:order val="1"/>
          <c:tx>
            <c:strRef>
              <c:f>Chaffey!$M$1</c:f>
              <c:strCache>
                <c:ptCount val="1"/>
                <c:pt idx="0">
                  <c:v>Accession volume (ML)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Chaffey!$A$23:$A$122</c:f>
              <c:numCache>
                <c:formatCode>General</c:formatCode>
                <c:ptCount val="100"/>
                <c:pt idx="0">
                  <c:v>1915</c:v>
                </c:pt>
                <c:pt idx="1">
                  <c:v>1916</c:v>
                </c:pt>
                <c:pt idx="2">
                  <c:v>1917</c:v>
                </c:pt>
                <c:pt idx="3">
                  <c:v>1918</c:v>
                </c:pt>
                <c:pt idx="4">
                  <c:v>1919</c:v>
                </c:pt>
                <c:pt idx="5">
                  <c:v>1920</c:v>
                </c:pt>
                <c:pt idx="6">
                  <c:v>1921</c:v>
                </c:pt>
                <c:pt idx="7">
                  <c:v>1922</c:v>
                </c:pt>
                <c:pt idx="8">
                  <c:v>1923</c:v>
                </c:pt>
                <c:pt idx="9">
                  <c:v>1924</c:v>
                </c:pt>
                <c:pt idx="10">
                  <c:v>1925</c:v>
                </c:pt>
                <c:pt idx="11">
                  <c:v>1926</c:v>
                </c:pt>
                <c:pt idx="12">
                  <c:v>1927</c:v>
                </c:pt>
                <c:pt idx="13">
                  <c:v>1928</c:v>
                </c:pt>
                <c:pt idx="14">
                  <c:v>1929</c:v>
                </c:pt>
                <c:pt idx="15">
                  <c:v>1930</c:v>
                </c:pt>
                <c:pt idx="16">
                  <c:v>1931</c:v>
                </c:pt>
                <c:pt idx="17">
                  <c:v>1932</c:v>
                </c:pt>
                <c:pt idx="18">
                  <c:v>1933</c:v>
                </c:pt>
                <c:pt idx="19">
                  <c:v>1934</c:v>
                </c:pt>
                <c:pt idx="20">
                  <c:v>1935</c:v>
                </c:pt>
                <c:pt idx="21">
                  <c:v>1936</c:v>
                </c:pt>
                <c:pt idx="22">
                  <c:v>1937</c:v>
                </c:pt>
                <c:pt idx="23">
                  <c:v>1938</c:v>
                </c:pt>
                <c:pt idx="24">
                  <c:v>1939</c:v>
                </c:pt>
                <c:pt idx="25">
                  <c:v>1940</c:v>
                </c:pt>
                <c:pt idx="26">
                  <c:v>1941</c:v>
                </c:pt>
                <c:pt idx="27">
                  <c:v>1942</c:v>
                </c:pt>
                <c:pt idx="28">
                  <c:v>1943</c:v>
                </c:pt>
                <c:pt idx="29">
                  <c:v>1944</c:v>
                </c:pt>
                <c:pt idx="30">
                  <c:v>1945</c:v>
                </c:pt>
                <c:pt idx="31">
                  <c:v>1946</c:v>
                </c:pt>
                <c:pt idx="32">
                  <c:v>1947</c:v>
                </c:pt>
                <c:pt idx="33">
                  <c:v>1948</c:v>
                </c:pt>
                <c:pt idx="34">
                  <c:v>1949</c:v>
                </c:pt>
                <c:pt idx="35">
                  <c:v>1950</c:v>
                </c:pt>
                <c:pt idx="36">
                  <c:v>1951</c:v>
                </c:pt>
                <c:pt idx="37">
                  <c:v>1952</c:v>
                </c:pt>
                <c:pt idx="38">
                  <c:v>1953</c:v>
                </c:pt>
                <c:pt idx="39">
                  <c:v>1954</c:v>
                </c:pt>
                <c:pt idx="40">
                  <c:v>1955</c:v>
                </c:pt>
                <c:pt idx="41">
                  <c:v>1956</c:v>
                </c:pt>
                <c:pt idx="42">
                  <c:v>1957</c:v>
                </c:pt>
                <c:pt idx="43">
                  <c:v>1958</c:v>
                </c:pt>
                <c:pt idx="44">
                  <c:v>1959</c:v>
                </c:pt>
                <c:pt idx="45">
                  <c:v>1960</c:v>
                </c:pt>
                <c:pt idx="46">
                  <c:v>1961</c:v>
                </c:pt>
                <c:pt idx="47">
                  <c:v>1962</c:v>
                </c:pt>
                <c:pt idx="48">
                  <c:v>1963</c:v>
                </c:pt>
                <c:pt idx="49">
                  <c:v>1964</c:v>
                </c:pt>
                <c:pt idx="50">
                  <c:v>1965</c:v>
                </c:pt>
                <c:pt idx="51">
                  <c:v>1966</c:v>
                </c:pt>
                <c:pt idx="52">
                  <c:v>1967</c:v>
                </c:pt>
                <c:pt idx="53">
                  <c:v>1968</c:v>
                </c:pt>
                <c:pt idx="54">
                  <c:v>1969</c:v>
                </c:pt>
                <c:pt idx="55">
                  <c:v>1970</c:v>
                </c:pt>
                <c:pt idx="56">
                  <c:v>1971</c:v>
                </c:pt>
                <c:pt idx="57">
                  <c:v>1972</c:v>
                </c:pt>
                <c:pt idx="58">
                  <c:v>1973</c:v>
                </c:pt>
                <c:pt idx="59">
                  <c:v>1974</c:v>
                </c:pt>
                <c:pt idx="60">
                  <c:v>1975</c:v>
                </c:pt>
                <c:pt idx="61">
                  <c:v>1976</c:v>
                </c:pt>
                <c:pt idx="62">
                  <c:v>1977</c:v>
                </c:pt>
                <c:pt idx="63">
                  <c:v>1978</c:v>
                </c:pt>
                <c:pt idx="64">
                  <c:v>1979</c:v>
                </c:pt>
                <c:pt idx="65">
                  <c:v>1980</c:v>
                </c:pt>
                <c:pt idx="66">
                  <c:v>1981</c:v>
                </c:pt>
                <c:pt idx="67">
                  <c:v>1982</c:v>
                </c:pt>
                <c:pt idx="68">
                  <c:v>1983</c:v>
                </c:pt>
                <c:pt idx="69">
                  <c:v>1984</c:v>
                </c:pt>
                <c:pt idx="70">
                  <c:v>1985</c:v>
                </c:pt>
                <c:pt idx="71">
                  <c:v>1986</c:v>
                </c:pt>
                <c:pt idx="72">
                  <c:v>1987</c:v>
                </c:pt>
                <c:pt idx="73">
                  <c:v>1988</c:v>
                </c:pt>
                <c:pt idx="74">
                  <c:v>1989</c:v>
                </c:pt>
                <c:pt idx="75">
                  <c:v>1990</c:v>
                </c:pt>
                <c:pt idx="76">
                  <c:v>1991</c:v>
                </c:pt>
                <c:pt idx="77">
                  <c:v>1992</c:v>
                </c:pt>
                <c:pt idx="78">
                  <c:v>1993</c:v>
                </c:pt>
                <c:pt idx="79">
                  <c:v>1994</c:v>
                </c:pt>
                <c:pt idx="80">
                  <c:v>1995</c:v>
                </c:pt>
                <c:pt idx="81">
                  <c:v>1996</c:v>
                </c:pt>
                <c:pt idx="82">
                  <c:v>1997</c:v>
                </c:pt>
                <c:pt idx="83">
                  <c:v>1998</c:v>
                </c:pt>
                <c:pt idx="84">
                  <c:v>1999</c:v>
                </c:pt>
                <c:pt idx="85">
                  <c:v>2000</c:v>
                </c:pt>
                <c:pt idx="86">
                  <c:v>2001</c:v>
                </c:pt>
                <c:pt idx="87">
                  <c:v>2002</c:v>
                </c:pt>
                <c:pt idx="88">
                  <c:v>2003</c:v>
                </c:pt>
                <c:pt idx="89">
                  <c:v>2004</c:v>
                </c:pt>
                <c:pt idx="90">
                  <c:v>2005</c:v>
                </c:pt>
                <c:pt idx="91">
                  <c:v>2006</c:v>
                </c:pt>
                <c:pt idx="92">
                  <c:v>2007</c:v>
                </c:pt>
                <c:pt idx="93">
                  <c:v>2008</c:v>
                </c:pt>
                <c:pt idx="94">
                  <c:v>2009</c:v>
                </c:pt>
                <c:pt idx="95">
                  <c:v>2010</c:v>
                </c:pt>
                <c:pt idx="96">
                  <c:v>2011</c:v>
                </c:pt>
                <c:pt idx="97">
                  <c:v>2012</c:v>
                </c:pt>
                <c:pt idx="98">
                  <c:v>2013</c:v>
                </c:pt>
                <c:pt idx="99">
                  <c:v>2014</c:v>
                </c:pt>
              </c:numCache>
            </c:numRef>
          </c:xVal>
          <c:yVal>
            <c:numRef>
              <c:f>Chaffey!$M$23:$M$124</c:f>
              <c:numCache>
                <c:formatCode>General</c:formatCode>
                <c:ptCount val="102"/>
                <c:pt idx="7" formatCode="0">
                  <c:v>292.22752388727235</c:v>
                </c:pt>
                <c:pt idx="8" formatCode="0">
                  <c:v>561.06960709789269</c:v>
                </c:pt>
                <c:pt idx="9" formatCode="0">
                  <c:v>786.2752067618195</c:v>
                </c:pt>
                <c:pt idx="10" formatCode="0">
                  <c:v>1274.7573762531529</c:v>
                </c:pt>
                <c:pt idx="11" formatCode="0">
                  <c:v>1882.1680393470401</c:v>
                </c:pt>
                <c:pt idx="12" formatCode="0">
                  <c:v>1797.5664570307408</c:v>
                </c:pt>
                <c:pt idx="13" formatCode="0">
                  <c:v>2211.7443301343583</c:v>
                </c:pt>
                <c:pt idx="14" formatCode="0">
                  <c:v>3439.7662746316769</c:v>
                </c:pt>
                <c:pt idx="15" formatCode="0">
                  <c:v>2879.7450226815249</c:v>
                </c:pt>
                <c:pt idx="16" formatCode="0">
                  <c:v>4092.389825376928</c:v>
                </c:pt>
                <c:pt idx="17" formatCode="0">
                  <c:v>4179.7414886531988</c:v>
                </c:pt>
                <c:pt idx="18" formatCode="0">
                  <c:v>4744.2446323795602</c:v>
                </c:pt>
                <c:pt idx="19" formatCode="0">
                  <c:v>4655.8510265106479</c:v>
                </c:pt>
                <c:pt idx="20" formatCode="0">
                  <c:v>3976.1612849616563</c:v>
                </c:pt>
                <c:pt idx="21" formatCode="0">
                  <c:v>4706.6329274864902</c:v>
                </c:pt>
                <c:pt idx="22" formatCode="0">
                  <c:v>4707.8024899098837</c:v>
                </c:pt>
                <c:pt idx="23" formatCode="0">
                  <c:v>2780.4887590110266</c:v>
                </c:pt>
                <c:pt idx="24" formatCode="0">
                  <c:v>5869.2642779046173</c:v>
                </c:pt>
                <c:pt idx="25" formatCode="0">
                  <c:v>4568.7831007037148</c:v>
                </c:pt>
                <c:pt idx="26" formatCode="0">
                  <c:v>4845.9925383844311</c:v>
                </c:pt>
                <c:pt idx="27" formatCode="0">
                  <c:v>4409.7361135936171</c:v>
                </c:pt>
                <c:pt idx="28" formatCode="0">
                  <c:v>4420.2763665577713</c:v>
                </c:pt>
                <c:pt idx="29" formatCode="0">
                  <c:v>4299.8243936848639</c:v>
                </c:pt>
                <c:pt idx="30" formatCode="0">
                  <c:v>4781.4501099781573</c:v>
                </c:pt>
                <c:pt idx="31" formatCode="0">
                  <c:v>4482.1363543739262</c:v>
                </c:pt>
                <c:pt idx="32" formatCode="0">
                  <c:v>4401.9070511588407</c:v>
                </c:pt>
                <c:pt idx="33" formatCode="0">
                  <c:v>4112.8586627752684</c:v>
                </c:pt>
                <c:pt idx="34" formatCode="0">
                  <c:v>4418.8002835348261</c:v>
                </c:pt>
                <c:pt idx="35" formatCode="0">
                  <c:v>5183.0490096738658</c:v>
                </c:pt>
                <c:pt idx="36" formatCode="0">
                  <c:v>4374.5186170803627</c:v>
                </c:pt>
                <c:pt idx="37" formatCode="0">
                  <c:v>4548.7795061607803</c:v>
                </c:pt>
                <c:pt idx="38" formatCode="0">
                  <c:v>4652.8724725008569</c:v>
                </c:pt>
                <c:pt idx="39" formatCode="0">
                  <c:v>5196.8937498811556</c:v>
                </c:pt>
                <c:pt idx="40" formatCode="0">
                  <c:v>4800.100629292765</c:v>
                </c:pt>
                <c:pt idx="41" formatCode="0">
                  <c:v>5149.5739305824127</c:v>
                </c:pt>
                <c:pt idx="42" formatCode="0">
                  <c:v>4799.1546918930198</c:v>
                </c:pt>
                <c:pt idx="43" formatCode="0">
                  <c:v>4900.1775107999993</c:v>
                </c:pt>
                <c:pt idx="44" formatCode="0">
                  <c:v>4712.5714589271938</c:v>
                </c:pt>
                <c:pt idx="45" formatCode="0">
                  <c:v>4459.3153494935332</c:v>
                </c:pt>
                <c:pt idx="46" formatCode="0">
                  <c:v>4720.9304745384334</c:v>
                </c:pt>
                <c:pt idx="47" formatCode="0">
                  <c:v>3970.8989260120079</c:v>
                </c:pt>
                <c:pt idx="48" formatCode="0">
                  <c:v>4523.1345084487621</c:v>
                </c:pt>
                <c:pt idx="49" formatCode="0">
                  <c:v>4394.76504554433</c:v>
                </c:pt>
                <c:pt idx="50" formatCode="0">
                  <c:v>4286.5505412705297</c:v>
                </c:pt>
                <c:pt idx="51" formatCode="0">
                  <c:v>4257.5861928111244</c:v>
                </c:pt>
                <c:pt idx="52" formatCode="0">
                  <c:v>3749.5380146894158</c:v>
                </c:pt>
                <c:pt idx="53" formatCode="0">
                  <c:v>4068.2721654273209</c:v>
                </c:pt>
                <c:pt idx="54" formatCode="0">
                  <c:v>3769.0356176379996</c:v>
                </c:pt>
                <c:pt idx="55" formatCode="0">
                  <c:v>3745.4889592130712</c:v>
                </c:pt>
                <c:pt idx="56" formatCode="0">
                  <c:v>3555.431629058181</c:v>
                </c:pt>
                <c:pt idx="57" formatCode="0">
                  <c:v>3374.7368242231041</c:v>
                </c:pt>
                <c:pt idx="58" formatCode="0">
                  <c:v>4046.0925254289018</c:v>
                </c:pt>
                <c:pt idx="59" formatCode="0">
                  <c:v>4001.4164069387243</c:v>
                </c:pt>
                <c:pt idx="60" formatCode="0">
                  <c:v>3524.1614305058888</c:v>
                </c:pt>
                <c:pt idx="61" formatCode="0">
                  <c:v>3652.5336272466798</c:v>
                </c:pt>
                <c:pt idx="62" formatCode="0">
                  <c:v>3493.6962648849294</c:v>
                </c:pt>
                <c:pt idx="63" formatCode="0">
                  <c:v>3596.2610822116812</c:v>
                </c:pt>
                <c:pt idx="64" formatCode="0">
                  <c:v>4190.2949170402753</c:v>
                </c:pt>
                <c:pt idx="65" formatCode="0">
                  <c:v>3802.489054369677</c:v>
                </c:pt>
                <c:pt idx="66" formatCode="0">
                  <c:v>4110.1395600031647</c:v>
                </c:pt>
                <c:pt idx="67" formatCode="0">
                  <c:v>3791.4477258515931</c:v>
                </c:pt>
                <c:pt idx="68" formatCode="0">
                  <c:v>3935.8759774399991</c:v>
                </c:pt>
                <c:pt idx="69" formatCode="0">
                  <c:v>4011.6943681900957</c:v>
                </c:pt>
                <c:pt idx="70" formatCode="0">
                  <c:v>3605.2252489346647</c:v>
                </c:pt>
                <c:pt idx="71" formatCode="0">
                  <c:v>4446.5956667440505</c:v>
                </c:pt>
                <c:pt idx="72" formatCode="0">
                  <c:v>4400.4789466138782</c:v>
                </c:pt>
                <c:pt idx="73" formatCode="0">
                  <c:v>4616.6712319232583</c:v>
                </c:pt>
                <c:pt idx="74" formatCode="0">
                  <c:v>4236.0990040334964</c:v>
                </c:pt>
                <c:pt idx="75" formatCode="0">
                  <c:v>3607.7772537571359</c:v>
                </c:pt>
                <c:pt idx="76" formatCode="0">
                  <c:v>3510.9786665611882</c:v>
                </c:pt>
                <c:pt idx="77" formatCode="0">
                  <c:v>3898.9699483680006</c:v>
                </c:pt>
                <c:pt idx="78" formatCode="0">
                  <c:v>3810.7415055956881</c:v>
                </c:pt>
                <c:pt idx="79" formatCode="0">
                  <c:v>3367.7243948124847</c:v>
                </c:pt>
                <c:pt idx="80" formatCode="0">
                  <c:v>2874.262424</c:v>
                </c:pt>
                <c:pt idx="81" formatCode="0">
                  <c:v>2631.7547860315563</c:v>
                </c:pt>
                <c:pt idx="82" formatCode="0">
                  <c:v>2727.0912663555282</c:v>
                </c:pt>
                <c:pt idx="83" formatCode="0">
                  <c:v>2614.937984237677</c:v>
                </c:pt>
                <c:pt idx="84" formatCode="0">
                  <c:v>2913.17905702391</c:v>
                </c:pt>
                <c:pt idx="85" formatCode="0">
                  <c:v>2899.1233420285612</c:v>
                </c:pt>
                <c:pt idx="86" formatCode="0">
                  <c:v>2359.6283430162416</c:v>
                </c:pt>
                <c:pt idx="87" formatCode="0">
                  <c:v>1922.4055434296135</c:v>
                </c:pt>
                <c:pt idx="88" formatCode="0">
                  <c:v>2451.3428566668263</c:v>
                </c:pt>
                <c:pt idx="89" formatCode="0">
                  <c:v>2209.7284244164184</c:v>
                </c:pt>
                <c:pt idx="90" formatCode="0">
                  <c:v>2500.9277394069913</c:v>
                </c:pt>
                <c:pt idx="91" formatCode="0">
                  <c:v>2060.4466316732696</c:v>
                </c:pt>
                <c:pt idx="92" formatCode="0">
                  <c:v>1846.1345121561933</c:v>
                </c:pt>
                <c:pt idx="93" formatCode="0">
                  <c:v>1754.5733070182055</c:v>
                </c:pt>
                <c:pt idx="94" formatCode="0">
                  <c:v>1840.0871883923444</c:v>
                </c:pt>
                <c:pt idx="95" formatCode="0">
                  <c:v>2240.7030263398924</c:v>
                </c:pt>
                <c:pt idx="96" formatCode="0">
                  <c:v>1866.3488527869697</c:v>
                </c:pt>
                <c:pt idx="97" formatCode="0">
                  <c:v>1602.3706922083306</c:v>
                </c:pt>
                <c:pt idx="98" formatCode="0">
                  <c:v>2186.7532378806841</c:v>
                </c:pt>
                <c:pt idx="99" formatCode="0">
                  <c:v>2057.8638219153927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6-4733-A9F7-B7B2CFF8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0749"/>
        <c:axId val="14607176"/>
      </c:scatterChart>
      <c:valAx>
        <c:axId val="52890749"/>
        <c:scaling>
          <c:orientation val="minMax"/>
          <c:max val="2020"/>
          <c:min val="19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1">
                    <a:latin typeface="Arial"/>
                  </a:rPr>
                  <a:t>Year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607176"/>
        <c:crossesAt val="0"/>
        <c:crossBetween val="midCat"/>
      </c:valAx>
      <c:valAx>
        <c:axId val="14607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1">
                    <a:latin typeface="Arial"/>
                  </a:rPr>
                  <a:t>Volume (ML)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8907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658800</xdr:colOff>
      <xdr:row>6</xdr:row>
      <xdr:rowOff>103680</xdr:rowOff>
    </xdr:from>
    <xdr:to>
      <xdr:col>16</xdr:col>
      <xdr:colOff>352800</xdr:colOff>
      <xdr:row>48</xdr:row>
      <xdr:rowOff>127440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388440</xdr:colOff>
      <xdr:row>6</xdr:row>
      <xdr:rowOff>75240</xdr:rowOff>
    </xdr:from>
    <xdr:to>
      <xdr:col>16</xdr:col>
      <xdr:colOff>82440</xdr:colOff>
      <xdr:row>48</xdr:row>
      <xdr:rowOff>99000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500332</xdr:colOff>
      <xdr:row>49</xdr:row>
      <xdr:rowOff>34506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F9BB226C-B534-4281-B2EF-534E8A99E9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8626415" cy="86264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500332</xdr:colOff>
      <xdr:row>49</xdr:row>
      <xdr:rowOff>34506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163DD0CF-20ED-4498-A4E7-F8536D088A5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8626415" cy="86264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378360</xdr:colOff>
      <xdr:row>9</xdr:row>
      <xdr:rowOff>36720</xdr:rowOff>
    </xdr:from>
    <xdr:to>
      <xdr:col>17</xdr:col>
      <xdr:colOff>72360</xdr:colOff>
      <xdr:row>51</xdr:row>
      <xdr:rowOff>60480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662040</xdr:colOff>
      <xdr:row>3</xdr:row>
      <xdr:rowOff>160560</xdr:rowOff>
    </xdr:from>
    <xdr:to>
      <xdr:col>15</xdr:col>
      <xdr:colOff>356040</xdr:colOff>
      <xdr:row>46</xdr:row>
      <xdr:rowOff>21600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zoomScale="85" zoomScaleNormal="85" workbookViewId="0">
      <pane ySplit="1" topLeftCell="A68" activePane="bottomLeft" state="frozen"/>
      <selection pane="bottomLeft" activeCell="E109" sqref="E109"/>
    </sheetView>
  </sheetViews>
  <sheetFormatPr defaultRowHeight="12.9" x14ac:dyDescent="0.2"/>
  <cols>
    <col min="1" max="3" width="11.5"/>
    <col min="4" max="4" width="12"/>
    <col min="5" max="5" width="13.625"/>
    <col min="6" max="10" width="11.5"/>
    <col min="11" max="11" width="14.125"/>
    <col min="12" max="16" width="11.5"/>
    <col min="17" max="17" width="13.375"/>
    <col min="18" max="18" width="15.625"/>
    <col min="19" max="1025" width="11.5"/>
  </cols>
  <sheetData>
    <row r="1" spans="1:18" ht="62.5" customHeight="1" x14ac:dyDescent="0.2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2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/>
      <c r="O1" s="8" t="s">
        <v>13</v>
      </c>
      <c r="P1" s="9" t="s">
        <v>14</v>
      </c>
      <c r="Q1" s="10" t="s">
        <v>15</v>
      </c>
      <c r="R1" s="10" t="s">
        <v>16</v>
      </c>
    </row>
    <row r="2" spans="1:18" x14ac:dyDescent="0.2">
      <c r="A2">
        <v>1894</v>
      </c>
      <c r="F2" s="11"/>
    </row>
    <row r="3" spans="1:18" x14ac:dyDescent="0.2">
      <c r="A3">
        <v>1895</v>
      </c>
      <c r="F3" s="11"/>
    </row>
    <row r="4" spans="1:18" x14ac:dyDescent="0.2">
      <c r="A4">
        <v>1896</v>
      </c>
      <c r="F4" s="11"/>
    </row>
    <row r="5" spans="1:18" x14ac:dyDescent="0.2">
      <c r="A5">
        <v>1897</v>
      </c>
      <c r="F5" s="11"/>
    </row>
    <row r="6" spans="1:18" x14ac:dyDescent="0.2">
      <c r="A6">
        <v>1898</v>
      </c>
      <c r="F6" s="11"/>
    </row>
    <row r="7" spans="1:18" x14ac:dyDescent="0.2">
      <c r="A7">
        <v>1899</v>
      </c>
      <c r="F7" s="11"/>
    </row>
    <row r="8" spans="1:18" x14ac:dyDescent="0.2">
      <c r="A8">
        <v>1900</v>
      </c>
    </row>
    <row r="9" spans="1:18" x14ac:dyDescent="0.2">
      <c r="A9">
        <v>1901</v>
      </c>
    </row>
    <row r="10" spans="1:18" x14ac:dyDescent="0.2">
      <c r="A10">
        <v>1902</v>
      </c>
    </row>
    <row r="11" spans="1:18" x14ac:dyDescent="0.2">
      <c r="A11">
        <v>1903</v>
      </c>
    </row>
    <row r="12" spans="1:18" x14ac:dyDescent="0.2">
      <c r="A12">
        <v>1904</v>
      </c>
    </row>
    <row r="13" spans="1:18" x14ac:dyDescent="0.2">
      <c r="A13">
        <v>1905</v>
      </c>
    </row>
    <row r="14" spans="1:18" x14ac:dyDescent="0.2">
      <c r="A14">
        <v>1906</v>
      </c>
    </row>
    <row r="15" spans="1:18" x14ac:dyDescent="0.2">
      <c r="A15">
        <v>1907</v>
      </c>
    </row>
    <row r="16" spans="1:18" x14ac:dyDescent="0.2">
      <c r="A16">
        <v>1908</v>
      </c>
    </row>
    <row r="17" spans="1:18" x14ac:dyDescent="0.2">
      <c r="A17">
        <v>1909</v>
      </c>
    </row>
    <row r="18" spans="1:18" x14ac:dyDescent="0.2">
      <c r="A18">
        <v>1910</v>
      </c>
    </row>
    <row r="19" spans="1:18" x14ac:dyDescent="0.2">
      <c r="A19">
        <v>1911</v>
      </c>
      <c r="B19" s="12">
        <v>34.386350354400001</v>
      </c>
      <c r="C19" s="13">
        <f t="shared" ref="C19:C39" ca="1" si="0">B19*(11+RAND()*RANDBETWEEN(-1,1))</f>
        <v>364.91115922183138</v>
      </c>
      <c r="D19" s="14">
        <f t="shared" ref="D19:D50" ca="1" si="1">C19*0.005</f>
        <v>1.824555796109157</v>
      </c>
      <c r="E19" s="15">
        <f t="shared" ref="E19:E50" ca="1" si="2">C19*0.1</f>
        <v>36.491115922183141</v>
      </c>
      <c r="F19" s="11">
        <v>234.9</v>
      </c>
      <c r="G19" s="15">
        <f t="shared" ref="G19:G50" si="3">F19*B19/100</f>
        <v>80.773536982485609</v>
      </c>
      <c r="H19" s="15">
        <f t="shared" ref="H19:H50" ca="1" si="4">C19+G19*0.6</f>
        <v>413.37528141132276</v>
      </c>
      <c r="I19" s="16">
        <v>0.55000000000000004</v>
      </c>
      <c r="J19" s="15">
        <f t="shared" ref="J19:J50" ca="1" si="5">H19*(1-I19)</f>
        <v>186.01887663509521</v>
      </c>
      <c r="K19" s="15">
        <f t="shared" ref="K19:K50" ca="1" si="6">D19*0.35+E19*0.2</f>
        <v>7.9368177130748334</v>
      </c>
      <c r="L19" s="15">
        <f t="shared" ref="L19:L50" ca="1" si="7">Q19*(J19+K19)</f>
        <v>0</v>
      </c>
      <c r="M19" s="15">
        <f t="shared" ref="M19:M50" ca="1" si="8">J19+K19-L19</f>
        <v>193.95569434817006</v>
      </c>
      <c r="O19" s="16">
        <f t="shared" ref="O19:O50" ca="1" si="9">H19/B19</f>
        <v>12.021493329501547</v>
      </c>
      <c r="P19" s="16">
        <f t="shared" ref="P19:P50" ca="1" si="10">M19/B19</f>
        <v>5.6404850281923542</v>
      </c>
      <c r="Q19" s="17">
        <v>0</v>
      </c>
      <c r="R19" s="11">
        <f t="shared" ref="R19:R50" ca="1" si="11">C19/B19</f>
        <v>10.612093329501546</v>
      </c>
    </row>
    <row r="20" spans="1:18" x14ac:dyDescent="0.2">
      <c r="A20">
        <v>1912</v>
      </c>
      <c r="B20" s="12">
        <f t="shared" ref="B20:B27" ca="1" si="12">B$19+(B$28-B$19)/(A$28-A$19)*(A20-A$19)*(1+RAND()*RANDBETWEEN(-1,1)/5)</f>
        <v>381.86785191795559</v>
      </c>
      <c r="C20" s="13">
        <f t="shared" ca="1" si="0"/>
        <v>3967.8982442665215</v>
      </c>
      <c r="D20" s="14">
        <f t="shared" ca="1" si="1"/>
        <v>19.839491221332608</v>
      </c>
      <c r="E20" s="15">
        <f t="shared" ca="1" si="2"/>
        <v>396.78982442665216</v>
      </c>
      <c r="F20" s="11">
        <v>208.4</v>
      </c>
      <c r="G20" s="15">
        <f t="shared" ca="1" si="3"/>
        <v>795.81260339701942</v>
      </c>
      <c r="H20" s="15">
        <f t="shared" ca="1" si="4"/>
        <v>4445.3858063047328</v>
      </c>
      <c r="I20" s="16">
        <v>0.55000000000000004</v>
      </c>
      <c r="J20" s="15">
        <f t="shared" ca="1" si="5"/>
        <v>2000.4236128371297</v>
      </c>
      <c r="K20" s="15">
        <f t="shared" ca="1" si="6"/>
        <v>86.301786812796848</v>
      </c>
      <c r="L20" s="15">
        <f t="shared" ca="1" si="7"/>
        <v>0</v>
      </c>
      <c r="M20" s="15">
        <f t="shared" ca="1" si="8"/>
        <v>2086.7253996499267</v>
      </c>
      <c r="O20" s="16">
        <f t="shared" ca="1" si="9"/>
        <v>11.641162732022346</v>
      </c>
      <c r="P20" s="16">
        <f t="shared" ca="1" si="10"/>
        <v>5.4645223188315422</v>
      </c>
      <c r="Q20" s="17">
        <v>0</v>
      </c>
      <c r="R20" s="11">
        <f t="shared" ca="1" si="11"/>
        <v>10.390762732022347</v>
      </c>
    </row>
    <row r="21" spans="1:18" x14ac:dyDescent="0.2">
      <c r="A21">
        <v>1913</v>
      </c>
      <c r="B21" s="12">
        <f t="shared" ca="1" si="12"/>
        <v>729.34935348151112</v>
      </c>
      <c r="C21" s="13">
        <f t="shared" ca="1" si="0"/>
        <v>8593.3328242963871</v>
      </c>
      <c r="D21" s="14">
        <f t="shared" ca="1" si="1"/>
        <v>42.966664121481934</v>
      </c>
      <c r="E21" s="15">
        <f t="shared" ca="1" si="2"/>
        <v>859.33328242963876</v>
      </c>
      <c r="F21" s="11">
        <v>292.10000000000002</v>
      </c>
      <c r="G21" s="15">
        <f t="shared" ca="1" si="3"/>
        <v>2130.429461519494</v>
      </c>
      <c r="H21" s="15">
        <f t="shared" ca="1" si="4"/>
        <v>9871.5905012080839</v>
      </c>
      <c r="I21" s="16">
        <v>0.55000000000000004</v>
      </c>
      <c r="J21" s="15">
        <f t="shared" ca="1" si="5"/>
        <v>4442.2157255436377</v>
      </c>
      <c r="K21" s="15">
        <f t="shared" ca="1" si="6"/>
        <v>186.90498892844644</v>
      </c>
      <c r="L21" s="15">
        <f t="shared" ca="1" si="7"/>
        <v>0</v>
      </c>
      <c r="M21" s="15">
        <f t="shared" ca="1" si="8"/>
        <v>4629.1207144720838</v>
      </c>
      <c r="O21" s="16">
        <f t="shared" ca="1" si="9"/>
        <v>13.534790226503336</v>
      </c>
      <c r="P21" s="16">
        <f t="shared" ca="1" si="10"/>
        <v>6.3469182393529486</v>
      </c>
      <c r="Q21" s="17">
        <v>0</v>
      </c>
      <c r="R21" s="11">
        <f t="shared" ca="1" si="11"/>
        <v>11.782190226503335</v>
      </c>
    </row>
    <row r="22" spans="1:18" x14ac:dyDescent="0.2">
      <c r="A22">
        <v>1914</v>
      </c>
      <c r="B22" s="12">
        <f t="shared" ca="1" si="12"/>
        <v>915.01287548056098</v>
      </c>
      <c r="C22" s="13">
        <f t="shared" ca="1" si="0"/>
        <v>10065.141630286171</v>
      </c>
      <c r="D22" s="14">
        <f t="shared" ca="1" si="1"/>
        <v>50.325708151430852</v>
      </c>
      <c r="E22" s="15">
        <f t="shared" ca="1" si="2"/>
        <v>1006.5141630286171</v>
      </c>
      <c r="F22" s="11">
        <v>204.6</v>
      </c>
      <c r="G22" s="15">
        <f t="shared" ca="1" si="3"/>
        <v>1872.1163432332278</v>
      </c>
      <c r="H22" s="15">
        <f t="shared" ca="1" si="4"/>
        <v>11188.411436226108</v>
      </c>
      <c r="I22" s="16">
        <v>0.55000000000000004</v>
      </c>
      <c r="J22" s="15">
        <f t="shared" ca="1" si="5"/>
        <v>5034.7851463017478</v>
      </c>
      <c r="K22" s="15">
        <f t="shared" ca="1" si="6"/>
        <v>218.91683045872423</v>
      </c>
      <c r="L22" s="15">
        <f t="shared" ca="1" si="7"/>
        <v>0</v>
      </c>
      <c r="M22" s="15">
        <f t="shared" ca="1" si="8"/>
        <v>5253.7019767604725</v>
      </c>
      <c r="O22" s="16">
        <f t="shared" ca="1" si="9"/>
        <v>12.227600000000001</v>
      </c>
      <c r="P22" s="16">
        <f t="shared" ca="1" si="10"/>
        <v>5.7416700000000001</v>
      </c>
      <c r="Q22" s="17">
        <v>0</v>
      </c>
      <c r="R22" s="11">
        <f t="shared" ca="1" si="11"/>
        <v>11</v>
      </c>
    </row>
    <row r="23" spans="1:18" x14ac:dyDescent="0.2">
      <c r="A23">
        <v>1915</v>
      </c>
      <c r="B23" s="12">
        <f t="shared" ca="1" si="12"/>
        <v>1338.9291047672386</v>
      </c>
      <c r="C23" s="13">
        <f t="shared" ca="1" si="0"/>
        <v>14844.609700983065</v>
      </c>
      <c r="D23" s="14">
        <f t="shared" ca="1" si="1"/>
        <v>74.223048504915326</v>
      </c>
      <c r="E23" s="15">
        <f t="shared" ca="1" si="2"/>
        <v>1484.4609700983065</v>
      </c>
      <c r="F23" s="11">
        <v>296.89999999999998</v>
      </c>
      <c r="G23" s="15">
        <f t="shared" ca="1" si="3"/>
        <v>3975.280512053931</v>
      </c>
      <c r="H23" s="15">
        <f t="shared" ca="1" si="4"/>
        <v>17229.778008215424</v>
      </c>
      <c r="I23" s="16">
        <v>0.55000000000000004</v>
      </c>
      <c r="J23" s="15">
        <f t="shared" ca="1" si="5"/>
        <v>7753.4001036969403</v>
      </c>
      <c r="K23" s="15">
        <f t="shared" ca="1" si="6"/>
        <v>322.87026099638166</v>
      </c>
      <c r="L23" s="15">
        <f t="shared" ca="1" si="7"/>
        <v>0</v>
      </c>
      <c r="M23" s="15">
        <f t="shared" ca="1" si="8"/>
        <v>8076.2703646933223</v>
      </c>
      <c r="O23" s="16">
        <f t="shared" ca="1" si="9"/>
        <v>12.868327342253624</v>
      </c>
      <c r="P23" s="16">
        <f t="shared" ca="1" si="10"/>
        <v>6.0318879737081472</v>
      </c>
      <c r="Q23" s="17">
        <v>0</v>
      </c>
      <c r="R23" s="11">
        <f t="shared" ca="1" si="11"/>
        <v>11.086927342253624</v>
      </c>
    </row>
    <row r="24" spans="1:18" x14ac:dyDescent="0.2">
      <c r="A24">
        <v>1916</v>
      </c>
      <c r="B24" s="12">
        <f t="shared" ca="1" si="12"/>
        <v>1637.7652937513762</v>
      </c>
      <c r="C24" s="13">
        <f t="shared" ca="1" si="0"/>
        <v>18015.418231265139</v>
      </c>
      <c r="D24" s="14">
        <f t="shared" ca="1" si="1"/>
        <v>90.077091156325693</v>
      </c>
      <c r="E24" s="15">
        <f t="shared" ca="1" si="2"/>
        <v>1801.5418231265139</v>
      </c>
      <c r="F24" s="11">
        <v>238.7</v>
      </c>
      <c r="G24" s="15">
        <f t="shared" ca="1" si="3"/>
        <v>3909.3457561845348</v>
      </c>
      <c r="H24" s="15">
        <f t="shared" ca="1" si="4"/>
        <v>20361.025684975859</v>
      </c>
      <c r="I24" s="16">
        <v>0.55000000000000004</v>
      </c>
      <c r="J24" s="15">
        <f t="shared" ca="1" si="5"/>
        <v>9162.4615582391361</v>
      </c>
      <c r="K24" s="15">
        <f t="shared" ca="1" si="6"/>
        <v>391.83534653001681</v>
      </c>
      <c r="L24" s="15">
        <f t="shared" ca="1" si="7"/>
        <v>0</v>
      </c>
      <c r="M24" s="15">
        <f t="shared" ca="1" si="8"/>
        <v>9554.2969047691531</v>
      </c>
      <c r="O24" s="16">
        <f t="shared" ca="1" si="9"/>
        <v>12.4322</v>
      </c>
      <c r="P24" s="16">
        <f t="shared" ca="1" si="10"/>
        <v>5.8337399999999997</v>
      </c>
      <c r="Q24" s="17">
        <v>0</v>
      </c>
      <c r="R24" s="11">
        <f t="shared" ca="1" si="11"/>
        <v>11</v>
      </c>
    </row>
    <row r="25" spans="1:18" x14ac:dyDescent="0.2">
      <c r="A25">
        <v>1917</v>
      </c>
      <c r="B25" s="12">
        <f t="shared" ca="1" si="12"/>
        <v>2033.7804155622944</v>
      </c>
      <c r="C25" s="13">
        <f t="shared" ca="1" si="0"/>
        <v>21745.727041000609</v>
      </c>
      <c r="D25" s="14">
        <f t="shared" ca="1" si="1"/>
        <v>108.72863520500304</v>
      </c>
      <c r="E25" s="15">
        <f t="shared" ca="1" si="2"/>
        <v>2174.5727041000609</v>
      </c>
      <c r="F25" s="11">
        <v>248.7</v>
      </c>
      <c r="G25" s="15">
        <f t="shared" ca="1" si="3"/>
        <v>5058.0118935034261</v>
      </c>
      <c r="H25" s="15">
        <f t="shared" ca="1" si="4"/>
        <v>24780.534177102665</v>
      </c>
      <c r="I25" s="16">
        <v>0.55000000000000004</v>
      </c>
      <c r="J25" s="15">
        <f t="shared" ca="1" si="5"/>
        <v>11151.240379696199</v>
      </c>
      <c r="K25" s="15">
        <f t="shared" ca="1" si="6"/>
        <v>472.96956314176327</v>
      </c>
      <c r="L25" s="15">
        <f t="shared" ca="1" si="7"/>
        <v>0</v>
      </c>
      <c r="M25" s="15">
        <f t="shared" ca="1" si="8"/>
        <v>11624.209942837962</v>
      </c>
      <c r="O25" s="16">
        <f t="shared" ca="1" si="9"/>
        <v>12.184468877507312</v>
      </c>
      <c r="P25" s="16">
        <f t="shared" ca="1" si="10"/>
        <v>5.7155678429640746</v>
      </c>
      <c r="Q25" s="17">
        <v>0</v>
      </c>
      <c r="R25" s="11">
        <f t="shared" ca="1" si="11"/>
        <v>10.692268877507313</v>
      </c>
    </row>
    <row r="26" spans="1:18" x14ac:dyDescent="0.2">
      <c r="A26">
        <v>1918</v>
      </c>
      <c r="B26" s="12">
        <f t="shared" ca="1" si="12"/>
        <v>2153.1619513377805</v>
      </c>
      <c r="C26" s="13">
        <f t="shared" ca="1" si="0"/>
        <v>22351.859870577591</v>
      </c>
      <c r="D26" s="14">
        <f t="shared" ca="1" si="1"/>
        <v>111.75929935288796</v>
      </c>
      <c r="E26" s="15">
        <f t="shared" ca="1" si="2"/>
        <v>2235.1859870577591</v>
      </c>
      <c r="F26" s="11">
        <v>215.9</v>
      </c>
      <c r="G26" s="15">
        <f t="shared" ca="1" si="3"/>
        <v>4648.6766529382685</v>
      </c>
      <c r="H26" s="15">
        <f t="shared" ca="1" si="4"/>
        <v>25141.065862340551</v>
      </c>
      <c r="I26" s="16">
        <v>0.55000000000000004</v>
      </c>
      <c r="J26" s="15">
        <f t="shared" ca="1" si="5"/>
        <v>11313.479638053246</v>
      </c>
      <c r="K26" s="15">
        <f t="shared" ca="1" si="6"/>
        <v>486.15295218506265</v>
      </c>
      <c r="L26" s="15">
        <f t="shared" ca="1" si="7"/>
        <v>0</v>
      </c>
      <c r="M26" s="15">
        <f t="shared" ca="1" si="8"/>
        <v>11799.632590238309</v>
      </c>
      <c r="O26" s="16">
        <f t="shared" ca="1" si="9"/>
        <v>11.676346893795035</v>
      </c>
      <c r="P26" s="16">
        <f t="shared" ca="1" si="10"/>
        <v>5.4801416971478076</v>
      </c>
      <c r="Q26" s="17">
        <v>0</v>
      </c>
      <c r="R26" s="11">
        <f t="shared" ca="1" si="11"/>
        <v>10.380946893795036</v>
      </c>
    </row>
    <row r="27" spans="1:18" x14ac:dyDescent="0.2">
      <c r="A27">
        <v>1919</v>
      </c>
      <c r="B27" s="12">
        <f t="shared" ca="1" si="12"/>
        <v>2814.2383628628445</v>
      </c>
      <c r="C27" s="13">
        <f t="shared" ca="1" si="0"/>
        <v>31211.636370266035</v>
      </c>
      <c r="D27" s="14">
        <f t="shared" ca="1" si="1"/>
        <v>156.05818185133018</v>
      </c>
      <c r="E27" s="15">
        <f t="shared" ca="1" si="2"/>
        <v>3121.1636370266037</v>
      </c>
      <c r="F27" s="11">
        <v>199.1</v>
      </c>
      <c r="G27" s="15">
        <f t="shared" ca="1" si="3"/>
        <v>5603.1485804599233</v>
      </c>
      <c r="H27" s="15">
        <f t="shared" ca="1" si="4"/>
        <v>34573.525518541988</v>
      </c>
      <c r="I27" s="16">
        <v>0.55000000000000004</v>
      </c>
      <c r="J27" s="15">
        <f t="shared" ca="1" si="5"/>
        <v>15558.086483343894</v>
      </c>
      <c r="K27" s="15">
        <f t="shared" ca="1" si="6"/>
        <v>678.85309105328633</v>
      </c>
      <c r="L27" s="15">
        <f t="shared" ca="1" si="7"/>
        <v>0</v>
      </c>
      <c r="M27" s="15">
        <f t="shared" ca="1" si="8"/>
        <v>16236.93957439718</v>
      </c>
      <c r="O27" s="16">
        <f t="shared" ca="1" si="9"/>
        <v>12.285215770909797</v>
      </c>
      <c r="P27" s="16">
        <f t="shared" ca="1" si="10"/>
        <v>5.7695679899266965</v>
      </c>
      <c r="Q27" s="17">
        <v>0</v>
      </c>
      <c r="R27" s="11">
        <f t="shared" ca="1" si="11"/>
        <v>11.090615770909798</v>
      </c>
    </row>
    <row r="28" spans="1:18" ht="13.6" x14ac:dyDescent="0.25">
      <c r="A28">
        <v>1920</v>
      </c>
      <c r="B28" s="18">
        <v>3161.7198644263999</v>
      </c>
      <c r="C28" s="13">
        <f t="shared" ca="1" si="0"/>
        <v>34778.918508690396</v>
      </c>
      <c r="D28" s="14">
        <f t="shared" ca="1" si="1"/>
        <v>173.89459254345198</v>
      </c>
      <c r="E28" s="15">
        <f t="shared" ca="1" si="2"/>
        <v>3477.8918508690399</v>
      </c>
      <c r="F28" s="11">
        <v>323.2</v>
      </c>
      <c r="G28" s="15">
        <f t="shared" si="3"/>
        <v>10218.678601826125</v>
      </c>
      <c r="H28" s="15">
        <f t="shared" ca="1" si="4"/>
        <v>40910.125669786074</v>
      </c>
      <c r="I28" s="16">
        <v>0.55000000000000004</v>
      </c>
      <c r="J28" s="15">
        <f t="shared" ca="1" si="5"/>
        <v>18409.55655140373</v>
      </c>
      <c r="K28" s="15">
        <f t="shared" ca="1" si="6"/>
        <v>756.44147756401617</v>
      </c>
      <c r="L28" s="15">
        <f t="shared" ca="1" si="7"/>
        <v>0</v>
      </c>
      <c r="M28" s="15">
        <f t="shared" ca="1" si="8"/>
        <v>19165.998028967748</v>
      </c>
      <c r="O28" s="16">
        <f t="shared" ca="1" si="9"/>
        <v>12.9392</v>
      </c>
      <c r="P28" s="16">
        <f t="shared" ca="1" si="10"/>
        <v>6.0618899999999991</v>
      </c>
      <c r="Q28" s="17">
        <v>0</v>
      </c>
      <c r="R28" s="11">
        <f t="shared" ca="1" si="11"/>
        <v>11</v>
      </c>
    </row>
    <row r="29" spans="1:18" x14ac:dyDescent="0.2">
      <c r="A29">
        <v>1921</v>
      </c>
      <c r="B29" s="19">
        <f t="shared" ref="B29:B47" ca="1" si="13">B$28+RANDBETWEEN(-100,100)</f>
        <v>3171.7198644263999</v>
      </c>
      <c r="C29" s="13">
        <f t="shared" ca="1" si="0"/>
        <v>33094.979419437193</v>
      </c>
      <c r="D29" s="14">
        <f t="shared" ca="1" si="1"/>
        <v>165.47489709718596</v>
      </c>
      <c r="E29" s="15">
        <f t="shared" ca="1" si="2"/>
        <v>3309.4979419437195</v>
      </c>
      <c r="F29" s="11">
        <v>220.6</v>
      </c>
      <c r="G29" s="15">
        <f t="shared" ca="1" si="3"/>
        <v>6996.8140209246376</v>
      </c>
      <c r="H29" s="15">
        <f t="shared" ca="1" si="4"/>
        <v>37293.067831991975</v>
      </c>
      <c r="I29" s="16">
        <v>0.55000000000000004</v>
      </c>
      <c r="J29" s="15">
        <f t="shared" ca="1" si="5"/>
        <v>16781.880524396387</v>
      </c>
      <c r="K29" s="15">
        <f t="shared" ca="1" si="6"/>
        <v>719.81580237275898</v>
      </c>
      <c r="L29" s="15">
        <f t="shared" ca="1" si="7"/>
        <v>197.32710770795251</v>
      </c>
      <c r="M29" s="15">
        <f t="shared" ca="1" si="8"/>
        <v>17304.369219061195</v>
      </c>
      <c r="O29" s="16">
        <f t="shared" ca="1" si="9"/>
        <v>11.75799548070629</v>
      </c>
      <c r="P29" s="16">
        <f t="shared" ca="1" si="10"/>
        <v>5.4558315231886532</v>
      </c>
      <c r="Q29" s="20">
        <f t="shared" ref="Q29:Q39" ca="1" si="14">(0.12/10)*(A29-A$28)*(1+RAND()*RANDBETWEEN(-1,1)/10)</f>
        <v>1.1274741832089572E-2</v>
      </c>
      <c r="R29" s="11">
        <f t="shared" ca="1" si="11"/>
        <v>10.434395480706289</v>
      </c>
    </row>
    <row r="30" spans="1:18" x14ac:dyDescent="0.2">
      <c r="A30">
        <v>1922</v>
      </c>
      <c r="B30" s="19">
        <f t="shared" ca="1" si="13"/>
        <v>3199.7198644263999</v>
      </c>
      <c r="C30" s="13">
        <f t="shared" ca="1" si="0"/>
        <v>33853.799953316455</v>
      </c>
      <c r="D30" s="14">
        <f t="shared" ca="1" si="1"/>
        <v>169.26899976658228</v>
      </c>
      <c r="E30" s="15">
        <f t="shared" ca="1" si="2"/>
        <v>3385.3799953316457</v>
      </c>
      <c r="F30" s="11">
        <v>188.8</v>
      </c>
      <c r="G30" s="15">
        <f t="shared" ca="1" si="3"/>
        <v>6041.0711040370434</v>
      </c>
      <c r="H30" s="15">
        <f t="shared" ca="1" si="4"/>
        <v>37478.442615738677</v>
      </c>
      <c r="I30" s="16">
        <v>0.55000000000000004</v>
      </c>
      <c r="J30" s="15">
        <f t="shared" ca="1" si="5"/>
        <v>16865.299177082405</v>
      </c>
      <c r="K30" s="15">
        <f t="shared" ca="1" si="6"/>
        <v>736.32014898463297</v>
      </c>
      <c r="L30" s="15">
        <f t="shared" ca="1" si="7"/>
        <v>422.43886382560891</v>
      </c>
      <c r="M30" s="15">
        <f t="shared" ca="1" si="8"/>
        <v>17179.180462241427</v>
      </c>
      <c r="O30" s="16">
        <f t="shared" ca="1" si="9"/>
        <v>11.713038704548367</v>
      </c>
      <c r="P30" s="16">
        <f t="shared" ca="1" si="10"/>
        <v>5.368963906257795</v>
      </c>
      <c r="Q30" s="20">
        <f t="shared" ca="1" si="14"/>
        <v>2.4E-2</v>
      </c>
      <c r="R30" s="11">
        <f t="shared" ca="1" si="11"/>
        <v>10.580238704548368</v>
      </c>
    </row>
    <row r="31" spans="1:18" x14ac:dyDescent="0.2">
      <c r="A31">
        <v>1923</v>
      </c>
      <c r="B31" s="19">
        <f t="shared" ca="1" si="13"/>
        <v>3229.7198644263999</v>
      </c>
      <c r="C31" s="13">
        <f t="shared" ca="1" si="0"/>
        <v>36642.956007560002</v>
      </c>
      <c r="D31" s="14">
        <f t="shared" ca="1" si="1"/>
        <v>183.21478003780001</v>
      </c>
      <c r="E31" s="15">
        <f t="shared" ca="1" si="2"/>
        <v>3664.2956007560006</v>
      </c>
      <c r="F31" s="11">
        <v>257.7</v>
      </c>
      <c r="G31" s="15">
        <f t="shared" ca="1" si="3"/>
        <v>8322.9880906268318</v>
      </c>
      <c r="H31" s="15">
        <f t="shared" ca="1" si="4"/>
        <v>41636.748861936103</v>
      </c>
      <c r="I31" s="16">
        <v>0.55000000000000004</v>
      </c>
      <c r="J31" s="15">
        <f t="shared" ca="1" si="5"/>
        <v>18736.536987871244</v>
      </c>
      <c r="K31" s="15">
        <f t="shared" ca="1" si="6"/>
        <v>796.98429316443014</v>
      </c>
      <c r="L31" s="15">
        <f t="shared" ca="1" si="7"/>
        <v>652.92089355058022</v>
      </c>
      <c r="M31" s="15">
        <f t="shared" ca="1" si="8"/>
        <v>18880.600387485094</v>
      </c>
      <c r="O31" s="16">
        <f t="shared" ca="1" si="9"/>
        <v>12.891752414982534</v>
      </c>
      <c r="P31" s="16">
        <f t="shared" ca="1" si="10"/>
        <v>5.8458941270555984</v>
      </c>
      <c r="Q31" s="20">
        <f t="shared" ca="1" si="14"/>
        <v>3.342566269321217E-2</v>
      </c>
      <c r="R31" s="11">
        <f t="shared" ca="1" si="11"/>
        <v>11.345552414982533</v>
      </c>
    </row>
    <row r="32" spans="1:18" x14ac:dyDescent="0.2">
      <c r="A32">
        <v>1924</v>
      </c>
      <c r="B32" s="19">
        <f t="shared" ca="1" si="13"/>
        <v>3113.7198644263999</v>
      </c>
      <c r="C32" s="13">
        <f t="shared" ca="1" si="0"/>
        <v>36997.260030689082</v>
      </c>
      <c r="D32" s="14">
        <f t="shared" ca="1" si="1"/>
        <v>184.9863001534454</v>
      </c>
      <c r="E32" s="15">
        <f t="shared" ca="1" si="2"/>
        <v>3699.7260030689085</v>
      </c>
      <c r="F32" s="11">
        <v>411.3</v>
      </c>
      <c r="G32" s="15">
        <f t="shared" ca="1" si="3"/>
        <v>12806.729802385782</v>
      </c>
      <c r="H32" s="15">
        <f t="shared" ca="1" si="4"/>
        <v>44681.29791212055</v>
      </c>
      <c r="I32" s="16">
        <v>0.55000000000000004</v>
      </c>
      <c r="J32" s="15">
        <f t="shared" ca="1" si="5"/>
        <v>20106.584060454246</v>
      </c>
      <c r="K32" s="15">
        <f t="shared" ca="1" si="6"/>
        <v>804.69040566748754</v>
      </c>
      <c r="L32" s="15">
        <f t="shared" ca="1" si="7"/>
        <v>1003.7411743738433</v>
      </c>
      <c r="M32" s="15">
        <f t="shared" ca="1" si="8"/>
        <v>19907.533291747888</v>
      </c>
      <c r="O32" s="16">
        <f t="shared" ca="1" si="9"/>
        <v>14.349813039572076</v>
      </c>
      <c r="P32" s="16">
        <f t="shared" ca="1" si="10"/>
        <v>6.3934888681500555</v>
      </c>
      <c r="Q32" s="20">
        <f t="shared" ca="1" si="14"/>
        <v>4.8000000000000001E-2</v>
      </c>
      <c r="R32" s="11">
        <f t="shared" ca="1" si="11"/>
        <v>11.882013039572076</v>
      </c>
    </row>
    <row r="33" spans="1:18" x14ac:dyDescent="0.2">
      <c r="A33">
        <v>1925</v>
      </c>
      <c r="B33" s="19">
        <f t="shared" ca="1" si="13"/>
        <v>3110.7198644263999</v>
      </c>
      <c r="C33" s="13">
        <f t="shared" ca="1" si="0"/>
        <v>35568.306171540957</v>
      </c>
      <c r="D33" s="14">
        <f t="shared" ca="1" si="1"/>
        <v>177.84153085770478</v>
      </c>
      <c r="E33" s="15">
        <f t="shared" ca="1" si="2"/>
        <v>3556.8306171540958</v>
      </c>
      <c r="F33" s="11">
        <v>202.2</v>
      </c>
      <c r="G33" s="15">
        <f t="shared" ca="1" si="3"/>
        <v>6289.8755658701812</v>
      </c>
      <c r="H33" s="15">
        <f t="shared" ca="1" si="4"/>
        <v>39342.231511063066</v>
      </c>
      <c r="I33" s="16">
        <v>0.55000000000000004</v>
      </c>
      <c r="J33" s="15">
        <f t="shared" ca="1" si="5"/>
        <v>17704.004179978379</v>
      </c>
      <c r="K33" s="15">
        <f t="shared" ca="1" si="6"/>
        <v>773.61065923101592</v>
      </c>
      <c r="L33" s="15">
        <f t="shared" ca="1" si="7"/>
        <v>1097.7236753276779</v>
      </c>
      <c r="M33" s="15">
        <f t="shared" ca="1" si="8"/>
        <v>17379.891163881719</v>
      </c>
      <c r="O33" s="16">
        <f t="shared" ca="1" si="9"/>
        <v>12.64730776981024</v>
      </c>
      <c r="P33" s="16">
        <f t="shared" ca="1" si="10"/>
        <v>5.5870962096699373</v>
      </c>
      <c r="Q33" s="20">
        <f t="shared" ca="1" si="14"/>
        <v>5.940829944124143E-2</v>
      </c>
      <c r="R33" s="11">
        <f t="shared" ca="1" si="11"/>
        <v>11.43410776981024</v>
      </c>
    </row>
    <row r="34" spans="1:18" x14ac:dyDescent="0.2">
      <c r="A34">
        <v>1926</v>
      </c>
      <c r="B34" s="19">
        <f t="shared" ca="1" si="13"/>
        <v>3090.7198644263999</v>
      </c>
      <c r="C34" s="13">
        <f t="shared" ca="1" si="0"/>
        <v>31873.390772755378</v>
      </c>
      <c r="D34" s="14">
        <f t="shared" ca="1" si="1"/>
        <v>159.3669538637769</v>
      </c>
      <c r="E34" s="15">
        <f t="shared" ca="1" si="2"/>
        <v>3187.3390772755379</v>
      </c>
      <c r="F34" s="11">
        <v>206.7</v>
      </c>
      <c r="G34" s="15">
        <f t="shared" ca="1" si="3"/>
        <v>6388.5179597693677</v>
      </c>
      <c r="H34" s="15">
        <f t="shared" ca="1" si="4"/>
        <v>35706.501548617001</v>
      </c>
      <c r="I34" s="16">
        <v>0.55000000000000004</v>
      </c>
      <c r="J34" s="15">
        <f t="shared" ca="1" si="5"/>
        <v>16067.92569687765</v>
      </c>
      <c r="K34" s="15">
        <f t="shared" ca="1" si="6"/>
        <v>693.24624930742948</v>
      </c>
      <c r="L34" s="15">
        <f t="shared" ca="1" si="7"/>
        <v>1089.6383782043829</v>
      </c>
      <c r="M34" s="15">
        <f t="shared" ca="1" si="8"/>
        <v>15671.533567980698</v>
      </c>
      <c r="O34" s="16">
        <f t="shared" ca="1" si="9"/>
        <v>11.552810709114103</v>
      </c>
      <c r="P34" s="16">
        <f t="shared" ca="1" si="10"/>
        <v>5.0705124551587737</v>
      </c>
      <c r="Q34" s="20">
        <f t="shared" ca="1" si="14"/>
        <v>6.50096772291862E-2</v>
      </c>
      <c r="R34" s="11">
        <f t="shared" ca="1" si="11"/>
        <v>10.312610709114102</v>
      </c>
    </row>
    <row r="35" spans="1:18" x14ac:dyDescent="0.2">
      <c r="A35">
        <v>1927</v>
      </c>
      <c r="B35" s="19">
        <f t="shared" ca="1" si="13"/>
        <v>3188.7198644263999</v>
      </c>
      <c r="C35" s="13">
        <f t="shared" ca="1" si="0"/>
        <v>35075.918508690396</v>
      </c>
      <c r="D35" s="14">
        <f t="shared" ca="1" si="1"/>
        <v>175.37959254345199</v>
      </c>
      <c r="E35" s="15">
        <f t="shared" ca="1" si="2"/>
        <v>3507.5918508690397</v>
      </c>
      <c r="F35" s="11">
        <v>103.2</v>
      </c>
      <c r="G35" s="15">
        <f t="shared" ca="1" si="3"/>
        <v>3290.7589000880453</v>
      </c>
      <c r="H35" s="15">
        <f t="shared" ca="1" si="4"/>
        <v>37050.37384874322</v>
      </c>
      <c r="I35" s="16">
        <v>0.55000000000000004</v>
      </c>
      <c r="J35" s="15">
        <f t="shared" ca="1" si="5"/>
        <v>16672.668231934447</v>
      </c>
      <c r="K35" s="15">
        <f t="shared" ca="1" si="6"/>
        <v>762.90122756401615</v>
      </c>
      <c r="L35" s="15">
        <f t="shared" ca="1" si="7"/>
        <v>1472.2287302991781</v>
      </c>
      <c r="M35" s="15">
        <f t="shared" ca="1" si="8"/>
        <v>15963.340729199284</v>
      </c>
      <c r="O35" s="16">
        <f t="shared" ca="1" si="9"/>
        <v>11.619199999999998</v>
      </c>
      <c r="P35" s="16">
        <f t="shared" ca="1" si="10"/>
        <v>5.0061910132926766</v>
      </c>
      <c r="Q35" s="20">
        <f t="shared" ca="1" si="14"/>
        <v>8.4438236085093543E-2</v>
      </c>
      <c r="R35" s="11">
        <f t="shared" ca="1" si="11"/>
        <v>11</v>
      </c>
    </row>
    <row r="36" spans="1:18" x14ac:dyDescent="0.2">
      <c r="A36">
        <v>1928</v>
      </c>
      <c r="B36" s="19">
        <f t="shared" ca="1" si="13"/>
        <v>3173.7198644263999</v>
      </c>
      <c r="C36" s="13">
        <f t="shared" ca="1" si="0"/>
        <v>32674.453007801945</v>
      </c>
      <c r="D36" s="14">
        <f t="shared" ca="1" si="1"/>
        <v>163.37226503900973</v>
      </c>
      <c r="E36" s="15">
        <f t="shared" ca="1" si="2"/>
        <v>3267.4453007801949</v>
      </c>
      <c r="F36" s="11">
        <v>213.2</v>
      </c>
      <c r="G36" s="15">
        <f t="shared" ca="1" si="3"/>
        <v>6766.370750957085</v>
      </c>
      <c r="H36" s="15">
        <f t="shared" ca="1" si="4"/>
        <v>36734.2754583762</v>
      </c>
      <c r="I36" s="16">
        <v>0.55000000000000004</v>
      </c>
      <c r="J36" s="15">
        <f t="shared" ca="1" si="5"/>
        <v>16530.423956269289</v>
      </c>
      <c r="K36" s="15">
        <f t="shared" ca="1" si="6"/>
        <v>710.66935291969241</v>
      </c>
      <c r="L36" s="15">
        <f t="shared" ca="1" si="7"/>
        <v>1771.1197952180821</v>
      </c>
      <c r="M36" s="15">
        <f t="shared" ca="1" si="8"/>
        <v>15469.973513970899</v>
      </c>
      <c r="O36" s="16">
        <f t="shared" ca="1" si="9"/>
        <v>11.574517294397483</v>
      </c>
      <c r="P36" s="16">
        <f t="shared" ca="1" si="10"/>
        <v>4.8743979225673888</v>
      </c>
      <c r="Q36" s="20">
        <f t="shared" ca="1" si="14"/>
        <v>0.10272665215924148</v>
      </c>
      <c r="R36" s="11">
        <f t="shared" ca="1" si="11"/>
        <v>10.295317294397481</v>
      </c>
    </row>
    <row r="37" spans="1:18" x14ac:dyDescent="0.2">
      <c r="A37">
        <v>1929</v>
      </c>
      <c r="B37" s="19">
        <f t="shared" ca="1" si="13"/>
        <v>3222.7198644263999</v>
      </c>
      <c r="C37" s="13">
        <f t="shared" ca="1" si="0"/>
        <v>34687.557798479924</v>
      </c>
      <c r="D37" s="14">
        <f t="shared" ca="1" si="1"/>
        <v>173.43778899239962</v>
      </c>
      <c r="E37" s="15">
        <f t="shared" ca="1" si="2"/>
        <v>3468.7557798479925</v>
      </c>
      <c r="F37" s="11">
        <v>174.9</v>
      </c>
      <c r="G37" s="15">
        <f t="shared" ca="1" si="3"/>
        <v>5636.5370428817732</v>
      </c>
      <c r="H37" s="15">
        <f t="shared" ca="1" si="4"/>
        <v>38069.480024208984</v>
      </c>
      <c r="I37" s="16">
        <v>0.55000000000000004</v>
      </c>
      <c r="J37" s="15">
        <f t="shared" ca="1" si="5"/>
        <v>17131.26601089404</v>
      </c>
      <c r="K37" s="15">
        <f t="shared" ca="1" si="6"/>
        <v>754.4543821169384</v>
      </c>
      <c r="L37" s="15">
        <f t="shared" ca="1" si="7"/>
        <v>1931.6578024451858</v>
      </c>
      <c r="M37" s="15">
        <f t="shared" ca="1" si="8"/>
        <v>15954.062590565793</v>
      </c>
      <c r="O37" s="16">
        <f t="shared" ca="1" si="9"/>
        <v>11.812841831036664</v>
      </c>
      <c r="P37" s="16">
        <f t="shared" ca="1" si="10"/>
        <v>4.9504962459420589</v>
      </c>
      <c r="Q37" s="20">
        <f t="shared" ca="1" si="14"/>
        <v>0.108</v>
      </c>
      <c r="R37" s="11">
        <f t="shared" ca="1" si="11"/>
        <v>10.763441831036666</v>
      </c>
    </row>
    <row r="38" spans="1:18" x14ac:dyDescent="0.2">
      <c r="A38">
        <v>1930</v>
      </c>
      <c r="B38" s="19">
        <f t="shared" ca="1" si="13"/>
        <v>3177.7198644263999</v>
      </c>
      <c r="C38" s="13">
        <f t="shared" ca="1" si="0"/>
        <v>37823.76836513092</v>
      </c>
      <c r="D38" s="14">
        <f t="shared" ca="1" si="1"/>
        <v>189.11884182565461</v>
      </c>
      <c r="E38" s="15">
        <f t="shared" ca="1" si="2"/>
        <v>3782.3768365130923</v>
      </c>
      <c r="F38" s="11">
        <v>250.8</v>
      </c>
      <c r="G38" s="15">
        <f t="shared" ca="1" si="3"/>
        <v>7969.7214199814116</v>
      </c>
      <c r="H38" s="15">
        <f t="shared" ca="1" si="4"/>
        <v>42605.601217119765</v>
      </c>
      <c r="I38" s="16">
        <v>0.55000000000000004</v>
      </c>
      <c r="J38" s="15">
        <f t="shared" ca="1" si="5"/>
        <v>19172.520547703891</v>
      </c>
      <c r="K38" s="15">
        <f t="shared" ca="1" si="6"/>
        <v>822.66696194159761</v>
      </c>
      <c r="L38" s="15">
        <f t="shared" ca="1" si="7"/>
        <v>2399.4225011574586</v>
      </c>
      <c r="M38" s="15">
        <f t="shared" ca="1" si="8"/>
        <v>17595.76500848803</v>
      </c>
      <c r="O38" s="16">
        <f t="shared" ca="1" si="9"/>
        <v>13.407601372945557</v>
      </c>
      <c r="P38" s="16">
        <f t="shared" ca="1" si="10"/>
        <v>5.5372297619646167</v>
      </c>
      <c r="Q38" s="20">
        <f t="shared" ca="1" si="14"/>
        <v>0.12</v>
      </c>
      <c r="R38" s="11">
        <f t="shared" ca="1" si="11"/>
        <v>11.902801372945556</v>
      </c>
    </row>
    <row r="39" spans="1:18" x14ac:dyDescent="0.2">
      <c r="A39">
        <v>1931</v>
      </c>
      <c r="B39" s="19">
        <f t="shared" ca="1" si="13"/>
        <v>3250.7198644263999</v>
      </c>
      <c r="C39" s="13">
        <f t="shared" ca="1" si="0"/>
        <v>34532.95014711465</v>
      </c>
      <c r="D39" s="14">
        <f t="shared" ca="1" si="1"/>
        <v>172.66475073557325</v>
      </c>
      <c r="E39" s="15">
        <f t="shared" ca="1" si="2"/>
        <v>3453.2950147114652</v>
      </c>
      <c r="F39" s="11">
        <v>229.9</v>
      </c>
      <c r="G39" s="15">
        <f t="shared" ca="1" si="3"/>
        <v>7473.404968316293</v>
      </c>
      <c r="H39" s="15">
        <f t="shared" ca="1" si="4"/>
        <v>39016.993128104426</v>
      </c>
      <c r="I39" s="16">
        <v>0.55000000000000004</v>
      </c>
      <c r="J39" s="15">
        <f t="shared" ca="1" si="5"/>
        <v>17557.646907646991</v>
      </c>
      <c r="K39" s="15">
        <f t="shared" ca="1" si="6"/>
        <v>751.09166569974377</v>
      </c>
      <c r="L39" s="15">
        <f t="shared" ca="1" si="7"/>
        <v>2244.7938536558272</v>
      </c>
      <c r="M39" s="15">
        <f t="shared" ca="1" si="8"/>
        <v>16063.944719690908</v>
      </c>
      <c r="O39" s="16">
        <f t="shared" ca="1" si="9"/>
        <v>12.002570124568116</v>
      </c>
      <c r="P39" s="16">
        <f t="shared" ca="1" si="10"/>
        <v>4.941657660348854</v>
      </c>
      <c r="Q39" s="20">
        <f t="shared" ca="1" si="14"/>
        <v>0.12260778341789888</v>
      </c>
      <c r="R39" s="11">
        <f t="shared" ca="1" si="11"/>
        <v>10.623170124568118</v>
      </c>
    </row>
    <row r="40" spans="1:18" x14ac:dyDescent="0.2">
      <c r="A40">
        <v>1932</v>
      </c>
      <c r="B40" s="19">
        <f t="shared" ca="1" si="13"/>
        <v>3119.7198644263999</v>
      </c>
      <c r="C40" s="21">
        <f t="shared" ref="C40:C78" ca="1" si="15">B40*(10.5+RAND()*RANDBETWEEN(-1,1))</f>
        <v>30198.171755772091</v>
      </c>
      <c r="D40" s="14">
        <f t="shared" ca="1" si="1"/>
        <v>150.99085877886046</v>
      </c>
      <c r="E40" s="15">
        <f t="shared" ca="1" si="2"/>
        <v>3019.8171755772091</v>
      </c>
      <c r="F40" s="11">
        <v>255</v>
      </c>
      <c r="G40" s="15">
        <f t="shared" ca="1" si="3"/>
        <v>7955.2856542873196</v>
      </c>
      <c r="H40" s="15">
        <f t="shared" ca="1" si="4"/>
        <v>34971.34314834448</v>
      </c>
      <c r="I40" s="16">
        <v>0.55000000000000004</v>
      </c>
      <c r="J40" s="15">
        <f t="shared" ca="1" si="5"/>
        <v>15737.104416755015</v>
      </c>
      <c r="K40" s="15">
        <f t="shared" ca="1" si="6"/>
        <v>656.81023568804301</v>
      </c>
      <c r="L40" s="15">
        <f t="shared" ca="1" si="7"/>
        <v>1967.2697582931669</v>
      </c>
      <c r="M40" s="15">
        <f t="shared" ca="1" si="8"/>
        <v>14426.644894149891</v>
      </c>
      <c r="O40" s="16">
        <f t="shared" ca="1" si="9"/>
        <v>11.209770321725475</v>
      </c>
      <c r="P40" s="16">
        <f t="shared" ca="1" si="10"/>
        <v>4.6243398513611131</v>
      </c>
      <c r="Q40" s="20">
        <f t="shared" ref="Q40:Q71" ca="1" si="16">0.12*(1+RAND()*RANDBETWEEN(-1,1)/10)</f>
        <v>0.12</v>
      </c>
      <c r="R40" s="11">
        <f t="shared" ca="1" si="11"/>
        <v>9.679770321725476</v>
      </c>
    </row>
    <row r="41" spans="1:18" x14ac:dyDescent="0.2">
      <c r="A41">
        <v>1933</v>
      </c>
      <c r="B41" s="19">
        <f t="shared" ca="1" si="13"/>
        <v>3081.7198644263999</v>
      </c>
      <c r="C41" s="21">
        <f t="shared" ca="1" si="15"/>
        <v>32418.570720150976</v>
      </c>
      <c r="D41" s="14">
        <f t="shared" ca="1" si="1"/>
        <v>162.09285360075489</v>
      </c>
      <c r="E41" s="15">
        <f t="shared" ca="1" si="2"/>
        <v>3241.8570720150979</v>
      </c>
      <c r="F41" s="11">
        <v>161.80000000000001</v>
      </c>
      <c r="G41" s="15">
        <f t="shared" ca="1" si="3"/>
        <v>4986.2227406419152</v>
      </c>
      <c r="H41" s="15">
        <f t="shared" ca="1" si="4"/>
        <v>35410.304364536125</v>
      </c>
      <c r="I41" s="16">
        <v>0.55000000000000004</v>
      </c>
      <c r="J41" s="15">
        <f t="shared" ca="1" si="5"/>
        <v>15934.636964041254</v>
      </c>
      <c r="K41" s="15">
        <f t="shared" ca="1" si="6"/>
        <v>705.10391316328378</v>
      </c>
      <c r="L41" s="15">
        <f t="shared" ca="1" si="7"/>
        <v>1996.7689052645446</v>
      </c>
      <c r="M41" s="15">
        <f t="shared" ca="1" si="8"/>
        <v>14642.971971939995</v>
      </c>
      <c r="O41" s="16">
        <f t="shared" ca="1" si="9"/>
        <v>11.49043583529194</v>
      </c>
      <c r="P41" s="16">
        <f t="shared" ca="1" si="10"/>
        <v>4.7515584206630956</v>
      </c>
      <c r="Q41" s="20">
        <f t="shared" ca="1" si="16"/>
        <v>0.12</v>
      </c>
      <c r="R41" s="11">
        <f t="shared" ca="1" si="11"/>
        <v>10.51963583529194</v>
      </c>
    </row>
    <row r="42" spans="1:18" x14ac:dyDescent="0.2">
      <c r="A42">
        <v>1934</v>
      </c>
      <c r="B42" s="19">
        <f t="shared" ca="1" si="13"/>
        <v>3109.7198644263999</v>
      </c>
      <c r="C42" s="21">
        <f t="shared" ca="1" si="15"/>
        <v>32365.456192560276</v>
      </c>
      <c r="D42" s="14">
        <f t="shared" ca="1" si="1"/>
        <v>161.82728096280138</v>
      </c>
      <c r="E42" s="15">
        <f t="shared" ca="1" si="2"/>
        <v>3236.5456192560277</v>
      </c>
      <c r="F42" s="11">
        <v>184.1</v>
      </c>
      <c r="G42" s="15">
        <f t="shared" ca="1" si="3"/>
        <v>5724.9942704090026</v>
      </c>
      <c r="H42" s="15">
        <f t="shared" ca="1" si="4"/>
        <v>35800.452754805679</v>
      </c>
      <c r="I42" s="16">
        <v>0.55000000000000004</v>
      </c>
      <c r="J42" s="15">
        <f t="shared" ca="1" si="5"/>
        <v>16110.203739662555</v>
      </c>
      <c r="K42" s="15">
        <f t="shared" ca="1" si="6"/>
        <v>703.94867218818615</v>
      </c>
      <c r="L42" s="15">
        <f t="shared" ca="1" si="7"/>
        <v>2201.3298548509183</v>
      </c>
      <c r="M42" s="15">
        <f t="shared" ca="1" si="8"/>
        <v>14612.822556999821</v>
      </c>
      <c r="O42" s="16">
        <f t="shared" ca="1" si="9"/>
        <v>11.512436590943286</v>
      </c>
      <c r="P42" s="16">
        <f t="shared" ca="1" si="10"/>
        <v>4.6990800438853082</v>
      </c>
      <c r="Q42" s="20">
        <f t="shared" ca="1" si="16"/>
        <v>0.13092125020226442</v>
      </c>
      <c r="R42" s="11">
        <f t="shared" ca="1" si="11"/>
        <v>10.407836590943285</v>
      </c>
    </row>
    <row r="43" spans="1:18" x14ac:dyDescent="0.2">
      <c r="A43">
        <v>1935</v>
      </c>
      <c r="B43" s="19">
        <f t="shared" ca="1" si="13"/>
        <v>3186.7198644263999</v>
      </c>
      <c r="C43" s="21">
        <f t="shared" ca="1" si="15"/>
        <v>35193.869578866404</v>
      </c>
      <c r="D43" s="14">
        <f t="shared" ca="1" si="1"/>
        <v>175.96934789433203</v>
      </c>
      <c r="E43" s="15">
        <f t="shared" ca="1" si="2"/>
        <v>3519.3869578866406</v>
      </c>
      <c r="F43" s="11">
        <v>214.8</v>
      </c>
      <c r="G43" s="15">
        <f t="shared" ca="1" si="3"/>
        <v>6845.0742687879074</v>
      </c>
      <c r="H43" s="15">
        <f t="shared" ca="1" si="4"/>
        <v>39300.914140139146</v>
      </c>
      <c r="I43" s="16">
        <v>0.55000000000000004</v>
      </c>
      <c r="J43" s="15">
        <f t="shared" ca="1" si="5"/>
        <v>17685.411363062613</v>
      </c>
      <c r="K43" s="15">
        <f t="shared" ca="1" si="6"/>
        <v>765.46666334034433</v>
      </c>
      <c r="L43" s="15">
        <f t="shared" ca="1" si="7"/>
        <v>2214.1053631683544</v>
      </c>
      <c r="M43" s="15">
        <f t="shared" ca="1" si="8"/>
        <v>16236.772663234602</v>
      </c>
      <c r="O43" s="16">
        <f t="shared" ca="1" si="9"/>
        <v>12.332716966702435</v>
      </c>
      <c r="P43" s="16">
        <f t="shared" ca="1" si="10"/>
        <v>5.0951364895568485</v>
      </c>
      <c r="Q43" s="20">
        <f t="shared" ca="1" si="16"/>
        <v>0.12</v>
      </c>
      <c r="R43" s="11">
        <f t="shared" ca="1" si="11"/>
        <v>11.043916966702437</v>
      </c>
    </row>
    <row r="44" spans="1:18" x14ac:dyDescent="0.2">
      <c r="A44">
        <v>1936</v>
      </c>
      <c r="B44" s="19">
        <f t="shared" ca="1" si="13"/>
        <v>3099.7198644263999</v>
      </c>
      <c r="C44" s="21">
        <f t="shared" ca="1" si="15"/>
        <v>30184.115052559704</v>
      </c>
      <c r="D44" s="14">
        <f t="shared" ca="1" si="1"/>
        <v>150.92057526279854</v>
      </c>
      <c r="E44" s="15">
        <f t="shared" ca="1" si="2"/>
        <v>3018.4115052559705</v>
      </c>
      <c r="F44" s="11">
        <v>295.7</v>
      </c>
      <c r="G44" s="15">
        <f t="shared" ca="1" si="3"/>
        <v>9165.8716391088637</v>
      </c>
      <c r="H44" s="15">
        <f t="shared" ca="1" si="4"/>
        <v>35683.638036025019</v>
      </c>
      <c r="I44" s="16">
        <v>0.55000000000000004</v>
      </c>
      <c r="J44" s="15">
        <f t="shared" ca="1" si="5"/>
        <v>16057.637116211257</v>
      </c>
      <c r="K44" s="15">
        <f t="shared" ca="1" si="6"/>
        <v>656.50450239317365</v>
      </c>
      <c r="L44" s="15">
        <f t="shared" ca="1" si="7"/>
        <v>2188.6435799733499</v>
      </c>
      <c r="M44" s="15">
        <f t="shared" ca="1" si="8"/>
        <v>14525.49803863108</v>
      </c>
      <c r="O44" s="16">
        <f t="shared" ca="1" si="9"/>
        <v>11.511891266544579</v>
      </c>
      <c r="P44" s="16">
        <f t="shared" ca="1" si="10"/>
        <v>4.6860679912824992</v>
      </c>
      <c r="Q44" s="20">
        <f t="shared" ca="1" si="16"/>
        <v>0.1309456165871648</v>
      </c>
      <c r="R44" s="11">
        <f t="shared" ca="1" si="11"/>
        <v>9.7376912665445801</v>
      </c>
    </row>
    <row r="45" spans="1:18" x14ac:dyDescent="0.2">
      <c r="A45">
        <v>1937</v>
      </c>
      <c r="B45" s="19">
        <f t="shared" ca="1" si="13"/>
        <v>3095.7198644263999</v>
      </c>
      <c r="C45" s="21">
        <f t="shared" ca="1" si="15"/>
        <v>29827.46209867817</v>
      </c>
      <c r="D45" s="14">
        <f t="shared" ca="1" si="1"/>
        <v>149.13731049339086</v>
      </c>
      <c r="E45" s="15">
        <f t="shared" ca="1" si="2"/>
        <v>2982.746209867817</v>
      </c>
      <c r="F45" s="11">
        <v>310.60000000000002</v>
      </c>
      <c r="G45" s="15">
        <f t="shared" ca="1" si="3"/>
        <v>9615.3058989083984</v>
      </c>
      <c r="H45" s="15">
        <f t="shared" ca="1" si="4"/>
        <v>35596.645638023212</v>
      </c>
      <c r="I45" s="16">
        <v>0.55000000000000004</v>
      </c>
      <c r="J45" s="15">
        <f t="shared" ca="1" si="5"/>
        <v>16018.490537110443</v>
      </c>
      <c r="K45" s="15">
        <f t="shared" ca="1" si="6"/>
        <v>648.74730064625021</v>
      </c>
      <c r="L45" s="15">
        <f t="shared" ca="1" si="7"/>
        <v>1800.4712461656989</v>
      </c>
      <c r="M45" s="15">
        <f t="shared" ca="1" si="8"/>
        <v>14866.766591590995</v>
      </c>
      <c r="O45" s="16">
        <f t="shared" ca="1" si="9"/>
        <v>11.498664994553327</v>
      </c>
      <c r="P45" s="16">
        <f t="shared" ca="1" si="10"/>
        <v>4.8023617260813198</v>
      </c>
      <c r="Q45" s="20">
        <f t="shared" ca="1" si="16"/>
        <v>0.10802457273916427</v>
      </c>
      <c r="R45" s="11">
        <f t="shared" ca="1" si="11"/>
        <v>9.6350649945533249</v>
      </c>
    </row>
    <row r="46" spans="1:18" x14ac:dyDescent="0.2">
      <c r="A46">
        <v>1938</v>
      </c>
      <c r="B46" s="19">
        <f t="shared" ca="1" si="13"/>
        <v>3113.7198644263999</v>
      </c>
      <c r="C46" s="21">
        <f t="shared" ca="1" si="15"/>
        <v>32694.0585764772</v>
      </c>
      <c r="D46" s="14">
        <f t="shared" ca="1" si="1"/>
        <v>163.47029288238602</v>
      </c>
      <c r="E46" s="15">
        <f t="shared" ca="1" si="2"/>
        <v>3269.40585764772</v>
      </c>
      <c r="F46" s="11">
        <v>162.1</v>
      </c>
      <c r="G46" s="15">
        <f t="shared" ca="1" si="3"/>
        <v>5047.3399002351944</v>
      </c>
      <c r="H46" s="15">
        <f t="shared" ca="1" si="4"/>
        <v>35722.462516618318</v>
      </c>
      <c r="I46" s="16">
        <v>0.55000000000000004</v>
      </c>
      <c r="J46" s="15">
        <f t="shared" ca="1" si="5"/>
        <v>16075.108132478241</v>
      </c>
      <c r="K46" s="15">
        <f t="shared" ca="1" si="6"/>
        <v>711.0957740383792</v>
      </c>
      <c r="L46" s="15">
        <f t="shared" ca="1" si="7"/>
        <v>2092.3692563988657</v>
      </c>
      <c r="M46" s="15">
        <f t="shared" ca="1" si="8"/>
        <v>14693.834650117755</v>
      </c>
      <c r="O46" s="16">
        <f t="shared" ca="1" si="9"/>
        <v>11.4726</v>
      </c>
      <c r="P46" s="16">
        <f t="shared" ca="1" si="10"/>
        <v>4.7190612161330732</v>
      </c>
      <c r="Q46" s="20">
        <f t="shared" ca="1" si="16"/>
        <v>0.1246481496383218</v>
      </c>
      <c r="R46" s="11">
        <f t="shared" ca="1" si="11"/>
        <v>10.5</v>
      </c>
    </row>
    <row r="47" spans="1:18" x14ac:dyDescent="0.2">
      <c r="A47">
        <v>1939</v>
      </c>
      <c r="B47" s="19">
        <f t="shared" ca="1" si="13"/>
        <v>3215.7198644263999</v>
      </c>
      <c r="C47" s="21">
        <f t="shared" ca="1" si="15"/>
        <v>33765.058576477197</v>
      </c>
      <c r="D47" s="14">
        <f t="shared" ca="1" si="1"/>
        <v>168.82529288238598</v>
      </c>
      <c r="E47" s="15">
        <f t="shared" ca="1" si="2"/>
        <v>3376.5058576477199</v>
      </c>
      <c r="F47" s="11">
        <v>256.2</v>
      </c>
      <c r="G47" s="15">
        <f t="shared" ca="1" si="3"/>
        <v>8238.6742926604365</v>
      </c>
      <c r="H47" s="15">
        <f t="shared" ca="1" si="4"/>
        <v>38708.263152073458</v>
      </c>
      <c r="I47" s="16">
        <v>0.55000000000000004</v>
      </c>
      <c r="J47" s="15">
        <f t="shared" ca="1" si="5"/>
        <v>17418.718418433054</v>
      </c>
      <c r="K47" s="15">
        <f t="shared" ca="1" si="6"/>
        <v>734.39002403837912</v>
      </c>
      <c r="L47" s="15">
        <f t="shared" ca="1" si="7"/>
        <v>2085.7861319567774</v>
      </c>
      <c r="M47" s="15">
        <f t="shared" ca="1" si="8"/>
        <v>16067.322310514657</v>
      </c>
      <c r="O47" s="16">
        <f t="shared" ca="1" si="9"/>
        <v>12.037199999999999</v>
      </c>
      <c r="P47" s="16">
        <f t="shared" ca="1" si="10"/>
        <v>4.9964931610672645</v>
      </c>
      <c r="Q47" s="20">
        <f t="shared" ca="1" si="16"/>
        <v>0.11489966793107585</v>
      </c>
      <c r="R47" s="11">
        <f t="shared" ca="1" si="11"/>
        <v>10.5</v>
      </c>
    </row>
    <row r="48" spans="1:18" x14ac:dyDescent="0.2">
      <c r="A48">
        <v>1940</v>
      </c>
      <c r="B48" s="22">
        <v>3161.7198644263999</v>
      </c>
      <c r="C48" s="21">
        <f t="shared" ca="1" si="15"/>
        <v>36180.581115276029</v>
      </c>
      <c r="D48" s="14">
        <f t="shared" ca="1" si="1"/>
        <v>180.90290557638014</v>
      </c>
      <c r="E48" s="15">
        <f t="shared" ca="1" si="2"/>
        <v>3618.0581115276032</v>
      </c>
      <c r="F48" s="11">
        <v>168.2</v>
      </c>
      <c r="G48" s="15">
        <f t="shared" si="3"/>
        <v>5318.0128119652045</v>
      </c>
      <c r="H48" s="15">
        <f t="shared" ca="1" si="4"/>
        <v>39371.388802455149</v>
      </c>
      <c r="I48" s="23">
        <v>0.6</v>
      </c>
      <c r="J48" s="15">
        <f t="shared" ca="1" si="5"/>
        <v>15748.55552098206</v>
      </c>
      <c r="K48" s="15">
        <f t="shared" ca="1" si="6"/>
        <v>786.92763925725365</v>
      </c>
      <c r="L48" s="15">
        <f t="shared" ca="1" si="7"/>
        <v>1984.2579792287174</v>
      </c>
      <c r="M48" s="15">
        <f t="shared" ca="1" si="8"/>
        <v>14551.225181010595</v>
      </c>
      <c r="O48" s="16">
        <f t="shared" ca="1" si="9"/>
        <v>12.452522832726649</v>
      </c>
      <c r="P48" s="16">
        <f t="shared" ca="1" si="10"/>
        <v>4.6023132361381682</v>
      </c>
      <c r="Q48" s="20">
        <f t="shared" ca="1" si="16"/>
        <v>0.12</v>
      </c>
      <c r="R48" s="11">
        <f t="shared" ca="1" si="11"/>
        <v>11.443322832726649</v>
      </c>
    </row>
    <row r="49" spans="1:18" x14ac:dyDescent="0.2">
      <c r="A49">
        <v>1941</v>
      </c>
      <c r="B49" s="24">
        <f t="shared" ref="B49:B67" ca="1" si="17">B$48+(B$68-B$48)/(A$68-A$48)*(A49-A$48)*(10+RAND()*RANDBETWEEN(-1,1))</f>
        <v>3157.9974044264</v>
      </c>
      <c r="C49" s="21">
        <f t="shared" ca="1" si="15"/>
        <v>33073.733464079589</v>
      </c>
      <c r="D49" s="14">
        <f t="shared" ca="1" si="1"/>
        <v>165.36866732039795</v>
      </c>
      <c r="E49" s="15">
        <f t="shared" ca="1" si="2"/>
        <v>3307.3733464079592</v>
      </c>
      <c r="F49" s="11">
        <v>288.2</v>
      </c>
      <c r="G49" s="15">
        <f t="shared" ca="1" si="3"/>
        <v>9101.3485195568846</v>
      </c>
      <c r="H49" s="15">
        <f t="shared" ca="1" si="4"/>
        <v>38534.542575813721</v>
      </c>
      <c r="I49" s="23">
        <v>0.6</v>
      </c>
      <c r="J49" s="15">
        <f t="shared" ca="1" si="5"/>
        <v>15413.817030325488</v>
      </c>
      <c r="K49" s="15">
        <f t="shared" ca="1" si="6"/>
        <v>719.35370284373118</v>
      </c>
      <c r="L49" s="15">
        <f t="shared" ca="1" si="7"/>
        <v>2101.1955636888451</v>
      </c>
      <c r="M49" s="15">
        <f t="shared" ca="1" si="8"/>
        <v>14031.975169480374</v>
      </c>
      <c r="O49" s="16">
        <f t="shared" ca="1" si="9"/>
        <v>12.202208438107601</v>
      </c>
      <c r="P49" s="16">
        <f t="shared" ca="1" si="10"/>
        <v>4.443314345291256</v>
      </c>
      <c r="Q49" s="20">
        <f t="shared" ca="1" si="16"/>
        <v>0.13024070707742916</v>
      </c>
      <c r="R49" s="11">
        <f t="shared" ca="1" si="11"/>
        <v>10.473008438107602</v>
      </c>
    </row>
    <row r="50" spans="1:18" x14ac:dyDescent="0.2">
      <c r="A50">
        <v>1942</v>
      </c>
      <c r="B50" s="24">
        <f t="shared" ca="1" si="17"/>
        <v>3154.2749444264</v>
      </c>
      <c r="C50" s="21">
        <f t="shared" ca="1" si="15"/>
        <v>31960.271434221679</v>
      </c>
      <c r="D50" s="14">
        <f t="shared" ca="1" si="1"/>
        <v>159.80135717110841</v>
      </c>
      <c r="E50" s="15">
        <f t="shared" ca="1" si="2"/>
        <v>3196.0271434221681</v>
      </c>
      <c r="F50" s="11">
        <v>258.10000000000002</v>
      </c>
      <c r="G50" s="15">
        <f t="shared" ca="1" si="3"/>
        <v>8141.1836315645396</v>
      </c>
      <c r="H50" s="15">
        <f t="shared" ca="1" si="4"/>
        <v>36844.981613160402</v>
      </c>
      <c r="I50" s="23">
        <v>0.6</v>
      </c>
      <c r="J50" s="15">
        <f t="shared" ca="1" si="5"/>
        <v>14737.992645264161</v>
      </c>
      <c r="K50" s="15">
        <f t="shared" ca="1" si="6"/>
        <v>695.13590369432154</v>
      </c>
      <c r="L50" s="15">
        <f t="shared" ca="1" si="7"/>
        <v>1741.922551384823</v>
      </c>
      <c r="M50" s="15">
        <f t="shared" ca="1" si="8"/>
        <v>13691.205997573659</v>
      </c>
      <c r="O50" s="16">
        <f t="shared" ca="1" si="9"/>
        <v>11.680967024851604</v>
      </c>
      <c r="P50" s="16">
        <f t="shared" ca="1" si="10"/>
        <v>4.3405239678823824</v>
      </c>
      <c r="Q50" s="20">
        <f t="shared" ca="1" si="16"/>
        <v>0.11286904958116079</v>
      </c>
      <c r="R50" s="11">
        <f t="shared" ca="1" si="11"/>
        <v>10.132367024851604</v>
      </c>
    </row>
    <row r="51" spans="1:18" x14ac:dyDescent="0.2">
      <c r="A51">
        <v>1943</v>
      </c>
      <c r="B51" s="24">
        <f t="shared" ca="1" si="17"/>
        <v>3149.8337777298934</v>
      </c>
      <c r="C51" s="21">
        <f t="shared" ca="1" si="15"/>
        <v>33556.817084942595</v>
      </c>
      <c r="D51" s="14">
        <f t="shared" ref="D51:D82" ca="1" si="18">C51*0.005</f>
        <v>167.78408542471297</v>
      </c>
      <c r="E51" s="15">
        <f t="shared" ref="E51:E82" ca="1" si="19">C51*0.1</f>
        <v>3355.6817084942595</v>
      </c>
      <c r="F51" s="11">
        <v>139.80000000000001</v>
      </c>
      <c r="G51" s="15">
        <f t="shared" ref="G51:G82" ca="1" si="20">F51*B51/100</f>
        <v>4403.4676212663917</v>
      </c>
      <c r="H51" s="15">
        <f t="shared" ref="H51:H82" ca="1" si="21">C51+G51*0.6</f>
        <v>36198.89765770243</v>
      </c>
      <c r="I51" s="23">
        <v>0.6</v>
      </c>
      <c r="J51" s="15">
        <f t="shared" ref="J51:J82" ca="1" si="22">H51*(1-I51)</f>
        <v>14479.559063080973</v>
      </c>
      <c r="K51" s="15">
        <f t="shared" ref="K51:K82" ca="1" si="23">D51*0.35+E51*0.2</f>
        <v>729.86077159750153</v>
      </c>
      <c r="L51" s="15">
        <f t="shared" ref="L51:L82" ca="1" si="24">Q51*(J51+K51)</f>
        <v>1825.130380161417</v>
      </c>
      <c r="M51" s="15">
        <f t="shared" ref="M51:M82" ca="1" si="25">J51+K51-L51</f>
        <v>13384.289454517057</v>
      </c>
      <c r="O51" s="16">
        <f t="shared" ref="O51:O82" ca="1" si="26">H51/B51</f>
        <v>11.492319980069304</v>
      </c>
      <c r="P51" s="16">
        <f t="shared" ref="P51:P82" ca="1" si="27">M51/B51</f>
        <v>4.2492050054029216</v>
      </c>
      <c r="Q51" s="20">
        <f t="shared" ca="1" si="16"/>
        <v>0.12</v>
      </c>
      <c r="R51" s="11">
        <f t="shared" ref="R51:R82" ca="1" si="28">C51/B51</f>
        <v>10.653519980069303</v>
      </c>
    </row>
    <row r="52" spans="1:18" x14ac:dyDescent="0.2">
      <c r="A52">
        <v>1944</v>
      </c>
      <c r="B52" s="24">
        <f t="shared" ca="1" si="17"/>
        <v>3146.0723587916013</v>
      </c>
      <c r="C52" s="21">
        <f t="shared" ca="1" si="15"/>
        <v>33033.759767311814</v>
      </c>
      <c r="D52" s="14">
        <f t="shared" ca="1" si="18"/>
        <v>165.16879883655906</v>
      </c>
      <c r="E52" s="15">
        <f t="shared" ca="1" si="19"/>
        <v>3303.3759767311817</v>
      </c>
      <c r="F52" s="11">
        <v>122.8</v>
      </c>
      <c r="G52" s="15">
        <f t="shared" ca="1" si="20"/>
        <v>3863.3768565960863</v>
      </c>
      <c r="H52" s="15">
        <f t="shared" ca="1" si="21"/>
        <v>35351.785881269469</v>
      </c>
      <c r="I52" s="23">
        <v>0.6</v>
      </c>
      <c r="J52" s="15">
        <f t="shared" ca="1" si="22"/>
        <v>14140.714352507788</v>
      </c>
      <c r="K52" s="15">
        <f t="shared" ca="1" si="23"/>
        <v>718.48427493903205</v>
      </c>
      <c r="L52" s="15">
        <f t="shared" ca="1" si="24"/>
        <v>1644.2354130416702</v>
      </c>
      <c r="M52" s="15">
        <f t="shared" ca="1" si="25"/>
        <v>13214.96321440515</v>
      </c>
      <c r="O52" s="16">
        <f t="shared" ca="1" si="26"/>
        <v>11.236800000000001</v>
      </c>
      <c r="P52" s="16">
        <f t="shared" ca="1" si="27"/>
        <v>4.2004638505774814</v>
      </c>
      <c r="Q52" s="20">
        <f t="shared" ca="1" si="16"/>
        <v>0.11065438010933909</v>
      </c>
      <c r="R52" s="11">
        <f t="shared" ca="1" si="28"/>
        <v>10.5</v>
      </c>
    </row>
    <row r="53" spans="1:18" x14ac:dyDescent="0.2">
      <c r="A53">
        <v>1945</v>
      </c>
      <c r="B53" s="24">
        <f t="shared" ca="1" si="17"/>
        <v>3143.6381697599541</v>
      </c>
      <c r="C53" s="21">
        <f t="shared" ca="1" si="15"/>
        <v>30331.473791857585</v>
      </c>
      <c r="D53" s="14">
        <f t="shared" ca="1" si="18"/>
        <v>151.65736895928794</v>
      </c>
      <c r="E53" s="15">
        <f t="shared" ca="1" si="19"/>
        <v>3033.1473791857588</v>
      </c>
      <c r="F53" s="11">
        <v>176.9</v>
      </c>
      <c r="G53" s="15">
        <f t="shared" ca="1" si="20"/>
        <v>5561.0959223053596</v>
      </c>
      <c r="H53" s="15">
        <f t="shared" ca="1" si="21"/>
        <v>33668.131345240799</v>
      </c>
      <c r="I53" s="23">
        <v>0.6</v>
      </c>
      <c r="J53" s="15">
        <f t="shared" ca="1" si="22"/>
        <v>13467.25253809632</v>
      </c>
      <c r="K53" s="15">
        <f t="shared" ca="1" si="23"/>
        <v>659.70955497290254</v>
      </c>
      <c r="L53" s="15">
        <f t="shared" ca="1" si="24"/>
        <v>1601.6823966407601</v>
      </c>
      <c r="M53" s="15">
        <f t="shared" ca="1" si="25"/>
        <v>12525.279696428461</v>
      </c>
      <c r="O53" s="16">
        <f t="shared" ca="1" si="26"/>
        <v>10.709925737990284</v>
      </c>
      <c r="P53" s="16">
        <f t="shared" ca="1" si="27"/>
        <v>3.9843261278968636</v>
      </c>
      <c r="Q53" s="20">
        <f t="shared" ca="1" si="16"/>
        <v>0.11337769480011245</v>
      </c>
      <c r="R53" s="11">
        <f t="shared" ca="1" si="28"/>
        <v>9.6485257379902833</v>
      </c>
    </row>
    <row r="54" spans="1:18" x14ac:dyDescent="0.2">
      <c r="A54">
        <v>1946</v>
      </c>
      <c r="B54" s="24">
        <f t="shared" ca="1" si="17"/>
        <v>3140.585296852892</v>
      </c>
      <c r="C54" s="21">
        <f t="shared" ca="1" si="15"/>
        <v>32976.145616955364</v>
      </c>
      <c r="D54" s="14">
        <f t="shared" ca="1" si="18"/>
        <v>164.88072808477682</v>
      </c>
      <c r="E54" s="15">
        <f t="shared" ca="1" si="19"/>
        <v>3297.6145616955364</v>
      </c>
      <c r="F54" s="11">
        <v>280.39999999999998</v>
      </c>
      <c r="G54" s="15">
        <f t="shared" ca="1" si="20"/>
        <v>8806.2011723755095</v>
      </c>
      <c r="H54" s="15">
        <f t="shared" ca="1" si="21"/>
        <v>38259.866320380672</v>
      </c>
      <c r="I54" s="23">
        <v>0.6</v>
      </c>
      <c r="J54" s="15">
        <f t="shared" ca="1" si="22"/>
        <v>15303.94652815227</v>
      </c>
      <c r="K54" s="15">
        <f t="shared" ca="1" si="23"/>
        <v>717.23116716877917</v>
      </c>
      <c r="L54" s="15">
        <f t="shared" ca="1" si="24"/>
        <v>1792.75386740558</v>
      </c>
      <c r="M54" s="15">
        <f t="shared" ca="1" si="25"/>
        <v>14228.423827915469</v>
      </c>
      <c r="O54" s="16">
        <f t="shared" ca="1" si="26"/>
        <v>12.182399999999999</v>
      </c>
      <c r="P54" s="16">
        <f t="shared" ca="1" si="27"/>
        <v>4.5305006815683191</v>
      </c>
      <c r="Q54" s="20">
        <f t="shared" ca="1" si="16"/>
        <v>0.11189900652117166</v>
      </c>
      <c r="R54" s="11">
        <f t="shared" ca="1" si="28"/>
        <v>10.5</v>
      </c>
    </row>
    <row r="55" spans="1:18" x14ac:dyDescent="0.2">
      <c r="A55">
        <v>1947</v>
      </c>
      <c r="B55" s="24">
        <f t="shared" ca="1" si="17"/>
        <v>3135.6626444264002</v>
      </c>
      <c r="C55" s="21">
        <f t="shared" ca="1" si="15"/>
        <v>30427.817217328393</v>
      </c>
      <c r="D55" s="14">
        <f t="shared" ca="1" si="18"/>
        <v>152.13908608664198</v>
      </c>
      <c r="E55" s="15">
        <f t="shared" ca="1" si="19"/>
        <v>3042.7817217328393</v>
      </c>
      <c r="F55" s="11">
        <v>296.89999999999998</v>
      </c>
      <c r="G55" s="15">
        <f t="shared" ca="1" si="20"/>
        <v>9309.782391301982</v>
      </c>
      <c r="H55" s="15">
        <f t="shared" ca="1" si="21"/>
        <v>36013.68665210958</v>
      </c>
      <c r="I55" s="23">
        <v>0.6</v>
      </c>
      <c r="J55" s="15">
        <f t="shared" ca="1" si="22"/>
        <v>14405.474660843833</v>
      </c>
      <c r="K55" s="15">
        <f t="shared" ca="1" si="23"/>
        <v>661.80502447689264</v>
      </c>
      <c r="L55" s="15">
        <f t="shared" ca="1" si="24"/>
        <v>1657.9334773632322</v>
      </c>
      <c r="M55" s="15">
        <f t="shared" ca="1" si="25"/>
        <v>13409.346207957493</v>
      </c>
      <c r="O55" s="16">
        <f t="shared" ca="1" si="26"/>
        <v>11.485191723709004</v>
      </c>
      <c r="P55" s="16">
        <f t="shared" ca="1" si="27"/>
        <v>4.2763995137654343</v>
      </c>
      <c r="Q55" s="20">
        <f t="shared" ca="1" si="16"/>
        <v>0.11003535555117301</v>
      </c>
      <c r="R55" s="11">
        <f t="shared" ca="1" si="28"/>
        <v>9.7037917237090046</v>
      </c>
    </row>
    <row r="56" spans="1:18" x14ac:dyDescent="0.2">
      <c r="A56">
        <v>1948</v>
      </c>
      <c r="B56" s="24">
        <f t="shared" ca="1" si="17"/>
        <v>3131.7641214124928</v>
      </c>
      <c r="C56" s="21">
        <f t="shared" ca="1" si="15"/>
        <v>32883.523274831176</v>
      </c>
      <c r="D56" s="14">
        <f t="shared" ca="1" si="18"/>
        <v>164.41761637415587</v>
      </c>
      <c r="E56" s="15">
        <f t="shared" ca="1" si="19"/>
        <v>3288.3523274831177</v>
      </c>
      <c r="F56" s="11">
        <v>158.80000000000001</v>
      </c>
      <c r="G56" s="15">
        <f t="shared" ca="1" si="20"/>
        <v>4973.2414248030391</v>
      </c>
      <c r="H56" s="15">
        <f t="shared" ca="1" si="21"/>
        <v>35867.468129713001</v>
      </c>
      <c r="I56" s="23">
        <v>0.6</v>
      </c>
      <c r="J56" s="15">
        <f t="shared" ca="1" si="22"/>
        <v>14346.987251885201</v>
      </c>
      <c r="K56" s="15">
        <f t="shared" ca="1" si="23"/>
        <v>715.21663122757809</v>
      </c>
      <c r="L56" s="15">
        <f t="shared" ca="1" si="24"/>
        <v>1807.4644659735334</v>
      </c>
      <c r="M56" s="15">
        <f t="shared" ca="1" si="25"/>
        <v>13254.739417139246</v>
      </c>
      <c r="O56" s="16">
        <f t="shared" ca="1" si="26"/>
        <v>11.452800000000002</v>
      </c>
      <c r="P56" s="16">
        <f t="shared" ca="1" si="27"/>
        <v>4.2323556000000009</v>
      </c>
      <c r="Q56" s="20">
        <f t="shared" ca="1" si="16"/>
        <v>0.12</v>
      </c>
      <c r="R56" s="11">
        <f t="shared" ca="1" si="28"/>
        <v>10.5</v>
      </c>
    </row>
    <row r="57" spans="1:18" x14ac:dyDescent="0.2">
      <c r="A57">
        <v>1949</v>
      </c>
      <c r="B57" s="24">
        <f t="shared" ca="1" si="17"/>
        <v>3128.8820882430218</v>
      </c>
      <c r="C57" s="21">
        <f t="shared" ca="1" si="15"/>
        <v>29853.27224517944</v>
      </c>
      <c r="D57" s="14">
        <f t="shared" ca="1" si="18"/>
        <v>149.26636122589721</v>
      </c>
      <c r="E57" s="15">
        <f t="shared" ca="1" si="19"/>
        <v>2985.3272245179442</v>
      </c>
      <c r="F57" s="11">
        <v>235.1</v>
      </c>
      <c r="G57" s="15">
        <f t="shared" ca="1" si="20"/>
        <v>7356.0017894593439</v>
      </c>
      <c r="H57" s="15">
        <f t="shared" ca="1" si="21"/>
        <v>34266.873318855047</v>
      </c>
      <c r="I57" s="23">
        <v>0.6</v>
      </c>
      <c r="J57" s="15">
        <f t="shared" ca="1" si="22"/>
        <v>13706.74932754202</v>
      </c>
      <c r="K57" s="15">
        <f t="shared" ca="1" si="23"/>
        <v>649.30867133265292</v>
      </c>
      <c r="L57" s="15">
        <f t="shared" ca="1" si="24"/>
        <v>1722.7269598649607</v>
      </c>
      <c r="M57" s="15">
        <f t="shared" ca="1" si="25"/>
        <v>12633.331039009712</v>
      </c>
      <c r="O57" s="16">
        <f t="shared" ca="1" si="26"/>
        <v>10.951794395709271</v>
      </c>
      <c r="P57" s="16">
        <f t="shared" ca="1" si="27"/>
        <v>4.0376500880235389</v>
      </c>
      <c r="Q57" s="20">
        <f t="shared" ca="1" si="16"/>
        <v>0.12</v>
      </c>
      <c r="R57" s="11">
        <f t="shared" ca="1" si="28"/>
        <v>9.5411943957092706</v>
      </c>
    </row>
    <row r="58" spans="1:18" x14ac:dyDescent="0.2">
      <c r="A58">
        <v>1950</v>
      </c>
      <c r="B58" s="24">
        <f t="shared" ca="1" si="17"/>
        <v>3122.0608211244094</v>
      </c>
      <c r="C58" s="21">
        <f t="shared" ca="1" si="15"/>
        <v>32781.638621806298</v>
      </c>
      <c r="D58" s="14">
        <f t="shared" ca="1" si="18"/>
        <v>163.90819310903149</v>
      </c>
      <c r="E58" s="15">
        <f t="shared" ca="1" si="19"/>
        <v>3278.1638621806301</v>
      </c>
      <c r="F58" s="11">
        <v>357.2</v>
      </c>
      <c r="G58" s="15">
        <f t="shared" ca="1" si="20"/>
        <v>11152.001253056389</v>
      </c>
      <c r="H58" s="15">
        <f t="shared" ca="1" si="21"/>
        <v>39472.839373640134</v>
      </c>
      <c r="I58" s="23">
        <v>0.6</v>
      </c>
      <c r="J58" s="15">
        <f t="shared" ca="1" si="22"/>
        <v>15789.135749456054</v>
      </c>
      <c r="K58" s="15">
        <f t="shared" ca="1" si="23"/>
        <v>713.00064002428712</v>
      </c>
      <c r="L58" s="15">
        <f t="shared" ca="1" si="24"/>
        <v>1980.2563667376407</v>
      </c>
      <c r="M58" s="15">
        <f t="shared" ca="1" si="25"/>
        <v>14521.880022742698</v>
      </c>
      <c r="O58" s="16">
        <f t="shared" ca="1" si="26"/>
        <v>12.6432</v>
      </c>
      <c r="P58" s="16">
        <f t="shared" ca="1" si="27"/>
        <v>4.6513763999999993</v>
      </c>
      <c r="Q58" s="20">
        <f t="shared" ca="1" si="16"/>
        <v>0.12</v>
      </c>
      <c r="R58" s="11">
        <f t="shared" ca="1" si="28"/>
        <v>10.5</v>
      </c>
    </row>
    <row r="59" spans="1:18" x14ac:dyDescent="0.2">
      <c r="A59">
        <v>1951</v>
      </c>
      <c r="B59" s="24">
        <f t="shared" ca="1" si="17"/>
        <v>3120.7728044264004</v>
      </c>
      <c r="C59" s="21">
        <f t="shared" ca="1" si="15"/>
        <v>35886.04789804238</v>
      </c>
      <c r="D59" s="14">
        <f t="shared" ca="1" si="18"/>
        <v>179.4302394902119</v>
      </c>
      <c r="E59" s="15">
        <f t="shared" ca="1" si="19"/>
        <v>3588.604789804238</v>
      </c>
      <c r="F59" s="11">
        <v>266.10000000000002</v>
      </c>
      <c r="G59" s="15">
        <f t="shared" ca="1" si="20"/>
        <v>8304.3764325786524</v>
      </c>
      <c r="H59" s="15">
        <f t="shared" ca="1" si="21"/>
        <v>40868.673757589568</v>
      </c>
      <c r="I59" s="23">
        <v>0.6</v>
      </c>
      <c r="J59" s="15">
        <f t="shared" ca="1" si="22"/>
        <v>16347.469503035827</v>
      </c>
      <c r="K59" s="15">
        <f t="shared" ca="1" si="23"/>
        <v>780.52154178242176</v>
      </c>
      <c r="L59" s="15">
        <f t="shared" ca="1" si="24"/>
        <v>2001.3257318033991</v>
      </c>
      <c r="M59" s="15">
        <f t="shared" ca="1" si="25"/>
        <v>15126.66531301485</v>
      </c>
      <c r="O59" s="16">
        <f t="shared" ca="1" si="26"/>
        <v>13.095690176363624</v>
      </c>
      <c r="P59" s="16">
        <f t="shared" ca="1" si="27"/>
        <v>4.8470895707498123</v>
      </c>
      <c r="Q59" s="20">
        <f t="shared" ca="1" si="16"/>
        <v>0.11684532801112495</v>
      </c>
      <c r="R59" s="11">
        <f t="shared" ca="1" si="28"/>
        <v>11.499090176363625</v>
      </c>
    </row>
    <row r="60" spans="1:18" x14ac:dyDescent="0.2">
      <c r="A60">
        <v>1952</v>
      </c>
      <c r="B60" s="24">
        <f t="shared" ca="1" si="17"/>
        <v>3119.9731879919768</v>
      </c>
      <c r="C60" s="21">
        <f t="shared" ca="1" si="15"/>
        <v>33866.086439740378</v>
      </c>
      <c r="D60" s="14">
        <f t="shared" ca="1" si="18"/>
        <v>169.33043219870189</v>
      </c>
      <c r="E60" s="15">
        <f t="shared" ca="1" si="19"/>
        <v>3386.6086439740379</v>
      </c>
      <c r="F60" s="11">
        <v>267.2</v>
      </c>
      <c r="G60" s="15">
        <f t="shared" ca="1" si="20"/>
        <v>8336.5683583145619</v>
      </c>
      <c r="H60" s="15">
        <f t="shared" ca="1" si="21"/>
        <v>38868.027454729119</v>
      </c>
      <c r="I60" s="23">
        <v>0.6</v>
      </c>
      <c r="J60" s="15">
        <f t="shared" ca="1" si="22"/>
        <v>15547.210981891649</v>
      </c>
      <c r="K60" s="15">
        <f t="shared" ca="1" si="23"/>
        <v>736.58738006435328</v>
      </c>
      <c r="L60" s="15">
        <f t="shared" ca="1" si="24"/>
        <v>1817.5538064704235</v>
      </c>
      <c r="M60" s="15">
        <f t="shared" ca="1" si="25"/>
        <v>14466.244555485579</v>
      </c>
      <c r="O60" s="16">
        <f t="shared" ca="1" si="26"/>
        <v>12.457808164609482</v>
      </c>
      <c r="P60" s="16">
        <f t="shared" ca="1" si="27"/>
        <v>4.6366566902442177</v>
      </c>
      <c r="Q60" s="20">
        <f t="shared" ca="1" si="16"/>
        <v>0.11161731225540059</v>
      </c>
      <c r="R60" s="11">
        <f t="shared" ca="1" si="28"/>
        <v>10.854608164609479</v>
      </c>
    </row>
    <row r="61" spans="1:18" x14ac:dyDescent="0.2">
      <c r="A61">
        <v>1953</v>
      </c>
      <c r="B61" s="24">
        <f t="shared" ca="1" si="17"/>
        <v>3113.7083915797848</v>
      </c>
      <c r="C61" s="21">
        <f t="shared" ca="1" si="15"/>
        <v>30091.396189989209</v>
      </c>
      <c r="D61" s="14">
        <f t="shared" ca="1" si="18"/>
        <v>150.45698094994606</v>
      </c>
      <c r="E61" s="15">
        <f t="shared" ca="1" si="19"/>
        <v>3009.1396189989209</v>
      </c>
      <c r="F61" s="11">
        <v>223.6</v>
      </c>
      <c r="G61" s="15">
        <f t="shared" ca="1" si="20"/>
        <v>6962.2519635723984</v>
      </c>
      <c r="H61" s="15">
        <f t="shared" ca="1" si="21"/>
        <v>34268.747368132652</v>
      </c>
      <c r="I61" s="23">
        <v>0.6</v>
      </c>
      <c r="J61" s="15">
        <f t="shared" ca="1" si="22"/>
        <v>13707.498947253061</v>
      </c>
      <c r="K61" s="15">
        <f t="shared" ca="1" si="23"/>
        <v>654.48786713226536</v>
      </c>
      <c r="L61" s="15">
        <f t="shared" ca="1" si="24"/>
        <v>1774.5688530851126</v>
      </c>
      <c r="M61" s="15">
        <f t="shared" ca="1" si="25"/>
        <v>12587.417961300214</v>
      </c>
      <c r="O61" s="16">
        <f t="shared" ca="1" si="26"/>
        <v>11.005766455459854</v>
      </c>
      <c r="P61" s="16">
        <f t="shared" ca="1" si="27"/>
        <v>4.0425808644571903</v>
      </c>
      <c r="Q61" s="20">
        <f t="shared" ca="1" si="16"/>
        <v>0.12356012270584037</v>
      </c>
      <c r="R61" s="11">
        <f t="shared" ca="1" si="28"/>
        <v>9.6641664554598528</v>
      </c>
    </row>
    <row r="62" spans="1:18" x14ac:dyDescent="0.2">
      <c r="A62">
        <v>1954</v>
      </c>
      <c r="B62" s="24">
        <f t="shared" ca="1" si="17"/>
        <v>3109.6054244264005</v>
      </c>
      <c r="C62" s="21">
        <f t="shared" ca="1" si="15"/>
        <v>32808.57697361106</v>
      </c>
      <c r="D62" s="14">
        <f t="shared" ca="1" si="18"/>
        <v>164.0428848680553</v>
      </c>
      <c r="E62" s="15">
        <f t="shared" ca="1" si="19"/>
        <v>3280.8576973611061</v>
      </c>
      <c r="F62" s="11">
        <v>312.8</v>
      </c>
      <c r="G62" s="15">
        <f t="shared" ca="1" si="20"/>
        <v>9726.8457676057806</v>
      </c>
      <c r="H62" s="15">
        <f t="shared" ca="1" si="21"/>
        <v>38644.684434174531</v>
      </c>
      <c r="I62" s="23">
        <v>0.6</v>
      </c>
      <c r="J62" s="15">
        <f t="shared" ca="1" si="22"/>
        <v>15457.873773669813</v>
      </c>
      <c r="K62" s="15">
        <f t="shared" ca="1" si="23"/>
        <v>713.58654917604065</v>
      </c>
      <c r="L62" s="15">
        <f t="shared" ca="1" si="24"/>
        <v>2077.3365536957544</v>
      </c>
      <c r="M62" s="15">
        <f t="shared" ca="1" si="25"/>
        <v>14094.123769150101</v>
      </c>
      <c r="O62" s="16">
        <f t="shared" ca="1" si="26"/>
        <v>12.427520266917128</v>
      </c>
      <c r="P62" s="16">
        <f t="shared" ca="1" si="27"/>
        <v>4.5324476406037624</v>
      </c>
      <c r="Q62" s="20">
        <f t="shared" ca="1" si="16"/>
        <v>0.12845695516817646</v>
      </c>
      <c r="R62" s="11">
        <f t="shared" ca="1" si="28"/>
        <v>10.550720266917127</v>
      </c>
    </row>
    <row r="63" spans="1:18" x14ac:dyDescent="0.2">
      <c r="A63">
        <v>1955</v>
      </c>
      <c r="B63" s="24">
        <f t="shared" ca="1" si="17"/>
        <v>3105.8829644264006</v>
      </c>
      <c r="C63" s="21">
        <f t="shared" ca="1" si="15"/>
        <v>32611.771126477208</v>
      </c>
      <c r="D63" s="14">
        <f t="shared" ca="1" si="18"/>
        <v>163.05885563238604</v>
      </c>
      <c r="E63" s="15">
        <f t="shared" ca="1" si="19"/>
        <v>3261.1771126477211</v>
      </c>
      <c r="F63" s="11">
        <v>288.8</v>
      </c>
      <c r="G63" s="15">
        <f t="shared" ca="1" si="20"/>
        <v>8969.7900012634454</v>
      </c>
      <c r="H63" s="15">
        <f t="shared" ca="1" si="21"/>
        <v>37993.645127235272</v>
      </c>
      <c r="I63" s="23">
        <v>0.6</v>
      </c>
      <c r="J63" s="15">
        <f t="shared" ca="1" si="22"/>
        <v>15197.458050894109</v>
      </c>
      <c r="K63" s="15">
        <f t="shared" ca="1" si="23"/>
        <v>709.30602200087935</v>
      </c>
      <c r="L63" s="15">
        <f t="shared" ca="1" si="24"/>
        <v>1795.08483691626</v>
      </c>
      <c r="M63" s="15">
        <f t="shared" ca="1" si="25"/>
        <v>14111.679235978729</v>
      </c>
      <c r="O63" s="16">
        <f t="shared" ca="1" si="26"/>
        <v>12.232799999999999</v>
      </c>
      <c r="P63" s="16">
        <f t="shared" ca="1" si="27"/>
        <v>4.5435321928123251</v>
      </c>
      <c r="Q63" s="20">
        <f t="shared" ca="1" si="16"/>
        <v>0.11285040934095902</v>
      </c>
      <c r="R63" s="11">
        <f t="shared" ca="1" si="28"/>
        <v>10.5</v>
      </c>
    </row>
    <row r="64" spans="1:18" x14ac:dyDescent="0.2">
      <c r="A64">
        <v>1956</v>
      </c>
      <c r="B64" s="24">
        <f t="shared" ca="1" si="17"/>
        <v>3100.3959328078231</v>
      </c>
      <c r="C64" s="21">
        <f t="shared" ca="1" si="15"/>
        <v>31448.751278897522</v>
      </c>
      <c r="D64" s="14">
        <f t="shared" ca="1" si="18"/>
        <v>157.2437563944876</v>
      </c>
      <c r="E64" s="15">
        <f t="shared" ca="1" si="19"/>
        <v>3144.8751278897525</v>
      </c>
      <c r="F64" s="11">
        <v>359.9</v>
      </c>
      <c r="G64" s="15">
        <f t="shared" ca="1" si="20"/>
        <v>11158.324962175357</v>
      </c>
      <c r="H64" s="15">
        <f t="shared" ca="1" si="21"/>
        <v>38143.746256202736</v>
      </c>
      <c r="I64" s="23">
        <v>0.6</v>
      </c>
      <c r="J64" s="15">
        <f t="shared" ca="1" si="22"/>
        <v>15257.498502481096</v>
      </c>
      <c r="K64" s="15">
        <f t="shared" ca="1" si="23"/>
        <v>684.01034031602114</v>
      </c>
      <c r="L64" s="15">
        <f t="shared" ca="1" si="24"/>
        <v>1912.981061135654</v>
      </c>
      <c r="M64" s="15">
        <f t="shared" ca="1" si="25"/>
        <v>14028.527781661463</v>
      </c>
      <c r="O64" s="16">
        <f t="shared" ca="1" si="26"/>
        <v>12.302862951332306</v>
      </c>
      <c r="P64" s="16">
        <f t="shared" ca="1" si="27"/>
        <v>4.5247536397574732</v>
      </c>
      <c r="Q64" s="20">
        <f t="shared" ca="1" si="16"/>
        <v>0.12</v>
      </c>
      <c r="R64" s="11">
        <f t="shared" ca="1" si="28"/>
        <v>10.143462951332307</v>
      </c>
    </row>
    <row r="65" spans="1:18" x14ac:dyDescent="0.2">
      <c r="A65">
        <v>1957</v>
      </c>
      <c r="B65" s="24">
        <f t="shared" ca="1" si="17"/>
        <v>3101.1272470961089</v>
      </c>
      <c r="C65" s="21">
        <f t="shared" ca="1" si="15"/>
        <v>32041.118736370539</v>
      </c>
      <c r="D65" s="14">
        <f t="shared" ca="1" si="18"/>
        <v>160.20559368185269</v>
      </c>
      <c r="E65" s="15">
        <f t="shared" ca="1" si="19"/>
        <v>3204.111873637054</v>
      </c>
      <c r="F65" s="11">
        <v>175</v>
      </c>
      <c r="G65" s="15">
        <f t="shared" ca="1" si="20"/>
        <v>5426.9726824181907</v>
      </c>
      <c r="H65" s="15">
        <f t="shared" ca="1" si="21"/>
        <v>35297.302345821452</v>
      </c>
      <c r="I65" s="23">
        <v>0.6</v>
      </c>
      <c r="J65" s="15">
        <f t="shared" ca="1" si="22"/>
        <v>14118.920938328582</v>
      </c>
      <c r="K65" s="15">
        <f t="shared" ca="1" si="23"/>
        <v>696.89433251605931</v>
      </c>
      <c r="L65" s="15">
        <f t="shared" ca="1" si="24"/>
        <v>1777.897832501357</v>
      </c>
      <c r="M65" s="15">
        <f t="shared" ca="1" si="25"/>
        <v>13037.917438343284</v>
      </c>
      <c r="O65" s="16">
        <f t="shared" ca="1" si="26"/>
        <v>11.382087716288906</v>
      </c>
      <c r="P65" s="16">
        <f t="shared" ca="1" si="27"/>
        <v>4.2042510350234643</v>
      </c>
      <c r="Q65" s="20">
        <f t="shared" ca="1" si="16"/>
        <v>0.12</v>
      </c>
      <c r="R65" s="11">
        <f t="shared" ca="1" si="28"/>
        <v>10.332087716288907</v>
      </c>
    </row>
    <row r="66" spans="1:18" x14ac:dyDescent="0.2">
      <c r="A66">
        <v>1958</v>
      </c>
      <c r="B66" s="24">
        <f t="shared" ca="1" si="17"/>
        <v>3098.5500885795273</v>
      </c>
      <c r="C66" s="21">
        <f t="shared" ca="1" si="15"/>
        <v>32534.775930085038</v>
      </c>
      <c r="D66" s="14">
        <f t="shared" ca="1" si="18"/>
        <v>162.67387965042519</v>
      </c>
      <c r="E66" s="15">
        <f t="shared" ca="1" si="19"/>
        <v>3253.4775930085038</v>
      </c>
      <c r="F66" s="11">
        <v>240.7</v>
      </c>
      <c r="G66" s="15">
        <f t="shared" ca="1" si="20"/>
        <v>7458.2100632109214</v>
      </c>
      <c r="H66" s="15">
        <f t="shared" ca="1" si="21"/>
        <v>37009.701968011592</v>
      </c>
      <c r="I66" s="23">
        <v>0.6</v>
      </c>
      <c r="J66" s="15">
        <f t="shared" ca="1" si="22"/>
        <v>14803.880787204638</v>
      </c>
      <c r="K66" s="15">
        <f t="shared" ca="1" si="23"/>
        <v>707.63137647934957</v>
      </c>
      <c r="L66" s="15">
        <f t="shared" ca="1" si="24"/>
        <v>1708.1625461707301</v>
      </c>
      <c r="M66" s="15">
        <f t="shared" ca="1" si="25"/>
        <v>13803.349617513259</v>
      </c>
      <c r="O66" s="16">
        <f t="shared" ca="1" si="26"/>
        <v>11.9442</v>
      </c>
      <c r="P66" s="16">
        <f t="shared" ca="1" si="27"/>
        <v>4.4547769837218114</v>
      </c>
      <c r="Q66" s="20">
        <f t="shared" ca="1" si="16"/>
        <v>0.11012224521668047</v>
      </c>
      <c r="R66" s="11">
        <f t="shared" ca="1" si="28"/>
        <v>10.5</v>
      </c>
    </row>
    <row r="67" spans="1:18" x14ac:dyDescent="0.2">
      <c r="A67">
        <v>1959</v>
      </c>
      <c r="B67" s="24">
        <f t="shared" ca="1" si="17"/>
        <v>3088.1751455814547</v>
      </c>
      <c r="C67" s="21">
        <f t="shared" ca="1" si="15"/>
        <v>32425.839028605275</v>
      </c>
      <c r="D67" s="14">
        <f t="shared" ca="1" si="18"/>
        <v>162.12919514302638</v>
      </c>
      <c r="E67" s="15">
        <f t="shared" ca="1" si="19"/>
        <v>3242.5839028605278</v>
      </c>
      <c r="F67" s="11">
        <v>168.8</v>
      </c>
      <c r="G67" s="15">
        <f t="shared" ca="1" si="20"/>
        <v>5212.8396457414956</v>
      </c>
      <c r="H67" s="15">
        <f t="shared" ca="1" si="21"/>
        <v>35553.542816050169</v>
      </c>
      <c r="I67" s="23">
        <v>0.6</v>
      </c>
      <c r="J67" s="15">
        <f t="shared" ca="1" si="22"/>
        <v>14221.417126420069</v>
      </c>
      <c r="K67" s="15">
        <f t="shared" ca="1" si="23"/>
        <v>705.2619988721649</v>
      </c>
      <c r="L67" s="15">
        <f t="shared" ca="1" si="24"/>
        <v>1970.1842767087653</v>
      </c>
      <c r="M67" s="15">
        <f t="shared" ca="1" si="25"/>
        <v>12956.494848583468</v>
      </c>
      <c r="O67" s="16">
        <f t="shared" ca="1" si="26"/>
        <v>11.512799999999999</v>
      </c>
      <c r="P67" s="16">
        <f t="shared" ca="1" si="27"/>
        <v>4.1955181418779164</v>
      </c>
      <c r="Q67" s="20">
        <f t="shared" ca="1" si="16"/>
        <v>0.13199079716066403</v>
      </c>
      <c r="R67" s="11">
        <f t="shared" ca="1" si="28"/>
        <v>10.5</v>
      </c>
    </row>
    <row r="68" spans="1:18" x14ac:dyDescent="0.2">
      <c r="A68">
        <v>1960</v>
      </c>
      <c r="B68" s="22">
        <v>3154.2749444264</v>
      </c>
      <c r="C68" s="21">
        <f t="shared" ca="1" si="15"/>
        <v>31188.554410250286</v>
      </c>
      <c r="D68" s="14">
        <f t="shared" ca="1" si="18"/>
        <v>155.94277205125144</v>
      </c>
      <c r="E68" s="15">
        <f t="shared" ca="1" si="19"/>
        <v>3118.855441025029</v>
      </c>
      <c r="F68" s="11">
        <v>312</v>
      </c>
      <c r="G68" s="15">
        <f t="shared" si="20"/>
        <v>9841.3378266103682</v>
      </c>
      <c r="H68" s="15">
        <f t="shared" ca="1" si="21"/>
        <v>37093.357106216507</v>
      </c>
      <c r="I68" s="23">
        <v>0.65</v>
      </c>
      <c r="J68" s="15">
        <f t="shared" ca="1" si="22"/>
        <v>12982.674987175777</v>
      </c>
      <c r="K68" s="15">
        <f t="shared" ca="1" si="23"/>
        <v>678.35105842294388</v>
      </c>
      <c r="L68" s="15">
        <f t="shared" ca="1" si="24"/>
        <v>1589.1369896143676</v>
      </c>
      <c r="M68" s="15">
        <f t="shared" ca="1" si="25"/>
        <v>12071.889055984353</v>
      </c>
      <c r="O68" s="16">
        <f t="shared" ca="1" si="26"/>
        <v>11.759709524295092</v>
      </c>
      <c r="P68" s="16">
        <f t="shared" ca="1" si="27"/>
        <v>3.8271518078395057</v>
      </c>
      <c r="Q68" s="20">
        <f t="shared" ca="1" si="16"/>
        <v>0.11632632748887499</v>
      </c>
      <c r="R68" s="11">
        <f t="shared" ca="1" si="28"/>
        <v>9.8877095242950919</v>
      </c>
    </row>
    <row r="69" spans="1:18" x14ac:dyDescent="0.2">
      <c r="A69">
        <v>1961</v>
      </c>
      <c r="B69" s="25">
        <f t="shared" ref="B69:B77" ca="1" si="29">B$68+(B$78-B$68)/(A$78-A$68)*(A69-A$68)*(1+RAND()*RANDBETWEEN(-1,1))</f>
        <v>3171.8217623106721</v>
      </c>
      <c r="C69" s="21">
        <f t="shared" ca="1" si="15"/>
        <v>33304.128504262058</v>
      </c>
      <c r="D69" s="14">
        <f t="shared" ca="1" si="18"/>
        <v>166.52064252131029</v>
      </c>
      <c r="E69" s="15">
        <f t="shared" ca="1" si="19"/>
        <v>3330.4128504262062</v>
      </c>
      <c r="F69" s="11">
        <v>292.5</v>
      </c>
      <c r="G69" s="15">
        <f t="shared" ca="1" si="20"/>
        <v>9277.5786547587159</v>
      </c>
      <c r="H69" s="15">
        <f t="shared" ca="1" si="21"/>
        <v>38870.675697117287</v>
      </c>
      <c r="I69" s="23">
        <v>0.65</v>
      </c>
      <c r="J69" s="15">
        <f t="shared" ca="1" si="22"/>
        <v>13604.736493991049</v>
      </c>
      <c r="K69" s="15">
        <f t="shared" ca="1" si="23"/>
        <v>724.36479496769994</v>
      </c>
      <c r="L69" s="15">
        <f t="shared" ca="1" si="24"/>
        <v>1622.3057905211763</v>
      </c>
      <c r="M69" s="15">
        <f t="shared" ca="1" si="25"/>
        <v>12706.795498437572</v>
      </c>
      <c r="O69" s="16">
        <f t="shared" ca="1" si="26"/>
        <v>12.255000000000001</v>
      </c>
      <c r="P69" s="16">
        <f t="shared" ca="1" si="27"/>
        <v>4.0061505502694681</v>
      </c>
      <c r="Q69" s="20">
        <f t="shared" ca="1" si="16"/>
        <v>0.11321755341147875</v>
      </c>
      <c r="R69" s="11">
        <f t="shared" ca="1" si="28"/>
        <v>10.5</v>
      </c>
    </row>
    <row r="70" spans="1:18" x14ac:dyDescent="0.2">
      <c r="A70">
        <v>1962</v>
      </c>
      <c r="B70" s="25">
        <f t="shared" ca="1" si="29"/>
        <v>3199.8744636627739</v>
      </c>
      <c r="C70" s="21">
        <f t="shared" ca="1" si="15"/>
        <v>33598.681868459127</v>
      </c>
      <c r="D70" s="14">
        <f t="shared" ca="1" si="18"/>
        <v>167.99340934229565</v>
      </c>
      <c r="E70" s="15">
        <f t="shared" ca="1" si="19"/>
        <v>3359.868186845913</v>
      </c>
      <c r="F70" s="11">
        <v>154.30000000000001</v>
      </c>
      <c r="G70" s="15">
        <f t="shared" ca="1" si="20"/>
        <v>4937.4062974316603</v>
      </c>
      <c r="H70" s="15">
        <f t="shared" ca="1" si="21"/>
        <v>36561.125646918124</v>
      </c>
      <c r="I70" s="23">
        <v>0.65</v>
      </c>
      <c r="J70" s="15">
        <f t="shared" ca="1" si="22"/>
        <v>12796.393976421343</v>
      </c>
      <c r="K70" s="15">
        <f t="shared" ca="1" si="23"/>
        <v>730.77133063898611</v>
      </c>
      <c r="L70" s="15">
        <f t="shared" ca="1" si="24"/>
        <v>1738.6399370151305</v>
      </c>
      <c r="M70" s="15">
        <f t="shared" ca="1" si="25"/>
        <v>11788.525370045199</v>
      </c>
      <c r="O70" s="16">
        <f t="shared" ca="1" si="26"/>
        <v>11.425800000000001</v>
      </c>
      <c r="P70" s="16">
        <f t="shared" ca="1" si="27"/>
        <v>3.6840587041503263</v>
      </c>
      <c r="Q70" s="20">
        <f t="shared" ca="1" si="16"/>
        <v>0.1285295106216873</v>
      </c>
      <c r="R70" s="11">
        <f t="shared" ca="1" si="28"/>
        <v>10.5</v>
      </c>
    </row>
    <row r="71" spans="1:18" x14ac:dyDescent="0.2">
      <c r="A71">
        <v>1963</v>
      </c>
      <c r="B71" s="25">
        <f t="shared" ca="1" si="29"/>
        <v>3236.032735470289</v>
      </c>
      <c r="C71" s="21">
        <f t="shared" ca="1" si="15"/>
        <v>30999.818966487488</v>
      </c>
      <c r="D71" s="14">
        <f t="shared" ca="1" si="18"/>
        <v>154.99909483243744</v>
      </c>
      <c r="E71" s="15">
        <f t="shared" ca="1" si="19"/>
        <v>3099.9818966487492</v>
      </c>
      <c r="F71" s="11">
        <v>358.5</v>
      </c>
      <c r="G71" s="15">
        <f t="shared" ca="1" si="20"/>
        <v>11601.177356660985</v>
      </c>
      <c r="H71" s="15">
        <f t="shared" ca="1" si="21"/>
        <v>37960.525380484076</v>
      </c>
      <c r="I71" s="23">
        <v>0.65</v>
      </c>
      <c r="J71" s="15">
        <f t="shared" ca="1" si="22"/>
        <v>13286.183883169426</v>
      </c>
      <c r="K71" s="15">
        <f t="shared" ca="1" si="23"/>
        <v>674.246062521103</v>
      </c>
      <c r="L71" s="15">
        <f t="shared" ca="1" si="24"/>
        <v>1718.8808090211091</v>
      </c>
      <c r="M71" s="15">
        <f t="shared" ca="1" si="25"/>
        <v>12241.549136669419</v>
      </c>
      <c r="O71" s="16">
        <f t="shared" ca="1" si="26"/>
        <v>11.730575208463494</v>
      </c>
      <c r="P71" s="16">
        <f t="shared" ca="1" si="27"/>
        <v>3.7828879178165571</v>
      </c>
      <c r="Q71" s="20">
        <f t="shared" ca="1" si="16"/>
        <v>0.12312520572131189</v>
      </c>
      <c r="R71" s="11">
        <f t="shared" ca="1" si="28"/>
        <v>9.5795752084634955</v>
      </c>
    </row>
    <row r="72" spans="1:18" x14ac:dyDescent="0.2">
      <c r="A72">
        <v>1964</v>
      </c>
      <c r="B72" s="25">
        <f t="shared" ca="1" si="29"/>
        <v>3194.8505889725125</v>
      </c>
      <c r="C72" s="21">
        <f t="shared" ca="1" si="15"/>
        <v>31492.030769940975</v>
      </c>
      <c r="D72" s="14">
        <f t="shared" ca="1" si="18"/>
        <v>157.46015384970488</v>
      </c>
      <c r="E72" s="15">
        <f t="shared" ca="1" si="19"/>
        <v>3149.2030769940975</v>
      </c>
      <c r="F72" s="11">
        <v>308.89999999999998</v>
      </c>
      <c r="G72" s="15">
        <f t="shared" ca="1" si="20"/>
        <v>9868.8934693360898</v>
      </c>
      <c r="H72" s="15">
        <f t="shared" ca="1" si="21"/>
        <v>37413.366851542625</v>
      </c>
      <c r="I72" s="23">
        <v>0.65</v>
      </c>
      <c r="J72" s="15">
        <f t="shared" ca="1" si="22"/>
        <v>13094.678398039918</v>
      </c>
      <c r="K72" s="15">
        <f t="shared" ca="1" si="23"/>
        <v>684.95166924621617</v>
      </c>
      <c r="L72" s="15">
        <f t="shared" ca="1" si="24"/>
        <v>1726.0970265708606</v>
      </c>
      <c r="M72" s="15">
        <f t="shared" ca="1" si="25"/>
        <v>12053.533040715274</v>
      </c>
      <c r="O72" s="16">
        <f t="shared" ca="1" si="26"/>
        <v>11.710521606450159</v>
      </c>
      <c r="P72" s="16">
        <f t="shared" ca="1" si="27"/>
        <v>3.7728002311969711</v>
      </c>
      <c r="Q72" s="20">
        <f t="shared" ref="Q72:Q106" ca="1" si="30">0.12*(1+RAND()*RANDBETWEEN(-1,1)/10)</f>
        <v>0.12526439520816623</v>
      </c>
      <c r="R72" s="11">
        <f t="shared" ca="1" si="28"/>
        <v>9.8571216064501606</v>
      </c>
    </row>
    <row r="73" spans="1:18" x14ac:dyDescent="0.2">
      <c r="A73">
        <v>1965</v>
      </c>
      <c r="B73" s="25">
        <f t="shared" ca="1" si="29"/>
        <v>3239.9157657310793</v>
      </c>
      <c r="C73" s="21">
        <f t="shared" ca="1" si="15"/>
        <v>33902.119538442123</v>
      </c>
      <c r="D73" s="14">
        <f t="shared" ca="1" si="18"/>
        <v>169.51059769221061</v>
      </c>
      <c r="E73" s="15">
        <f t="shared" ca="1" si="19"/>
        <v>3390.2119538442125</v>
      </c>
      <c r="F73" s="11">
        <v>188.7</v>
      </c>
      <c r="G73" s="15">
        <f t="shared" ca="1" si="20"/>
        <v>6113.7210499345465</v>
      </c>
      <c r="H73" s="15">
        <f t="shared" ca="1" si="21"/>
        <v>37570.352168402853</v>
      </c>
      <c r="I73" s="23">
        <v>0.65</v>
      </c>
      <c r="J73" s="15">
        <f t="shared" ca="1" si="22"/>
        <v>13149.623258940997</v>
      </c>
      <c r="K73" s="15">
        <f t="shared" ca="1" si="23"/>
        <v>737.37109996111622</v>
      </c>
      <c r="L73" s="15">
        <f t="shared" ca="1" si="24"/>
        <v>1666.4393230682535</v>
      </c>
      <c r="M73" s="15">
        <f t="shared" ca="1" si="25"/>
        <v>12220.555035833859</v>
      </c>
      <c r="O73" s="16">
        <f t="shared" ca="1" si="26"/>
        <v>11.596089184104201</v>
      </c>
      <c r="P73" s="16">
        <f t="shared" ca="1" si="27"/>
        <v>3.771874307687848</v>
      </c>
      <c r="Q73" s="20">
        <f t="shared" ca="1" si="30"/>
        <v>0.12</v>
      </c>
      <c r="R73" s="11">
        <f t="shared" ca="1" si="28"/>
        <v>10.463889184104202</v>
      </c>
    </row>
    <row r="74" spans="1:18" x14ac:dyDescent="0.2">
      <c r="A74">
        <v>1966</v>
      </c>
      <c r="B74" s="25">
        <f t="shared" ca="1" si="29"/>
        <v>3246.7049024264002</v>
      </c>
      <c r="C74" s="21">
        <f t="shared" ca="1" si="15"/>
        <v>36250.76308085287</v>
      </c>
      <c r="D74" s="14">
        <f t="shared" ca="1" si="18"/>
        <v>181.25381540426434</v>
      </c>
      <c r="E74" s="15">
        <f t="shared" ca="1" si="19"/>
        <v>3625.0763080852871</v>
      </c>
      <c r="F74" s="11">
        <v>223.9</v>
      </c>
      <c r="G74" s="15">
        <f t="shared" ca="1" si="20"/>
        <v>7269.3722765327102</v>
      </c>
      <c r="H74" s="15">
        <f t="shared" ca="1" si="21"/>
        <v>40612.386446772492</v>
      </c>
      <c r="I74" s="23">
        <v>0.65</v>
      </c>
      <c r="J74" s="15">
        <f t="shared" ca="1" si="22"/>
        <v>14214.335256370372</v>
      </c>
      <c r="K74" s="15">
        <f t="shared" ca="1" si="23"/>
        <v>788.45409700854998</v>
      </c>
      <c r="L74" s="15">
        <f t="shared" ca="1" si="24"/>
        <v>1808.4010149727103</v>
      </c>
      <c r="M74" s="15">
        <f t="shared" ca="1" si="25"/>
        <v>13194.38833840621</v>
      </c>
      <c r="O74" s="16">
        <f t="shared" ca="1" si="26"/>
        <v>12.508801282315844</v>
      </c>
      <c r="P74" s="16">
        <f t="shared" ca="1" si="27"/>
        <v>4.0639321203924279</v>
      </c>
      <c r="Q74" s="20">
        <f t="shared" ca="1" si="30"/>
        <v>0.12053765285756166</v>
      </c>
      <c r="R74" s="11">
        <f t="shared" ca="1" si="28"/>
        <v>11.165401282315845</v>
      </c>
    </row>
    <row r="75" spans="1:18" x14ac:dyDescent="0.2">
      <c r="A75">
        <v>1967</v>
      </c>
      <c r="B75" s="25">
        <f t="shared" ca="1" si="29"/>
        <v>3262.1098954264003</v>
      </c>
      <c r="C75" s="21">
        <f t="shared" ca="1" si="15"/>
        <v>36720.665584880378</v>
      </c>
      <c r="D75" s="14">
        <f t="shared" ca="1" si="18"/>
        <v>183.6033279244019</v>
      </c>
      <c r="E75" s="15">
        <f t="shared" ca="1" si="19"/>
        <v>3672.066558488038</v>
      </c>
      <c r="F75" s="11">
        <v>111.8</v>
      </c>
      <c r="G75" s="15">
        <f t="shared" ca="1" si="20"/>
        <v>3647.0388630867155</v>
      </c>
      <c r="H75" s="15">
        <f t="shared" ca="1" si="21"/>
        <v>38908.888902732404</v>
      </c>
      <c r="I75" s="23">
        <v>0.65</v>
      </c>
      <c r="J75" s="15">
        <f t="shared" ca="1" si="22"/>
        <v>13618.111115956341</v>
      </c>
      <c r="K75" s="15">
        <f t="shared" ca="1" si="23"/>
        <v>798.67447647114841</v>
      </c>
      <c r="L75" s="15">
        <f t="shared" ca="1" si="24"/>
        <v>1805.7210348403075</v>
      </c>
      <c r="M75" s="15">
        <f t="shared" ca="1" si="25"/>
        <v>12611.06455758718</v>
      </c>
      <c r="O75" s="16">
        <f t="shared" ca="1" si="26"/>
        <v>11.927522416483919</v>
      </c>
      <c r="P75" s="16">
        <f t="shared" ca="1" si="27"/>
        <v>3.8659226579914931</v>
      </c>
      <c r="Q75" s="20">
        <f t="shared" ca="1" si="30"/>
        <v>0.12525129289491371</v>
      </c>
      <c r="R75" s="11">
        <f t="shared" ca="1" si="28"/>
        <v>11.256722416483921</v>
      </c>
    </row>
    <row r="76" spans="1:18" x14ac:dyDescent="0.2">
      <c r="A76">
        <v>1968</v>
      </c>
      <c r="B76" s="25">
        <f t="shared" ca="1" si="29"/>
        <v>3365.6503111779134</v>
      </c>
      <c r="C76" s="21">
        <f t="shared" ca="1" si="15"/>
        <v>35339.328267368088</v>
      </c>
      <c r="D76" s="14">
        <f t="shared" ca="1" si="18"/>
        <v>176.69664133684043</v>
      </c>
      <c r="E76" s="15">
        <f t="shared" ca="1" si="19"/>
        <v>3533.9328267368091</v>
      </c>
      <c r="F76" s="11">
        <v>247</v>
      </c>
      <c r="G76" s="15">
        <f t="shared" ca="1" si="20"/>
        <v>8313.1562686094458</v>
      </c>
      <c r="H76" s="15">
        <f t="shared" ca="1" si="21"/>
        <v>40327.222028533753</v>
      </c>
      <c r="I76" s="23">
        <v>0.65</v>
      </c>
      <c r="J76" s="15">
        <f t="shared" ca="1" si="22"/>
        <v>14114.527709986813</v>
      </c>
      <c r="K76" s="15">
        <f t="shared" ca="1" si="23"/>
        <v>768.63038981525597</v>
      </c>
      <c r="L76" s="15">
        <f t="shared" ca="1" si="24"/>
        <v>1843.5118087758142</v>
      </c>
      <c r="M76" s="15">
        <f t="shared" ca="1" si="25"/>
        <v>13039.646291026254</v>
      </c>
      <c r="O76" s="16">
        <f t="shared" ca="1" si="26"/>
        <v>11.981999999999999</v>
      </c>
      <c r="P76" s="16">
        <f t="shared" ca="1" si="27"/>
        <v>3.8743318780680536</v>
      </c>
      <c r="Q76" s="20">
        <f t="shared" ca="1" si="30"/>
        <v>0.1238656336520628</v>
      </c>
      <c r="R76" s="11">
        <f t="shared" ca="1" si="28"/>
        <v>10.5</v>
      </c>
    </row>
    <row r="77" spans="1:18" x14ac:dyDescent="0.2">
      <c r="A77">
        <v>1969</v>
      </c>
      <c r="B77" s="25">
        <f t="shared" ca="1" si="29"/>
        <v>3319.0667234522534</v>
      </c>
      <c r="C77" s="21">
        <f t="shared" ca="1" si="15"/>
        <v>32203.072991766996</v>
      </c>
      <c r="D77" s="14">
        <f t="shared" ca="1" si="18"/>
        <v>161.01536495883499</v>
      </c>
      <c r="E77" s="15">
        <f t="shared" ca="1" si="19"/>
        <v>3220.3072991766999</v>
      </c>
      <c r="F77" s="11">
        <v>270.5</v>
      </c>
      <c r="G77" s="15">
        <f t="shared" ca="1" si="20"/>
        <v>8978.0754869383454</v>
      </c>
      <c r="H77" s="15">
        <f t="shared" ca="1" si="21"/>
        <v>37589.918283930005</v>
      </c>
      <c r="I77" s="23">
        <v>0.65</v>
      </c>
      <c r="J77" s="15">
        <f t="shared" ca="1" si="22"/>
        <v>13156.471399375501</v>
      </c>
      <c r="K77" s="15">
        <f t="shared" ca="1" si="23"/>
        <v>700.41683757093222</v>
      </c>
      <c r="L77" s="15">
        <f t="shared" ca="1" si="24"/>
        <v>1662.8265884335719</v>
      </c>
      <c r="M77" s="15">
        <f t="shared" ca="1" si="25"/>
        <v>12194.061648512861</v>
      </c>
      <c r="O77" s="16">
        <f t="shared" ca="1" si="26"/>
        <v>11.325448210583632</v>
      </c>
      <c r="P77" s="16">
        <f t="shared" ca="1" si="27"/>
        <v>3.6739429076103294</v>
      </c>
      <c r="Q77" s="20">
        <f t="shared" ca="1" si="30"/>
        <v>0.12</v>
      </c>
      <c r="R77" s="11">
        <f t="shared" ca="1" si="28"/>
        <v>9.7024482105836327</v>
      </c>
    </row>
    <row r="78" spans="1:18" x14ac:dyDescent="0.2">
      <c r="A78">
        <v>1970</v>
      </c>
      <c r="B78" s="22">
        <v>3308.3248744264001</v>
      </c>
      <c r="C78" s="21">
        <f t="shared" ca="1" si="15"/>
        <v>33150.72096898473</v>
      </c>
      <c r="D78" s="14">
        <f t="shared" ca="1" si="18"/>
        <v>165.75360484492364</v>
      </c>
      <c r="E78" s="15">
        <f t="shared" ca="1" si="19"/>
        <v>3315.0720968984733</v>
      </c>
      <c r="F78" s="11">
        <v>241.5</v>
      </c>
      <c r="G78" s="15">
        <f t="shared" si="20"/>
        <v>7989.6045717397565</v>
      </c>
      <c r="H78" s="15">
        <f t="shared" ca="1" si="21"/>
        <v>37944.483712028581</v>
      </c>
      <c r="I78" s="23">
        <v>0.65</v>
      </c>
      <c r="J78" s="15">
        <f t="shared" ca="1" si="22"/>
        <v>13280.569299210003</v>
      </c>
      <c r="K78" s="15">
        <f t="shared" ca="1" si="23"/>
        <v>721.02818107541793</v>
      </c>
      <c r="L78" s="15">
        <f t="shared" ca="1" si="24"/>
        <v>1703.4211485229223</v>
      </c>
      <c r="M78" s="15">
        <f t="shared" ca="1" si="25"/>
        <v>12298.176331762499</v>
      </c>
      <c r="O78" s="16">
        <f t="shared" ca="1" si="26"/>
        <v>11.469394679265719</v>
      </c>
      <c r="P78" s="16">
        <f t="shared" ca="1" si="27"/>
        <v>3.7173424009317606</v>
      </c>
      <c r="Q78" s="20">
        <f t="shared" ca="1" si="30"/>
        <v>0.12165905718410912</v>
      </c>
      <c r="R78" s="11">
        <f t="shared" ca="1" si="28"/>
        <v>10.020394679265719</v>
      </c>
    </row>
    <row r="79" spans="1:18" x14ac:dyDescent="0.2">
      <c r="A79">
        <v>1971</v>
      </c>
      <c r="B79" s="21">
        <f t="shared" ref="B79:B102" ca="1" si="31">B$78+(B$103-B$78)/(A$103-A$78)*(A79-A$78)*(1+RAND()*RANDBETWEEN(-1,1))</f>
        <v>3328.191879449344</v>
      </c>
      <c r="C79" s="26">
        <f t="shared" ref="C79:C102" ca="1" si="32">B79*(9.5+RAND()*RANDBETWEEN(-1,1))</f>
        <v>31617.822854768769</v>
      </c>
      <c r="D79" s="14">
        <f t="shared" ca="1" si="18"/>
        <v>158.08911427384385</v>
      </c>
      <c r="E79" s="15">
        <f t="shared" ca="1" si="19"/>
        <v>3161.782285476877</v>
      </c>
      <c r="F79" s="11">
        <v>185.6</v>
      </c>
      <c r="G79" s="15">
        <f t="shared" ca="1" si="20"/>
        <v>6177.1241282579831</v>
      </c>
      <c r="H79" s="15">
        <f t="shared" ca="1" si="21"/>
        <v>35324.097331723562</v>
      </c>
      <c r="I79" s="23">
        <v>0.65</v>
      </c>
      <c r="J79" s="15">
        <f t="shared" ca="1" si="22"/>
        <v>12363.434066103246</v>
      </c>
      <c r="K79" s="15">
        <f t="shared" ca="1" si="23"/>
        <v>687.6876470912207</v>
      </c>
      <c r="L79" s="15">
        <f t="shared" ca="1" si="24"/>
        <v>1644.1727546899763</v>
      </c>
      <c r="M79" s="15">
        <f t="shared" ca="1" si="25"/>
        <v>11406.94895850449</v>
      </c>
      <c r="O79" s="16">
        <f t="shared" ca="1" si="26"/>
        <v>10.613600000000002</v>
      </c>
      <c r="P79" s="16">
        <f t="shared" ca="1" si="27"/>
        <v>3.4273711888245435</v>
      </c>
      <c r="Q79" s="20">
        <f t="shared" ca="1" si="30"/>
        <v>0.12597942083612207</v>
      </c>
      <c r="R79" s="11">
        <f t="shared" ca="1" si="28"/>
        <v>9.5</v>
      </c>
    </row>
    <row r="80" spans="1:18" x14ac:dyDescent="0.2">
      <c r="A80">
        <v>1972</v>
      </c>
      <c r="B80" s="21">
        <f t="shared" ca="1" si="31"/>
        <v>3348.0588844722879</v>
      </c>
      <c r="C80" s="26">
        <f t="shared" ca="1" si="32"/>
        <v>31806.559402486735</v>
      </c>
      <c r="D80" s="14">
        <f t="shared" ca="1" si="18"/>
        <v>159.03279701243369</v>
      </c>
      <c r="E80" s="15">
        <f t="shared" ca="1" si="19"/>
        <v>3180.6559402486737</v>
      </c>
      <c r="F80" s="11">
        <v>175.5</v>
      </c>
      <c r="G80" s="15">
        <f t="shared" ca="1" si="20"/>
        <v>5875.8433422488652</v>
      </c>
      <c r="H80" s="15">
        <f t="shared" ca="1" si="21"/>
        <v>35332.065407836053</v>
      </c>
      <c r="I80" s="23">
        <v>0.65</v>
      </c>
      <c r="J80" s="15">
        <f t="shared" ca="1" si="22"/>
        <v>12366.222892742619</v>
      </c>
      <c r="K80" s="15">
        <f t="shared" ca="1" si="23"/>
        <v>691.79266700408652</v>
      </c>
      <c r="L80" s="15">
        <f t="shared" ca="1" si="24"/>
        <v>1624.3977148091917</v>
      </c>
      <c r="M80" s="15">
        <f t="shared" ca="1" si="25"/>
        <v>11433.617844937515</v>
      </c>
      <c r="O80" s="16">
        <f t="shared" ca="1" si="26"/>
        <v>10.552999999999999</v>
      </c>
      <c r="P80" s="16">
        <f t="shared" ca="1" si="27"/>
        <v>3.4149990306217841</v>
      </c>
      <c r="Q80" s="20">
        <f t="shared" ca="1" si="30"/>
        <v>0.12439851272781767</v>
      </c>
      <c r="R80" s="11">
        <f t="shared" ca="1" si="28"/>
        <v>9.5</v>
      </c>
    </row>
    <row r="81" spans="1:18" x14ac:dyDescent="0.2">
      <c r="A81">
        <v>1973</v>
      </c>
      <c r="B81" s="21">
        <f t="shared" ca="1" si="31"/>
        <v>3369.5222425325874</v>
      </c>
      <c r="C81" s="26">
        <f t="shared" ca="1" si="32"/>
        <v>31337.092678724868</v>
      </c>
      <c r="D81" s="14">
        <f t="shared" ca="1" si="18"/>
        <v>156.68546339362433</v>
      </c>
      <c r="E81" s="15">
        <f t="shared" ca="1" si="19"/>
        <v>3133.7092678724871</v>
      </c>
      <c r="F81" s="11">
        <v>512.9</v>
      </c>
      <c r="G81" s="15">
        <f t="shared" ca="1" si="20"/>
        <v>17282.279581949642</v>
      </c>
      <c r="H81" s="15">
        <f t="shared" ca="1" si="21"/>
        <v>41706.46042789465</v>
      </c>
      <c r="I81" s="23">
        <v>0.65</v>
      </c>
      <c r="J81" s="15">
        <f t="shared" ca="1" si="22"/>
        <v>14597.261149763126</v>
      </c>
      <c r="K81" s="15">
        <f t="shared" ca="1" si="23"/>
        <v>681.58176576226595</v>
      </c>
      <c r="L81" s="15">
        <f t="shared" ca="1" si="24"/>
        <v>1833.461149863047</v>
      </c>
      <c r="M81" s="15">
        <f t="shared" ca="1" si="25"/>
        <v>13445.381765662345</v>
      </c>
      <c r="O81" s="16">
        <f t="shared" ca="1" si="26"/>
        <v>12.377559020517817</v>
      </c>
      <c r="P81" s="16">
        <f t="shared" ca="1" si="27"/>
        <v>3.9902932219721983</v>
      </c>
      <c r="Q81" s="20">
        <f t="shared" ca="1" si="30"/>
        <v>0.12</v>
      </c>
      <c r="R81" s="11">
        <f t="shared" ca="1" si="28"/>
        <v>9.3001590205178175</v>
      </c>
    </row>
    <row r="82" spans="1:18" x14ac:dyDescent="0.2">
      <c r="A82">
        <v>1974</v>
      </c>
      <c r="B82" s="21">
        <f t="shared" ca="1" si="31"/>
        <v>3463.1160907983444</v>
      </c>
      <c r="C82" s="26">
        <f t="shared" ca="1" si="32"/>
        <v>32899.602862584274</v>
      </c>
      <c r="D82" s="14">
        <f t="shared" ca="1" si="18"/>
        <v>164.49801431292138</v>
      </c>
      <c r="E82" s="15">
        <f t="shared" ca="1" si="19"/>
        <v>3289.9602862584275</v>
      </c>
      <c r="F82" s="11">
        <v>506.1</v>
      </c>
      <c r="G82" s="15">
        <f t="shared" ca="1" si="20"/>
        <v>17526.830535530422</v>
      </c>
      <c r="H82" s="15">
        <f t="shared" ca="1" si="21"/>
        <v>43415.701183902529</v>
      </c>
      <c r="I82" s="23">
        <v>0.65</v>
      </c>
      <c r="J82" s="15">
        <f t="shared" ca="1" si="22"/>
        <v>15195.495414365883</v>
      </c>
      <c r="K82" s="15">
        <f t="shared" ca="1" si="23"/>
        <v>715.56636226120804</v>
      </c>
      <c r="L82" s="15">
        <f t="shared" ca="1" si="24"/>
        <v>1909.327413195251</v>
      </c>
      <c r="M82" s="15">
        <f t="shared" ca="1" si="25"/>
        <v>14001.73436343184</v>
      </c>
      <c r="O82" s="16">
        <f t="shared" ca="1" si="26"/>
        <v>12.536600000000002</v>
      </c>
      <c r="P82" s="16">
        <f t="shared" ca="1" si="27"/>
        <v>4.0431027999999998</v>
      </c>
      <c r="Q82" s="20">
        <f t="shared" ca="1" si="30"/>
        <v>0.12</v>
      </c>
      <c r="R82" s="11">
        <f t="shared" ca="1" si="28"/>
        <v>9.5</v>
      </c>
    </row>
    <row r="83" spans="1:18" x14ac:dyDescent="0.2">
      <c r="A83">
        <v>1975</v>
      </c>
      <c r="B83" s="21">
        <f t="shared" ca="1" si="31"/>
        <v>3369.0886789743345</v>
      </c>
      <c r="C83" s="26">
        <f t="shared" ca="1" si="32"/>
        <v>32006.342450256176</v>
      </c>
      <c r="D83" s="14">
        <f t="shared" ref="D83:D108" ca="1" si="33">C83*0.005</f>
        <v>160.03171225128088</v>
      </c>
      <c r="E83" s="15">
        <f t="shared" ref="E83:E108" ca="1" si="34">C83*0.1</f>
        <v>3200.6342450256179</v>
      </c>
      <c r="F83" s="11">
        <v>257.7</v>
      </c>
      <c r="G83" s="15">
        <f t="shared" ref="G83:G114" ca="1" si="35">F83*B83/100</f>
        <v>8682.1415257168592</v>
      </c>
      <c r="H83" s="15">
        <f t="shared" ref="H83:H114" ca="1" si="36">C83+G83*0.6</f>
        <v>37215.62736568629</v>
      </c>
      <c r="I83" s="23">
        <v>0.65</v>
      </c>
      <c r="J83" s="15">
        <f t="shared" ref="J83:J114" ca="1" si="37">H83*(1-I83)</f>
        <v>13025.469577990201</v>
      </c>
      <c r="K83" s="15">
        <f t="shared" ref="K83:K114" ca="1" si="38">D83*0.35+E83*0.2</f>
        <v>696.13794829307199</v>
      </c>
      <c r="L83" s="15">
        <f t="shared" ref="L83:L114" ca="1" si="39">Q83*(J83+K83)</f>
        <v>1713.1570887432572</v>
      </c>
      <c r="M83" s="15">
        <f t="shared" ref="M83:M114" ca="1" si="40">J83+K83-L83</f>
        <v>12008.450437540016</v>
      </c>
      <c r="O83" s="16">
        <f t="shared" ref="O83:O114" ca="1" si="41">H83/B83</f>
        <v>11.046199999999999</v>
      </c>
      <c r="P83" s="16">
        <f t="shared" ref="P83:P114" ca="1" si="42">M83/B83</f>
        <v>3.5643022733363603</v>
      </c>
      <c r="Q83" s="20">
        <f t="shared" ca="1" si="30"/>
        <v>0.12485104864439266</v>
      </c>
      <c r="R83" s="11">
        <f t="shared" ref="R83:R114" ca="1" si="43">C83/B83</f>
        <v>9.5</v>
      </c>
    </row>
    <row r="84" spans="1:18" x14ac:dyDescent="0.2">
      <c r="A84">
        <v>1976</v>
      </c>
      <c r="B84" s="21">
        <f t="shared" ca="1" si="31"/>
        <v>3427.5269045640639</v>
      </c>
      <c r="C84" s="26">
        <f t="shared" ca="1" si="32"/>
        <v>32581.577262049243</v>
      </c>
      <c r="D84" s="27">
        <f t="shared" ca="1" si="33"/>
        <v>162.90788631024623</v>
      </c>
      <c r="E84" s="28">
        <f t="shared" ca="1" si="34"/>
        <v>3258.1577262049245</v>
      </c>
      <c r="F84" s="11">
        <v>218.8</v>
      </c>
      <c r="G84" s="15">
        <f t="shared" ca="1" si="35"/>
        <v>7499.4288671861714</v>
      </c>
      <c r="H84" s="15">
        <f t="shared" ca="1" si="36"/>
        <v>37081.234582360943</v>
      </c>
      <c r="I84" s="23">
        <v>0.65</v>
      </c>
      <c r="J84" s="15">
        <f t="shared" ca="1" si="37"/>
        <v>12978.43210382633</v>
      </c>
      <c r="K84" s="15">
        <f t="shared" ca="1" si="38"/>
        <v>708.6493054495711</v>
      </c>
      <c r="L84" s="15">
        <f t="shared" ca="1" si="39"/>
        <v>1666.9760064227655</v>
      </c>
      <c r="M84" s="15">
        <f t="shared" ca="1" si="40"/>
        <v>12020.105402853136</v>
      </c>
      <c r="O84" s="16">
        <f t="shared" ca="1" si="41"/>
        <v>10.818656020754762</v>
      </c>
      <c r="P84" s="16">
        <f t="shared" ca="1" si="42"/>
        <v>3.5069324727538307</v>
      </c>
      <c r="Q84" s="20">
        <f t="shared" ca="1" si="30"/>
        <v>0.12179192601959946</v>
      </c>
      <c r="R84" s="11">
        <f t="shared" ca="1" si="43"/>
        <v>9.5058560207547629</v>
      </c>
    </row>
    <row r="85" spans="1:18" x14ac:dyDescent="0.2">
      <c r="A85">
        <v>1977</v>
      </c>
      <c r="B85" s="21">
        <f t="shared" ca="1" si="31"/>
        <v>3570.6694029725777</v>
      </c>
      <c r="C85" s="26">
        <f t="shared" ca="1" si="32"/>
        <v>33921.359328239487</v>
      </c>
      <c r="D85" s="27">
        <f t="shared" ca="1" si="33"/>
        <v>169.60679664119743</v>
      </c>
      <c r="E85" s="28">
        <f t="shared" ca="1" si="34"/>
        <v>3392.1359328239487</v>
      </c>
      <c r="F85" s="11">
        <v>150.6</v>
      </c>
      <c r="G85" s="15">
        <f t="shared" ca="1" si="35"/>
        <v>5377.4281208767025</v>
      </c>
      <c r="H85" s="15">
        <f t="shared" ca="1" si="36"/>
        <v>37147.816200765505</v>
      </c>
      <c r="I85" s="23">
        <v>0.65</v>
      </c>
      <c r="J85" s="15">
        <f t="shared" ca="1" si="37"/>
        <v>13001.735670267926</v>
      </c>
      <c r="K85" s="15">
        <f t="shared" ca="1" si="38"/>
        <v>737.78956538920886</v>
      </c>
      <c r="L85" s="15">
        <f t="shared" ca="1" si="39"/>
        <v>1712.8948524645928</v>
      </c>
      <c r="M85" s="15">
        <f t="shared" ca="1" si="40"/>
        <v>12026.630383192542</v>
      </c>
      <c r="O85" s="16">
        <f t="shared" ca="1" si="41"/>
        <v>10.403599999999999</v>
      </c>
      <c r="P85" s="16">
        <f t="shared" ca="1" si="42"/>
        <v>3.3681724701761486</v>
      </c>
      <c r="Q85" s="20">
        <f t="shared" ca="1" si="30"/>
        <v>0.12466914417240912</v>
      </c>
      <c r="R85" s="11">
        <f t="shared" ca="1" si="43"/>
        <v>9.5</v>
      </c>
    </row>
    <row r="86" spans="1:18" x14ac:dyDescent="0.2">
      <c r="A86">
        <v>1978</v>
      </c>
      <c r="B86" s="21">
        <f t="shared" ca="1" si="31"/>
        <v>3334.8634438405179</v>
      </c>
      <c r="C86" s="26">
        <f t="shared" ca="1" si="32"/>
        <v>31681.202716484921</v>
      </c>
      <c r="D86" s="27">
        <f t="shared" ca="1" si="33"/>
        <v>158.40601358242461</v>
      </c>
      <c r="E86" s="28">
        <f t="shared" ca="1" si="34"/>
        <v>3168.1202716484922</v>
      </c>
      <c r="F86" s="11">
        <v>227.6</v>
      </c>
      <c r="G86" s="15">
        <f t="shared" ca="1" si="35"/>
        <v>7590.1491981810177</v>
      </c>
      <c r="H86" s="15">
        <f t="shared" ca="1" si="36"/>
        <v>36235.292235393528</v>
      </c>
      <c r="I86" s="23">
        <v>0.65</v>
      </c>
      <c r="J86" s="15">
        <f t="shared" ca="1" si="37"/>
        <v>12682.352282387734</v>
      </c>
      <c r="K86" s="15">
        <f t="shared" ca="1" si="38"/>
        <v>689.06615908354718</v>
      </c>
      <c r="L86" s="15">
        <f t="shared" ca="1" si="39"/>
        <v>1733.0804302261597</v>
      </c>
      <c r="M86" s="15">
        <f t="shared" ca="1" si="40"/>
        <v>11638.338011245121</v>
      </c>
      <c r="O86" s="16">
        <f t="shared" ca="1" si="41"/>
        <v>10.865599999999999</v>
      </c>
      <c r="P86" s="16">
        <f t="shared" ca="1" si="42"/>
        <v>3.4898994238403058</v>
      </c>
      <c r="Q86" s="20">
        <f t="shared" ca="1" si="30"/>
        <v>0.12961081412657263</v>
      </c>
      <c r="R86" s="11">
        <f t="shared" ca="1" si="43"/>
        <v>9.5</v>
      </c>
    </row>
    <row r="87" spans="1:18" x14ac:dyDescent="0.2">
      <c r="A87">
        <v>1979</v>
      </c>
      <c r="B87" s="21">
        <f t="shared" ca="1" si="31"/>
        <v>3618.0267599708636</v>
      </c>
      <c r="C87" s="26">
        <f t="shared" ca="1" si="32"/>
        <v>36732.940317081491</v>
      </c>
      <c r="D87" s="27">
        <f t="shared" ca="1" si="33"/>
        <v>183.66470158540747</v>
      </c>
      <c r="E87" s="28">
        <f t="shared" ca="1" si="34"/>
        <v>3673.2940317081493</v>
      </c>
      <c r="F87" s="11">
        <v>355.3</v>
      </c>
      <c r="G87" s="15">
        <f t="shared" ca="1" si="35"/>
        <v>12854.849078176478</v>
      </c>
      <c r="H87" s="15">
        <f t="shared" ca="1" si="36"/>
        <v>44445.849763987375</v>
      </c>
      <c r="I87" s="23">
        <v>0.65</v>
      </c>
      <c r="J87" s="15">
        <f t="shared" ca="1" si="37"/>
        <v>15556.047417395581</v>
      </c>
      <c r="K87" s="15">
        <f t="shared" ca="1" si="38"/>
        <v>798.94145189652249</v>
      </c>
      <c r="L87" s="15">
        <f t="shared" ca="1" si="39"/>
        <v>1909.8921779118941</v>
      </c>
      <c r="M87" s="15">
        <f t="shared" ca="1" si="40"/>
        <v>14445.096691380209</v>
      </c>
      <c r="O87" s="16">
        <f t="shared" ca="1" si="41"/>
        <v>12.284555287353735</v>
      </c>
      <c r="P87" s="16">
        <f t="shared" ca="1" si="42"/>
        <v>3.9925345083673558</v>
      </c>
      <c r="Q87" s="20">
        <f t="shared" ca="1" si="30"/>
        <v>0.11677734501537208</v>
      </c>
      <c r="R87" s="11">
        <f t="shared" ca="1" si="43"/>
        <v>10.152755287353736</v>
      </c>
    </row>
    <row r="88" spans="1:18" x14ac:dyDescent="0.2">
      <c r="A88">
        <v>1980</v>
      </c>
      <c r="B88" s="21">
        <f t="shared" ca="1" si="31"/>
        <v>3656.6694180233203</v>
      </c>
      <c r="C88" s="26">
        <f t="shared" ca="1" si="32"/>
        <v>36722.936899007713</v>
      </c>
      <c r="D88" s="27">
        <f t="shared" ca="1" si="33"/>
        <v>183.61468449503857</v>
      </c>
      <c r="E88" s="28">
        <f t="shared" ca="1" si="34"/>
        <v>3672.2936899007714</v>
      </c>
      <c r="F88" s="11">
        <v>218.6</v>
      </c>
      <c r="G88" s="15">
        <f t="shared" ca="1" si="35"/>
        <v>7993.4793477989779</v>
      </c>
      <c r="H88" s="15">
        <f t="shared" ca="1" si="36"/>
        <v>41519.0245076871</v>
      </c>
      <c r="I88" s="23">
        <v>0.65</v>
      </c>
      <c r="J88" s="15">
        <f t="shared" ca="1" si="37"/>
        <v>14531.658577690483</v>
      </c>
      <c r="K88" s="15">
        <f t="shared" ca="1" si="38"/>
        <v>798.72387755341776</v>
      </c>
      <c r="L88" s="15">
        <f t="shared" ca="1" si="39"/>
        <v>1839.645894629268</v>
      </c>
      <c r="M88" s="15">
        <f t="shared" ca="1" si="40"/>
        <v>13490.736560614632</v>
      </c>
      <c r="O88" s="16">
        <f t="shared" ca="1" si="41"/>
        <v>11.354328149830664</v>
      </c>
      <c r="P88" s="16">
        <f t="shared" ca="1" si="42"/>
        <v>3.6893508869356029</v>
      </c>
      <c r="Q88" s="20">
        <f t="shared" ca="1" si="30"/>
        <v>0.12</v>
      </c>
      <c r="R88" s="11">
        <f t="shared" ca="1" si="43"/>
        <v>10.042728149830666</v>
      </c>
    </row>
    <row r="89" spans="1:18" x14ac:dyDescent="0.2">
      <c r="A89">
        <v>1981</v>
      </c>
      <c r="B89" s="21">
        <f t="shared" ca="1" si="31"/>
        <v>3526.8619296787842</v>
      </c>
      <c r="C89" s="26">
        <f t="shared" ca="1" si="32"/>
        <v>36900.539757634135</v>
      </c>
      <c r="D89" s="27">
        <f t="shared" ca="1" si="33"/>
        <v>184.50269878817068</v>
      </c>
      <c r="E89" s="28">
        <f t="shared" ca="1" si="34"/>
        <v>3690.0539757634137</v>
      </c>
      <c r="F89" s="11">
        <v>235.9</v>
      </c>
      <c r="G89" s="15">
        <f t="shared" ca="1" si="35"/>
        <v>8319.8672921122525</v>
      </c>
      <c r="H89" s="15">
        <f t="shared" ca="1" si="36"/>
        <v>41892.460132901484</v>
      </c>
      <c r="I89" s="23">
        <v>0.65</v>
      </c>
      <c r="J89" s="15">
        <f t="shared" ca="1" si="37"/>
        <v>14662.361046515518</v>
      </c>
      <c r="K89" s="15">
        <f t="shared" ca="1" si="38"/>
        <v>802.58673972854251</v>
      </c>
      <c r="L89" s="15">
        <f t="shared" ca="1" si="39"/>
        <v>1855.7937343492872</v>
      </c>
      <c r="M89" s="15">
        <f t="shared" ca="1" si="40"/>
        <v>13609.154051894773</v>
      </c>
      <c r="O89" s="16">
        <f t="shared" ca="1" si="41"/>
        <v>11.8781117515187</v>
      </c>
      <c r="P89" s="16">
        <f t="shared" ca="1" si="42"/>
        <v>3.8587147223918268</v>
      </c>
      <c r="Q89" s="20">
        <f t="shared" ca="1" si="30"/>
        <v>0.12</v>
      </c>
      <c r="R89" s="11">
        <f t="shared" ca="1" si="43"/>
        <v>10.4627117515187</v>
      </c>
    </row>
    <row r="90" spans="1:18" x14ac:dyDescent="0.2">
      <c r="A90">
        <v>1982</v>
      </c>
      <c r="B90" s="21">
        <f t="shared" ca="1" si="31"/>
        <v>3546.7289347017281</v>
      </c>
      <c r="C90" s="26">
        <f t="shared" ca="1" si="32"/>
        <v>34708.734991188096</v>
      </c>
      <c r="D90" s="27">
        <f t="shared" ca="1" si="33"/>
        <v>173.54367495594047</v>
      </c>
      <c r="E90" s="28">
        <f t="shared" ca="1" si="34"/>
        <v>3470.8734991188098</v>
      </c>
      <c r="F90" s="11">
        <v>89.6</v>
      </c>
      <c r="G90" s="15">
        <f t="shared" ca="1" si="35"/>
        <v>3177.869125492748</v>
      </c>
      <c r="H90" s="15">
        <f t="shared" ca="1" si="36"/>
        <v>36615.456466483745</v>
      </c>
      <c r="I90" s="23">
        <v>0.65</v>
      </c>
      <c r="J90" s="15">
        <f t="shared" ca="1" si="37"/>
        <v>12815.40976326931</v>
      </c>
      <c r="K90" s="15">
        <f t="shared" ca="1" si="38"/>
        <v>754.91498605834113</v>
      </c>
      <c r="L90" s="15">
        <f t="shared" ca="1" si="39"/>
        <v>1674.5310061376063</v>
      </c>
      <c r="M90" s="15">
        <f t="shared" ca="1" si="40"/>
        <v>11895.793743190045</v>
      </c>
      <c r="O90" s="16">
        <f t="shared" ca="1" si="41"/>
        <v>10.323725647097703</v>
      </c>
      <c r="P90" s="16">
        <f t="shared" ca="1" si="42"/>
        <v>3.3540182974796338</v>
      </c>
      <c r="Q90" s="20">
        <f t="shared" ca="1" si="30"/>
        <v>0.12339653155467571</v>
      </c>
      <c r="R90" s="11">
        <f t="shared" ca="1" si="43"/>
        <v>9.7861256470977036</v>
      </c>
    </row>
    <row r="91" spans="1:18" x14ac:dyDescent="0.2">
      <c r="A91">
        <v>1983</v>
      </c>
      <c r="B91" s="21">
        <f t="shared" ca="1" si="31"/>
        <v>3655.7472097677455</v>
      </c>
      <c r="C91" s="26">
        <f t="shared" ca="1" si="32"/>
        <v>31558.123900925853</v>
      </c>
      <c r="D91" s="27">
        <f t="shared" ca="1" si="33"/>
        <v>157.79061950462926</v>
      </c>
      <c r="E91" s="28">
        <f t="shared" ca="1" si="34"/>
        <v>3155.8123900925857</v>
      </c>
      <c r="F91" s="11">
        <v>261</v>
      </c>
      <c r="G91" s="15">
        <f t="shared" ca="1" si="35"/>
        <v>9541.5002174938163</v>
      </c>
      <c r="H91" s="15">
        <f t="shared" ca="1" si="36"/>
        <v>37283.024031422145</v>
      </c>
      <c r="I91" s="23">
        <v>0.65</v>
      </c>
      <c r="J91" s="15">
        <f t="shared" ca="1" si="37"/>
        <v>13049.05841099775</v>
      </c>
      <c r="K91" s="15">
        <f t="shared" ca="1" si="38"/>
        <v>686.38919484513735</v>
      </c>
      <c r="L91" s="15">
        <f t="shared" ca="1" si="39"/>
        <v>1648.2537127011465</v>
      </c>
      <c r="M91" s="15">
        <f t="shared" ca="1" si="40"/>
        <v>12087.193893141743</v>
      </c>
      <c r="O91" s="16">
        <f t="shared" ca="1" si="41"/>
        <v>10.198468847026977</v>
      </c>
      <c r="P91" s="16">
        <f t="shared" ca="1" si="42"/>
        <v>3.3063538586164052</v>
      </c>
      <c r="Q91" s="20">
        <f t="shared" ca="1" si="30"/>
        <v>0.12</v>
      </c>
      <c r="R91" s="11">
        <f t="shared" ca="1" si="43"/>
        <v>8.6324688470269759</v>
      </c>
    </row>
    <row r="92" spans="1:18" x14ac:dyDescent="0.2">
      <c r="A92">
        <v>1984</v>
      </c>
      <c r="B92" s="21">
        <f t="shared" ca="1" si="31"/>
        <v>3831.8959137528664</v>
      </c>
      <c r="C92" s="26">
        <f t="shared" ca="1" si="32"/>
        <v>36501.107720721004</v>
      </c>
      <c r="D92" s="27">
        <f t="shared" ca="1" si="33"/>
        <v>182.50553860360503</v>
      </c>
      <c r="E92" s="28">
        <f t="shared" ca="1" si="34"/>
        <v>3650.1107720721006</v>
      </c>
      <c r="F92" s="11">
        <v>220</v>
      </c>
      <c r="G92" s="15">
        <f t="shared" ca="1" si="35"/>
        <v>8430.1710102563065</v>
      </c>
      <c r="H92" s="15">
        <f t="shared" ca="1" si="36"/>
        <v>41559.210326874789</v>
      </c>
      <c r="I92" s="23">
        <v>0.65</v>
      </c>
      <c r="J92" s="15">
        <f t="shared" ca="1" si="37"/>
        <v>14545.723614406175</v>
      </c>
      <c r="K92" s="15">
        <f t="shared" ca="1" si="38"/>
        <v>793.89909292568188</v>
      </c>
      <c r="L92" s="15">
        <f t="shared" ca="1" si="39"/>
        <v>1840.7547248798228</v>
      </c>
      <c r="M92" s="15">
        <f t="shared" ca="1" si="40"/>
        <v>13498.867982452033</v>
      </c>
      <c r="O92" s="16">
        <f t="shared" ca="1" si="41"/>
        <v>10.845600001220467</v>
      </c>
      <c r="P92" s="16">
        <f t="shared" ca="1" si="42"/>
        <v>3.5227647843992629</v>
      </c>
      <c r="Q92" s="20">
        <f t="shared" ca="1" si="30"/>
        <v>0.12</v>
      </c>
      <c r="R92" s="11">
        <f t="shared" ca="1" si="43"/>
        <v>9.5256000012204662</v>
      </c>
    </row>
    <row r="93" spans="1:18" x14ac:dyDescent="0.2">
      <c r="A93">
        <v>1985</v>
      </c>
      <c r="B93" s="21">
        <f t="shared" ca="1" si="31"/>
        <v>3342.4916551940241</v>
      </c>
      <c r="C93" s="26">
        <f t="shared" ca="1" si="32"/>
        <v>32584.741658771269</v>
      </c>
      <c r="D93" s="27">
        <f t="shared" ca="1" si="33"/>
        <v>162.92370829385635</v>
      </c>
      <c r="E93" s="28">
        <f t="shared" ca="1" si="34"/>
        <v>3258.4741658771272</v>
      </c>
      <c r="F93" s="11">
        <v>250.7</v>
      </c>
      <c r="G93" s="15">
        <f t="shared" ca="1" si="35"/>
        <v>8379.6265795714189</v>
      </c>
      <c r="H93" s="15">
        <f t="shared" ca="1" si="36"/>
        <v>37612.51760651412</v>
      </c>
      <c r="I93" s="23">
        <v>0.65</v>
      </c>
      <c r="J93" s="15">
        <f t="shared" ca="1" si="37"/>
        <v>13164.381162279942</v>
      </c>
      <c r="K93" s="15">
        <f t="shared" ca="1" si="38"/>
        <v>708.71813107827529</v>
      </c>
      <c r="L93" s="15">
        <f t="shared" ca="1" si="39"/>
        <v>1752.2896677001545</v>
      </c>
      <c r="M93" s="15">
        <f t="shared" ca="1" si="40"/>
        <v>12120.809625658061</v>
      </c>
      <c r="O93" s="16">
        <f t="shared" ca="1" si="41"/>
        <v>11.252838147872891</v>
      </c>
      <c r="P93" s="16">
        <f t="shared" ca="1" si="42"/>
        <v>3.6262796967116064</v>
      </c>
      <c r="Q93" s="20">
        <f t="shared" ca="1" si="30"/>
        <v>0.12630844994665813</v>
      </c>
      <c r="R93" s="11">
        <f t="shared" ca="1" si="43"/>
        <v>9.7486381478728923</v>
      </c>
    </row>
    <row r="94" spans="1:18" x14ac:dyDescent="0.2">
      <c r="A94">
        <v>1986</v>
      </c>
      <c r="B94" s="21">
        <f t="shared" ca="1" si="31"/>
        <v>3883.3198205894023</v>
      </c>
      <c r="C94" s="26">
        <f t="shared" ca="1" si="32"/>
        <v>34172.138915334413</v>
      </c>
      <c r="D94" s="27">
        <f t="shared" ca="1" si="33"/>
        <v>170.86069457667207</v>
      </c>
      <c r="E94" s="28">
        <f t="shared" ca="1" si="34"/>
        <v>3417.2138915334417</v>
      </c>
      <c r="F94" s="11">
        <v>279.8</v>
      </c>
      <c r="G94" s="15">
        <f t="shared" ca="1" si="35"/>
        <v>10865.528858009149</v>
      </c>
      <c r="H94" s="15">
        <f t="shared" ca="1" si="36"/>
        <v>40691.456230139906</v>
      </c>
      <c r="I94" s="23">
        <v>0.65</v>
      </c>
      <c r="J94" s="15">
        <f t="shared" ca="1" si="37"/>
        <v>14242.009680548967</v>
      </c>
      <c r="K94" s="15">
        <f t="shared" ca="1" si="38"/>
        <v>743.24402140852362</v>
      </c>
      <c r="L94" s="15">
        <f t="shared" ca="1" si="39"/>
        <v>1660.0571500381634</v>
      </c>
      <c r="M94" s="15">
        <f t="shared" ca="1" si="40"/>
        <v>13325.196551919327</v>
      </c>
      <c r="O94" s="16">
        <f t="shared" ca="1" si="41"/>
        <v>10.47852304473955</v>
      </c>
      <c r="P94" s="16">
        <f t="shared" ca="1" si="42"/>
        <v>3.4313930264690011</v>
      </c>
      <c r="Q94" s="20">
        <f t="shared" ca="1" si="30"/>
        <v>0.11077938238852197</v>
      </c>
      <c r="R94" s="11">
        <f t="shared" ca="1" si="43"/>
        <v>8.7997230447395491</v>
      </c>
    </row>
    <row r="95" spans="1:18" x14ac:dyDescent="0.2">
      <c r="A95">
        <v>1987</v>
      </c>
      <c r="B95" s="21">
        <f t="shared" ca="1" si="31"/>
        <v>3705.3822259715776</v>
      </c>
      <c r="C95" s="26">
        <f t="shared" ca="1" si="32"/>
        <v>35201.131146729989</v>
      </c>
      <c r="D95" s="27">
        <f t="shared" ca="1" si="33"/>
        <v>176.00565573364995</v>
      </c>
      <c r="E95" s="28">
        <f t="shared" ca="1" si="34"/>
        <v>3520.113114672999</v>
      </c>
      <c r="F95" s="11">
        <v>263.2</v>
      </c>
      <c r="G95" s="15">
        <f t="shared" ca="1" si="35"/>
        <v>9752.5660187571921</v>
      </c>
      <c r="H95" s="15">
        <f t="shared" ca="1" si="36"/>
        <v>41052.670757984306</v>
      </c>
      <c r="I95" s="23">
        <v>0.65</v>
      </c>
      <c r="J95" s="15">
        <f t="shared" ca="1" si="37"/>
        <v>14368.434765294505</v>
      </c>
      <c r="K95" s="15">
        <f t="shared" ca="1" si="38"/>
        <v>765.62460244137742</v>
      </c>
      <c r="L95" s="15">
        <f t="shared" ca="1" si="39"/>
        <v>1816.087124128306</v>
      </c>
      <c r="M95" s="15">
        <f t="shared" ca="1" si="40"/>
        <v>13317.972243607577</v>
      </c>
      <c r="O95" s="16">
        <f t="shared" ca="1" si="41"/>
        <v>11.079200000000002</v>
      </c>
      <c r="P95" s="16">
        <f t="shared" ca="1" si="42"/>
        <v>3.5942235999999999</v>
      </c>
      <c r="Q95" s="20">
        <f t="shared" ca="1" si="30"/>
        <v>0.12</v>
      </c>
      <c r="R95" s="11">
        <f t="shared" ca="1" si="43"/>
        <v>9.5</v>
      </c>
    </row>
    <row r="96" spans="1:18" x14ac:dyDescent="0.2">
      <c r="A96">
        <v>1988</v>
      </c>
      <c r="B96" s="21">
        <f t="shared" ca="1" si="31"/>
        <v>3807.5858381159214</v>
      </c>
      <c r="C96" s="26">
        <f t="shared" ca="1" si="32"/>
        <v>36172.065462101251</v>
      </c>
      <c r="D96" s="27">
        <f t="shared" ca="1" si="33"/>
        <v>180.86032731050625</v>
      </c>
      <c r="E96" s="28">
        <f t="shared" ca="1" si="34"/>
        <v>3617.2065462101255</v>
      </c>
      <c r="F96" s="11">
        <v>272.39999999999998</v>
      </c>
      <c r="G96" s="15">
        <f t="shared" ca="1" si="35"/>
        <v>10371.863823027768</v>
      </c>
      <c r="H96" s="15">
        <f t="shared" ca="1" si="36"/>
        <v>42395.183755917911</v>
      </c>
      <c r="I96" s="23">
        <v>0.65</v>
      </c>
      <c r="J96" s="15">
        <f t="shared" ca="1" si="37"/>
        <v>14838.314314571267</v>
      </c>
      <c r="K96" s="15">
        <f t="shared" ca="1" si="38"/>
        <v>786.74242380070234</v>
      </c>
      <c r="L96" s="15">
        <f t="shared" ca="1" si="39"/>
        <v>1727.0547018131097</v>
      </c>
      <c r="M96" s="15">
        <f t="shared" ca="1" si="40"/>
        <v>13898.002036558861</v>
      </c>
      <c r="O96" s="16">
        <f t="shared" ca="1" si="41"/>
        <v>11.134399999999999</v>
      </c>
      <c r="P96" s="16">
        <f t="shared" ca="1" si="42"/>
        <v>3.650082395367849</v>
      </c>
      <c r="Q96" s="20">
        <f t="shared" ca="1" si="30"/>
        <v>0.11053109954934202</v>
      </c>
      <c r="R96" s="11">
        <f t="shared" ca="1" si="43"/>
        <v>9.5</v>
      </c>
    </row>
    <row r="97" spans="1:18" x14ac:dyDescent="0.2">
      <c r="A97">
        <v>1989</v>
      </c>
      <c r="B97" s="21">
        <f t="shared" ca="1" si="31"/>
        <v>3711.2673123687941</v>
      </c>
      <c r="C97" s="26">
        <f t="shared" ca="1" si="32"/>
        <v>37545.069795024596</v>
      </c>
      <c r="D97" s="27">
        <f t="shared" ca="1" si="33"/>
        <v>187.72534897512298</v>
      </c>
      <c r="E97" s="28">
        <f t="shared" ca="1" si="34"/>
        <v>3754.5069795024597</v>
      </c>
      <c r="F97" s="11">
        <v>208.5</v>
      </c>
      <c r="G97" s="15">
        <f t="shared" ca="1" si="35"/>
        <v>7737.9923462889356</v>
      </c>
      <c r="H97" s="15">
        <f t="shared" ca="1" si="36"/>
        <v>42187.865202797955</v>
      </c>
      <c r="I97" s="23">
        <v>0.65</v>
      </c>
      <c r="J97" s="15">
        <f t="shared" ca="1" si="37"/>
        <v>14765.752820979284</v>
      </c>
      <c r="K97" s="15">
        <f t="shared" ca="1" si="38"/>
        <v>816.60526804178494</v>
      </c>
      <c r="L97" s="15">
        <f t="shared" ca="1" si="39"/>
        <v>1961.236029996541</v>
      </c>
      <c r="M97" s="15">
        <f t="shared" ca="1" si="40"/>
        <v>13621.122059024528</v>
      </c>
      <c r="O97" s="16">
        <f t="shared" ca="1" si="41"/>
        <v>11.36750916922518</v>
      </c>
      <c r="P97" s="16">
        <f t="shared" ca="1" si="42"/>
        <v>3.6702077518448979</v>
      </c>
      <c r="Q97" s="20">
        <f t="shared" ca="1" si="30"/>
        <v>0.12586259530118088</v>
      </c>
      <c r="R97" s="11">
        <f t="shared" ca="1" si="43"/>
        <v>10.11650916922518</v>
      </c>
    </row>
    <row r="98" spans="1:18" x14ac:dyDescent="0.2">
      <c r="A98">
        <v>1990</v>
      </c>
      <c r="B98" s="21">
        <f t="shared" ca="1" si="31"/>
        <v>3527.5693018794009</v>
      </c>
      <c r="C98" s="26">
        <f t="shared" ca="1" si="32"/>
        <v>33511.90836785431</v>
      </c>
      <c r="D98" s="27">
        <f t="shared" ca="1" si="33"/>
        <v>167.55954183927156</v>
      </c>
      <c r="E98" s="28">
        <f t="shared" ca="1" si="34"/>
        <v>3351.1908367854312</v>
      </c>
      <c r="F98" s="11">
        <v>204.3</v>
      </c>
      <c r="G98" s="15">
        <f t="shared" ca="1" si="35"/>
        <v>7206.824083739617</v>
      </c>
      <c r="H98" s="15">
        <f t="shared" ca="1" si="36"/>
        <v>37836.002818098081</v>
      </c>
      <c r="I98" s="23">
        <v>0.7</v>
      </c>
      <c r="J98" s="15">
        <f t="shared" ca="1" si="37"/>
        <v>11350.800845429427</v>
      </c>
      <c r="K98" s="15">
        <f t="shared" ca="1" si="38"/>
        <v>728.88400700083128</v>
      </c>
      <c r="L98" s="15">
        <f t="shared" ca="1" si="39"/>
        <v>1449.562182291631</v>
      </c>
      <c r="M98" s="15">
        <f t="shared" ca="1" si="40"/>
        <v>10630.122670138628</v>
      </c>
      <c r="O98" s="16">
        <f t="shared" ca="1" si="41"/>
        <v>10.725800000000001</v>
      </c>
      <c r="P98" s="16">
        <f t="shared" ca="1" si="42"/>
        <v>3.0134412000000008</v>
      </c>
      <c r="Q98" s="20">
        <f t="shared" ca="1" si="30"/>
        <v>0.12</v>
      </c>
      <c r="R98" s="11">
        <f t="shared" ca="1" si="43"/>
        <v>9.5</v>
      </c>
    </row>
    <row r="99" spans="1:18" x14ac:dyDescent="0.2">
      <c r="A99">
        <v>1991</v>
      </c>
      <c r="B99" s="21">
        <f t="shared" ca="1" si="31"/>
        <v>3776.0923108703364</v>
      </c>
      <c r="C99" s="26">
        <f t="shared" ca="1" si="32"/>
        <v>34588.662966609176</v>
      </c>
      <c r="D99" s="27">
        <f t="shared" ca="1" si="33"/>
        <v>172.94331483304589</v>
      </c>
      <c r="E99" s="28">
        <f t="shared" ca="1" si="34"/>
        <v>3458.8662966609177</v>
      </c>
      <c r="F99" s="11">
        <v>230.6</v>
      </c>
      <c r="G99" s="15">
        <f t="shared" ca="1" si="35"/>
        <v>8707.6688688669965</v>
      </c>
      <c r="H99" s="15">
        <f t="shared" ca="1" si="36"/>
        <v>39813.264287929371</v>
      </c>
      <c r="I99" s="23">
        <v>0.7</v>
      </c>
      <c r="J99" s="15">
        <f t="shared" ca="1" si="37"/>
        <v>11943.979286378813</v>
      </c>
      <c r="K99" s="15">
        <f t="shared" ca="1" si="38"/>
        <v>752.30341952374965</v>
      </c>
      <c r="L99" s="15">
        <f t="shared" ca="1" si="39"/>
        <v>1523.5539247083075</v>
      </c>
      <c r="M99" s="15">
        <f t="shared" ca="1" si="40"/>
        <v>11172.728781194255</v>
      </c>
      <c r="O99" s="16">
        <f t="shared" ca="1" si="41"/>
        <v>10.543509271030763</v>
      </c>
      <c r="P99" s="16">
        <f t="shared" ca="1" si="42"/>
        <v>2.9588071109996505</v>
      </c>
      <c r="Q99" s="20">
        <f t="shared" ca="1" si="30"/>
        <v>0.12</v>
      </c>
      <c r="R99" s="11">
        <f t="shared" ca="1" si="43"/>
        <v>9.159909271030763</v>
      </c>
    </row>
    <row r="100" spans="1:18" x14ac:dyDescent="0.2">
      <c r="A100">
        <v>1992</v>
      </c>
      <c r="B100" s="21">
        <f t="shared" ca="1" si="31"/>
        <v>3388.0506917008156</v>
      </c>
      <c r="C100" s="26">
        <f t="shared" ca="1" si="32"/>
        <v>32186.481571157747</v>
      </c>
      <c r="D100" s="27">
        <f t="shared" ca="1" si="33"/>
        <v>160.93240785578874</v>
      </c>
      <c r="E100" s="28">
        <f t="shared" ca="1" si="34"/>
        <v>3218.6481571157747</v>
      </c>
      <c r="F100" s="11">
        <v>412.1</v>
      </c>
      <c r="G100" s="15">
        <f t="shared" ca="1" si="35"/>
        <v>13962.156900499063</v>
      </c>
      <c r="H100" s="15">
        <f t="shared" ca="1" si="36"/>
        <v>40563.775711457187</v>
      </c>
      <c r="I100" s="23">
        <v>0.7</v>
      </c>
      <c r="J100" s="15">
        <f t="shared" ca="1" si="37"/>
        <v>12169.132713437159</v>
      </c>
      <c r="K100" s="15">
        <f t="shared" ca="1" si="38"/>
        <v>700.05597417268098</v>
      </c>
      <c r="L100" s="15">
        <f t="shared" ca="1" si="39"/>
        <v>1486.6570799830263</v>
      </c>
      <c r="M100" s="15">
        <f t="shared" ca="1" si="40"/>
        <v>11382.531607626814</v>
      </c>
      <c r="O100" s="16">
        <f t="shared" ca="1" si="41"/>
        <v>11.9726</v>
      </c>
      <c r="P100" s="16">
        <f t="shared" ca="1" si="42"/>
        <v>3.3596107742746715</v>
      </c>
      <c r="Q100" s="20">
        <f t="shared" ca="1" si="30"/>
        <v>0.11552065293862275</v>
      </c>
      <c r="R100" s="11">
        <f t="shared" ca="1" si="43"/>
        <v>9.5</v>
      </c>
    </row>
    <row r="101" spans="1:18" x14ac:dyDescent="0.2">
      <c r="A101">
        <v>1993</v>
      </c>
      <c r="B101" s="21">
        <f t="shared" ca="1" si="31"/>
        <v>3765.2659899541122</v>
      </c>
      <c r="C101" s="26">
        <f t="shared" ca="1" si="32"/>
        <v>37671.689009125541</v>
      </c>
      <c r="D101" s="27">
        <f t="shared" ca="1" si="33"/>
        <v>188.35844504562772</v>
      </c>
      <c r="E101" s="28">
        <f t="shared" ca="1" si="34"/>
        <v>3767.1689009125544</v>
      </c>
      <c r="F101" s="11">
        <v>352.3</v>
      </c>
      <c r="G101" s="15">
        <f t="shared" ca="1" si="35"/>
        <v>13265.032082608337</v>
      </c>
      <c r="H101" s="15">
        <f t="shared" ca="1" si="36"/>
        <v>45630.708258690545</v>
      </c>
      <c r="I101" s="23">
        <v>0.7</v>
      </c>
      <c r="J101" s="15">
        <f t="shared" ca="1" si="37"/>
        <v>13689.212477607165</v>
      </c>
      <c r="K101" s="15">
        <f t="shared" ca="1" si="38"/>
        <v>819.35923594848055</v>
      </c>
      <c r="L101" s="15">
        <f t="shared" ca="1" si="39"/>
        <v>1912.7740363687267</v>
      </c>
      <c r="M101" s="15">
        <f t="shared" ca="1" si="40"/>
        <v>12595.79767718692</v>
      </c>
      <c r="O101" s="16">
        <f t="shared" ca="1" si="41"/>
        <v>12.118853855327934</v>
      </c>
      <c r="P101" s="16">
        <f t="shared" ca="1" si="42"/>
        <v>3.3452610548080899</v>
      </c>
      <c r="Q101" s="20">
        <f t="shared" ca="1" si="30"/>
        <v>0.13183751468668581</v>
      </c>
      <c r="R101" s="11">
        <f t="shared" ca="1" si="43"/>
        <v>10.005053855327935</v>
      </c>
    </row>
    <row r="102" spans="1:18" x14ac:dyDescent="0.2">
      <c r="A102">
        <v>1994</v>
      </c>
      <c r="B102" s="21">
        <f t="shared" ca="1" si="31"/>
        <v>3881.2306804517593</v>
      </c>
      <c r="C102" s="26">
        <f t="shared" ca="1" si="32"/>
        <v>38109.610770963467</v>
      </c>
      <c r="D102" s="27">
        <f t="shared" ca="1" si="33"/>
        <v>190.54805385481734</v>
      </c>
      <c r="E102" s="28">
        <f t="shared" ca="1" si="34"/>
        <v>3810.9610770963468</v>
      </c>
      <c r="F102" s="11">
        <v>139.80000000000001</v>
      </c>
      <c r="G102" s="15">
        <f t="shared" ca="1" si="35"/>
        <v>5425.9604912715604</v>
      </c>
      <c r="H102" s="15">
        <f t="shared" ca="1" si="36"/>
        <v>41365.187065726401</v>
      </c>
      <c r="I102" s="23">
        <v>0.7</v>
      </c>
      <c r="J102" s="15">
        <f t="shared" ca="1" si="37"/>
        <v>12409.556119717921</v>
      </c>
      <c r="K102" s="15">
        <f t="shared" ca="1" si="38"/>
        <v>828.88403426845548</v>
      </c>
      <c r="L102" s="15">
        <f t="shared" ca="1" si="39"/>
        <v>1588.6128184783652</v>
      </c>
      <c r="M102" s="15">
        <f t="shared" ca="1" si="40"/>
        <v>11649.827335508013</v>
      </c>
      <c r="O102" s="16">
        <f t="shared" ca="1" si="41"/>
        <v>10.657750201261333</v>
      </c>
      <c r="P102" s="16">
        <f t="shared" ca="1" si="42"/>
        <v>3.0015807599851345</v>
      </c>
      <c r="Q102" s="20">
        <f t="shared" ca="1" si="30"/>
        <v>0.12</v>
      </c>
      <c r="R102" s="11">
        <f t="shared" ca="1" si="43"/>
        <v>9.8189502012613339</v>
      </c>
    </row>
    <row r="103" spans="1:18" x14ac:dyDescent="0.2">
      <c r="A103">
        <v>1995</v>
      </c>
      <c r="B103" s="29">
        <v>3805</v>
      </c>
      <c r="C103" s="30">
        <v>20024.6701026054</v>
      </c>
      <c r="D103" s="27">
        <f t="shared" si="33"/>
        <v>100.12335051302701</v>
      </c>
      <c r="E103" s="28">
        <f t="shared" si="34"/>
        <v>2002.4670102605401</v>
      </c>
      <c r="F103" s="11">
        <v>315.5</v>
      </c>
      <c r="G103" s="15">
        <f t="shared" si="35"/>
        <v>12004.775</v>
      </c>
      <c r="H103" s="15">
        <f t="shared" si="36"/>
        <v>27227.535102605398</v>
      </c>
      <c r="I103" s="23">
        <v>0.75</v>
      </c>
      <c r="J103" s="15">
        <f t="shared" si="37"/>
        <v>6806.8837756513494</v>
      </c>
      <c r="K103" s="15">
        <f t="shared" si="38"/>
        <v>435.53657473166749</v>
      </c>
      <c r="L103" s="15">
        <f t="shared" ca="1" si="39"/>
        <v>902.4594225614286</v>
      </c>
      <c r="M103" s="15">
        <f t="shared" ca="1" si="40"/>
        <v>6339.9609278215885</v>
      </c>
      <c r="O103" s="16">
        <f t="shared" si="41"/>
        <v>7.155725388332562</v>
      </c>
      <c r="P103" s="16">
        <f t="shared" ca="1" si="42"/>
        <v>1.6662183778768958</v>
      </c>
      <c r="Q103" s="20">
        <f t="shared" ca="1" si="30"/>
        <v>0.12460743493212209</v>
      </c>
      <c r="R103" s="11">
        <f t="shared" si="43"/>
        <v>5.2627253883325622</v>
      </c>
    </row>
    <row r="104" spans="1:18" x14ac:dyDescent="0.2">
      <c r="A104">
        <v>1996</v>
      </c>
      <c r="B104" s="31">
        <f>(B103+B105)/2</f>
        <v>3857.5</v>
      </c>
      <c r="C104" s="30">
        <v>26626.422229698201</v>
      </c>
      <c r="D104" s="27">
        <f t="shared" si="33"/>
        <v>133.13211114849099</v>
      </c>
      <c r="E104" s="28">
        <f t="shared" si="34"/>
        <v>2662.6422229698201</v>
      </c>
      <c r="F104" s="11">
        <v>256</v>
      </c>
      <c r="G104" s="15">
        <f t="shared" si="35"/>
        <v>9875.2000000000007</v>
      </c>
      <c r="H104" s="15">
        <f t="shared" si="36"/>
        <v>32551.5422296982</v>
      </c>
      <c r="I104" s="23">
        <v>0.75</v>
      </c>
      <c r="J104" s="15">
        <f t="shared" si="37"/>
        <v>8137.8855574245499</v>
      </c>
      <c r="K104" s="15">
        <f t="shared" si="38"/>
        <v>579.12468349593587</v>
      </c>
      <c r="L104" s="15">
        <f t="shared" ca="1" si="39"/>
        <v>1046.0412289104584</v>
      </c>
      <c r="M104" s="15">
        <f t="shared" ca="1" si="40"/>
        <v>7670.9690120100277</v>
      </c>
      <c r="O104" s="16">
        <f t="shared" si="41"/>
        <v>8.4385073829418538</v>
      </c>
      <c r="P104" s="16">
        <f t="shared" ca="1" si="42"/>
        <v>1.988585615556715</v>
      </c>
      <c r="Q104" s="20">
        <f t="shared" ca="1" si="30"/>
        <v>0.12</v>
      </c>
      <c r="R104" s="11">
        <f t="shared" si="43"/>
        <v>6.9025073829418533</v>
      </c>
    </row>
    <row r="105" spans="1:18" x14ac:dyDescent="0.2">
      <c r="A105">
        <v>1997</v>
      </c>
      <c r="B105">
        <v>3910</v>
      </c>
      <c r="C105" s="30">
        <v>26436.619353335002</v>
      </c>
      <c r="D105" s="27">
        <f t="shared" si="33"/>
        <v>132.18309676667502</v>
      </c>
      <c r="E105" s="28">
        <f t="shared" si="34"/>
        <v>2643.6619353335004</v>
      </c>
      <c r="F105" s="11">
        <v>250.1</v>
      </c>
      <c r="G105" s="15">
        <f t="shared" si="35"/>
        <v>9778.91</v>
      </c>
      <c r="H105" s="15">
        <f t="shared" si="36"/>
        <v>32303.965353334999</v>
      </c>
      <c r="I105" s="23">
        <v>0.75</v>
      </c>
      <c r="J105" s="15">
        <f t="shared" si="37"/>
        <v>8075.9913383337498</v>
      </c>
      <c r="K105" s="15">
        <f t="shared" si="38"/>
        <v>574.99647093503631</v>
      </c>
      <c r="L105" s="15">
        <f t="shared" ca="1" si="39"/>
        <v>1038.1185371122544</v>
      </c>
      <c r="M105" s="15">
        <f t="shared" ca="1" si="40"/>
        <v>7612.8692721565321</v>
      </c>
      <c r="O105" s="16">
        <f t="shared" si="41"/>
        <v>8.2618837220805617</v>
      </c>
      <c r="P105" s="16">
        <f t="shared" ca="1" si="42"/>
        <v>1.9470253892983458</v>
      </c>
      <c r="Q105" s="20">
        <f t="shared" ca="1" si="30"/>
        <v>0.12</v>
      </c>
      <c r="R105" s="11">
        <f t="shared" si="43"/>
        <v>6.7612837220805631</v>
      </c>
    </row>
    <row r="106" spans="1:18" x14ac:dyDescent="0.2">
      <c r="A106">
        <v>1998</v>
      </c>
      <c r="B106" s="31">
        <f>(B105+B107)/2</f>
        <v>3968.5</v>
      </c>
      <c r="C106" s="30">
        <v>25274.044032059599</v>
      </c>
      <c r="D106" s="27">
        <f t="shared" si="33"/>
        <v>126.370220160298</v>
      </c>
      <c r="E106" s="28">
        <f t="shared" si="34"/>
        <v>2527.4044032059601</v>
      </c>
      <c r="F106" s="11">
        <v>217.3</v>
      </c>
      <c r="G106" s="15">
        <f t="shared" si="35"/>
        <v>8623.5505000000012</v>
      </c>
      <c r="H106" s="15">
        <f t="shared" si="36"/>
        <v>30448.1743320596</v>
      </c>
      <c r="I106" s="23">
        <v>0.75</v>
      </c>
      <c r="J106" s="15">
        <f t="shared" si="37"/>
        <v>7612.0435830148999</v>
      </c>
      <c r="K106" s="15">
        <f t="shared" si="38"/>
        <v>549.71045769729631</v>
      </c>
      <c r="L106" s="15">
        <f t="shared" ca="1" si="39"/>
        <v>979.41048488546346</v>
      </c>
      <c r="M106" s="15">
        <f t="shared" ca="1" si="40"/>
        <v>7182.3435558267329</v>
      </c>
      <c r="O106" s="16">
        <f t="shared" si="41"/>
        <v>7.6724642388962074</v>
      </c>
      <c r="P106" s="16">
        <f t="shared" ca="1" si="42"/>
        <v>1.8098383660896391</v>
      </c>
      <c r="Q106" s="20">
        <f t="shared" ca="1" si="30"/>
        <v>0.12</v>
      </c>
      <c r="R106" s="11">
        <f t="shared" si="43"/>
        <v>6.3686642388962076</v>
      </c>
    </row>
    <row r="107" spans="1:18" x14ac:dyDescent="0.2">
      <c r="A107">
        <v>1999</v>
      </c>
      <c r="B107">
        <v>4027</v>
      </c>
      <c r="C107" s="30">
        <v>27370.8967991752</v>
      </c>
      <c r="D107" s="27">
        <f t="shared" si="33"/>
        <v>136.854483995876</v>
      </c>
      <c r="E107" s="28">
        <f t="shared" si="34"/>
        <v>2737.0896799175202</v>
      </c>
      <c r="F107" s="11">
        <v>275.7</v>
      </c>
      <c r="G107" s="15">
        <f t="shared" si="35"/>
        <v>11102.438999999998</v>
      </c>
      <c r="H107" s="15">
        <f t="shared" si="36"/>
        <v>34032.3601991752</v>
      </c>
      <c r="I107" s="23">
        <v>0.75</v>
      </c>
      <c r="J107" s="15">
        <f t="shared" si="37"/>
        <v>8508.0900497938001</v>
      </c>
      <c r="K107" s="15">
        <f t="shared" si="38"/>
        <v>595.31700538206064</v>
      </c>
      <c r="L107" s="15">
        <f t="shared" si="39"/>
        <v>1051.3700925100923</v>
      </c>
      <c r="M107" s="15">
        <f t="shared" si="40"/>
        <v>8052.0369626657694</v>
      </c>
      <c r="O107" s="16">
        <f t="shared" si="41"/>
        <v>8.4510454927179541</v>
      </c>
      <c r="P107" s="16">
        <f t="shared" si="42"/>
        <v>1.9995125310816413</v>
      </c>
      <c r="Q107" s="17">
        <v>0.115491934628181</v>
      </c>
      <c r="R107" s="11">
        <f t="shared" si="43"/>
        <v>6.7968454927179538</v>
      </c>
    </row>
    <row r="108" spans="1:18" x14ac:dyDescent="0.2">
      <c r="A108">
        <v>2000</v>
      </c>
      <c r="B108" s="31">
        <f>(B107+B109)/2</f>
        <v>4073</v>
      </c>
      <c r="C108" s="30">
        <v>23989.5624770125</v>
      </c>
      <c r="D108" s="27">
        <f t="shared" si="33"/>
        <v>119.94781238506251</v>
      </c>
      <c r="E108" s="28">
        <f t="shared" si="34"/>
        <v>2398.95624770125</v>
      </c>
      <c r="F108" s="11">
        <v>334.3</v>
      </c>
      <c r="G108" s="15">
        <f t="shared" si="35"/>
        <v>13616.039000000001</v>
      </c>
      <c r="H108" s="15">
        <f t="shared" si="36"/>
        <v>32159.1858770125</v>
      </c>
      <c r="I108" s="23">
        <v>0.75</v>
      </c>
      <c r="J108" s="15">
        <f t="shared" si="37"/>
        <v>8039.796469253125</v>
      </c>
      <c r="K108" s="15">
        <f t="shared" si="38"/>
        <v>521.77298387502185</v>
      </c>
      <c r="L108" s="15">
        <f t="shared" si="39"/>
        <v>1014.7736805897902</v>
      </c>
      <c r="M108" s="15">
        <f t="shared" si="40"/>
        <v>7546.7957725383558</v>
      </c>
      <c r="O108" s="16">
        <f t="shared" si="41"/>
        <v>7.8956999452522707</v>
      </c>
      <c r="P108" s="16">
        <f t="shared" si="42"/>
        <v>1.852883813537529</v>
      </c>
      <c r="Q108" s="17">
        <v>0.118526595637091</v>
      </c>
      <c r="R108" s="11">
        <f t="shared" si="43"/>
        <v>5.8898999452522709</v>
      </c>
    </row>
    <row r="109" spans="1:18" x14ac:dyDescent="0.2">
      <c r="A109">
        <v>2001</v>
      </c>
      <c r="B109">
        <v>4119</v>
      </c>
      <c r="C109" s="30">
        <v>27896.806087948298</v>
      </c>
      <c r="D109">
        <v>0</v>
      </c>
      <c r="E109">
        <v>0</v>
      </c>
      <c r="F109" s="11">
        <v>245.9</v>
      </c>
      <c r="G109" s="15">
        <f t="shared" si="35"/>
        <v>10128.620999999999</v>
      </c>
      <c r="H109" s="15">
        <f t="shared" si="36"/>
        <v>33973.9786879483</v>
      </c>
      <c r="I109" s="23">
        <v>0.8</v>
      </c>
      <c r="J109" s="15">
        <f t="shared" si="37"/>
        <v>6794.7957375896585</v>
      </c>
      <c r="K109" s="15">
        <f t="shared" si="38"/>
        <v>0</v>
      </c>
      <c r="L109" s="15">
        <f t="shared" si="39"/>
        <v>747.15657716577766</v>
      </c>
      <c r="M109" s="15">
        <f t="shared" si="40"/>
        <v>6047.6391604238806</v>
      </c>
      <c r="O109" s="16">
        <f t="shared" si="41"/>
        <v>8.2481133012741683</v>
      </c>
      <c r="P109" s="16">
        <f t="shared" si="42"/>
        <v>1.4682299491196602</v>
      </c>
      <c r="Q109" s="17">
        <v>0.10996012330914</v>
      </c>
      <c r="R109" s="11">
        <f t="shared" si="43"/>
        <v>6.7727133012741678</v>
      </c>
    </row>
    <row r="110" spans="1:18" x14ac:dyDescent="0.2">
      <c r="A110">
        <v>2002</v>
      </c>
      <c r="B110" s="31">
        <f>(B109+B111)/2</f>
        <v>4185</v>
      </c>
      <c r="C110" s="30">
        <v>25188.214891331001</v>
      </c>
      <c r="D110">
        <v>0</v>
      </c>
      <c r="E110">
        <v>0</v>
      </c>
      <c r="F110" s="11">
        <v>108.4</v>
      </c>
      <c r="G110" s="15">
        <f t="shared" si="35"/>
        <v>4536.54</v>
      </c>
      <c r="H110" s="15">
        <f t="shared" si="36"/>
        <v>27910.138891331</v>
      </c>
      <c r="I110" s="23">
        <v>0.8</v>
      </c>
      <c r="J110" s="15">
        <f t="shared" si="37"/>
        <v>5582.0277782661988</v>
      </c>
      <c r="K110" s="15">
        <f t="shared" si="38"/>
        <v>0</v>
      </c>
      <c r="L110" s="15">
        <f t="shared" si="39"/>
        <v>653.06075583548909</v>
      </c>
      <c r="M110" s="15">
        <f t="shared" si="40"/>
        <v>4928.9670224307101</v>
      </c>
      <c r="O110" s="16">
        <f t="shared" si="41"/>
        <v>6.6690893408198324</v>
      </c>
      <c r="P110" s="16">
        <f t="shared" si="42"/>
        <v>1.1777698978329056</v>
      </c>
      <c r="Q110" s="17">
        <v>0.116993462192754</v>
      </c>
      <c r="R110" s="11">
        <f t="shared" si="43"/>
        <v>6.018689340819833</v>
      </c>
    </row>
    <row r="111" spans="1:18" x14ac:dyDescent="0.2">
      <c r="A111">
        <v>2003</v>
      </c>
      <c r="B111">
        <v>4251</v>
      </c>
      <c r="C111" s="30">
        <v>31090.7027272042</v>
      </c>
      <c r="D111">
        <v>0</v>
      </c>
      <c r="E111">
        <v>0</v>
      </c>
      <c r="F111" s="11">
        <v>236.4</v>
      </c>
      <c r="G111" s="15">
        <f t="shared" si="35"/>
        <v>10049.364</v>
      </c>
      <c r="H111" s="15">
        <f t="shared" si="36"/>
        <v>37120.321127204195</v>
      </c>
      <c r="I111" s="23">
        <v>0.8</v>
      </c>
      <c r="J111" s="15">
        <f t="shared" si="37"/>
        <v>7424.0642254408376</v>
      </c>
      <c r="K111" s="15">
        <f t="shared" si="38"/>
        <v>0</v>
      </c>
      <c r="L111" s="15">
        <f t="shared" si="39"/>
        <v>662.64478173507462</v>
      </c>
      <c r="M111" s="15">
        <f t="shared" si="40"/>
        <v>6761.4194437057631</v>
      </c>
      <c r="O111" s="16">
        <f t="shared" si="41"/>
        <v>8.7321385855573261</v>
      </c>
      <c r="P111" s="16">
        <f t="shared" si="42"/>
        <v>1.5905479754659522</v>
      </c>
      <c r="Q111" s="17">
        <v>8.9256337447124801E-2</v>
      </c>
      <c r="R111" s="11">
        <f t="shared" si="43"/>
        <v>7.3137385855573278</v>
      </c>
    </row>
    <row r="112" spans="1:18" x14ac:dyDescent="0.2">
      <c r="A112">
        <v>2004</v>
      </c>
      <c r="B112" s="15">
        <v>5115.42302491999</v>
      </c>
      <c r="C112" s="30">
        <v>27159.274327758299</v>
      </c>
      <c r="D112">
        <v>0</v>
      </c>
      <c r="E112">
        <v>0</v>
      </c>
      <c r="F112" s="11">
        <v>231</v>
      </c>
      <c r="G112" s="15">
        <f t="shared" si="35"/>
        <v>11816.627187565176</v>
      </c>
      <c r="H112" s="15">
        <f t="shared" si="36"/>
        <v>34249.250640297403</v>
      </c>
      <c r="I112" s="23">
        <v>0.8</v>
      </c>
      <c r="J112" s="15">
        <f t="shared" si="37"/>
        <v>6849.8501280594792</v>
      </c>
      <c r="K112" s="15">
        <f t="shared" si="38"/>
        <v>0</v>
      </c>
      <c r="L112" s="15">
        <f t="shared" si="39"/>
        <v>596.84237714595429</v>
      </c>
      <c r="M112" s="15">
        <f t="shared" si="40"/>
        <v>6253.0077509135244</v>
      </c>
      <c r="O112" s="16">
        <f t="shared" si="41"/>
        <v>6.695291957957493</v>
      </c>
      <c r="P112" s="16">
        <f t="shared" si="42"/>
        <v>1.2223833142345695</v>
      </c>
      <c r="Q112" s="17">
        <v>8.71321804109364E-2</v>
      </c>
      <c r="R112" s="11">
        <f t="shared" si="43"/>
        <v>5.3092919579574938</v>
      </c>
    </row>
    <row r="113" spans="1:18" x14ac:dyDescent="0.2">
      <c r="A113">
        <v>2005</v>
      </c>
      <c r="B113" s="15">
        <v>5181.1968747199999</v>
      </c>
      <c r="C113" s="30">
        <v>27055.923999999999</v>
      </c>
      <c r="D113">
        <v>0</v>
      </c>
      <c r="E113">
        <v>0</v>
      </c>
      <c r="F113" s="11">
        <v>299.2</v>
      </c>
      <c r="G113" s="15">
        <f t="shared" si="35"/>
        <v>15502.141049162237</v>
      </c>
      <c r="H113" s="15">
        <f t="shared" si="36"/>
        <v>36357.208629497341</v>
      </c>
      <c r="I113" s="23">
        <v>0.8</v>
      </c>
      <c r="J113" s="15">
        <f t="shared" si="37"/>
        <v>7271.4417258994663</v>
      </c>
      <c r="K113" s="15">
        <f t="shared" si="38"/>
        <v>0</v>
      </c>
      <c r="L113" s="15">
        <f t="shared" si="39"/>
        <v>538.66677451944656</v>
      </c>
      <c r="M113" s="15">
        <f t="shared" si="40"/>
        <v>6732.77495138002</v>
      </c>
      <c r="O113" s="16">
        <f t="shared" si="41"/>
        <v>7.0171447849995356</v>
      </c>
      <c r="P113" s="16">
        <f t="shared" si="42"/>
        <v>1.2994632541817608</v>
      </c>
      <c r="Q113" s="17">
        <v>7.40797760368236E-2</v>
      </c>
      <c r="R113" s="11">
        <f t="shared" si="43"/>
        <v>5.2219447849995362</v>
      </c>
    </row>
    <row r="114" spans="1:18" x14ac:dyDescent="0.2">
      <c r="A114">
        <v>2006</v>
      </c>
      <c r="B114" s="15">
        <v>5167.1079019199997</v>
      </c>
      <c r="C114" s="30">
        <v>24821.557000000001</v>
      </c>
      <c r="D114">
        <v>0</v>
      </c>
      <c r="E114">
        <v>0</v>
      </c>
      <c r="F114" s="11">
        <v>167.1</v>
      </c>
      <c r="G114" s="15">
        <f t="shared" si="35"/>
        <v>8634.2373041083192</v>
      </c>
      <c r="H114" s="15">
        <f t="shared" si="36"/>
        <v>30002.099382464992</v>
      </c>
      <c r="I114" s="23">
        <v>0.8</v>
      </c>
      <c r="J114" s="15">
        <f t="shared" si="37"/>
        <v>6000.419876492997</v>
      </c>
      <c r="K114" s="15">
        <f t="shared" si="38"/>
        <v>0</v>
      </c>
      <c r="L114" s="15">
        <f t="shared" si="39"/>
        <v>493.73416477611016</v>
      </c>
      <c r="M114" s="15">
        <f t="shared" si="40"/>
        <v>5506.6857117168865</v>
      </c>
      <c r="O114" s="16">
        <f t="shared" si="41"/>
        <v>5.8063620795139155</v>
      </c>
      <c r="P114" s="16">
        <f t="shared" si="42"/>
        <v>1.0657191249423505</v>
      </c>
      <c r="Q114" s="17">
        <v>8.2283269327592098E-2</v>
      </c>
      <c r="R114" s="11">
        <f t="shared" si="43"/>
        <v>4.8037620795139153</v>
      </c>
    </row>
    <row r="115" spans="1:18" x14ac:dyDescent="0.2">
      <c r="A115">
        <v>2007</v>
      </c>
      <c r="B115" s="15">
        <v>5168.8970265199996</v>
      </c>
      <c r="C115" s="30">
        <v>20628.345000000001</v>
      </c>
      <c r="D115">
        <v>0</v>
      </c>
      <c r="E115">
        <v>0</v>
      </c>
      <c r="F115" s="11">
        <v>234.8</v>
      </c>
      <c r="G115" s="15">
        <f t="shared" ref="G115:G122" si="44">F115*B115/100</f>
        <v>12136.570218268958</v>
      </c>
      <c r="H115" s="15">
        <f t="shared" ref="H115:H122" si="45">C115+G115*0.6</f>
        <v>27910.287130961377</v>
      </c>
      <c r="I115" s="23">
        <v>0.8</v>
      </c>
      <c r="J115" s="15">
        <f t="shared" ref="J115:J122" si="46">H115*(1-I115)</f>
        <v>5582.0574261922739</v>
      </c>
      <c r="K115" s="15">
        <f t="shared" ref="K115:K121" si="47">D115*0.35+E115*0.2</f>
        <v>0</v>
      </c>
      <c r="L115" s="15">
        <f t="shared" ref="L115:L122" si="48">Q115*(J115+K115)</f>
        <v>235.83786243056051</v>
      </c>
      <c r="M115" s="15">
        <f t="shared" ref="M115:M122" si="49">J115+K115-L115</f>
        <v>5346.2195637617133</v>
      </c>
      <c r="O115" s="16">
        <f t="shared" ref="O115:O122" si="50">H115/B115</f>
        <v>5.3996601185441291</v>
      </c>
      <c r="P115" s="16">
        <f t="shared" ref="P115:P122" si="51">M115/B115</f>
        <v>1.0343056819147154</v>
      </c>
      <c r="Q115" s="17">
        <v>4.22492719841892E-2</v>
      </c>
      <c r="R115" s="11">
        <f t="shared" ref="R115:R122" si="52">C115/B115</f>
        <v>3.9908601185441288</v>
      </c>
    </row>
    <row r="116" spans="1:18" x14ac:dyDescent="0.2">
      <c r="A116">
        <v>2008</v>
      </c>
      <c r="B116" s="15">
        <v>5159.8951957199997</v>
      </c>
      <c r="C116" s="30">
        <v>16366.154</v>
      </c>
      <c r="D116">
        <v>0</v>
      </c>
      <c r="E116">
        <v>0</v>
      </c>
      <c r="F116" s="11">
        <v>215.6</v>
      </c>
      <c r="G116" s="15">
        <f t="shared" si="44"/>
        <v>11124.734041972319</v>
      </c>
      <c r="H116" s="15">
        <f t="shared" si="45"/>
        <v>23040.994425183391</v>
      </c>
      <c r="I116" s="23">
        <v>0.8</v>
      </c>
      <c r="J116" s="15">
        <f t="shared" si="46"/>
        <v>4608.198885036677</v>
      </c>
      <c r="K116" s="15">
        <f t="shared" si="47"/>
        <v>0</v>
      </c>
      <c r="L116" s="15">
        <f t="shared" si="48"/>
        <v>186.26689847751416</v>
      </c>
      <c r="M116" s="15">
        <f t="shared" si="49"/>
        <v>4421.9319865591624</v>
      </c>
      <c r="O116" s="16">
        <f t="shared" si="50"/>
        <v>4.4653996934463525</v>
      </c>
      <c r="P116" s="16">
        <f t="shared" si="51"/>
        <v>0.85698096934740864</v>
      </c>
      <c r="Q116" s="17">
        <v>4.0420759416947699E-2</v>
      </c>
      <c r="R116" s="11">
        <f t="shared" si="52"/>
        <v>3.1717996934463524</v>
      </c>
    </row>
    <row r="117" spans="1:18" x14ac:dyDescent="0.2">
      <c r="A117">
        <v>2009</v>
      </c>
      <c r="B117" s="15">
        <v>5159.8951957199997</v>
      </c>
      <c r="C117" s="30">
        <v>16113.225</v>
      </c>
      <c r="D117">
        <v>0</v>
      </c>
      <c r="E117">
        <v>0</v>
      </c>
      <c r="F117" s="11">
        <v>234</v>
      </c>
      <c r="G117" s="15">
        <f t="shared" si="44"/>
        <v>12074.154757984799</v>
      </c>
      <c r="H117" s="15">
        <f t="shared" si="45"/>
        <v>23357.717854790881</v>
      </c>
      <c r="I117" s="23">
        <v>0.8</v>
      </c>
      <c r="J117" s="15">
        <f t="shared" si="46"/>
        <v>4671.5435709581752</v>
      </c>
      <c r="K117" s="15">
        <f t="shared" si="47"/>
        <v>0</v>
      </c>
      <c r="L117" s="15">
        <f t="shared" si="48"/>
        <v>160.0840951022943</v>
      </c>
      <c r="M117" s="15">
        <f t="shared" si="49"/>
        <v>4511.4594758558806</v>
      </c>
      <c r="O117" s="16">
        <f t="shared" si="50"/>
        <v>4.5267814497793495</v>
      </c>
      <c r="P117" s="16">
        <f t="shared" si="51"/>
        <v>0.87433161037805962</v>
      </c>
      <c r="Q117" s="17">
        <v>3.42679229403954E-2</v>
      </c>
      <c r="R117" s="11">
        <f t="shared" si="52"/>
        <v>3.1227814497793496</v>
      </c>
    </row>
    <row r="118" spans="1:18" x14ac:dyDescent="0.2">
      <c r="A118">
        <v>2010</v>
      </c>
      <c r="B118" s="15">
        <v>5164.2632257200003</v>
      </c>
      <c r="C118" s="30">
        <v>15172.722</v>
      </c>
      <c r="D118">
        <v>0</v>
      </c>
      <c r="E118">
        <v>0</v>
      </c>
      <c r="F118" s="11">
        <v>445.1</v>
      </c>
      <c r="G118" s="15">
        <f t="shared" si="44"/>
        <v>22986.13561767972</v>
      </c>
      <c r="H118" s="15">
        <f t="shared" si="45"/>
        <v>28964.403370607833</v>
      </c>
      <c r="I118" s="16">
        <v>0.8</v>
      </c>
      <c r="J118" s="15">
        <f t="shared" si="46"/>
        <v>5792.8806741215658</v>
      </c>
      <c r="K118" s="15">
        <f t="shared" si="47"/>
        <v>0</v>
      </c>
      <c r="L118" s="15">
        <f t="shared" si="48"/>
        <v>204.70591751706505</v>
      </c>
      <c r="M118" s="15">
        <f t="shared" si="49"/>
        <v>5588.1747566045005</v>
      </c>
      <c r="O118" s="16">
        <f t="shared" si="50"/>
        <v>5.6086225865393651</v>
      </c>
      <c r="P118" s="16">
        <f t="shared" si="51"/>
        <v>1.0820855778174241</v>
      </c>
      <c r="Q118" s="17">
        <v>3.5337499429522898E-2</v>
      </c>
      <c r="R118" s="11">
        <f t="shared" si="52"/>
        <v>2.9380225865393652</v>
      </c>
    </row>
    <row r="119" spans="1:18" x14ac:dyDescent="0.2">
      <c r="A119">
        <v>2011</v>
      </c>
      <c r="B119" s="15">
        <v>5170.4982057200004</v>
      </c>
      <c r="C119" s="30">
        <v>14708.58</v>
      </c>
      <c r="D119">
        <v>0</v>
      </c>
      <c r="E119">
        <v>0</v>
      </c>
      <c r="F119" s="11">
        <v>445.9</v>
      </c>
      <c r="G119" s="15">
        <f t="shared" si="44"/>
        <v>23055.251499305479</v>
      </c>
      <c r="H119" s="15">
        <f t="shared" si="45"/>
        <v>28541.730899583286</v>
      </c>
      <c r="I119" s="16">
        <v>0.8</v>
      </c>
      <c r="J119" s="15">
        <f t="shared" si="46"/>
        <v>5708.3461799166562</v>
      </c>
      <c r="K119" s="15">
        <f t="shared" si="47"/>
        <v>0</v>
      </c>
      <c r="L119" s="15">
        <f t="shared" si="48"/>
        <v>540.33465637083088</v>
      </c>
      <c r="M119" s="15">
        <f t="shared" si="49"/>
        <v>5168.0115235458252</v>
      </c>
      <c r="O119" s="16">
        <f t="shared" si="50"/>
        <v>5.5201123303762571</v>
      </c>
      <c r="P119" s="16">
        <f t="shared" si="51"/>
        <v>0.99951906333292517</v>
      </c>
      <c r="Q119" s="17">
        <v>9.4656953054434403E-2</v>
      </c>
      <c r="R119" s="11">
        <f t="shared" si="52"/>
        <v>2.8447123303762574</v>
      </c>
    </row>
    <row r="120" spans="1:18" x14ac:dyDescent="0.2">
      <c r="A120">
        <v>2012</v>
      </c>
      <c r="B120" s="15">
        <v>5159.8951957199997</v>
      </c>
      <c r="C120" s="30">
        <v>18804.329000000002</v>
      </c>
      <c r="D120">
        <v>0</v>
      </c>
      <c r="E120">
        <v>0</v>
      </c>
      <c r="F120" s="11">
        <v>206.9</v>
      </c>
      <c r="G120" s="15">
        <f t="shared" si="44"/>
        <v>10675.823159944681</v>
      </c>
      <c r="H120" s="15">
        <f t="shared" si="45"/>
        <v>25209.822895966809</v>
      </c>
      <c r="I120" s="16">
        <v>0.8</v>
      </c>
      <c r="J120" s="15">
        <f t="shared" si="46"/>
        <v>5041.9645791933608</v>
      </c>
      <c r="K120" s="15">
        <f t="shared" si="47"/>
        <v>0</v>
      </c>
      <c r="L120" s="15">
        <f t="shared" si="48"/>
        <v>464.49080906205575</v>
      </c>
      <c r="M120" s="15">
        <f t="shared" si="49"/>
        <v>4577.4737701313052</v>
      </c>
      <c r="O120" s="16">
        <f t="shared" si="50"/>
        <v>4.8857238257237681</v>
      </c>
      <c r="P120" s="16">
        <f t="shared" si="51"/>
        <v>0.88712533811310779</v>
      </c>
      <c r="Q120" s="17">
        <v>9.2124964736735093E-2</v>
      </c>
      <c r="R120" s="11">
        <f t="shared" si="52"/>
        <v>3.6443238257237685</v>
      </c>
    </row>
    <row r="121" spans="1:18" x14ac:dyDescent="0.2">
      <c r="A121">
        <v>2013</v>
      </c>
      <c r="B121" s="15">
        <v>4924.2061392300002</v>
      </c>
      <c r="C121" s="30">
        <v>24054.089</v>
      </c>
      <c r="D121">
        <v>0</v>
      </c>
      <c r="E121">
        <v>0</v>
      </c>
      <c r="F121" s="11">
        <v>251.2</v>
      </c>
      <c r="G121" s="15">
        <f t="shared" si="44"/>
        <v>12369.605821745759</v>
      </c>
      <c r="H121" s="15">
        <f t="shared" si="45"/>
        <v>31475.852493047456</v>
      </c>
      <c r="I121" s="16">
        <v>0.8</v>
      </c>
      <c r="J121" s="15">
        <f t="shared" si="46"/>
        <v>6295.1704986094901</v>
      </c>
      <c r="K121" s="15">
        <f t="shared" si="47"/>
        <v>0</v>
      </c>
      <c r="L121" s="15">
        <f t="shared" si="48"/>
        <v>363.92077756382764</v>
      </c>
      <c r="M121" s="15">
        <f t="shared" si="49"/>
        <v>5931.2497210456622</v>
      </c>
      <c r="O121" s="16">
        <f t="shared" si="50"/>
        <v>6.3920663764026227</v>
      </c>
      <c r="P121" s="16">
        <f t="shared" si="51"/>
        <v>1.2045088189531266</v>
      </c>
      <c r="Q121" s="17">
        <v>5.7809518843725101E-2</v>
      </c>
      <c r="R121" s="11">
        <f t="shared" si="52"/>
        <v>4.8848663764026226</v>
      </c>
    </row>
    <row r="122" spans="1:18" x14ac:dyDescent="0.2">
      <c r="A122">
        <v>2014</v>
      </c>
      <c r="B122" s="15">
        <v>4927.0449219800003</v>
      </c>
      <c r="C122" s="30">
        <v>21619.499</v>
      </c>
      <c r="D122">
        <v>0</v>
      </c>
      <c r="E122">
        <v>0</v>
      </c>
      <c r="F122" s="11">
        <v>262</v>
      </c>
      <c r="G122" s="15">
        <f t="shared" si="44"/>
        <v>12908.857695587601</v>
      </c>
      <c r="H122" s="15">
        <f t="shared" si="45"/>
        <v>29364.81361735256</v>
      </c>
      <c r="I122" s="16">
        <v>0.8</v>
      </c>
      <c r="J122" s="15">
        <f t="shared" si="46"/>
        <v>5872.9627234705104</v>
      </c>
      <c r="L122" s="15">
        <f t="shared" si="48"/>
        <v>401.7190220647509</v>
      </c>
      <c r="M122" s="15">
        <f t="shared" si="49"/>
        <v>5471.2437014057596</v>
      </c>
      <c r="O122" s="16">
        <f t="shared" si="50"/>
        <v>5.9599240685534296</v>
      </c>
      <c r="P122" s="16">
        <f t="shared" si="51"/>
        <v>1.1104513533047038</v>
      </c>
      <c r="Q122" s="17">
        <v>6.8401425478035904E-2</v>
      </c>
      <c r="R122" s="11">
        <f t="shared" si="52"/>
        <v>4.3879240685534304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T38" sqref="T38"/>
    </sheetView>
  </sheetViews>
  <sheetFormatPr defaultRowHeight="12.9" x14ac:dyDescent="0.2"/>
  <cols>
    <col min="1" max="1025" width="11.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2"/>
  <sheetViews>
    <sheetView zoomScale="84" zoomScaleNormal="84" workbookViewId="0">
      <pane ySplit="1" topLeftCell="A55" activePane="bottomLeft" state="frozen"/>
      <selection pane="bottomLeft" activeCell="E92" sqref="E92"/>
    </sheetView>
  </sheetViews>
  <sheetFormatPr defaultRowHeight="12.9" x14ac:dyDescent="0.2"/>
  <cols>
    <col min="1" max="4" width="11.5"/>
    <col min="5" max="5" width="15.75"/>
    <col min="6" max="16" width="11.5"/>
    <col min="17" max="17" width="13.125"/>
    <col min="18" max="1025" width="11.5"/>
  </cols>
  <sheetData>
    <row r="1" spans="1:18" ht="71.349999999999994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/>
      <c r="O1" s="8" t="s">
        <v>13</v>
      </c>
      <c r="P1" s="9" t="s">
        <v>14</v>
      </c>
      <c r="Q1" s="10" t="s">
        <v>15</v>
      </c>
      <c r="R1" s="10" t="s">
        <v>16</v>
      </c>
    </row>
    <row r="2" spans="1:18" x14ac:dyDescent="0.2">
      <c r="A2">
        <v>1894</v>
      </c>
      <c r="B2" s="15"/>
      <c r="C2" s="15"/>
      <c r="D2" s="14"/>
      <c r="E2" s="15"/>
      <c r="F2" s="32"/>
      <c r="G2" s="15"/>
      <c r="H2" s="15"/>
      <c r="I2" s="16"/>
      <c r="J2" s="15"/>
      <c r="K2" s="15"/>
      <c r="L2" s="15"/>
      <c r="M2" s="15"/>
      <c r="Q2" s="17"/>
      <c r="R2" s="11"/>
    </row>
    <row r="3" spans="1:18" x14ac:dyDescent="0.2">
      <c r="A3">
        <v>1895</v>
      </c>
      <c r="B3" s="15"/>
      <c r="C3" s="15"/>
      <c r="D3" s="14"/>
      <c r="E3" s="15"/>
      <c r="F3" s="32"/>
      <c r="G3" s="15"/>
      <c r="H3" s="15"/>
      <c r="I3" s="16"/>
      <c r="J3" s="15"/>
      <c r="K3" s="15"/>
      <c r="L3" s="15"/>
      <c r="M3" s="15"/>
      <c r="Q3" s="17"/>
      <c r="R3" s="11"/>
    </row>
    <row r="4" spans="1:18" x14ac:dyDescent="0.2">
      <c r="A4">
        <v>1896</v>
      </c>
      <c r="B4" s="15"/>
      <c r="C4" s="15"/>
      <c r="D4" s="14"/>
      <c r="E4" s="15"/>
      <c r="F4" s="32"/>
      <c r="G4" s="15"/>
      <c r="H4" s="15"/>
      <c r="I4" s="16"/>
      <c r="J4" s="15"/>
      <c r="K4" s="15"/>
      <c r="L4" s="15"/>
      <c r="M4" s="15"/>
      <c r="Q4" s="17"/>
      <c r="R4" s="11"/>
    </row>
    <row r="5" spans="1:18" x14ac:dyDescent="0.2">
      <c r="A5">
        <v>1897</v>
      </c>
      <c r="B5" s="15"/>
      <c r="C5" s="15"/>
      <c r="D5" s="14"/>
      <c r="E5" s="15"/>
      <c r="F5" s="32"/>
      <c r="G5" s="15"/>
      <c r="H5" s="15"/>
      <c r="I5" s="16"/>
      <c r="J5" s="15"/>
      <c r="K5" s="15"/>
      <c r="L5" s="15"/>
      <c r="M5" s="15"/>
      <c r="Q5" s="17"/>
      <c r="R5" s="11"/>
    </row>
    <row r="6" spans="1:18" x14ac:dyDescent="0.2">
      <c r="A6">
        <v>1898</v>
      </c>
      <c r="B6" s="15"/>
      <c r="C6" s="15"/>
      <c r="D6" s="14"/>
      <c r="E6" s="15"/>
      <c r="F6" s="32"/>
      <c r="G6" s="15"/>
      <c r="H6" s="15"/>
      <c r="I6" s="16"/>
      <c r="J6" s="15"/>
      <c r="K6" s="15"/>
      <c r="L6" s="15"/>
      <c r="M6" s="15"/>
      <c r="Q6" s="17"/>
      <c r="R6" s="11"/>
    </row>
    <row r="7" spans="1:18" x14ac:dyDescent="0.2">
      <c r="A7">
        <v>1899</v>
      </c>
      <c r="B7" s="15"/>
      <c r="C7" s="15"/>
      <c r="D7" s="14"/>
      <c r="E7" s="15"/>
      <c r="F7" s="32"/>
      <c r="G7" s="15"/>
      <c r="H7" s="15"/>
      <c r="I7" s="16"/>
      <c r="J7" s="15"/>
      <c r="K7" s="15"/>
      <c r="L7" s="15"/>
      <c r="M7" s="15"/>
      <c r="Q7" s="17"/>
      <c r="R7" s="11"/>
    </row>
    <row r="8" spans="1:18" x14ac:dyDescent="0.2">
      <c r="A8">
        <v>1900</v>
      </c>
      <c r="B8" s="15"/>
      <c r="C8" s="15"/>
      <c r="D8" s="14"/>
      <c r="E8" s="15"/>
      <c r="F8" s="11"/>
      <c r="G8" s="15"/>
      <c r="H8" s="15"/>
      <c r="I8" s="16"/>
      <c r="J8" s="15"/>
      <c r="K8" s="15"/>
      <c r="L8" s="15"/>
      <c r="M8" s="15"/>
      <c r="O8" s="16"/>
      <c r="P8" s="16"/>
      <c r="Q8" s="17"/>
      <c r="R8" s="11"/>
    </row>
    <row r="9" spans="1:18" x14ac:dyDescent="0.2">
      <c r="A9">
        <v>1901</v>
      </c>
      <c r="B9" s="15"/>
      <c r="C9" s="15"/>
      <c r="D9" s="14"/>
      <c r="E9" s="15"/>
      <c r="F9" s="11"/>
      <c r="G9" s="15"/>
      <c r="H9" s="15"/>
      <c r="I9" s="16"/>
      <c r="J9" s="15"/>
      <c r="K9" s="15"/>
      <c r="L9" s="15"/>
      <c r="M9" s="15"/>
      <c r="O9" s="16"/>
      <c r="P9" s="16"/>
      <c r="Q9" s="17"/>
      <c r="R9" s="11"/>
    </row>
    <row r="10" spans="1:18" x14ac:dyDescent="0.2">
      <c r="A10">
        <v>1902</v>
      </c>
      <c r="B10" s="15"/>
      <c r="C10" s="15"/>
      <c r="D10" s="14"/>
      <c r="E10" s="15"/>
      <c r="F10" s="11"/>
      <c r="G10" s="15"/>
      <c r="H10" s="15"/>
      <c r="I10" s="16"/>
      <c r="J10" s="15"/>
      <c r="K10" s="15"/>
      <c r="L10" s="15"/>
      <c r="M10" s="15"/>
      <c r="O10" s="16"/>
      <c r="P10" s="16"/>
      <c r="Q10" s="17"/>
      <c r="R10" s="11"/>
    </row>
    <row r="11" spans="1:18" x14ac:dyDescent="0.2">
      <c r="A11">
        <v>1903</v>
      </c>
      <c r="B11" s="15"/>
      <c r="C11" s="15"/>
      <c r="D11" s="14"/>
      <c r="E11" s="15"/>
      <c r="F11" s="11"/>
      <c r="G11" s="15"/>
      <c r="H11" s="15"/>
      <c r="I11" s="16"/>
      <c r="J11" s="15"/>
      <c r="K11" s="15"/>
      <c r="L11" s="15"/>
      <c r="M11" s="15"/>
      <c r="O11" s="16"/>
      <c r="P11" s="16"/>
      <c r="Q11" s="17"/>
      <c r="R11" s="11"/>
    </row>
    <row r="12" spans="1:18" x14ac:dyDescent="0.2">
      <c r="A12">
        <v>1904</v>
      </c>
      <c r="B12" s="15"/>
      <c r="C12" s="15"/>
      <c r="D12" s="14"/>
      <c r="E12" s="15"/>
      <c r="F12" s="11"/>
      <c r="G12" s="15"/>
      <c r="H12" s="15"/>
      <c r="I12" s="16"/>
      <c r="J12" s="15"/>
      <c r="K12" s="15"/>
      <c r="L12" s="15"/>
      <c r="M12" s="15"/>
      <c r="O12" s="16"/>
      <c r="P12" s="16"/>
      <c r="Q12" s="17"/>
      <c r="R12" s="11"/>
    </row>
    <row r="13" spans="1:18" x14ac:dyDescent="0.2">
      <c r="A13">
        <v>1905</v>
      </c>
      <c r="B13" s="15"/>
      <c r="C13" s="15"/>
      <c r="D13" s="14"/>
      <c r="E13" s="15"/>
      <c r="F13" s="11"/>
      <c r="G13" s="15"/>
      <c r="H13" s="15"/>
      <c r="I13" s="16"/>
      <c r="J13" s="15"/>
      <c r="K13" s="15"/>
      <c r="L13" s="15"/>
      <c r="M13" s="15"/>
      <c r="O13" s="16"/>
      <c r="P13" s="16"/>
      <c r="Q13" s="17"/>
      <c r="R13" s="11"/>
    </row>
    <row r="14" spans="1:18" x14ac:dyDescent="0.2">
      <c r="A14">
        <v>1906</v>
      </c>
      <c r="B14" s="15"/>
      <c r="C14" s="15"/>
      <c r="D14" s="14"/>
      <c r="E14" s="15"/>
      <c r="F14" s="11"/>
      <c r="G14" s="15"/>
      <c r="H14" s="15"/>
      <c r="I14" s="16"/>
      <c r="J14" s="15"/>
      <c r="K14" s="15"/>
      <c r="L14" s="15"/>
      <c r="M14" s="15"/>
      <c r="O14" s="16"/>
      <c r="P14" s="16"/>
      <c r="Q14" s="17"/>
      <c r="R14" s="11"/>
    </row>
    <row r="15" spans="1:18" x14ac:dyDescent="0.2">
      <c r="A15">
        <v>1907</v>
      </c>
      <c r="B15" s="15"/>
      <c r="C15" s="15"/>
      <c r="D15" s="14"/>
      <c r="E15" s="15"/>
      <c r="F15" s="11"/>
      <c r="G15" s="15"/>
      <c r="H15" s="15"/>
      <c r="I15" s="16"/>
      <c r="J15" s="15"/>
      <c r="K15" s="15"/>
      <c r="L15" s="15"/>
      <c r="M15" s="15"/>
      <c r="O15" s="16"/>
      <c r="P15" s="16"/>
      <c r="Q15" s="17"/>
      <c r="R15" s="11"/>
    </row>
    <row r="16" spans="1:18" x14ac:dyDescent="0.2">
      <c r="A16">
        <v>1908</v>
      </c>
      <c r="B16" s="15"/>
      <c r="C16" s="15"/>
      <c r="D16" s="14"/>
      <c r="E16" s="15"/>
      <c r="F16" s="11"/>
      <c r="G16" s="15"/>
      <c r="H16" s="15"/>
      <c r="I16" s="16"/>
      <c r="J16" s="15"/>
      <c r="K16" s="15"/>
      <c r="L16" s="15"/>
      <c r="M16" s="15"/>
      <c r="O16" s="16"/>
      <c r="P16" s="16"/>
      <c r="Q16" s="17"/>
      <c r="R16" s="11"/>
    </row>
    <row r="17" spans="1:18" x14ac:dyDescent="0.2">
      <c r="A17">
        <v>1909</v>
      </c>
      <c r="B17" s="15"/>
      <c r="C17" s="15"/>
      <c r="D17" s="14"/>
      <c r="E17" s="15"/>
      <c r="F17" s="11"/>
      <c r="G17" s="15"/>
      <c r="H17" s="15"/>
      <c r="I17" s="16"/>
      <c r="J17" s="15"/>
      <c r="K17" s="15"/>
      <c r="L17" s="15"/>
      <c r="M17" s="15"/>
      <c r="O17" s="16"/>
      <c r="P17" s="16"/>
      <c r="Q17" s="17"/>
      <c r="R17" s="11"/>
    </row>
    <row r="18" spans="1:18" x14ac:dyDescent="0.2">
      <c r="A18">
        <v>1910</v>
      </c>
      <c r="B18" s="33">
        <v>30</v>
      </c>
      <c r="C18" s="21">
        <f t="shared" ref="C18:C39" ca="1" si="0">B18*(11+RAND()*RANDBETWEEN(-1,1))</f>
        <v>353.70741902094198</v>
      </c>
      <c r="D18" s="14">
        <f t="shared" ref="D18:D49" ca="1" si="1">C18*0.005</f>
        <v>1.7685370951047099</v>
      </c>
      <c r="E18" s="15">
        <f t="shared" ref="E18:E49" ca="1" si="2">C18*0.1</f>
        <v>35.370741902094203</v>
      </c>
      <c r="F18" s="11">
        <v>388.2</v>
      </c>
      <c r="G18" s="15">
        <f t="shared" ref="G18:G49" si="3">F18*B18/100</f>
        <v>116.46</v>
      </c>
      <c r="H18" s="15">
        <f t="shared" ref="H18:H49" ca="1" si="4">C18+G18*0.6</f>
        <v>423.58341902094196</v>
      </c>
      <c r="I18" s="16">
        <v>0.55000000000000004</v>
      </c>
      <c r="J18" s="15">
        <f t="shared" ref="J18:J49" ca="1" si="5">H18*(1-I18)</f>
        <v>190.61253855942385</v>
      </c>
      <c r="K18" s="15">
        <f t="shared" ref="K18:K49" ca="1" si="6">D18*0.35+E18*0.2</f>
        <v>7.6931363637054888</v>
      </c>
      <c r="L18" s="15">
        <f t="shared" ref="L18:L49" ca="1" si="7">Q18*(J18+K18)</f>
        <v>0</v>
      </c>
      <c r="M18" s="15">
        <f t="shared" ref="M18:M49" ca="1" si="8">J18+K18-L18</f>
        <v>198.30567492312935</v>
      </c>
      <c r="O18" s="16">
        <f t="shared" ref="O18:O49" ca="1" si="9">H18/B18</f>
        <v>14.119447300698065</v>
      </c>
      <c r="P18" s="16">
        <f t="shared" ref="P18:P49" ca="1" si="10">M18/B18</f>
        <v>6.6101891641043116</v>
      </c>
      <c r="Q18" s="17">
        <v>0</v>
      </c>
      <c r="R18" s="11">
        <f t="shared" ref="R18:R49" ca="1" si="11">C18/B18</f>
        <v>11.790247300698066</v>
      </c>
    </row>
    <row r="19" spans="1:18" x14ac:dyDescent="0.2">
      <c r="A19">
        <v>1911</v>
      </c>
      <c r="B19" s="34">
        <f t="shared" ref="B19:B47" ca="1" si="12">B$18+(B$48-B$18)/(A$48-A$18)*(A19-A$18)*(1+RAND()*RANDBETWEEN(-1,1)/5)</f>
        <v>121.23968171189539</v>
      </c>
      <c r="C19" s="21">
        <f t="shared" ca="1" si="0"/>
        <v>1351.3128848742608</v>
      </c>
      <c r="D19" s="14">
        <f t="shared" ca="1" si="1"/>
        <v>6.7565644243713043</v>
      </c>
      <c r="E19" s="15">
        <f t="shared" ca="1" si="2"/>
        <v>135.13128848742608</v>
      </c>
      <c r="F19" s="11">
        <v>371.4</v>
      </c>
      <c r="G19" s="15">
        <f t="shared" ca="1" si="3"/>
        <v>450.28417787797946</v>
      </c>
      <c r="H19" s="15">
        <f t="shared" ca="1" si="4"/>
        <v>1621.4833916010484</v>
      </c>
      <c r="I19" s="16">
        <v>0.55000000000000004</v>
      </c>
      <c r="J19" s="15">
        <f t="shared" ca="1" si="5"/>
        <v>729.6675262204717</v>
      </c>
      <c r="K19" s="15">
        <f t="shared" ca="1" si="6"/>
        <v>29.391055246015174</v>
      </c>
      <c r="L19" s="15">
        <f t="shared" ca="1" si="7"/>
        <v>0</v>
      </c>
      <c r="M19" s="15">
        <f t="shared" ca="1" si="8"/>
        <v>759.05858146648688</v>
      </c>
      <c r="O19" s="16">
        <f t="shared" ca="1" si="9"/>
        <v>13.374197034385295</v>
      </c>
      <c r="P19" s="16">
        <f t="shared" ca="1" si="10"/>
        <v>6.2608097509712621</v>
      </c>
      <c r="Q19" s="17">
        <v>0</v>
      </c>
      <c r="R19" s="11">
        <f t="shared" ca="1" si="11"/>
        <v>11.145797034385296</v>
      </c>
    </row>
    <row r="20" spans="1:18" x14ac:dyDescent="0.2">
      <c r="A20">
        <v>1912</v>
      </c>
      <c r="B20" s="34">
        <f t="shared" ca="1" si="12"/>
        <v>198.53680087657401</v>
      </c>
      <c r="C20" s="21">
        <f t="shared" ca="1" si="0"/>
        <v>2183.9048096423139</v>
      </c>
      <c r="D20" s="14">
        <f t="shared" ca="1" si="1"/>
        <v>10.919524048211569</v>
      </c>
      <c r="E20" s="15">
        <f t="shared" ca="1" si="2"/>
        <v>218.39048096423141</v>
      </c>
      <c r="F20" s="11">
        <v>204.9</v>
      </c>
      <c r="G20" s="15">
        <f t="shared" ca="1" si="3"/>
        <v>406.80190499610012</v>
      </c>
      <c r="H20" s="15">
        <f t="shared" ca="1" si="4"/>
        <v>2427.9859526399741</v>
      </c>
      <c r="I20" s="16">
        <v>0.55000000000000004</v>
      </c>
      <c r="J20" s="15">
        <f t="shared" ca="1" si="5"/>
        <v>1092.5936786879884</v>
      </c>
      <c r="K20" s="15">
        <f t="shared" ca="1" si="6"/>
        <v>47.499929609720333</v>
      </c>
      <c r="L20" s="15">
        <f t="shared" ca="1" si="7"/>
        <v>0</v>
      </c>
      <c r="M20" s="15">
        <f t="shared" ca="1" si="8"/>
        <v>1140.0936082977087</v>
      </c>
      <c r="O20" s="16">
        <f t="shared" ca="1" si="9"/>
        <v>12.2294</v>
      </c>
      <c r="P20" s="16">
        <f t="shared" ca="1" si="10"/>
        <v>5.7424799999999996</v>
      </c>
      <c r="Q20" s="17">
        <v>0</v>
      </c>
      <c r="R20" s="11">
        <f t="shared" ca="1" si="11"/>
        <v>11</v>
      </c>
    </row>
    <row r="21" spans="1:18" x14ac:dyDescent="0.2">
      <c r="A21">
        <v>1913</v>
      </c>
      <c r="B21" s="34">
        <f t="shared" ca="1" si="12"/>
        <v>290.80250563329804</v>
      </c>
      <c r="C21" s="21">
        <f t="shared" ca="1" si="0"/>
        <v>3198.8275619662786</v>
      </c>
      <c r="D21" s="14">
        <f t="shared" ca="1" si="1"/>
        <v>15.994137809831393</v>
      </c>
      <c r="E21" s="15">
        <f t="shared" ca="1" si="2"/>
        <v>319.88275619662789</v>
      </c>
      <c r="F21" s="11">
        <v>326.8</v>
      </c>
      <c r="G21" s="15">
        <f t="shared" ca="1" si="3"/>
        <v>950.34258840961809</v>
      </c>
      <c r="H21" s="15">
        <f t="shared" ca="1" si="4"/>
        <v>3769.0331150120492</v>
      </c>
      <c r="I21" s="16">
        <v>0.55000000000000004</v>
      </c>
      <c r="J21" s="15">
        <f t="shared" ca="1" si="5"/>
        <v>1696.0649017554219</v>
      </c>
      <c r="K21" s="15">
        <f t="shared" ca="1" si="6"/>
        <v>69.574499472766561</v>
      </c>
      <c r="L21" s="15">
        <f t="shared" ca="1" si="7"/>
        <v>0</v>
      </c>
      <c r="M21" s="15">
        <f t="shared" ca="1" si="8"/>
        <v>1765.6394012281885</v>
      </c>
      <c r="O21" s="16">
        <f t="shared" ca="1" si="9"/>
        <v>12.960799999999999</v>
      </c>
      <c r="P21" s="16">
        <f t="shared" ca="1" si="10"/>
        <v>6.0716099999999988</v>
      </c>
      <c r="Q21" s="17">
        <v>0</v>
      </c>
      <c r="R21" s="11">
        <f t="shared" ca="1" si="11"/>
        <v>11</v>
      </c>
    </row>
    <row r="22" spans="1:18" x14ac:dyDescent="0.2">
      <c r="A22">
        <v>1914</v>
      </c>
      <c r="B22" s="34">
        <f t="shared" ca="1" si="12"/>
        <v>438.26666666666665</v>
      </c>
      <c r="C22" s="21">
        <f t="shared" ca="1" si="0"/>
        <v>4901.9362004715413</v>
      </c>
      <c r="D22" s="14">
        <f t="shared" ca="1" si="1"/>
        <v>24.509681002357706</v>
      </c>
      <c r="E22" s="15">
        <f t="shared" ca="1" si="2"/>
        <v>490.19362004715413</v>
      </c>
      <c r="F22" s="11">
        <v>155.5</v>
      </c>
      <c r="G22" s="15">
        <f t="shared" ca="1" si="3"/>
        <v>681.50466666666659</v>
      </c>
      <c r="H22" s="15">
        <f t="shared" ca="1" si="4"/>
        <v>5310.8390004715411</v>
      </c>
      <c r="I22" s="16">
        <v>0.55000000000000004</v>
      </c>
      <c r="J22" s="15">
        <f t="shared" ca="1" si="5"/>
        <v>2389.8775502121935</v>
      </c>
      <c r="K22" s="15">
        <f t="shared" ca="1" si="6"/>
        <v>106.61711236025603</v>
      </c>
      <c r="L22" s="15">
        <f t="shared" ca="1" si="7"/>
        <v>0</v>
      </c>
      <c r="M22" s="15">
        <f t="shared" ca="1" si="8"/>
        <v>2496.4946625724497</v>
      </c>
      <c r="O22" s="16">
        <f t="shared" ca="1" si="9"/>
        <v>12.117825525870568</v>
      </c>
      <c r="P22" s="16">
        <f t="shared" ca="1" si="10"/>
        <v>5.696291441829441</v>
      </c>
      <c r="Q22" s="17">
        <v>0</v>
      </c>
      <c r="R22" s="11">
        <f t="shared" ca="1" si="11"/>
        <v>11.184825525870568</v>
      </c>
    </row>
    <row r="23" spans="1:18" x14ac:dyDescent="0.2">
      <c r="A23">
        <v>1915</v>
      </c>
      <c r="B23" s="34">
        <f t="shared" ca="1" si="12"/>
        <v>540.33333333333326</v>
      </c>
      <c r="C23" s="21">
        <f t="shared" ca="1" si="0"/>
        <v>5531.0642048813625</v>
      </c>
      <c r="D23" s="14">
        <f t="shared" ca="1" si="1"/>
        <v>27.655321024406813</v>
      </c>
      <c r="E23" s="15">
        <f t="shared" ca="1" si="2"/>
        <v>553.10642048813622</v>
      </c>
      <c r="F23" s="11">
        <v>224.7</v>
      </c>
      <c r="G23" s="15">
        <f t="shared" ca="1" si="3"/>
        <v>1214.1289999999999</v>
      </c>
      <c r="H23" s="15">
        <f t="shared" ca="1" si="4"/>
        <v>6259.5416048813622</v>
      </c>
      <c r="I23" s="16">
        <v>0.55000000000000004</v>
      </c>
      <c r="J23" s="15">
        <f t="shared" ca="1" si="5"/>
        <v>2816.7937221966126</v>
      </c>
      <c r="K23" s="15">
        <f t="shared" ca="1" si="6"/>
        <v>120.30064645616963</v>
      </c>
      <c r="L23" s="15">
        <f t="shared" ca="1" si="7"/>
        <v>0</v>
      </c>
      <c r="M23" s="15">
        <f t="shared" ca="1" si="8"/>
        <v>2937.0943686527821</v>
      </c>
      <c r="O23" s="16">
        <f t="shared" ca="1" si="9"/>
        <v>11.58459272957686</v>
      </c>
      <c r="P23" s="16">
        <f t="shared" ca="1" si="10"/>
        <v>5.4357082701778827</v>
      </c>
      <c r="Q23" s="17">
        <v>0</v>
      </c>
      <c r="R23" s="11">
        <f t="shared" ca="1" si="11"/>
        <v>10.23639272957686</v>
      </c>
    </row>
    <row r="24" spans="1:18" x14ac:dyDescent="0.2">
      <c r="A24">
        <v>1916</v>
      </c>
      <c r="B24" s="34">
        <f t="shared" ca="1" si="12"/>
        <v>699.76111423474026</v>
      </c>
      <c r="C24" s="21">
        <f t="shared" ca="1" si="0"/>
        <v>7697.3722565821427</v>
      </c>
      <c r="D24" s="14">
        <f t="shared" ca="1" si="1"/>
        <v>38.486861282910716</v>
      </c>
      <c r="E24" s="15">
        <f t="shared" ca="1" si="2"/>
        <v>769.73722565821436</v>
      </c>
      <c r="F24" s="11">
        <v>304.39999999999998</v>
      </c>
      <c r="G24" s="15">
        <f t="shared" ca="1" si="3"/>
        <v>2130.0728317305493</v>
      </c>
      <c r="H24" s="15">
        <f t="shared" ca="1" si="4"/>
        <v>8975.4159556204722</v>
      </c>
      <c r="I24" s="16">
        <v>0.55000000000000004</v>
      </c>
      <c r="J24" s="15">
        <f t="shared" ca="1" si="5"/>
        <v>4038.937180029212</v>
      </c>
      <c r="K24" s="15">
        <f t="shared" ca="1" si="6"/>
        <v>167.41784658066163</v>
      </c>
      <c r="L24" s="15">
        <f t="shared" ca="1" si="7"/>
        <v>0</v>
      </c>
      <c r="M24" s="15">
        <f t="shared" ca="1" si="8"/>
        <v>4206.3550266098737</v>
      </c>
      <c r="O24" s="16">
        <f t="shared" ca="1" si="9"/>
        <v>12.8264</v>
      </c>
      <c r="P24" s="16">
        <f t="shared" ca="1" si="10"/>
        <v>6.0111299999999996</v>
      </c>
      <c r="Q24" s="17">
        <v>0</v>
      </c>
      <c r="R24" s="11">
        <f t="shared" ca="1" si="11"/>
        <v>11</v>
      </c>
    </row>
    <row r="25" spans="1:18" x14ac:dyDescent="0.2">
      <c r="A25">
        <v>1917</v>
      </c>
      <c r="B25" s="34">
        <f t="shared" ca="1" si="12"/>
        <v>744.4666666666667</v>
      </c>
      <c r="C25" s="21">
        <f t="shared" ca="1" si="0"/>
        <v>8189.1333333333332</v>
      </c>
      <c r="D25" s="14">
        <f t="shared" ca="1" si="1"/>
        <v>40.945666666666668</v>
      </c>
      <c r="E25" s="15">
        <f t="shared" ca="1" si="2"/>
        <v>818.91333333333341</v>
      </c>
      <c r="F25" s="11">
        <v>378.9</v>
      </c>
      <c r="G25" s="15">
        <f t="shared" ca="1" si="3"/>
        <v>2820.7842000000001</v>
      </c>
      <c r="H25" s="15">
        <f t="shared" ca="1" si="4"/>
        <v>9881.603853333334</v>
      </c>
      <c r="I25" s="16">
        <v>0.55000000000000004</v>
      </c>
      <c r="J25" s="15">
        <f t="shared" ca="1" si="5"/>
        <v>4446.7217339999997</v>
      </c>
      <c r="K25" s="15">
        <f t="shared" ca="1" si="6"/>
        <v>178.11365000000004</v>
      </c>
      <c r="L25" s="15">
        <f t="shared" ca="1" si="7"/>
        <v>0</v>
      </c>
      <c r="M25" s="15">
        <f t="shared" ca="1" si="8"/>
        <v>4624.835384</v>
      </c>
      <c r="O25" s="16">
        <f t="shared" ca="1" si="9"/>
        <v>13.273400000000001</v>
      </c>
      <c r="P25" s="16">
        <f t="shared" ca="1" si="10"/>
        <v>6.2122799999999998</v>
      </c>
      <c r="Q25" s="17">
        <v>0</v>
      </c>
      <c r="R25" s="11">
        <f t="shared" ca="1" si="11"/>
        <v>11</v>
      </c>
    </row>
    <row r="26" spans="1:18" x14ac:dyDescent="0.2">
      <c r="A26">
        <v>1918</v>
      </c>
      <c r="B26" s="34">
        <f t="shared" ca="1" si="12"/>
        <v>751.13446032298725</v>
      </c>
      <c r="C26" s="21">
        <f t="shared" ca="1" si="0"/>
        <v>8366.9038791237217</v>
      </c>
      <c r="D26" s="14">
        <f t="shared" ca="1" si="1"/>
        <v>41.834519395618607</v>
      </c>
      <c r="E26" s="15">
        <f t="shared" ca="1" si="2"/>
        <v>836.69038791237222</v>
      </c>
      <c r="F26" s="11">
        <v>127.6</v>
      </c>
      <c r="G26" s="15">
        <f t="shared" ca="1" si="3"/>
        <v>958.44757137213162</v>
      </c>
      <c r="H26" s="15">
        <f t="shared" ca="1" si="4"/>
        <v>8941.9724219470008</v>
      </c>
      <c r="I26" s="16">
        <v>0.55000000000000004</v>
      </c>
      <c r="J26" s="15">
        <f t="shared" ca="1" si="5"/>
        <v>4023.8875898761498</v>
      </c>
      <c r="K26" s="15">
        <f t="shared" ca="1" si="6"/>
        <v>181.98015937094095</v>
      </c>
      <c r="L26" s="15">
        <f t="shared" ca="1" si="7"/>
        <v>0</v>
      </c>
      <c r="M26" s="15">
        <f t="shared" ca="1" si="8"/>
        <v>4205.8677492470906</v>
      </c>
      <c r="O26" s="16">
        <f t="shared" ca="1" si="9"/>
        <v>11.904622799627592</v>
      </c>
      <c r="P26" s="16">
        <f t="shared" ca="1" si="10"/>
        <v>5.5993540057243152</v>
      </c>
      <c r="Q26" s="17">
        <v>0</v>
      </c>
      <c r="R26" s="11">
        <f t="shared" ca="1" si="11"/>
        <v>11.139022799627591</v>
      </c>
    </row>
    <row r="27" spans="1:18" x14ac:dyDescent="0.2">
      <c r="A27">
        <v>1919</v>
      </c>
      <c r="B27" s="34">
        <f t="shared" ca="1" si="12"/>
        <v>1016.8936990579698</v>
      </c>
      <c r="C27" s="21">
        <f t="shared" ca="1" si="0"/>
        <v>11185.830689637667</v>
      </c>
      <c r="D27" s="14">
        <f t="shared" ca="1" si="1"/>
        <v>55.929153448188337</v>
      </c>
      <c r="E27" s="15">
        <f t="shared" ca="1" si="2"/>
        <v>1118.5830689637667</v>
      </c>
      <c r="F27" s="11">
        <v>194.4</v>
      </c>
      <c r="G27" s="15">
        <f t="shared" ca="1" si="3"/>
        <v>1976.8413509686934</v>
      </c>
      <c r="H27" s="15">
        <f t="shared" ca="1" si="4"/>
        <v>12371.935500218882</v>
      </c>
      <c r="I27" s="16">
        <v>0.55000000000000004</v>
      </c>
      <c r="J27" s="15">
        <f t="shared" ca="1" si="5"/>
        <v>5567.3709750984963</v>
      </c>
      <c r="K27" s="15">
        <f t="shared" ca="1" si="6"/>
        <v>243.29181749961927</v>
      </c>
      <c r="L27" s="15">
        <f t="shared" ca="1" si="7"/>
        <v>0</v>
      </c>
      <c r="M27" s="15">
        <f t="shared" ca="1" si="8"/>
        <v>5810.6627925981156</v>
      </c>
      <c r="O27" s="16">
        <f t="shared" ca="1" si="9"/>
        <v>12.166399999999998</v>
      </c>
      <c r="P27" s="16">
        <f t="shared" ca="1" si="10"/>
        <v>5.714129999999999</v>
      </c>
      <c r="Q27" s="17">
        <v>0</v>
      </c>
      <c r="R27" s="11">
        <f t="shared" ca="1" si="11"/>
        <v>11</v>
      </c>
    </row>
    <row r="28" spans="1:18" x14ac:dyDescent="0.2">
      <c r="A28">
        <v>1920</v>
      </c>
      <c r="B28" s="34">
        <f t="shared" ca="1" si="12"/>
        <v>998.37986396173926</v>
      </c>
      <c r="C28" s="21">
        <f t="shared" ca="1" si="0"/>
        <v>10278.629726362051</v>
      </c>
      <c r="D28" s="14">
        <f t="shared" ca="1" si="1"/>
        <v>51.393148631810256</v>
      </c>
      <c r="E28" s="15">
        <f t="shared" ca="1" si="2"/>
        <v>1027.8629726362051</v>
      </c>
      <c r="F28" s="11">
        <v>295.39999999999998</v>
      </c>
      <c r="G28" s="15">
        <f t="shared" ca="1" si="3"/>
        <v>2949.2141181429779</v>
      </c>
      <c r="H28" s="15">
        <f t="shared" ca="1" si="4"/>
        <v>12048.158197247838</v>
      </c>
      <c r="I28" s="16">
        <v>0.55000000000000004</v>
      </c>
      <c r="J28" s="15">
        <f t="shared" ca="1" si="5"/>
        <v>5421.6711887615265</v>
      </c>
      <c r="K28" s="15">
        <f t="shared" ca="1" si="6"/>
        <v>223.56019654837462</v>
      </c>
      <c r="L28" s="15">
        <f t="shared" ca="1" si="7"/>
        <v>0</v>
      </c>
      <c r="M28" s="15">
        <f t="shared" ca="1" si="8"/>
        <v>5645.2313853099013</v>
      </c>
      <c r="O28" s="16">
        <f t="shared" ca="1" si="9"/>
        <v>12.067709528353987</v>
      </c>
      <c r="P28" s="16">
        <f t="shared" ca="1" si="10"/>
        <v>5.6543922700009928</v>
      </c>
      <c r="Q28" s="17">
        <v>0</v>
      </c>
      <c r="R28" s="11">
        <f t="shared" ca="1" si="11"/>
        <v>10.295309528353986</v>
      </c>
    </row>
    <row r="29" spans="1:18" x14ac:dyDescent="0.2">
      <c r="A29">
        <v>1921</v>
      </c>
      <c r="B29" s="34">
        <f t="shared" ca="1" si="12"/>
        <v>1238.9990658588843</v>
      </c>
      <c r="C29" s="21">
        <f t="shared" ca="1" si="0"/>
        <v>13628.989724447727</v>
      </c>
      <c r="D29" s="14">
        <f t="shared" ca="1" si="1"/>
        <v>68.14494862223863</v>
      </c>
      <c r="E29" s="15">
        <f t="shared" ca="1" si="2"/>
        <v>1362.8989724447729</v>
      </c>
      <c r="F29" s="11">
        <v>308.2</v>
      </c>
      <c r="G29" s="15">
        <f t="shared" ca="1" si="3"/>
        <v>3818.595120977081</v>
      </c>
      <c r="H29" s="15">
        <f t="shared" ca="1" si="4"/>
        <v>15920.146797033976</v>
      </c>
      <c r="I29" s="16">
        <v>0.55000000000000004</v>
      </c>
      <c r="J29" s="15">
        <f t="shared" ca="1" si="5"/>
        <v>7164.0660586652884</v>
      </c>
      <c r="K29" s="15">
        <f t="shared" ca="1" si="6"/>
        <v>296.43052650673809</v>
      </c>
      <c r="L29" s="15">
        <f t="shared" ca="1" si="7"/>
        <v>0</v>
      </c>
      <c r="M29" s="15">
        <f t="shared" ca="1" si="8"/>
        <v>7460.4965851720262</v>
      </c>
      <c r="O29" s="16">
        <f t="shared" ca="1" si="9"/>
        <v>12.849200000000002</v>
      </c>
      <c r="P29" s="16">
        <f t="shared" ca="1" si="10"/>
        <v>6.0213899999999994</v>
      </c>
      <c r="Q29" s="17">
        <v>0</v>
      </c>
      <c r="R29" s="11">
        <f t="shared" ca="1" si="11"/>
        <v>11</v>
      </c>
    </row>
    <row r="30" spans="1:18" x14ac:dyDescent="0.2">
      <c r="A30">
        <v>1922</v>
      </c>
      <c r="B30" s="34">
        <f t="shared" ca="1" si="12"/>
        <v>1129.4127697582551</v>
      </c>
      <c r="C30" s="21">
        <f t="shared" ca="1" si="0"/>
        <v>12423.540467340807</v>
      </c>
      <c r="D30" s="14">
        <f t="shared" ca="1" si="1"/>
        <v>62.117702336704035</v>
      </c>
      <c r="E30" s="15">
        <f t="shared" ca="1" si="2"/>
        <v>1242.3540467340808</v>
      </c>
      <c r="F30" s="11">
        <v>199.5</v>
      </c>
      <c r="G30" s="15">
        <f t="shared" ca="1" si="3"/>
        <v>2253.1784756677189</v>
      </c>
      <c r="H30" s="15">
        <f t="shared" ca="1" si="4"/>
        <v>13775.447552741438</v>
      </c>
      <c r="I30" s="16">
        <v>0.55000000000000004</v>
      </c>
      <c r="J30" s="15">
        <f t="shared" ca="1" si="5"/>
        <v>6198.9513987336468</v>
      </c>
      <c r="K30" s="15">
        <f t="shared" ca="1" si="6"/>
        <v>270.21200516466257</v>
      </c>
      <c r="L30" s="15">
        <f t="shared" ca="1" si="7"/>
        <v>0</v>
      </c>
      <c r="M30" s="15">
        <f t="shared" ca="1" si="8"/>
        <v>6469.1634038983093</v>
      </c>
      <c r="O30" s="16">
        <f t="shared" ca="1" si="9"/>
        <v>12.197000000000001</v>
      </c>
      <c r="P30" s="16">
        <f t="shared" ca="1" si="10"/>
        <v>5.7279</v>
      </c>
      <c r="Q30" s="17">
        <v>0</v>
      </c>
      <c r="R30" s="11">
        <f t="shared" ca="1" si="11"/>
        <v>11</v>
      </c>
    </row>
    <row r="31" spans="1:18" x14ac:dyDescent="0.2">
      <c r="A31">
        <v>1923</v>
      </c>
      <c r="B31" s="34">
        <f t="shared" ca="1" si="12"/>
        <v>1437.9087597112214</v>
      </c>
      <c r="C31" s="21">
        <f t="shared" ca="1" si="0"/>
        <v>15816.996356823434</v>
      </c>
      <c r="D31" s="14">
        <f t="shared" ca="1" si="1"/>
        <v>79.084981784117176</v>
      </c>
      <c r="E31" s="15">
        <f t="shared" ca="1" si="2"/>
        <v>1581.6996356823436</v>
      </c>
      <c r="F31" s="11">
        <v>227.9</v>
      </c>
      <c r="G31" s="15">
        <f t="shared" ca="1" si="3"/>
        <v>3276.9940633818733</v>
      </c>
      <c r="H31" s="15">
        <f t="shared" ca="1" si="4"/>
        <v>17783.192794852559</v>
      </c>
      <c r="I31" s="16">
        <v>0.55000000000000004</v>
      </c>
      <c r="J31" s="15">
        <f t="shared" ca="1" si="5"/>
        <v>8002.4367576836512</v>
      </c>
      <c r="K31" s="15">
        <f t="shared" ca="1" si="6"/>
        <v>344.01967076090978</v>
      </c>
      <c r="L31" s="15">
        <f t="shared" ca="1" si="7"/>
        <v>0</v>
      </c>
      <c r="M31" s="15">
        <f t="shared" ca="1" si="8"/>
        <v>8346.4564284445605</v>
      </c>
      <c r="O31" s="16">
        <f t="shared" ca="1" si="9"/>
        <v>12.3674</v>
      </c>
      <c r="P31" s="16">
        <f t="shared" ca="1" si="10"/>
        <v>5.8045799999999996</v>
      </c>
      <c r="Q31" s="17">
        <v>0</v>
      </c>
      <c r="R31" s="11">
        <f t="shared" ca="1" si="11"/>
        <v>11</v>
      </c>
    </row>
    <row r="32" spans="1:18" x14ac:dyDescent="0.2">
      <c r="A32">
        <v>1924</v>
      </c>
      <c r="B32" s="34">
        <f t="shared" ca="1" si="12"/>
        <v>1458.9333333333334</v>
      </c>
      <c r="C32" s="21">
        <f t="shared" ca="1" si="0"/>
        <v>16048.266666666666</v>
      </c>
      <c r="D32" s="14">
        <f t="shared" ca="1" si="1"/>
        <v>80.24133333333333</v>
      </c>
      <c r="E32" s="15">
        <f t="shared" ca="1" si="2"/>
        <v>1604.8266666666668</v>
      </c>
      <c r="F32" s="11">
        <v>184.4</v>
      </c>
      <c r="G32" s="15">
        <f t="shared" ca="1" si="3"/>
        <v>2690.2730666666671</v>
      </c>
      <c r="H32" s="15">
        <f t="shared" ca="1" si="4"/>
        <v>17662.430506666667</v>
      </c>
      <c r="I32" s="16">
        <v>0.55000000000000004</v>
      </c>
      <c r="J32" s="15">
        <f t="shared" ca="1" si="5"/>
        <v>7948.0937279999998</v>
      </c>
      <c r="K32" s="15">
        <f t="shared" ca="1" si="6"/>
        <v>349.04980000000006</v>
      </c>
      <c r="L32" s="15">
        <f t="shared" ca="1" si="7"/>
        <v>0</v>
      </c>
      <c r="M32" s="15">
        <f t="shared" ca="1" si="8"/>
        <v>8297.1435280000005</v>
      </c>
      <c r="O32" s="16">
        <f t="shared" ca="1" si="9"/>
        <v>12.106400000000001</v>
      </c>
      <c r="P32" s="16">
        <f t="shared" ca="1" si="10"/>
        <v>5.6871299999999998</v>
      </c>
      <c r="Q32" s="17">
        <v>0</v>
      </c>
      <c r="R32" s="11">
        <f t="shared" ca="1" si="11"/>
        <v>11</v>
      </c>
    </row>
    <row r="33" spans="1:18" x14ac:dyDescent="0.2">
      <c r="A33">
        <v>1925</v>
      </c>
      <c r="B33" s="34">
        <f t="shared" ca="1" si="12"/>
        <v>1450.0516228104054</v>
      </c>
      <c r="C33" s="21">
        <f t="shared" ca="1" si="0"/>
        <v>14712.409205991456</v>
      </c>
      <c r="D33" s="14">
        <f t="shared" ca="1" si="1"/>
        <v>73.562046029957287</v>
      </c>
      <c r="E33" s="15">
        <f t="shared" ca="1" si="2"/>
        <v>1471.2409205991457</v>
      </c>
      <c r="F33" s="11">
        <v>165.1</v>
      </c>
      <c r="G33" s="15">
        <f t="shared" ca="1" si="3"/>
        <v>2394.0352292599796</v>
      </c>
      <c r="H33" s="15">
        <f t="shared" ca="1" si="4"/>
        <v>16148.830343547444</v>
      </c>
      <c r="I33" s="16">
        <v>0.55000000000000004</v>
      </c>
      <c r="J33" s="15">
        <f t="shared" ca="1" si="5"/>
        <v>7266.9736545963497</v>
      </c>
      <c r="K33" s="15">
        <f t="shared" ca="1" si="6"/>
        <v>319.99490023031422</v>
      </c>
      <c r="L33" s="15">
        <f t="shared" ca="1" si="7"/>
        <v>85.996796803066303</v>
      </c>
      <c r="M33" s="15">
        <f t="shared" ca="1" si="8"/>
        <v>7500.9717580235983</v>
      </c>
      <c r="O33" s="16">
        <f t="shared" ca="1" si="9"/>
        <v>11.136727885762248</v>
      </c>
      <c r="P33" s="16">
        <f t="shared" ca="1" si="10"/>
        <v>5.1728998057915021</v>
      </c>
      <c r="Q33" s="20">
        <f t="shared" ref="Q33:Q42" ca="1" si="13">(0.12/10)*(A33-A$32)*(1+RAND()*RANDBETWEEN(-1,1)/10)</f>
        <v>1.1334803377873105E-2</v>
      </c>
      <c r="R33" s="11">
        <f t="shared" ca="1" si="11"/>
        <v>10.146127885762249</v>
      </c>
    </row>
    <row r="34" spans="1:18" x14ac:dyDescent="0.2">
      <c r="A34">
        <v>1926</v>
      </c>
      <c r="B34" s="34">
        <f t="shared" ca="1" si="12"/>
        <v>1663.0666666666666</v>
      </c>
      <c r="C34" s="21">
        <f t="shared" ca="1" si="0"/>
        <v>18776.036066080203</v>
      </c>
      <c r="D34" s="14">
        <f t="shared" ca="1" si="1"/>
        <v>93.880180330401018</v>
      </c>
      <c r="E34" s="15">
        <f t="shared" ca="1" si="2"/>
        <v>1877.6036066080205</v>
      </c>
      <c r="F34" s="11">
        <v>212.8</v>
      </c>
      <c r="G34" s="15">
        <f t="shared" ca="1" si="3"/>
        <v>3539.0058666666669</v>
      </c>
      <c r="H34" s="15">
        <f t="shared" ca="1" si="4"/>
        <v>20899.439586080203</v>
      </c>
      <c r="I34" s="16">
        <v>0.55000000000000004</v>
      </c>
      <c r="J34" s="15">
        <f t="shared" ca="1" si="5"/>
        <v>9404.7478137360904</v>
      </c>
      <c r="K34" s="15">
        <f t="shared" ca="1" si="6"/>
        <v>408.37878443724446</v>
      </c>
      <c r="L34" s="15">
        <f t="shared" ca="1" si="7"/>
        <v>257.37089412272007</v>
      </c>
      <c r="M34" s="15">
        <f t="shared" ca="1" si="8"/>
        <v>9555.7557040506144</v>
      </c>
      <c r="O34" s="16">
        <f t="shared" ca="1" si="9"/>
        <v>12.566808057051354</v>
      </c>
      <c r="P34" s="16">
        <f t="shared" ca="1" si="10"/>
        <v>5.7458644897281816</v>
      </c>
      <c r="Q34" s="20">
        <f t="shared" ca="1" si="13"/>
        <v>2.6227206135364483E-2</v>
      </c>
      <c r="R34" s="11">
        <f t="shared" ca="1" si="11"/>
        <v>11.290008057051354</v>
      </c>
    </row>
    <row r="35" spans="1:18" x14ac:dyDescent="0.2">
      <c r="A35">
        <v>1927</v>
      </c>
      <c r="B35" s="34">
        <f t="shared" ca="1" si="12"/>
        <v>1548.8277170442307</v>
      </c>
      <c r="C35" s="21">
        <f t="shared" ca="1" si="0"/>
        <v>15647.141584191328</v>
      </c>
      <c r="D35" s="14">
        <f t="shared" ca="1" si="1"/>
        <v>78.235707920956642</v>
      </c>
      <c r="E35" s="15">
        <f t="shared" ca="1" si="2"/>
        <v>1564.7141584191329</v>
      </c>
      <c r="F35" s="11">
        <v>87.5</v>
      </c>
      <c r="G35" s="15">
        <f t="shared" ca="1" si="3"/>
        <v>1355.2242524137018</v>
      </c>
      <c r="H35" s="15">
        <f t="shared" ca="1" si="4"/>
        <v>16460.276135639549</v>
      </c>
      <c r="I35" s="16">
        <v>0.55000000000000004</v>
      </c>
      <c r="J35" s="15">
        <f t="shared" ca="1" si="5"/>
        <v>7407.1242610377967</v>
      </c>
      <c r="K35" s="15">
        <f t="shared" ca="1" si="6"/>
        <v>340.32532945616146</v>
      </c>
      <c r="L35" s="15">
        <f t="shared" ca="1" si="7"/>
        <v>253.82160667639607</v>
      </c>
      <c r="M35" s="15">
        <f t="shared" ca="1" si="8"/>
        <v>7493.6279838175624</v>
      </c>
      <c r="O35" s="16">
        <f t="shared" ca="1" si="9"/>
        <v>10.627570745603776</v>
      </c>
      <c r="P35" s="16">
        <f t="shared" ca="1" si="10"/>
        <v>4.8382579297575701</v>
      </c>
      <c r="Q35" s="20">
        <f t="shared" ca="1" si="13"/>
        <v>3.276195652667848E-2</v>
      </c>
      <c r="R35" s="11">
        <f t="shared" ca="1" si="11"/>
        <v>10.102570745603776</v>
      </c>
    </row>
    <row r="36" spans="1:18" x14ac:dyDescent="0.2">
      <c r="A36">
        <v>1928</v>
      </c>
      <c r="B36" s="34">
        <f t="shared" ca="1" si="12"/>
        <v>1749.2164467298614</v>
      </c>
      <c r="C36" s="21">
        <f t="shared" ca="1" si="0"/>
        <v>18322.8847427695</v>
      </c>
      <c r="D36" s="14">
        <f t="shared" ca="1" si="1"/>
        <v>91.614423713847501</v>
      </c>
      <c r="E36" s="15">
        <f t="shared" ca="1" si="2"/>
        <v>1832.2884742769502</v>
      </c>
      <c r="F36" s="11">
        <v>274.3</v>
      </c>
      <c r="G36" s="15">
        <f t="shared" ca="1" si="3"/>
        <v>4798.1007133800103</v>
      </c>
      <c r="H36" s="15">
        <f t="shared" ca="1" si="4"/>
        <v>21201.745170797505</v>
      </c>
      <c r="I36" s="16">
        <v>0.55000000000000004</v>
      </c>
      <c r="J36" s="15">
        <f t="shared" ca="1" si="5"/>
        <v>9540.7853268588769</v>
      </c>
      <c r="K36" s="15">
        <f t="shared" ca="1" si="6"/>
        <v>398.5227431552367</v>
      </c>
      <c r="L36" s="15">
        <f t="shared" ca="1" si="7"/>
        <v>507.99589090591894</v>
      </c>
      <c r="M36" s="15">
        <f t="shared" ca="1" si="8"/>
        <v>9431.3121791081958</v>
      </c>
      <c r="O36" s="16">
        <f t="shared" ca="1" si="9"/>
        <v>12.120709938689352</v>
      </c>
      <c r="P36" s="16">
        <f t="shared" ca="1" si="10"/>
        <v>5.3917353662778087</v>
      </c>
      <c r="Q36" s="20">
        <f t="shared" ca="1" si="13"/>
        <v>5.1109784235231735E-2</v>
      </c>
      <c r="R36" s="11">
        <f t="shared" ca="1" si="11"/>
        <v>10.474909938689352</v>
      </c>
    </row>
    <row r="37" spans="1:18" x14ac:dyDescent="0.2">
      <c r="A37">
        <v>1929</v>
      </c>
      <c r="B37" s="34">
        <f t="shared" ca="1" si="12"/>
        <v>1996.2642027587417</v>
      </c>
      <c r="C37" s="21">
        <f t="shared" ca="1" si="0"/>
        <v>21557.942995302223</v>
      </c>
      <c r="D37" s="14">
        <f t="shared" ca="1" si="1"/>
        <v>107.78971497651112</v>
      </c>
      <c r="E37" s="15">
        <f t="shared" ca="1" si="2"/>
        <v>2155.7942995302224</v>
      </c>
      <c r="F37" s="11">
        <v>222.5</v>
      </c>
      <c r="G37" s="15">
        <f t="shared" ca="1" si="3"/>
        <v>4441.6878511382001</v>
      </c>
      <c r="H37" s="15">
        <f t="shared" ca="1" si="4"/>
        <v>24222.955705985143</v>
      </c>
      <c r="I37" s="16">
        <v>0.55000000000000004</v>
      </c>
      <c r="J37" s="15">
        <f t="shared" ca="1" si="5"/>
        <v>10900.330067693314</v>
      </c>
      <c r="K37" s="15">
        <f t="shared" ca="1" si="6"/>
        <v>468.88526014782337</v>
      </c>
      <c r="L37" s="15">
        <f t="shared" ca="1" si="7"/>
        <v>740.87405561845071</v>
      </c>
      <c r="M37" s="15">
        <f t="shared" ca="1" si="8"/>
        <v>10628.341272222686</v>
      </c>
      <c r="O37" s="16">
        <f t="shared" ca="1" si="9"/>
        <v>12.134143202342743</v>
      </c>
      <c r="P37" s="16">
        <f t="shared" ca="1" si="10"/>
        <v>5.3241155441924102</v>
      </c>
      <c r="Q37" s="20">
        <f t="shared" ca="1" si="13"/>
        <v>6.5164924249801581E-2</v>
      </c>
      <c r="R37" s="11">
        <f t="shared" ca="1" si="11"/>
        <v>10.799143202342744</v>
      </c>
    </row>
    <row r="38" spans="1:18" x14ac:dyDescent="0.2">
      <c r="A38">
        <v>1930</v>
      </c>
      <c r="B38" s="34">
        <f t="shared" ca="1" si="12"/>
        <v>2071.333333333333</v>
      </c>
      <c r="C38" s="21">
        <f t="shared" ca="1" si="0"/>
        <v>23923.246098578027</v>
      </c>
      <c r="D38" s="14">
        <f t="shared" ca="1" si="1"/>
        <v>119.61623049289014</v>
      </c>
      <c r="E38" s="15">
        <f t="shared" ca="1" si="2"/>
        <v>2392.3246098578029</v>
      </c>
      <c r="F38" s="11">
        <v>246.6</v>
      </c>
      <c r="G38" s="15">
        <f t="shared" ca="1" si="3"/>
        <v>5107.9079999999994</v>
      </c>
      <c r="H38" s="15">
        <f t="shared" ca="1" si="4"/>
        <v>26987.990898578028</v>
      </c>
      <c r="I38" s="16">
        <v>0.55000000000000004</v>
      </c>
      <c r="J38" s="15">
        <f t="shared" ca="1" si="5"/>
        <v>12144.595904360111</v>
      </c>
      <c r="K38" s="15">
        <f t="shared" ca="1" si="6"/>
        <v>520.3306026440722</v>
      </c>
      <c r="L38" s="15">
        <f t="shared" ca="1" si="7"/>
        <v>920.71576589028052</v>
      </c>
      <c r="M38" s="15">
        <f t="shared" ca="1" si="8"/>
        <v>11744.210741113902</v>
      </c>
      <c r="O38" s="16">
        <f t="shared" ca="1" si="9"/>
        <v>13.029284308936932</v>
      </c>
      <c r="P38" s="16">
        <f t="shared" ca="1" si="10"/>
        <v>5.6698796625911996</v>
      </c>
      <c r="Q38" s="20">
        <f t="shared" ca="1" si="13"/>
        <v>7.2698074116820971E-2</v>
      </c>
      <c r="R38" s="11">
        <f t="shared" ca="1" si="11"/>
        <v>11.549684308936932</v>
      </c>
    </row>
    <row r="39" spans="1:18" x14ac:dyDescent="0.2">
      <c r="A39">
        <v>1931</v>
      </c>
      <c r="B39" s="34">
        <f t="shared" ca="1" si="12"/>
        <v>2173.4</v>
      </c>
      <c r="C39" s="21">
        <f t="shared" ca="1" si="0"/>
        <v>23907.4</v>
      </c>
      <c r="D39" s="14">
        <f t="shared" ca="1" si="1"/>
        <v>119.53700000000001</v>
      </c>
      <c r="E39" s="15">
        <f t="shared" ca="1" si="2"/>
        <v>2390.7400000000002</v>
      </c>
      <c r="F39" s="11">
        <v>211.4</v>
      </c>
      <c r="G39" s="15">
        <f t="shared" ca="1" si="3"/>
        <v>4594.5676000000003</v>
      </c>
      <c r="H39" s="15">
        <f t="shared" ca="1" si="4"/>
        <v>26664.14056</v>
      </c>
      <c r="I39" s="16">
        <v>0.55000000000000004</v>
      </c>
      <c r="J39" s="15">
        <f t="shared" ca="1" si="5"/>
        <v>11998.863251999999</v>
      </c>
      <c r="K39" s="15">
        <f t="shared" ca="1" si="6"/>
        <v>519.98595000000012</v>
      </c>
      <c r="L39" s="15">
        <f t="shared" ca="1" si="7"/>
        <v>1059.4705635216153</v>
      </c>
      <c r="M39" s="15">
        <f t="shared" ca="1" si="8"/>
        <v>11459.378638478383</v>
      </c>
      <c r="O39" s="16">
        <f t="shared" ca="1" si="9"/>
        <v>12.2684</v>
      </c>
      <c r="P39" s="16">
        <f t="shared" ca="1" si="10"/>
        <v>5.2725584975054671</v>
      </c>
      <c r="Q39" s="20">
        <f t="shared" ca="1" si="13"/>
        <v>8.4630028401680504E-2</v>
      </c>
      <c r="R39" s="11">
        <f t="shared" ca="1" si="11"/>
        <v>11</v>
      </c>
    </row>
    <row r="40" spans="1:18" x14ac:dyDescent="0.2">
      <c r="A40">
        <v>1932</v>
      </c>
      <c r="B40" s="34">
        <f t="shared" ca="1" si="12"/>
        <v>2551.8285644670304</v>
      </c>
      <c r="C40" s="21">
        <f t="shared" ref="C40:C78" ca="1" si="14">B40*(10.5+RAND()*RANDBETWEEN(-1,1))</f>
        <v>26794.199926903821</v>
      </c>
      <c r="D40" s="14">
        <f t="shared" ca="1" si="1"/>
        <v>133.9709996345191</v>
      </c>
      <c r="E40" s="15">
        <f t="shared" ca="1" si="2"/>
        <v>2679.4199926903821</v>
      </c>
      <c r="F40" s="11">
        <v>245.5</v>
      </c>
      <c r="G40" s="15">
        <f t="shared" ca="1" si="3"/>
        <v>6264.7391257665595</v>
      </c>
      <c r="H40" s="15">
        <f t="shared" ca="1" si="4"/>
        <v>30553.043402363757</v>
      </c>
      <c r="I40" s="16">
        <v>0.55000000000000004</v>
      </c>
      <c r="J40" s="15">
        <f t="shared" ca="1" si="5"/>
        <v>13748.869531063689</v>
      </c>
      <c r="K40" s="15">
        <f t="shared" ca="1" si="6"/>
        <v>582.77384841015805</v>
      </c>
      <c r="L40" s="15">
        <f t="shared" ca="1" si="7"/>
        <v>1387.0294355843</v>
      </c>
      <c r="M40" s="15">
        <f t="shared" ca="1" si="8"/>
        <v>12944.613943889546</v>
      </c>
      <c r="O40" s="16">
        <f t="shared" ca="1" si="9"/>
        <v>11.973000000000001</v>
      </c>
      <c r="P40" s="16">
        <f t="shared" ca="1" si="10"/>
        <v>5.0726816542995827</v>
      </c>
      <c r="Q40" s="20">
        <f t="shared" ca="1" si="13"/>
        <v>9.6780906338406372E-2</v>
      </c>
      <c r="R40" s="11">
        <f t="shared" ca="1" si="11"/>
        <v>10.5</v>
      </c>
    </row>
    <row r="41" spans="1:18" x14ac:dyDescent="0.2">
      <c r="A41">
        <v>1933</v>
      </c>
      <c r="B41" s="34">
        <f t="shared" ca="1" si="12"/>
        <v>1984.0040040807633</v>
      </c>
      <c r="C41" s="21">
        <f t="shared" ca="1" si="14"/>
        <v>20832.042042848014</v>
      </c>
      <c r="D41" s="14">
        <f t="shared" ca="1" si="1"/>
        <v>104.16021021424007</v>
      </c>
      <c r="E41" s="15">
        <f t="shared" ca="1" si="2"/>
        <v>2083.2042042848016</v>
      </c>
      <c r="F41" s="11">
        <v>270.60000000000002</v>
      </c>
      <c r="G41" s="15">
        <f t="shared" ca="1" si="3"/>
        <v>5368.7148350425459</v>
      </c>
      <c r="H41" s="15">
        <f t="shared" ca="1" si="4"/>
        <v>24053.27094387354</v>
      </c>
      <c r="I41" s="16">
        <v>0.55000000000000004</v>
      </c>
      <c r="J41" s="15">
        <f t="shared" ca="1" si="5"/>
        <v>10823.971924743091</v>
      </c>
      <c r="K41" s="15">
        <f t="shared" ca="1" si="6"/>
        <v>453.09691443194436</v>
      </c>
      <c r="L41" s="15">
        <f t="shared" ca="1" si="7"/>
        <v>1262.7913569851642</v>
      </c>
      <c r="M41" s="15">
        <f t="shared" ca="1" si="8"/>
        <v>10014.277482189871</v>
      </c>
      <c r="O41" s="16">
        <f t="shared" ca="1" si="9"/>
        <v>12.1236</v>
      </c>
      <c r="P41" s="16">
        <f t="shared" ca="1" si="10"/>
        <v>5.0475087054220573</v>
      </c>
      <c r="Q41" s="20">
        <f t="shared" ca="1" si="13"/>
        <v>0.11197868657131853</v>
      </c>
      <c r="R41" s="11">
        <f t="shared" ca="1" si="11"/>
        <v>10.5</v>
      </c>
    </row>
    <row r="42" spans="1:18" x14ac:dyDescent="0.2">
      <c r="A42">
        <v>1934</v>
      </c>
      <c r="B42" s="34">
        <f t="shared" ca="1" si="12"/>
        <v>2768.9375181563519</v>
      </c>
      <c r="C42" s="21">
        <f t="shared" ca="1" si="14"/>
        <v>29073.843940641695</v>
      </c>
      <c r="D42" s="14">
        <f t="shared" ca="1" si="1"/>
        <v>145.36921970320847</v>
      </c>
      <c r="E42" s="15">
        <f t="shared" ca="1" si="2"/>
        <v>2907.3843940641696</v>
      </c>
      <c r="F42" s="11">
        <v>259.60000000000002</v>
      </c>
      <c r="G42" s="15">
        <f t="shared" ca="1" si="3"/>
        <v>7188.1617971338901</v>
      </c>
      <c r="H42" s="15">
        <f t="shared" ca="1" si="4"/>
        <v>33386.741018922025</v>
      </c>
      <c r="I42" s="16">
        <v>0.55000000000000004</v>
      </c>
      <c r="J42" s="15">
        <f t="shared" ca="1" si="5"/>
        <v>15024.03345851491</v>
      </c>
      <c r="K42" s="15">
        <f t="shared" ca="1" si="6"/>
        <v>632.35610570895687</v>
      </c>
      <c r="L42" s="15">
        <f t="shared" ca="1" si="7"/>
        <v>2062.975262713624</v>
      </c>
      <c r="M42" s="15">
        <f t="shared" ca="1" si="8"/>
        <v>13593.414301510244</v>
      </c>
      <c r="O42" s="16">
        <f t="shared" ca="1" si="9"/>
        <v>12.057599999999999</v>
      </c>
      <c r="P42" s="16">
        <f t="shared" ca="1" si="10"/>
        <v>4.9092528135344775</v>
      </c>
      <c r="Q42" s="20">
        <f t="shared" ca="1" si="13"/>
        <v>0.13176570845092481</v>
      </c>
      <c r="R42" s="11">
        <f t="shared" ca="1" si="11"/>
        <v>10.5</v>
      </c>
    </row>
    <row r="43" spans="1:18" x14ac:dyDescent="0.2">
      <c r="A43">
        <v>1935</v>
      </c>
      <c r="B43" s="34">
        <f t="shared" ca="1" si="12"/>
        <v>2581.6666666666665</v>
      </c>
      <c r="C43" s="21">
        <f t="shared" ca="1" si="14"/>
        <v>27107.5</v>
      </c>
      <c r="D43" s="14">
        <f t="shared" ca="1" si="1"/>
        <v>135.53749999999999</v>
      </c>
      <c r="E43" s="15">
        <f t="shared" ca="1" si="2"/>
        <v>2710.75</v>
      </c>
      <c r="F43" s="11">
        <v>129</v>
      </c>
      <c r="G43" s="15">
        <f t="shared" ca="1" si="3"/>
        <v>3330.35</v>
      </c>
      <c r="H43" s="15">
        <f t="shared" ca="1" si="4"/>
        <v>29105.71</v>
      </c>
      <c r="I43" s="16">
        <v>0.55000000000000004</v>
      </c>
      <c r="J43" s="15">
        <f t="shared" ca="1" si="5"/>
        <v>13097.569499999998</v>
      </c>
      <c r="K43" s="15">
        <f t="shared" ca="1" si="6"/>
        <v>589.58812499999999</v>
      </c>
      <c r="L43" s="15">
        <f t="shared" ca="1" si="7"/>
        <v>1642.4589149999997</v>
      </c>
      <c r="M43" s="15">
        <f t="shared" ca="1" si="8"/>
        <v>12044.698709999999</v>
      </c>
      <c r="O43" s="16">
        <f t="shared" ca="1" si="9"/>
        <v>11.274000000000001</v>
      </c>
      <c r="P43" s="16">
        <f t="shared" ca="1" si="10"/>
        <v>4.6654739999999997</v>
      </c>
      <c r="Q43" s="20">
        <f t="shared" ref="Q43:Q74" ca="1" si="15">0.12*(1+RAND()*RANDBETWEEN(-1,1)/10)</f>
        <v>0.12</v>
      </c>
      <c r="R43" s="11">
        <f t="shared" ca="1" si="11"/>
        <v>10.5</v>
      </c>
    </row>
    <row r="44" spans="1:18" x14ac:dyDescent="0.2">
      <c r="A44">
        <v>1936</v>
      </c>
      <c r="B44" s="34">
        <f t="shared" ca="1" si="12"/>
        <v>2240.647650055857</v>
      </c>
      <c r="C44" s="21">
        <f t="shared" ca="1" si="14"/>
        <v>24235.273909700558</v>
      </c>
      <c r="D44" s="14">
        <f t="shared" ca="1" si="1"/>
        <v>121.17636954850279</v>
      </c>
      <c r="E44" s="15">
        <f t="shared" ca="1" si="2"/>
        <v>2423.5273909700559</v>
      </c>
      <c r="F44" s="11">
        <v>238.7</v>
      </c>
      <c r="G44" s="15">
        <f t="shared" ca="1" si="3"/>
        <v>5348.4259406833307</v>
      </c>
      <c r="H44" s="15">
        <f t="shared" ca="1" si="4"/>
        <v>27444.329474110556</v>
      </c>
      <c r="I44" s="16">
        <v>0.55000000000000004</v>
      </c>
      <c r="J44" s="15">
        <f t="shared" ca="1" si="5"/>
        <v>12349.94826334975</v>
      </c>
      <c r="K44" s="15">
        <f t="shared" ca="1" si="6"/>
        <v>527.11720753598718</v>
      </c>
      <c r="L44" s="15">
        <f t="shared" ca="1" si="7"/>
        <v>1530.193141695388</v>
      </c>
      <c r="M44" s="15">
        <f t="shared" ca="1" si="8"/>
        <v>11346.872329190348</v>
      </c>
      <c r="O44" s="16">
        <f t="shared" ca="1" si="9"/>
        <v>12.248391429784331</v>
      </c>
      <c r="P44" s="16">
        <f t="shared" ca="1" si="10"/>
        <v>5.0641038223513108</v>
      </c>
      <c r="Q44" s="20">
        <f t="shared" ca="1" si="15"/>
        <v>0.1188308893167517</v>
      </c>
      <c r="R44" s="11">
        <f t="shared" ca="1" si="11"/>
        <v>10.816191429784329</v>
      </c>
    </row>
    <row r="45" spans="1:18" x14ac:dyDescent="0.2">
      <c r="A45">
        <v>1937</v>
      </c>
      <c r="B45" s="34">
        <f t="shared" ca="1" si="12"/>
        <v>2880.0052625590624</v>
      </c>
      <c r="C45" s="21">
        <f t="shared" ca="1" si="14"/>
        <v>31350.0358178633</v>
      </c>
      <c r="D45" s="14">
        <f t="shared" ca="1" si="1"/>
        <v>156.7501790893165</v>
      </c>
      <c r="E45" s="15">
        <f t="shared" ca="1" si="2"/>
        <v>3135.00358178633</v>
      </c>
      <c r="F45" s="11">
        <v>233.1</v>
      </c>
      <c r="G45" s="15">
        <f t="shared" ca="1" si="3"/>
        <v>6713.2922670251746</v>
      </c>
      <c r="H45" s="15">
        <f t="shared" ca="1" si="4"/>
        <v>35378.011178078406</v>
      </c>
      <c r="I45" s="16">
        <v>0.55000000000000004</v>
      </c>
      <c r="J45" s="15">
        <f t="shared" ca="1" si="5"/>
        <v>15920.105030135281</v>
      </c>
      <c r="K45" s="15">
        <f t="shared" ca="1" si="6"/>
        <v>681.8632790385268</v>
      </c>
      <c r="L45" s="15">
        <f t="shared" ca="1" si="7"/>
        <v>1921.9025961421617</v>
      </c>
      <c r="M45" s="15">
        <f t="shared" ca="1" si="8"/>
        <v>14680.065713031647</v>
      </c>
      <c r="O45" s="16">
        <f t="shared" ca="1" si="9"/>
        <v>12.284009212761944</v>
      </c>
      <c r="P45" s="16">
        <f t="shared" ca="1" si="10"/>
        <v>5.0972357251831903</v>
      </c>
      <c r="Q45" s="20">
        <f t="shared" ca="1" si="15"/>
        <v>0.11576353841611474</v>
      </c>
      <c r="R45" s="11">
        <f t="shared" ca="1" si="11"/>
        <v>10.885409212761944</v>
      </c>
    </row>
    <row r="46" spans="1:18" x14ac:dyDescent="0.2">
      <c r="A46">
        <v>1938</v>
      </c>
      <c r="B46" s="34">
        <f t="shared" ca="1" si="12"/>
        <v>2887.8666666666668</v>
      </c>
      <c r="C46" s="21">
        <f t="shared" ca="1" si="14"/>
        <v>27476.209325851916</v>
      </c>
      <c r="D46" s="14">
        <f t="shared" ca="1" si="1"/>
        <v>137.38104662925957</v>
      </c>
      <c r="E46" s="15">
        <f t="shared" ca="1" si="2"/>
        <v>2747.6209325851919</v>
      </c>
      <c r="F46" s="11">
        <v>157</v>
      </c>
      <c r="G46" s="15">
        <f t="shared" ca="1" si="3"/>
        <v>4533.9506666666675</v>
      </c>
      <c r="H46" s="15">
        <f t="shared" ca="1" si="4"/>
        <v>30196.579725851916</v>
      </c>
      <c r="I46" s="16">
        <v>0.55000000000000004</v>
      </c>
      <c r="J46" s="15">
        <f t="shared" ca="1" si="5"/>
        <v>13588.46087663336</v>
      </c>
      <c r="K46" s="15">
        <f t="shared" ca="1" si="6"/>
        <v>597.60755283727929</v>
      </c>
      <c r="L46" s="15">
        <f t="shared" ca="1" si="7"/>
        <v>1625.4840339330774</v>
      </c>
      <c r="M46" s="15">
        <f t="shared" ca="1" si="8"/>
        <v>12560.584395537562</v>
      </c>
      <c r="O46" s="16">
        <f t="shared" ca="1" si="9"/>
        <v>10.456362156327133</v>
      </c>
      <c r="P46" s="16">
        <f t="shared" ca="1" si="10"/>
        <v>4.3494336288162758</v>
      </c>
      <c r="Q46" s="20">
        <f t="shared" ca="1" si="15"/>
        <v>0.11458312371849549</v>
      </c>
      <c r="R46" s="11">
        <f t="shared" ca="1" si="11"/>
        <v>9.5143621563271328</v>
      </c>
    </row>
    <row r="47" spans="1:18" x14ac:dyDescent="0.2">
      <c r="A47">
        <v>1939</v>
      </c>
      <c r="B47" s="34">
        <f t="shared" ca="1" si="12"/>
        <v>2989.9333333333334</v>
      </c>
      <c r="C47" s="21">
        <f t="shared" ca="1" si="14"/>
        <v>33363.008856316686</v>
      </c>
      <c r="D47" s="14">
        <f t="shared" ca="1" si="1"/>
        <v>166.81504428158343</v>
      </c>
      <c r="E47" s="15">
        <f t="shared" ca="1" si="2"/>
        <v>3336.3008856316687</v>
      </c>
      <c r="F47" s="11">
        <v>261.60000000000002</v>
      </c>
      <c r="G47" s="15">
        <f t="shared" ca="1" si="3"/>
        <v>7821.6656000000003</v>
      </c>
      <c r="H47" s="15">
        <f t="shared" ca="1" si="4"/>
        <v>38056.008216316688</v>
      </c>
      <c r="I47" s="16">
        <v>0.55000000000000004</v>
      </c>
      <c r="J47" s="15">
        <f t="shared" ca="1" si="5"/>
        <v>17125.203697342509</v>
      </c>
      <c r="K47" s="15">
        <f t="shared" ca="1" si="6"/>
        <v>725.64544262488801</v>
      </c>
      <c r="L47" s="15">
        <f t="shared" ca="1" si="7"/>
        <v>2263.8834315712024</v>
      </c>
      <c r="M47" s="15">
        <f t="shared" ca="1" si="8"/>
        <v>15586.965708396196</v>
      </c>
      <c r="O47" s="16">
        <f t="shared" ca="1" si="9"/>
        <v>12.728045736688673</v>
      </c>
      <c r="P47" s="16">
        <f t="shared" ca="1" si="10"/>
        <v>5.2131482446864572</v>
      </c>
      <c r="Q47" s="20">
        <f t="shared" ca="1" si="15"/>
        <v>0.12682217040882668</v>
      </c>
      <c r="R47" s="11">
        <f t="shared" ca="1" si="11"/>
        <v>11.158445736688673</v>
      </c>
    </row>
    <row r="48" spans="1:18" x14ac:dyDescent="0.2">
      <c r="A48">
        <v>1940</v>
      </c>
      <c r="B48" s="33">
        <v>3092</v>
      </c>
      <c r="C48" s="21">
        <f t="shared" ca="1" si="14"/>
        <v>32654.038300565229</v>
      </c>
      <c r="D48" s="14">
        <f t="shared" ca="1" si="1"/>
        <v>163.27019150282615</v>
      </c>
      <c r="E48" s="15">
        <f t="shared" ca="1" si="2"/>
        <v>3265.403830056523</v>
      </c>
      <c r="F48" s="11">
        <v>163.6</v>
      </c>
      <c r="G48" s="15">
        <f t="shared" si="3"/>
        <v>5058.5119999999997</v>
      </c>
      <c r="H48" s="15">
        <f t="shared" ca="1" si="4"/>
        <v>35689.145500565231</v>
      </c>
      <c r="I48" s="23">
        <v>0.6</v>
      </c>
      <c r="J48" s="15">
        <f t="shared" ca="1" si="5"/>
        <v>14275.658200226093</v>
      </c>
      <c r="K48" s="15">
        <f t="shared" ca="1" si="6"/>
        <v>710.22533303729369</v>
      </c>
      <c r="L48" s="15">
        <f t="shared" ca="1" si="7"/>
        <v>1798.3060239916063</v>
      </c>
      <c r="M48" s="15">
        <f t="shared" ca="1" si="8"/>
        <v>13187.577509271779</v>
      </c>
      <c r="O48" s="16">
        <f t="shared" ca="1" si="9"/>
        <v>11.542414456845158</v>
      </c>
      <c r="P48" s="16">
        <f t="shared" ca="1" si="10"/>
        <v>4.2650638775135121</v>
      </c>
      <c r="Q48" s="20">
        <f t="shared" ca="1" si="15"/>
        <v>0.12</v>
      </c>
      <c r="R48" s="11">
        <f t="shared" ca="1" si="11"/>
        <v>10.560814456845158</v>
      </c>
    </row>
    <row r="49" spans="1:18" x14ac:dyDescent="0.2">
      <c r="A49">
        <v>1941</v>
      </c>
      <c r="B49" s="35">
        <f t="shared" ref="B49:B67" ca="1" si="16">B$48+(B$68-B$48)/(A$68-A$48)*(A49-A$48)*(1+RAND()*RANDBETWEEN(-1,1)/5)</f>
        <v>3092.3539731631445</v>
      </c>
      <c r="C49" s="21">
        <f t="shared" ca="1" si="14"/>
        <v>34220.338147255738</v>
      </c>
      <c r="D49" s="14">
        <f t="shared" ca="1" si="1"/>
        <v>171.1016907362787</v>
      </c>
      <c r="E49" s="15">
        <f t="shared" ca="1" si="2"/>
        <v>3422.0338147255738</v>
      </c>
      <c r="F49" s="11">
        <v>262.8</v>
      </c>
      <c r="G49" s="15">
        <f t="shared" ca="1" si="3"/>
        <v>8126.7062414727443</v>
      </c>
      <c r="H49" s="15">
        <f t="shared" ca="1" si="4"/>
        <v>39096.361892139386</v>
      </c>
      <c r="I49" s="23">
        <v>0.6</v>
      </c>
      <c r="J49" s="15">
        <f t="shared" ca="1" si="5"/>
        <v>15638.544756855756</v>
      </c>
      <c r="K49" s="15">
        <f t="shared" ca="1" si="6"/>
        <v>744.2923547028123</v>
      </c>
      <c r="L49" s="15">
        <f t="shared" ca="1" si="7"/>
        <v>1901.4347339986082</v>
      </c>
      <c r="M49" s="15">
        <f t="shared" ca="1" si="8"/>
        <v>14481.40237755996</v>
      </c>
      <c r="O49" s="16">
        <f t="shared" ca="1" si="9"/>
        <v>12.642912884952827</v>
      </c>
      <c r="P49" s="16">
        <f t="shared" ca="1" si="10"/>
        <v>4.6829704824338227</v>
      </c>
      <c r="Q49" s="20">
        <f t="shared" ca="1" si="15"/>
        <v>0.1160626038732382</v>
      </c>
      <c r="R49" s="11">
        <f t="shared" ca="1" si="11"/>
        <v>11.066112884952826</v>
      </c>
    </row>
    <row r="50" spans="1:18" x14ac:dyDescent="0.2">
      <c r="A50">
        <v>1942</v>
      </c>
      <c r="B50" s="35">
        <f t="shared" ca="1" si="16"/>
        <v>3092.8094154892524</v>
      </c>
      <c r="C50" s="21">
        <f t="shared" ca="1" si="14"/>
        <v>35379.667392412339</v>
      </c>
      <c r="D50" s="14">
        <f t="shared" ref="D50:D81" ca="1" si="17">C50*0.005</f>
        <v>176.89833696206171</v>
      </c>
      <c r="E50" s="15">
        <f t="shared" ref="E50:E81" ca="1" si="18">C50*0.1</f>
        <v>3537.9667392412339</v>
      </c>
      <c r="F50" s="11">
        <v>244.2</v>
      </c>
      <c r="G50" s="15">
        <f t="shared" ref="G50:G81" ca="1" si="19">F50*B50/100</f>
        <v>7552.6405926247535</v>
      </c>
      <c r="H50" s="15">
        <f t="shared" ref="H50:H81" ca="1" si="20">C50+G50*0.6</f>
        <v>39911.251747987189</v>
      </c>
      <c r="I50" s="23">
        <v>0.6</v>
      </c>
      <c r="J50" s="15">
        <f t="shared" ref="J50:J81" ca="1" si="21">H50*(1-I50)</f>
        <v>15964.500699194876</v>
      </c>
      <c r="K50" s="15">
        <f t="shared" ref="K50:K81" ca="1" si="22">D50*0.35+E50*0.2</f>
        <v>769.50776578496846</v>
      </c>
      <c r="L50" s="15">
        <f t="shared" ref="L50:L81" ca="1" si="23">Q50*(J50+K50)</f>
        <v>1862.2135587531077</v>
      </c>
      <c r="M50" s="15">
        <f t="shared" ref="M50:M81" ca="1" si="24">J50+K50-L50</f>
        <v>14871.794906226736</v>
      </c>
      <c r="O50" s="16">
        <f t="shared" ref="O50:O81" ca="1" si="25">H50/B50</f>
        <v>12.90452995522636</v>
      </c>
      <c r="P50" s="16">
        <f t="shared" ref="P50:P81" ca="1" si="26">M50/B50</f>
        <v>4.8085067355739932</v>
      </c>
      <c r="Q50" s="20">
        <f t="shared" ca="1" si="15"/>
        <v>0.1112831729857351</v>
      </c>
      <c r="R50" s="11">
        <f t="shared" ref="R50:R81" ca="1" si="27">C50/B50</f>
        <v>11.439329955226361</v>
      </c>
    </row>
    <row r="51" spans="1:18" x14ac:dyDescent="0.2">
      <c r="A51">
        <v>1943</v>
      </c>
      <c r="B51" s="35">
        <f t="shared" ca="1" si="16"/>
        <v>3093.0380226213488</v>
      </c>
      <c r="C51" s="21">
        <f t="shared" ca="1" si="14"/>
        <v>32476.899237524161</v>
      </c>
      <c r="D51" s="14">
        <f t="shared" ca="1" si="17"/>
        <v>162.38449618762081</v>
      </c>
      <c r="E51" s="15">
        <f t="shared" ca="1" si="18"/>
        <v>3247.6899237524162</v>
      </c>
      <c r="F51" s="11">
        <v>131</v>
      </c>
      <c r="G51" s="15">
        <f t="shared" ca="1" si="19"/>
        <v>4051.8798096339665</v>
      </c>
      <c r="H51" s="15">
        <f t="shared" ca="1" si="20"/>
        <v>34908.027123304542</v>
      </c>
      <c r="I51" s="23">
        <v>0.6</v>
      </c>
      <c r="J51" s="15">
        <f t="shared" ca="1" si="21"/>
        <v>13963.210849321818</v>
      </c>
      <c r="K51" s="15">
        <f t="shared" ca="1" si="22"/>
        <v>706.37255841615047</v>
      </c>
      <c r="L51" s="15">
        <f t="shared" ca="1" si="23"/>
        <v>1830.8800512627174</v>
      </c>
      <c r="M51" s="15">
        <f t="shared" ca="1" si="24"/>
        <v>12838.703356475253</v>
      </c>
      <c r="O51" s="16">
        <f t="shared" ca="1" si="25"/>
        <v>11.286</v>
      </c>
      <c r="P51" s="16">
        <f t="shared" ca="1" si="26"/>
        <v>4.1508391628482002</v>
      </c>
      <c r="Q51" s="20">
        <f t="shared" ca="1" si="15"/>
        <v>0.12480791037985152</v>
      </c>
      <c r="R51" s="11">
        <f t="shared" ca="1" si="27"/>
        <v>10.5</v>
      </c>
    </row>
    <row r="52" spans="1:18" x14ac:dyDescent="0.2">
      <c r="A52">
        <v>1944</v>
      </c>
      <c r="B52" s="35">
        <f t="shared" ca="1" si="16"/>
        <v>3093.3753036673866</v>
      </c>
      <c r="C52" s="21">
        <f t="shared" ca="1" si="14"/>
        <v>33941.819007687365</v>
      </c>
      <c r="D52" s="14">
        <f t="shared" ca="1" si="17"/>
        <v>169.70909503843683</v>
      </c>
      <c r="E52" s="15">
        <f t="shared" ca="1" si="18"/>
        <v>3394.1819007687368</v>
      </c>
      <c r="F52" s="11">
        <v>109.3</v>
      </c>
      <c r="G52" s="15">
        <f t="shared" ca="1" si="19"/>
        <v>3381.0592069084537</v>
      </c>
      <c r="H52" s="15">
        <f t="shared" ca="1" si="20"/>
        <v>35970.454531832438</v>
      </c>
      <c r="I52" s="23">
        <v>0.6</v>
      </c>
      <c r="J52" s="15">
        <f t="shared" ca="1" si="21"/>
        <v>14388.181812732975</v>
      </c>
      <c r="K52" s="15">
        <f t="shared" ca="1" si="22"/>
        <v>738.23456341720032</v>
      </c>
      <c r="L52" s="15">
        <f t="shared" ca="1" si="23"/>
        <v>1638.3930950903159</v>
      </c>
      <c r="M52" s="15">
        <f t="shared" ca="1" si="24"/>
        <v>13488.023281059859</v>
      </c>
      <c r="O52" s="16">
        <f t="shared" ca="1" si="25"/>
        <v>11.628221926122981</v>
      </c>
      <c r="P52" s="16">
        <f t="shared" ca="1" si="26"/>
        <v>4.3602931933506346</v>
      </c>
      <c r="Q52" s="20">
        <f t="shared" ca="1" si="15"/>
        <v>0.10831336744594515</v>
      </c>
      <c r="R52" s="11">
        <f t="shared" ca="1" si="27"/>
        <v>10.97242192612298</v>
      </c>
    </row>
    <row r="53" spans="1:18" x14ac:dyDescent="0.2">
      <c r="A53">
        <v>1945</v>
      </c>
      <c r="B53" s="35">
        <f t="shared" ca="1" si="16"/>
        <v>3093.5135619008806</v>
      </c>
      <c r="C53" s="21">
        <f t="shared" ca="1" si="14"/>
        <v>33532.611622197692</v>
      </c>
      <c r="D53" s="14">
        <f t="shared" ca="1" si="17"/>
        <v>167.66305811098846</v>
      </c>
      <c r="E53" s="15">
        <f t="shared" ca="1" si="18"/>
        <v>3353.2611622197692</v>
      </c>
      <c r="F53" s="11">
        <v>194.2</v>
      </c>
      <c r="G53" s="15">
        <f t="shared" ca="1" si="19"/>
        <v>6007.6033372115098</v>
      </c>
      <c r="H53" s="15">
        <f t="shared" ca="1" si="20"/>
        <v>37137.173624524599</v>
      </c>
      <c r="I53" s="23">
        <v>0.6</v>
      </c>
      <c r="J53" s="15">
        <f t="shared" ca="1" si="21"/>
        <v>14854.869449809841</v>
      </c>
      <c r="K53" s="15">
        <f t="shared" ca="1" si="22"/>
        <v>729.3343027827998</v>
      </c>
      <c r="L53" s="15">
        <f t="shared" ca="1" si="23"/>
        <v>1904.4149917443747</v>
      </c>
      <c r="M53" s="15">
        <f t="shared" ca="1" si="24"/>
        <v>13679.788760848267</v>
      </c>
      <c r="O53" s="16">
        <f t="shared" ca="1" si="25"/>
        <v>12.004852373010063</v>
      </c>
      <c r="P53" s="16">
        <f t="shared" ca="1" si="26"/>
        <v>4.422087858067254</v>
      </c>
      <c r="Q53" s="20">
        <f t="shared" ca="1" si="15"/>
        <v>0.12220162300095376</v>
      </c>
      <c r="R53" s="11">
        <f t="shared" ca="1" si="27"/>
        <v>10.839652373010063</v>
      </c>
    </row>
    <row r="54" spans="1:18" x14ac:dyDescent="0.2">
      <c r="A54">
        <v>1946</v>
      </c>
      <c r="B54" s="35">
        <f t="shared" ca="1" si="16"/>
        <v>3094.1</v>
      </c>
      <c r="C54" s="21">
        <f t="shared" ca="1" si="14"/>
        <v>32488.05</v>
      </c>
      <c r="D54" s="14">
        <f t="shared" ca="1" si="17"/>
        <v>162.44024999999999</v>
      </c>
      <c r="E54" s="15">
        <f t="shared" ca="1" si="18"/>
        <v>3248.8050000000003</v>
      </c>
      <c r="F54" s="11">
        <v>239.6</v>
      </c>
      <c r="G54" s="15">
        <f t="shared" ca="1" si="19"/>
        <v>7413.4636</v>
      </c>
      <c r="H54" s="15">
        <f t="shared" ca="1" si="20"/>
        <v>36936.12816</v>
      </c>
      <c r="I54" s="23">
        <v>0.6</v>
      </c>
      <c r="J54" s="15">
        <f t="shared" ca="1" si="21"/>
        <v>14774.451264000001</v>
      </c>
      <c r="K54" s="15">
        <f t="shared" ca="1" si="22"/>
        <v>706.61508750000007</v>
      </c>
      <c r="L54" s="15">
        <f t="shared" ca="1" si="23"/>
        <v>1963.059638336365</v>
      </c>
      <c r="M54" s="15">
        <f t="shared" ca="1" si="24"/>
        <v>13518.006713163637</v>
      </c>
      <c r="O54" s="16">
        <f t="shared" ca="1" si="25"/>
        <v>11.9376</v>
      </c>
      <c r="P54" s="16">
        <f t="shared" ca="1" si="26"/>
        <v>4.3689624489071583</v>
      </c>
      <c r="Q54" s="20">
        <f t="shared" ca="1" si="15"/>
        <v>0.12680390315271525</v>
      </c>
      <c r="R54" s="11">
        <f t="shared" ca="1" si="27"/>
        <v>10.5</v>
      </c>
    </row>
    <row r="55" spans="1:18" x14ac:dyDescent="0.2">
      <c r="A55">
        <v>1947</v>
      </c>
      <c r="B55" s="35">
        <f t="shared" ca="1" si="16"/>
        <v>3094.45</v>
      </c>
      <c r="C55" s="21">
        <f t="shared" ca="1" si="14"/>
        <v>35504.478948594522</v>
      </c>
      <c r="D55" s="14">
        <f t="shared" ca="1" si="17"/>
        <v>177.52239474297261</v>
      </c>
      <c r="E55" s="15">
        <f t="shared" ca="1" si="18"/>
        <v>3550.4478948594524</v>
      </c>
      <c r="F55" s="11">
        <v>296.7</v>
      </c>
      <c r="G55" s="15">
        <f t="shared" ca="1" si="19"/>
        <v>9181.23315</v>
      </c>
      <c r="H55" s="15">
        <f t="shared" ca="1" si="20"/>
        <v>41013.218838594519</v>
      </c>
      <c r="I55" s="23">
        <v>0.6</v>
      </c>
      <c r="J55" s="15">
        <f t="shared" ca="1" si="21"/>
        <v>16405.287535437808</v>
      </c>
      <c r="K55" s="15">
        <f t="shared" ca="1" si="22"/>
        <v>772.22241713193091</v>
      </c>
      <c r="L55" s="15">
        <f t="shared" ca="1" si="23"/>
        <v>1917.3405644851539</v>
      </c>
      <c r="M55" s="15">
        <f t="shared" ca="1" si="24"/>
        <v>15260.169388084587</v>
      </c>
      <c r="O55" s="16">
        <f t="shared" ca="1" si="25"/>
        <v>13.253799169026651</v>
      </c>
      <c r="P55" s="16">
        <f t="shared" ca="1" si="26"/>
        <v>4.9314641981885599</v>
      </c>
      <c r="Q55" s="20">
        <f t="shared" ca="1" si="15"/>
        <v>0.11161923758328671</v>
      </c>
      <c r="R55" s="11">
        <f t="shared" ca="1" si="27"/>
        <v>11.473599169026652</v>
      </c>
    </row>
    <row r="56" spans="1:18" x14ac:dyDescent="0.2">
      <c r="A56">
        <v>1948</v>
      </c>
      <c r="B56" s="35">
        <f t="shared" ca="1" si="16"/>
        <v>3094.6163477264126</v>
      </c>
      <c r="C56" s="21">
        <f t="shared" ca="1" si="14"/>
        <v>32493.471651127333</v>
      </c>
      <c r="D56" s="14">
        <f t="shared" ca="1" si="17"/>
        <v>162.46735825563667</v>
      </c>
      <c r="E56" s="15">
        <f t="shared" ca="1" si="18"/>
        <v>3249.3471651127334</v>
      </c>
      <c r="F56" s="11">
        <v>149.80000000000001</v>
      </c>
      <c r="G56" s="15">
        <f t="shared" ca="1" si="19"/>
        <v>4635.7352888941668</v>
      </c>
      <c r="H56" s="15">
        <f t="shared" ca="1" si="20"/>
        <v>35274.912824463834</v>
      </c>
      <c r="I56" s="23">
        <v>0.6</v>
      </c>
      <c r="J56" s="15">
        <f t="shared" ca="1" si="21"/>
        <v>14109.965129785534</v>
      </c>
      <c r="K56" s="15">
        <f t="shared" ca="1" si="22"/>
        <v>706.73300841201944</v>
      </c>
      <c r="L56" s="15">
        <f t="shared" ca="1" si="23"/>
        <v>1812.0383118060538</v>
      </c>
      <c r="M56" s="15">
        <f t="shared" ca="1" si="24"/>
        <v>13004.659826391498</v>
      </c>
      <c r="O56" s="16">
        <f t="shared" ca="1" si="25"/>
        <v>11.398800000000001</v>
      </c>
      <c r="P56" s="16">
        <f t="shared" ca="1" si="26"/>
        <v>4.2023496178923461</v>
      </c>
      <c r="Q56" s="20">
        <f t="shared" ca="1" si="15"/>
        <v>0.12229703911795342</v>
      </c>
      <c r="R56" s="11">
        <f t="shared" ca="1" si="27"/>
        <v>10.5</v>
      </c>
    </row>
    <row r="57" spans="1:18" x14ac:dyDescent="0.2">
      <c r="A57">
        <v>1949</v>
      </c>
      <c r="B57" s="35">
        <f t="shared" ca="1" si="16"/>
        <v>3094.6482209084161</v>
      </c>
      <c r="C57" s="21">
        <f t="shared" ca="1" si="14"/>
        <v>34623.712674465809</v>
      </c>
      <c r="D57" s="14">
        <f t="shared" ca="1" si="17"/>
        <v>173.11856337232905</v>
      </c>
      <c r="E57" s="15">
        <f t="shared" ca="1" si="18"/>
        <v>3462.371267446581</v>
      </c>
      <c r="F57" s="11">
        <v>218.1</v>
      </c>
      <c r="G57" s="15">
        <f t="shared" ca="1" si="19"/>
        <v>6749.4277698012556</v>
      </c>
      <c r="H57" s="15">
        <f t="shared" ca="1" si="20"/>
        <v>38673.369336346565</v>
      </c>
      <c r="I57" s="23">
        <v>0.6</v>
      </c>
      <c r="J57" s="15">
        <f t="shared" ca="1" si="21"/>
        <v>15469.347734538627</v>
      </c>
      <c r="K57" s="15">
        <f t="shared" ca="1" si="22"/>
        <v>753.06575066963137</v>
      </c>
      <c r="L57" s="15">
        <f t="shared" ca="1" si="23"/>
        <v>1787.6983668673761</v>
      </c>
      <c r="M57" s="15">
        <f t="shared" ca="1" si="24"/>
        <v>14434.715118340882</v>
      </c>
      <c r="O57" s="16">
        <f t="shared" ca="1" si="25"/>
        <v>12.496854755592938</v>
      </c>
      <c r="P57" s="16">
        <f t="shared" ca="1" si="26"/>
        <v>4.6644122652828228</v>
      </c>
      <c r="Q57" s="20">
        <f t="shared" ca="1" si="15"/>
        <v>0.11019928498909336</v>
      </c>
      <c r="R57" s="11">
        <f t="shared" ca="1" si="27"/>
        <v>11.188254755592938</v>
      </c>
    </row>
    <row r="58" spans="1:18" x14ac:dyDescent="0.2">
      <c r="A58">
        <v>1950</v>
      </c>
      <c r="B58" s="35">
        <f t="shared" ca="1" si="16"/>
        <v>3094.9591411377428</v>
      </c>
      <c r="C58" s="21">
        <f t="shared" ca="1" si="14"/>
        <v>35442.632452957412</v>
      </c>
      <c r="D58" s="14">
        <f t="shared" ca="1" si="17"/>
        <v>177.21316226478706</v>
      </c>
      <c r="E58" s="15">
        <f t="shared" ca="1" si="18"/>
        <v>3544.2632452957414</v>
      </c>
      <c r="F58" s="11">
        <v>343</v>
      </c>
      <c r="G58" s="15">
        <f t="shared" ca="1" si="19"/>
        <v>10615.709854102459</v>
      </c>
      <c r="H58" s="15">
        <f t="shared" ca="1" si="20"/>
        <v>41812.058365418889</v>
      </c>
      <c r="I58" s="23">
        <v>0.6</v>
      </c>
      <c r="J58" s="15">
        <f t="shared" ca="1" si="21"/>
        <v>16724.823346167555</v>
      </c>
      <c r="K58" s="15">
        <f t="shared" ca="1" si="22"/>
        <v>770.87725585182386</v>
      </c>
      <c r="L58" s="15">
        <f t="shared" ca="1" si="23"/>
        <v>1945.1951925705275</v>
      </c>
      <c r="M58" s="15">
        <f t="shared" ca="1" si="24"/>
        <v>15550.505409448853</v>
      </c>
      <c r="O58" s="16">
        <f t="shared" ca="1" si="25"/>
        <v>13.509728710036635</v>
      </c>
      <c r="P58" s="16">
        <f t="shared" ca="1" si="26"/>
        <v>5.0244622627658693</v>
      </c>
      <c r="Q58" s="20">
        <f t="shared" ca="1" si="15"/>
        <v>0.11118132601937702</v>
      </c>
      <c r="R58" s="11">
        <f t="shared" ca="1" si="27"/>
        <v>11.451728710036635</v>
      </c>
    </row>
    <row r="59" spans="1:18" x14ac:dyDescent="0.2">
      <c r="A59">
        <v>1951</v>
      </c>
      <c r="B59" s="35">
        <f t="shared" ca="1" si="16"/>
        <v>3095.2719186369782</v>
      </c>
      <c r="C59" s="21">
        <f t="shared" ca="1" si="14"/>
        <v>33330.948112542734</v>
      </c>
      <c r="D59" s="14">
        <f t="shared" ca="1" si="17"/>
        <v>166.65474056271367</v>
      </c>
      <c r="E59" s="15">
        <f t="shared" ca="1" si="18"/>
        <v>3333.0948112542737</v>
      </c>
      <c r="F59" s="11">
        <v>202.2</v>
      </c>
      <c r="G59" s="15">
        <f t="shared" ca="1" si="19"/>
        <v>6258.6398194839703</v>
      </c>
      <c r="H59" s="15">
        <f t="shared" ca="1" si="20"/>
        <v>37086.132004233114</v>
      </c>
      <c r="I59" s="23">
        <v>0.6</v>
      </c>
      <c r="J59" s="15">
        <f t="shared" ca="1" si="21"/>
        <v>14834.452801693245</v>
      </c>
      <c r="K59" s="15">
        <f t="shared" ca="1" si="22"/>
        <v>724.94812144780462</v>
      </c>
      <c r="L59" s="15">
        <f t="shared" ca="1" si="23"/>
        <v>1867.1281107769257</v>
      </c>
      <c r="M59" s="15">
        <f t="shared" ca="1" si="24"/>
        <v>13692.272812364123</v>
      </c>
      <c r="O59" s="16">
        <f t="shared" ca="1" si="25"/>
        <v>11.981542487732133</v>
      </c>
      <c r="P59" s="16">
        <f t="shared" ca="1" si="26"/>
        <v>4.4236090308969036</v>
      </c>
      <c r="Q59" s="20">
        <f t="shared" ca="1" si="15"/>
        <v>0.12</v>
      </c>
      <c r="R59" s="11">
        <f t="shared" ca="1" si="27"/>
        <v>10.768342487732134</v>
      </c>
    </row>
    <row r="60" spans="1:18" x14ac:dyDescent="0.2">
      <c r="A60">
        <v>1952</v>
      </c>
      <c r="B60" s="35">
        <f t="shared" ca="1" si="16"/>
        <v>3096.3651588865723</v>
      </c>
      <c r="C60" s="21">
        <f t="shared" ca="1" si="14"/>
        <v>29555.067813893816</v>
      </c>
      <c r="D60" s="14">
        <f t="shared" ca="1" si="17"/>
        <v>147.77533906946908</v>
      </c>
      <c r="E60" s="15">
        <f t="shared" ca="1" si="18"/>
        <v>2955.506781389382</v>
      </c>
      <c r="F60" s="11">
        <v>271.8</v>
      </c>
      <c r="G60" s="15">
        <f t="shared" ca="1" si="19"/>
        <v>8415.9205018537032</v>
      </c>
      <c r="H60" s="15">
        <f t="shared" ca="1" si="20"/>
        <v>34604.620115006037</v>
      </c>
      <c r="I60" s="23">
        <v>0.6</v>
      </c>
      <c r="J60" s="15">
        <f t="shared" ca="1" si="21"/>
        <v>13841.848046002415</v>
      </c>
      <c r="K60" s="15">
        <f t="shared" ca="1" si="22"/>
        <v>642.82272495219058</v>
      </c>
      <c r="L60" s="15">
        <f t="shared" ca="1" si="23"/>
        <v>1813.4049635494696</v>
      </c>
      <c r="M60" s="15">
        <f t="shared" ca="1" si="24"/>
        <v>12671.265807405136</v>
      </c>
      <c r="O60" s="16">
        <f t="shared" ca="1" si="25"/>
        <v>11.175884735587703</v>
      </c>
      <c r="P60" s="16">
        <f t="shared" ca="1" si="26"/>
        <v>4.0923034452311242</v>
      </c>
      <c r="Q60" s="20">
        <f t="shared" ca="1" si="15"/>
        <v>0.125194765709539</v>
      </c>
      <c r="R60" s="11">
        <f t="shared" ca="1" si="27"/>
        <v>9.5450847355877038</v>
      </c>
    </row>
    <row r="61" spans="1:18" x14ac:dyDescent="0.2">
      <c r="A61">
        <v>1953</v>
      </c>
      <c r="B61" s="35">
        <f t="shared" ca="1" si="16"/>
        <v>3095.8535983559127</v>
      </c>
      <c r="C61" s="21">
        <f t="shared" ca="1" si="14"/>
        <v>32486.769485674551</v>
      </c>
      <c r="D61" s="14">
        <f t="shared" ca="1" si="17"/>
        <v>162.43384742837276</v>
      </c>
      <c r="E61" s="15">
        <f t="shared" ca="1" si="18"/>
        <v>3248.6769485674554</v>
      </c>
      <c r="F61" s="11">
        <v>202.9</v>
      </c>
      <c r="G61" s="15">
        <f t="shared" ca="1" si="19"/>
        <v>6281.4869510641474</v>
      </c>
      <c r="H61" s="15">
        <f t="shared" ca="1" si="20"/>
        <v>36255.661656313037</v>
      </c>
      <c r="I61" s="23">
        <v>0.6</v>
      </c>
      <c r="J61" s="15">
        <f t="shared" ca="1" si="21"/>
        <v>14502.264662525216</v>
      </c>
      <c r="K61" s="15">
        <f t="shared" ca="1" si="22"/>
        <v>706.58723631342161</v>
      </c>
      <c r="L61" s="15">
        <f t="shared" ca="1" si="23"/>
        <v>1825.0622278606365</v>
      </c>
      <c r="M61" s="15">
        <f t="shared" ca="1" si="24"/>
        <v>13383.789670978002</v>
      </c>
      <c r="O61" s="16">
        <f t="shared" ca="1" si="25"/>
        <v>11.711038815132282</v>
      </c>
      <c r="P61" s="16">
        <f t="shared" ca="1" si="26"/>
        <v>4.3231339098481953</v>
      </c>
      <c r="Q61" s="20">
        <f t="shared" ca="1" si="15"/>
        <v>0.12</v>
      </c>
      <c r="R61" s="11">
        <f t="shared" ca="1" si="27"/>
        <v>10.493638815132282</v>
      </c>
    </row>
    <row r="62" spans="1:18" x14ac:dyDescent="0.2">
      <c r="A62">
        <v>1954</v>
      </c>
      <c r="B62" s="35">
        <f t="shared" ca="1" si="16"/>
        <v>3096.9</v>
      </c>
      <c r="C62" s="21">
        <f t="shared" ca="1" si="14"/>
        <v>32517.45</v>
      </c>
      <c r="D62" s="14">
        <f t="shared" ca="1" si="17"/>
        <v>162.58725000000001</v>
      </c>
      <c r="E62" s="15">
        <f t="shared" ca="1" si="18"/>
        <v>3251.7450000000003</v>
      </c>
      <c r="F62" s="11">
        <v>274.39999999999998</v>
      </c>
      <c r="G62" s="15">
        <f t="shared" ca="1" si="19"/>
        <v>8497.8935999999994</v>
      </c>
      <c r="H62" s="15">
        <f t="shared" ca="1" si="20"/>
        <v>37616.186159999997</v>
      </c>
      <c r="I62" s="23">
        <v>0.6</v>
      </c>
      <c r="J62" s="15">
        <f t="shared" ca="1" si="21"/>
        <v>15046.474463999999</v>
      </c>
      <c r="K62" s="15">
        <f t="shared" ca="1" si="22"/>
        <v>707.2545375000002</v>
      </c>
      <c r="L62" s="15">
        <f t="shared" ca="1" si="23"/>
        <v>1994.8747422534973</v>
      </c>
      <c r="M62" s="15">
        <f t="shared" ca="1" si="24"/>
        <v>13758.854259246502</v>
      </c>
      <c r="O62" s="16">
        <f t="shared" ca="1" si="25"/>
        <v>12.146399999999998</v>
      </c>
      <c r="P62" s="16">
        <f t="shared" ca="1" si="26"/>
        <v>4.4427828664943982</v>
      </c>
      <c r="Q62" s="20">
        <f t="shared" ca="1" si="15"/>
        <v>0.12662873292180882</v>
      </c>
      <c r="R62" s="11">
        <f t="shared" ca="1" si="27"/>
        <v>10.5</v>
      </c>
    </row>
    <row r="63" spans="1:18" x14ac:dyDescent="0.2">
      <c r="A63">
        <v>1955</v>
      </c>
      <c r="B63" s="35">
        <f t="shared" ca="1" si="16"/>
        <v>3096.935862776465</v>
      </c>
      <c r="C63" s="21">
        <f t="shared" ca="1" si="14"/>
        <v>33976.593816184017</v>
      </c>
      <c r="D63" s="14">
        <f t="shared" ca="1" si="17"/>
        <v>169.88296908092008</v>
      </c>
      <c r="E63" s="15">
        <f t="shared" ca="1" si="18"/>
        <v>3397.6593816184018</v>
      </c>
      <c r="F63" s="11">
        <v>265.2</v>
      </c>
      <c r="G63" s="15">
        <f t="shared" ca="1" si="19"/>
        <v>8213.0739080831845</v>
      </c>
      <c r="H63" s="15">
        <f t="shared" ca="1" si="20"/>
        <v>38904.438161033926</v>
      </c>
      <c r="I63" s="23">
        <v>0.6</v>
      </c>
      <c r="J63" s="15">
        <f t="shared" ca="1" si="21"/>
        <v>15561.775264413571</v>
      </c>
      <c r="K63" s="15">
        <f t="shared" ca="1" si="22"/>
        <v>738.99091550200239</v>
      </c>
      <c r="L63" s="15">
        <f t="shared" ca="1" si="23"/>
        <v>1956.0919415898688</v>
      </c>
      <c r="M63" s="15">
        <f t="shared" ca="1" si="24"/>
        <v>14344.674238325704</v>
      </c>
      <c r="O63" s="16">
        <f t="shared" ca="1" si="25"/>
        <v>12.562235669341669</v>
      </c>
      <c r="P63" s="16">
        <f t="shared" ca="1" si="26"/>
        <v>4.6318925783194675</v>
      </c>
      <c r="Q63" s="20">
        <f t="shared" ca="1" si="15"/>
        <v>0.12</v>
      </c>
      <c r="R63" s="11">
        <f t="shared" ca="1" si="27"/>
        <v>10.971035669341671</v>
      </c>
    </row>
    <row r="64" spans="1:18" x14ac:dyDescent="0.2">
      <c r="A64">
        <v>1956</v>
      </c>
      <c r="B64" s="35">
        <f t="shared" ca="1" si="16"/>
        <v>3097.2453601028474</v>
      </c>
      <c r="C64" s="21">
        <f t="shared" ca="1" si="14"/>
        <v>32521.076281079899</v>
      </c>
      <c r="D64" s="14">
        <f t="shared" ca="1" si="17"/>
        <v>162.6053814053995</v>
      </c>
      <c r="E64" s="15">
        <f t="shared" ca="1" si="18"/>
        <v>3252.10762810799</v>
      </c>
      <c r="F64" s="11">
        <v>314.5</v>
      </c>
      <c r="G64" s="15">
        <f t="shared" ca="1" si="19"/>
        <v>9740.8366575234541</v>
      </c>
      <c r="H64" s="15">
        <f t="shared" ca="1" si="20"/>
        <v>38365.578275593973</v>
      </c>
      <c r="I64" s="23">
        <v>0.6</v>
      </c>
      <c r="J64" s="15">
        <f t="shared" ca="1" si="21"/>
        <v>15346.23131023759</v>
      </c>
      <c r="K64" s="15">
        <f t="shared" ca="1" si="22"/>
        <v>707.33340911348785</v>
      </c>
      <c r="L64" s="15">
        <f t="shared" ca="1" si="23"/>
        <v>1926.4277663221292</v>
      </c>
      <c r="M64" s="15">
        <f t="shared" ca="1" si="24"/>
        <v>14127.136953028948</v>
      </c>
      <c r="O64" s="16">
        <f t="shared" ca="1" si="25"/>
        <v>12.387</v>
      </c>
      <c r="P64" s="16">
        <f t="shared" ca="1" si="26"/>
        <v>4.5611940000000004</v>
      </c>
      <c r="Q64" s="20">
        <f t="shared" ca="1" si="15"/>
        <v>0.12</v>
      </c>
      <c r="R64" s="11">
        <f t="shared" ca="1" si="27"/>
        <v>10.5</v>
      </c>
    </row>
    <row r="65" spans="1:18" x14ac:dyDescent="0.2">
      <c r="A65">
        <v>1957</v>
      </c>
      <c r="B65" s="35">
        <f t="shared" ca="1" si="16"/>
        <v>3097.8997258060213</v>
      </c>
      <c r="C65" s="21">
        <f t="shared" ca="1" si="14"/>
        <v>32527.947120963225</v>
      </c>
      <c r="D65" s="14">
        <f t="shared" ca="1" si="17"/>
        <v>162.63973560481614</v>
      </c>
      <c r="E65" s="15">
        <f t="shared" ca="1" si="18"/>
        <v>3252.7947120963227</v>
      </c>
      <c r="F65" s="11">
        <v>220</v>
      </c>
      <c r="G65" s="15">
        <f t="shared" ca="1" si="19"/>
        <v>6815.3793967732472</v>
      </c>
      <c r="H65" s="15">
        <f t="shared" ca="1" si="20"/>
        <v>36617.17475902717</v>
      </c>
      <c r="I65" s="23">
        <v>0.6</v>
      </c>
      <c r="J65" s="15">
        <f t="shared" ca="1" si="21"/>
        <v>14646.869903610868</v>
      </c>
      <c r="K65" s="15">
        <f t="shared" ca="1" si="22"/>
        <v>707.4828498809502</v>
      </c>
      <c r="L65" s="15">
        <f t="shared" ca="1" si="23"/>
        <v>1763.389646369279</v>
      </c>
      <c r="M65" s="15">
        <f t="shared" ca="1" si="24"/>
        <v>13590.963107122538</v>
      </c>
      <c r="O65" s="16">
        <f t="shared" ca="1" si="25"/>
        <v>11.82</v>
      </c>
      <c r="P65" s="16">
        <f t="shared" ca="1" si="26"/>
        <v>4.3871539785189135</v>
      </c>
      <c r="Q65" s="20">
        <f t="shared" ca="1" si="15"/>
        <v>0.11484623772032702</v>
      </c>
      <c r="R65" s="11">
        <f t="shared" ca="1" si="27"/>
        <v>10.5</v>
      </c>
    </row>
    <row r="66" spans="1:18" x14ac:dyDescent="0.2">
      <c r="A66">
        <v>1958</v>
      </c>
      <c r="B66" s="35">
        <f t="shared" ca="1" si="16"/>
        <v>3097.5878777695716</v>
      </c>
      <c r="C66" s="21">
        <f t="shared" ca="1" si="14"/>
        <v>32524.672716580502</v>
      </c>
      <c r="D66" s="14">
        <f t="shared" ca="1" si="17"/>
        <v>162.62336358290253</v>
      </c>
      <c r="E66" s="15">
        <f t="shared" ca="1" si="18"/>
        <v>3252.4672716580503</v>
      </c>
      <c r="F66" s="11">
        <v>247</v>
      </c>
      <c r="G66" s="15">
        <f t="shared" ca="1" si="19"/>
        <v>7651.0420580908421</v>
      </c>
      <c r="H66" s="15">
        <f t="shared" ca="1" si="20"/>
        <v>37115.297951435008</v>
      </c>
      <c r="I66" s="23">
        <v>0.6</v>
      </c>
      <c r="J66" s="15">
        <f t="shared" ca="1" si="21"/>
        <v>14846.119180574004</v>
      </c>
      <c r="K66" s="15">
        <f t="shared" ca="1" si="22"/>
        <v>707.41163158562597</v>
      </c>
      <c r="L66" s="15">
        <f t="shared" ca="1" si="23"/>
        <v>2028.641829799282</v>
      </c>
      <c r="M66" s="15">
        <f t="shared" ca="1" si="24"/>
        <v>13524.888982360348</v>
      </c>
      <c r="O66" s="16">
        <f t="shared" ca="1" si="25"/>
        <v>11.982000000000001</v>
      </c>
      <c r="P66" s="16">
        <f t="shared" ca="1" si="26"/>
        <v>4.3662648215484978</v>
      </c>
      <c r="Q66" s="20">
        <f t="shared" ca="1" si="15"/>
        <v>0.1304296660545595</v>
      </c>
      <c r="R66" s="11">
        <f t="shared" ca="1" si="27"/>
        <v>10.5</v>
      </c>
    </row>
    <row r="67" spans="1:18" x14ac:dyDescent="0.2">
      <c r="A67">
        <v>1959</v>
      </c>
      <c r="B67" s="35">
        <f t="shared" ca="1" si="16"/>
        <v>3097.8711010284301</v>
      </c>
      <c r="C67" s="21">
        <f t="shared" ca="1" si="14"/>
        <v>31213.608162474029</v>
      </c>
      <c r="D67" s="14">
        <f t="shared" ca="1" si="17"/>
        <v>156.06804081237016</v>
      </c>
      <c r="E67" s="15">
        <f t="shared" ca="1" si="18"/>
        <v>3121.3608162474029</v>
      </c>
      <c r="F67" s="11">
        <v>143.4</v>
      </c>
      <c r="G67" s="15">
        <f t="shared" ca="1" si="19"/>
        <v>4442.3471588747689</v>
      </c>
      <c r="H67" s="15">
        <f t="shared" ca="1" si="20"/>
        <v>33879.016457798891</v>
      </c>
      <c r="I67" s="23">
        <v>0.6</v>
      </c>
      <c r="J67" s="15">
        <f t="shared" ca="1" si="21"/>
        <v>13551.606583119557</v>
      </c>
      <c r="K67" s="15">
        <f t="shared" ca="1" si="22"/>
        <v>678.8959775338102</v>
      </c>
      <c r="L67" s="15">
        <f t="shared" ca="1" si="23"/>
        <v>1639.4748430966774</v>
      </c>
      <c r="M67" s="15">
        <f t="shared" ca="1" si="24"/>
        <v>12591.02771755669</v>
      </c>
      <c r="O67" s="16">
        <f t="shared" ca="1" si="25"/>
        <v>10.936225347320535</v>
      </c>
      <c r="P67" s="16">
        <f t="shared" ca="1" si="26"/>
        <v>4.0644130459065018</v>
      </c>
      <c r="Q67" s="20">
        <f t="shared" ca="1" si="15"/>
        <v>0.11520849921560353</v>
      </c>
      <c r="R67" s="11">
        <f t="shared" ca="1" si="27"/>
        <v>10.075825347320535</v>
      </c>
    </row>
    <row r="68" spans="1:18" x14ac:dyDescent="0.2">
      <c r="A68">
        <v>1960</v>
      </c>
      <c r="B68">
        <v>3099</v>
      </c>
      <c r="C68" s="21">
        <f t="shared" ca="1" si="14"/>
        <v>30816.659223564438</v>
      </c>
      <c r="D68" s="14">
        <f t="shared" ca="1" si="17"/>
        <v>154.08329611782219</v>
      </c>
      <c r="E68" s="15">
        <f t="shared" ca="1" si="18"/>
        <v>3081.6659223564438</v>
      </c>
      <c r="F68" s="11">
        <v>293</v>
      </c>
      <c r="G68" s="15">
        <f t="shared" si="19"/>
        <v>9080.07</v>
      </c>
      <c r="H68" s="15">
        <f t="shared" ca="1" si="20"/>
        <v>36264.701223564436</v>
      </c>
      <c r="I68" s="23">
        <v>0.65</v>
      </c>
      <c r="J68" s="15">
        <f t="shared" ca="1" si="21"/>
        <v>12692.645428247552</v>
      </c>
      <c r="K68" s="15">
        <f t="shared" ca="1" si="22"/>
        <v>670.26233811252666</v>
      </c>
      <c r="L68" s="15">
        <f t="shared" ca="1" si="23"/>
        <v>1733.4624507810358</v>
      </c>
      <c r="M68" s="15">
        <f t="shared" ca="1" si="24"/>
        <v>11629.445315579043</v>
      </c>
      <c r="O68" s="16">
        <f t="shared" ca="1" si="25"/>
        <v>11.702065577142445</v>
      </c>
      <c r="P68" s="16">
        <f t="shared" ca="1" si="26"/>
        <v>3.7526445032523537</v>
      </c>
      <c r="Q68" s="20">
        <f t="shared" ca="1" si="15"/>
        <v>0.1297219498247883</v>
      </c>
      <c r="R68" s="11">
        <f t="shared" ca="1" si="27"/>
        <v>9.944065577142446</v>
      </c>
    </row>
    <row r="69" spans="1:18" x14ac:dyDescent="0.2">
      <c r="A69">
        <v>1961</v>
      </c>
      <c r="B69" s="25">
        <f t="shared" ref="B69:B77" ca="1" si="28">B$68+(B$78-B$68)/(A$78-A$68)*(A69-A$68)*(1+RAND()*RANDBETWEEN(-1,1)/5)</f>
        <v>3115.3</v>
      </c>
      <c r="C69" s="21">
        <f t="shared" ca="1" si="14"/>
        <v>32710.65</v>
      </c>
      <c r="D69" s="14">
        <f t="shared" ca="1" si="17"/>
        <v>163.55325000000002</v>
      </c>
      <c r="E69" s="15">
        <f t="shared" ca="1" si="18"/>
        <v>3271.0650000000005</v>
      </c>
      <c r="F69" s="11">
        <v>279.8</v>
      </c>
      <c r="G69" s="15">
        <f t="shared" ca="1" si="19"/>
        <v>8716.6094000000012</v>
      </c>
      <c r="H69" s="15">
        <f t="shared" ca="1" si="20"/>
        <v>37940.615640000004</v>
      </c>
      <c r="I69" s="23">
        <v>0.65</v>
      </c>
      <c r="J69" s="15">
        <f t="shared" ca="1" si="21"/>
        <v>13279.215474000001</v>
      </c>
      <c r="K69" s="15">
        <f t="shared" ca="1" si="22"/>
        <v>711.45663750000017</v>
      </c>
      <c r="L69" s="15">
        <f t="shared" ca="1" si="23"/>
        <v>1696.8370217830461</v>
      </c>
      <c r="M69" s="15">
        <f t="shared" ca="1" si="24"/>
        <v>12293.835089716955</v>
      </c>
      <c r="O69" s="16">
        <f t="shared" ca="1" si="25"/>
        <v>12.178800000000001</v>
      </c>
      <c r="P69" s="16">
        <f t="shared" ca="1" si="26"/>
        <v>3.9462764708750213</v>
      </c>
      <c r="Q69" s="20">
        <f t="shared" ca="1" si="15"/>
        <v>0.12128345287917129</v>
      </c>
      <c r="R69" s="11">
        <f t="shared" ca="1" si="27"/>
        <v>10.5</v>
      </c>
    </row>
    <row r="70" spans="1:18" x14ac:dyDescent="0.2">
      <c r="A70">
        <v>1962</v>
      </c>
      <c r="B70" s="25">
        <f t="shared" ca="1" si="28"/>
        <v>3135.3881114603801</v>
      </c>
      <c r="C70" s="21">
        <f t="shared" ca="1" si="14"/>
        <v>32921.575170333992</v>
      </c>
      <c r="D70" s="14">
        <f t="shared" ca="1" si="17"/>
        <v>164.60787585166997</v>
      </c>
      <c r="E70" s="15">
        <f t="shared" ca="1" si="18"/>
        <v>3292.1575170333995</v>
      </c>
      <c r="F70" s="11">
        <v>179.4</v>
      </c>
      <c r="G70" s="15">
        <f t="shared" ca="1" si="19"/>
        <v>5624.8862719599219</v>
      </c>
      <c r="H70" s="15">
        <f t="shared" ca="1" si="20"/>
        <v>36296.506933509947</v>
      </c>
      <c r="I70" s="23">
        <v>0.65</v>
      </c>
      <c r="J70" s="15">
        <f t="shared" ca="1" si="21"/>
        <v>12703.77742672848</v>
      </c>
      <c r="K70" s="15">
        <f t="shared" ca="1" si="22"/>
        <v>716.04425995476436</v>
      </c>
      <c r="L70" s="15">
        <f t="shared" ca="1" si="23"/>
        <v>1610.3786024019894</v>
      </c>
      <c r="M70" s="15">
        <f t="shared" ca="1" si="24"/>
        <v>11809.443084281254</v>
      </c>
      <c r="O70" s="16">
        <f t="shared" ca="1" si="25"/>
        <v>11.576400000000001</v>
      </c>
      <c r="P70" s="16">
        <f t="shared" ca="1" si="26"/>
        <v>3.7665011999999995</v>
      </c>
      <c r="Q70" s="20">
        <f t="shared" ca="1" si="15"/>
        <v>0.12</v>
      </c>
      <c r="R70" s="11">
        <f t="shared" ca="1" si="27"/>
        <v>10.5</v>
      </c>
    </row>
    <row r="71" spans="1:18" x14ac:dyDescent="0.2">
      <c r="A71">
        <v>1963</v>
      </c>
      <c r="B71" s="25">
        <f t="shared" ca="1" si="28"/>
        <v>3153.6057622266972</v>
      </c>
      <c r="C71" s="21">
        <f t="shared" ca="1" si="14"/>
        <v>31786.120927844389</v>
      </c>
      <c r="D71" s="14">
        <f t="shared" ca="1" si="17"/>
        <v>158.93060463922194</v>
      </c>
      <c r="E71" s="15">
        <f t="shared" ca="1" si="18"/>
        <v>3178.612092784439</v>
      </c>
      <c r="F71" s="11">
        <v>357.9</v>
      </c>
      <c r="G71" s="15">
        <f t="shared" ca="1" si="19"/>
        <v>11286.755023009349</v>
      </c>
      <c r="H71" s="15">
        <f t="shared" ca="1" si="20"/>
        <v>38558.173941649999</v>
      </c>
      <c r="I71" s="23">
        <v>0.65</v>
      </c>
      <c r="J71" s="15">
        <f t="shared" ca="1" si="21"/>
        <v>13495.360879577498</v>
      </c>
      <c r="K71" s="15">
        <f t="shared" ca="1" si="22"/>
        <v>691.3481301806155</v>
      </c>
      <c r="L71" s="15">
        <f t="shared" ca="1" si="23"/>
        <v>1591.9944162852471</v>
      </c>
      <c r="M71" s="15">
        <f t="shared" ca="1" si="24"/>
        <v>12594.714593472865</v>
      </c>
      <c r="O71" s="16">
        <f t="shared" ca="1" si="25"/>
        <v>12.226694409140366</v>
      </c>
      <c r="P71" s="16">
        <f t="shared" ca="1" si="26"/>
        <v>3.9937505011977121</v>
      </c>
      <c r="Q71" s="20">
        <f t="shared" ca="1" si="15"/>
        <v>0.11221731658767498</v>
      </c>
      <c r="R71" s="11">
        <f t="shared" ca="1" si="27"/>
        <v>10.079294409140365</v>
      </c>
    </row>
    <row r="72" spans="1:18" x14ac:dyDescent="0.2">
      <c r="A72">
        <v>1964</v>
      </c>
      <c r="B72" s="25">
        <f t="shared" ca="1" si="28"/>
        <v>3164.2</v>
      </c>
      <c r="C72" s="21">
        <f t="shared" ca="1" si="14"/>
        <v>36061.35797584313</v>
      </c>
      <c r="D72" s="14">
        <f t="shared" ca="1" si="17"/>
        <v>180.30678987921564</v>
      </c>
      <c r="E72" s="15">
        <f t="shared" ca="1" si="18"/>
        <v>3606.135797584313</v>
      </c>
      <c r="F72" s="11">
        <v>316.7</v>
      </c>
      <c r="G72" s="15">
        <f t="shared" ca="1" si="19"/>
        <v>10021.0214</v>
      </c>
      <c r="H72" s="15">
        <f t="shared" ca="1" si="20"/>
        <v>42073.970815843131</v>
      </c>
      <c r="I72" s="23">
        <v>0.65</v>
      </c>
      <c r="J72" s="15">
        <f t="shared" ca="1" si="21"/>
        <v>14725.889785545094</v>
      </c>
      <c r="K72" s="15">
        <f t="shared" ca="1" si="22"/>
        <v>784.33453597458811</v>
      </c>
      <c r="L72" s="15">
        <f t="shared" ca="1" si="23"/>
        <v>1796.591340838529</v>
      </c>
      <c r="M72" s="15">
        <f t="shared" ca="1" si="24"/>
        <v>13713.632980681154</v>
      </c>
      <c r="O72" s="16">
        <f t="shared" ca="1" si="25"/>
        <v>13.296874665268673</v>
      </c>
      <c r="P72" s="16">
        <f t="shared" ca="1" si="26"/>
        <v>4.3339968967451981</v>
      </c>
      <c r="Q72" s="20">
        <f t="shared" ca="1" si="15"/>
        <v>0.11583271160984086</v>
      </c>
      <c r="R72" s="11">
        <f t="shared" ca="1" si="27"/>
        <v>11.396674665268671</v>
      </c>
    </row>
    <row r="73" spans="1:18" x14ac:dyDescent="0.2">
      <c r="A73">
        <v>1965</v>
      </c>
      <c r="B73" s="25">
        <f t="shared" ca="1" si="28"/>
        <v>3196.4411970019478</v>
      </c>
      <c r="C73" s="21">
        <f t="shared" ca="1" si="14"/>
        <v>31727.850755551961</v>
      </c>
      <c r="D73" s="14">
        <f t="shared" ca="1" si="17"/>
        <v>158.63925377775982</v>
      </c>
      <c r="E73" s="15">
        <f t="shared" ca="1" si="18"/>
        <v>3172.7850755551963</v>
      </c>
      <c r="F73" s="11">
        <v>213.7</v>
      </c>
      <c r="G73" s="15">
        <f t="shared" ca="1" si="19"/>
        <v>6830.7948379931622</v>
      </c>
      <c r="H73" s="15">
        <f t="shared" ca="1" si="20"/>
        <v>35826.327658347858</v>
      </c>
      <c r="I73" s="23">
        <v>0.65</v>
      </c>
      <c r="J73" s="15">
        <f t="shared" ca="1" si="21"/>
        <v>12539.21468042175</v>
      </c>
      <c r="K73" s="15">
        <f t="shared" ca="1" si="22"/>
        <v>690.08075393325521</v>
      </c>
      <c r="L73" s="15">
        <f t="shared" ca="1" si="23"/>
        <v>1680.4773963737366</v>
      </c>
      <c r="M73" s="15">
        <f t="shared" ca="1" si="24"/>
        <v>11548.818037981267</v>
      </c>
      <c r="O73" s="16">
        <f t="shared" ca="1" si="25"/>
        <v>11.208192314612452</v>
      </c>
      <c r="P73" s="16">
        <f t="shared" ca="1" si="26"/>
        <v>3.6130237743191715</v>
      </c>
      <c r="Q73" s="20">
        <f t="shared" ca="1" si="15"/>
        <v>0.12702697620689038</v>
      </c>
      <c r="R73" s="11">
        <f t="shared" ca="1" si="27"/>
        <v>9.9259923146124525</v>
      </c>
    </row>
    <row r="74" spans="1:18" x14ac:dyDescent="0.2">
      <c r="A74">
        <v>1966</v>
      </c>
      <c r="B74" s="25">
        <f t="shared" ca="1" si="28"/>
        <v>3177.8393393874126</v>
      </c>
      <c r="C74" s="21">
        <f t="shared" ca="1" si="14"/>
        <v>36463.422407768361</v>
      </c>
      <c r="D74" s="14">
        <f t="shared" ca="1" si="17"/>
        <v>182.3171120388418</v>
      </c>
      <c r="E74" s="15">
        <f t="shared" ca="1" si="18"/>
        <v>3646.3422407768362</v>
      </c>
      <c r="F74" s="11">
        <v>279.7</v>
      </c>
      <c r="G74" s="15">
        <f t="shared" ca="1" si="19"/>
        <v>8888.4166322665933</v>
      </c>
      <c r="H74" s="15">
        <f t="shared" ca="1" si="20"/>
        <v>41796.47238712832</v>
      </c>
      <c r="I74" s="23">
        <v>0.65</v>
      </c>
      <c r="J74" s="15">
        <f t="shared" ca="1" si="21"/>
        <v>14628.765335494911</v>
      </c>
      <c r="K74" s="15">
        <f t="shared" ca="1" si="22"/>
        <v>793.07943736896198</v>
      </c>
      <c r="L74" s="15">
        <f t="shared" ca="1" si="23"/>
        <v>1984.9361704945518</v>
      </c>
      <c r="M74" s="15">
        <f t="shared" ca="1" si="24"/>
        <v>13436.908602369322</v>
      </c>
      <c r="O74" s="16">
        <f t="shared" ca="1" si="25"/>
        <v>13.152481268982392</v>
      </c>
      <c r="P74" s="16">
        <f t="shared" ca="1" si="26"/>
        <v>4.2283158987387743</v>
      </c>
      <c r="Q74" s="20">
        <f t="shared" ca="1" si="15"/>
        <v>0.12870938592166523</v>
      </c>
      <c r="R74" s="11">
        <f t="shared" ca="1" si="27"/>
        <v>11.47428126898239</v>
      </c>
    </row>
    <row r="75" spans="1:18" x14ac:dyDescent="0.2">
      <c r="A75">
        <v>1967</v>
      </c>
      <c r="B75" s="25">
        <f t="shared" ca="1" si="28"/>
        <v>3213.1</v>
      </c>
      <c r="C75" s="21">
        <f t="shared" ca="1" si="14"/>
        <v>34279.764148224778</v>
      </c>
      <c r="D75" s="14">
        <f t="shared" ca="1" si="17"/>
        <v>171.3988207411239</v>
      </c>
      <c r="E75" s="15">
        <f t="shared" ca="1" si="18"/>
        <v>3427.9764148224781</v>
      </c>
      <c r="F75" s="11">
        <v>107.1</v>
      </c>
      <c r="G75" s="15">
        <f t="shared" ca="1" si="19"/>
        <v>3441.2300999999993</v>
      </c>
      <c r="H75" s="15">
        <f t="shared" ca="1" si="20"/>
        <v>36344.502208224774</v>
      </c>
      <c r="I75" s="23">
        <v>0.65</v>
      </c>
      <c r="J75" s="15">
        <f t="shared" ca="1" si="21"/>
        <v>12720.57577287867</v>
      </c>
      <c r="K75" s="15">
        <f t="shared" ca="1" si="22"/>
        <v>745.58487022388908</v>
      </c>
      <c r="L75" s="15">
        <f t="shared" ca="1" si="23"/>
        <v>1615.9392771723071</v>
      </c>
      <c r="M75" s="15">
        <f t="shared" ca="1" si="24"/>
        <v>11850.221365930252</v>
      </c>
      <c r="O75" s="16">
        <f t="shared" ca="1" si="25"/>
        <v>11.311351096518868</v>
      </c>
      <c r="P75" s="16">
        <f t="shared" ca="1" si="26"/>
        <v>3.6880960337151825</v>
      </c>
      <c r="Q75" s="20">
        <f t="shared" ref="Q75:Q106" ca="1" si="29">0.12*(1+RAND()*RANDBETWEEN(-1,1)/10)</f>
        <v>0.12</v>
      </c>
      <c r="R75" s="11">
        <f t="shared" ca="1" si="27"/>
        <v>10.66875109651887</v>
      </c>
    </row>
    <row r="76" spans="1:18" x14ac:dyDescent="0.2">
      <c r="A76">
        <v>1968</v>
      </c>
      <c r="B76" s="25">
        <f t="shared" ca="1" si="28"/>
        <v>3229.4</v>
      </c>
      <c r="C76" s="21">
        <f t="shared" ca="1" si="14"/>
        <v>35711.884844638</v>
      </c>
      <c r="D76" s="14">
        <f t="shared" ca="1" si="17"/>
        <v>178.55942422319001</v>
      </c>
      <c r="E76" s="15">
        <f t="shared" ca="1" si="18"/>
        <v>3571.1884844638003</v>
      </c>
      <c r="F76" s="11">
        <v>263</v>
      </c>
      <c r="G76" s="15">
        <f t="shared" ca="1" si="19"/>
        <v>8493.3220000000001</v>
      </c>
      <c r="H76" s="15">
        <f t="shared" ca="1" si="20"/>
        <v>40807.878044637997</v>
      </c>
      <c r="I76" s="23">
        <v>0.65</v>
      </c>
      <c r="J76" s="15">
        <f t="shared" ca="1" si="21"/>
        <v>14282.757315623297</v>
      </c>
      <c r="K76" s="15">
        <f t="shared" ca="1" si="22"/>
        <v>776.73349537087665</v>
      </c>
      <c r="L76" s="15">
        <f t="shared" ca="1" si="23"/>
        <v>1807.1388973193007</v>
      </c>
      <c r="M76" s="15">
        <f t="shared" ca="1" si="24"/>
        <v>13252.351913674873</v>
      </c>
      <c r="O76" s="16">
        <f t="shared" ca="1" si="25"/>
        <v>12.636365282912614</v>
      </c>
      <c r="P76" s="16">
        <f t="shared" ca="1" si="26"/>
        <v>4.1036576186520319</v>
      </c>
      <c r="Q76" s="20">
        <f t="shared" ca="1" si="29"/>
        <v>0.12</v>
      </c>
      <c r="R76" s="11">
        <f t="shared" ca="1" si="27"/>
        <v>11.058365282912614</v>
      </c>
    </row>
    <row r="77" spans="1:18" x14ac:dyDescent="0.2">
      <c r="A77">
        <v>1969</v>
      </c>
      <c r="B77" s="25">
        <f t="shared" ca="1" si="28"/>
        <v>3267.426800250827</v>
      </c>
      <c r="C77" s="21">
        <f t="shared" ca="1" si="14"/>
        <v>36363.03179252315</v>
      </c>
      <c r="D77" s="14">
        <f t="shared" ca="1" si="17"/>
        <v>181.81515896261575</v>
      </c>
      <c r="E77" s="15">
        <f t="shared" ca="1" si="18"/>
        <v>3636.3031792523152</v>
      </c>
      <c r="F77" s="11">
        <v>280.5</v>
      </c>
      <c r="G77" s="15">
        <f t="shared" ca="1" si="19"/>
        <v>9165.132174703569</v>
      </c>
      <c r="H77" s="15">
        <f t="shared" ca="1" si="20"/>
        <v>41862.111097345289</v>
      </c>
      <c r="I77" s="23">
        <v>0.65</v>
      </c>
      <c r="J77" s="15">
        <f t="shared" ca="1" si="21"/>
        <v>14651.73888407085</v>
      </c>
      <c r="K77" s="15">
        <f t="shared" ca="1" si="22"/>
        <v>790.89594148737865</v>
      </c>
      <c r="L77" s="15">
        <f t="shared" ca="1" si="23"/>
        <v>1992.3593648716896</v>
      </c>
      <c r="M77" s="15">
        <f t="shared" ca="1" si="24"/>
        <v>13450.275460686538</v>
      </c>
      <c r="O77" s="16">
        <f t="shared" ca="1" si="25"/>
        <v>12.811950705102776</v>
      </c>
      <c r="P77" s="16">
        <f t="shared" ca="1" si="26"/>
        <v>4.1164733850055999</v>
      </c>
      <c r="Q77" s="20">
        <f t="shared" ca="1" si="29"/>
        <v>0.1290168023383062</v>
      </c>
      <c r="R77" s="11">
        <f t="shared" ca="1" si="27"/>
        <v>11.128950705102776</v>
      </c>
    </row>
    <row r="78" spans="1:18" x14ac:dyDescent="0.2">
      <c r="A78">
        <v>1970</v>
      </c>
      <c r="B78">
        <v>3262</v>
      </c>
      <c r="C78" s="21">
        <f t="shared" ca="1" si="14"/>
        <v>32830.437602178863</v>
      </c>
      <c r="D78" s="14">
        <f t="shared" ca="1" si="17"/>
        <v>164.15218801089432</v>
      </c>
      <c r="E78" s="15">
        <f t="shared" ca="1" si="18"/>
        <v>3283.0437602178863</v>
      </c>
      <c r="F78" s="11">
        <v>290.8</v>
      </c>
      <c r="G78" s="15">
        <f t="shared" si="19"/>
        <v>9485.8960000000006</v>
      </c>
      <c r="H78" s="15">
        <f t="shared" ca="1" si="20"/>
        <v>38521.975202178866</v>
      </c>
      <c r="I78" s="23">
        <v>0.65</v>
      </c>
      <c r="J78" s="15">
        <f t="shared" ca="1" si="21"/>
        <v>13482.691320762602</v>
      </c>
      <c r="K78" s="15">
        <f t="shared" ca="1" si="22"/>
        <v>714.06201784739028</v>
      </c>
      <c r="L78" s="15">
        <f t="shared" ca="1" si="23"/>
        <v>1703.6104006331991</v>
      </c>
      <c r="M78" s="15">
        <f t="shared" ca="1" si="24"/>
        <v>12493.142937976794</v>
      </c>
      <c r="O78" s="16">
        <f t="shared" ca="1" si="25"/>
        <v>11.8093118338991</v>
      </c>
      <c r="P78" s="16">
        <f t="shared" ca="1" si="26"/>
        <v>3.8299028013417518</v>
      </c>
      <c r="Q78" s="20">
        <f t="shared" ca="1" si="29"/>
        <v>0.12</v>
      </c>
      <c r="R78" s="11">
        <f t="shared" ca="1" si="27"/>
        <v>10.0645118338991</v>
      </c>
    </row>
    <row r="79" spans="1:18" x14ac:dyDescent="0.2">
      <c r="A79">
        <v>1971</v>
      </c>
      <c r="B79" s="21">
        <f t="shared" ref="B79:B102" ca="1" si="30">B$78+(B$103-B$78)/(A$103-A$78)*(A79-A$78)*(1+RAND()*RANDBETWEEN(-1,1)/5)</f>
        <v>3269.6371297134997</v>
      </c>
      <c r="C79" s="26">
        <f t="shared" ref="C79:C102" ca="1" si="31">B79*(9.5+RAND()*RANDBETWEEN(-1,1))</f>
        <v>28021.368113887656</v>
      </c>
      <c r="D79" s="14">
        <f t="shared" ca="1" si="17"/>
        <v>140.10684056943828</v>
      </c>
      <c r="E79" s="15">
        <f t="shared" ca="1" si="18"/>
        <v>2802.1368113887656</v>
      </c>
      <c r="F79" s="11">
        <v>209.4</v>
      </c>
      <c r="G79" s="15">
        <f t="shared" ca="1" si="19"/>
        <v>6846.6201496200683</v>
      </c>
      <c r="H79" s="15">
        <f t="shared" ca="1" si="20"/>
        <v>32129.340203659696</v>
      </c>
      <c r="I79" s="23">
        <v>0.65</v>
      </c>
      <c r="J79" s="15">
        <f t="shared" ca="1" si="21"/>
        <v>11245.269071280893</v>
      </c>
      <c r="K79" s="15">
        <f t="shared" ca="1" si="22"/>
        <v>609.46475647705654</v>
      </c>
      <c r="L79" s="15">
        <f t="shared" ca="1" si="23"/>
        <v>1386.7008415923842</v>
      </c>
      <c r="M79" s="15">
        <f t="shared" ca="1" si="24"/>
        <v>10468.032986165565</v>
      </c>
      <c r="O79" s="16">
        <f t="shared" ca="1" si="25"/>
        <v>9.8265767511867637</v>
      </c>
      <c r="P79" s="16">
        <f t="shared" ca="1" si="26"/>
        <v>3.2015886078106841</v>
      </c>
      <c r="Q79" s="20">
        <f t="shared" ca="1" si="29"/>
        <v>0.11697443921899062</v>
      </c>
      <c r="R79" s="11">
        <f t="shared" ca="1" si="27"/>
        <v>8.5701767511867644</v>
      </c>
    </row>
    <row r="80" spans="1:18" x14ac:dyDescent="0.2">
      <c r="A80">
        <v>1972</v>
      </c>
      <c r="B80" s="21">
        <f t="shared" ca="1" si="30"/>
        <v>3279.84</v>
      </c>
      <c r="C80" s="26">
        <f t="shared" ca="1" si="31"/>
        <v>31909.445481557399</v>
      </c>
      <c r="D80" s="14">
        <f t="shared" ca="1" si="17"/>
        <v>159.54722740778701</v>
      </c>
      <c r="E80" s="15">
        <f t="shared" ca="1" si="18"/>
        <v>3190.94454815574</v>
      </c>
      <c r="F80" s="11">
        <v>175</v>
      </c>
      <c r="G80" s="15">
        <f t="shared" ca="1" si="19"/>
        <v>5739.72</v>
      </c>
      <c r="H80" s="15">
        <f t="shared" ca="1" si="20"/>
        <v>35353.277481557401</v>
      </c>
      <c r="I80" s="23">
        <v>0.65</v>
      </c>
      <c r="J80" s="15">
        <f t="shared" ca="1" si="21"/>
        <v>12373.64711854509</v>
      </c>
      <c r="K80" s="15">
        <f t="shared" ca="1" si="22"/>
        <v>694.03043922387349</v>
      </c>
      <c r="L80" s="15">
        <f t="shared" ca="1" si="23"/>
        <v>1650.9890536610769</v>
      </c>
      <c r="M80" s="15">
        <f t="shared" ca="1" si="24"/>
        <v>11416.688504107888</v>
      </c>
      <c r="O80" s="16">
        <f t="shared" ca="1" si="25"/>
        <v>10.778964059697241</v>
      </c>
      <c r="P80" s="16">
        <f t="shared" ca="1" si="26"/>
        <v>3.4808675130823112</v>
      </c>
      <c r="Q80" s="20">
        <f t="shared" ca="1" si="29"/>
        <v>0.12634142879348403</v>
      </c>
      <c r="R80" s="11">
        <f t="shared" ca="1" si="27"/>
        <v>9.7289640596972404</v>
      </c>
    </row>
    <row r="81" spans="1:18" x14ac:dyDescent="0.2">
      <c r="A81">
        <v>1973</v>
      </c>
      <c r="B81" s="21">
        <f t="shared" ca="1" si="30"/>
        <v>3288.76</v>
      </c>
      <c r="C81" s="26">
        <f t="shared" ca="1" si="31"/>
        <v>31243.22</v>
      </c>
      <c r="D81" s="14">
        <f t="shared" ca="1" si="17"/>
        <v>156.21610000000001</v>
      </c>
      <c r="E81" s="15">
        <f t="shared" ca="1" si="18"/>
        <v>3124.3220000000001</v>
      </c>
      <c r="F81" s="11">
        <v>508.1</v>
      </c>
      <c r="G81" s="15">
        <f t="shared" ca="1" si="19"/>
        <v>16710.189560000003</v>
      </c>
      <c r="H81" s="15">
        <f t="shared" ca="1" si="20"/>
        <v>41269.333736</v>
      </c>
      <c r="I81" s="23">
        <v>0.65</v>
      </c>
      <c r="J81" s="15">
        <f t="shared" ca="1" si="21"/>
        <v>14444.266807599999</v>
      </c>
      <c r="K81" s="15">
        <f t="shared" ca="1" si="22"/>
        <v>679.54003499999999</v>
      </c>
      <c r="L81" s="15">
        <f t="shared" ca="1" si="23"/>
        <v>1701.7636562897112</v>
      </c>
      <c r="M81" s="15">
        <f t="shared" ca="1" si="24"/>
        <v>13422.043186310288</v>
      </c>
      <c r="O81" s="16">
        <f t="shared" ca="1" si="25"/>
        <v>12.548599999999999</v>
      </c>
      <c r="P81" s="16">
        <f t="shared" ca="1" si="26"/>
        <v>4.081186582879349</v>
      </c>
      <c r="Q81" s="20">
        <f t="shared" ca="1" si="29"/>
        <v>0.11252217606325589</v>
      </c>
      <c r="R81" s="11">
        <f t="shared" ca="1" si="27"/>
        <v>9.5</v>
      </c>
    </row>
    <row r="82" spans="1:18" x14ac:dyDescent="0.2">
      <c r="A82">
        <v>1974</v>
      </c>
      <c r="B82" s="21">
        <f t="shared" ca="1" si="30"/>
        <v>3300.258098331135</v>
      </c>
      <c r="C82" s="26">
        <f t="shared" ca="1" si="31"/>
        <v>28439.314357671647</v>
      </c>
      <c r="D82" s="14">
        <f t="shared" ref="D82:D92" ca="1" si="32">C82*0.005</f>
        <v>142.19657178835823</v>
      </c>
      <c r="E82" s="15">
        <f t="shared" ref="E82:E92" ca="1" si="33">C82*0.1</f>
        <v>2843.9314357671647</v>
      </c>
      <c r="F82" s="11">
        <v>602.1</v>
      </c>
      <c r="G82" s="15">
        <f t="shared" ref="G82:G113" ca="1" si="34">F82*B82/100</f>
        <v>19870.854010051764</v>
      </c>
      <c r="H82" s="15">
        <f t="shared" ref="H82:H113" ca="1" si="35">C82+G82*0.6</f>
        <v>40361.826763702702</v>
      </c>
      <c r="I82" s="23">
        <v>0.65</v>
      </c>
      <c r="J82" s="15">
        <f t="shared" ref="J82:J113" ca="1" si="36">H82*(1-I82)</f>
        <v>14126.639367295946</v>
      </c>
      <c r="K82" s="15">
        <f t="shared" ref="K82:K113" ca="1" si="37">D82*0.35+E82*0.2</f>
        <v>618.5550872793583</v>
      </c>
      <c r="L82" s="15">
        <f t="shared" ref="L82:L113" ca="1" si="38">Q82*(J82+K82)</f>
        <v>1732.8710260166592</v>
      </c>
      <c r="M82" s="15">
        <f t="shared" ref="M82:M113" ca="1" si="39">J82+K82-L82</f>
        <v>13012.323428558644</v>
      </c>
      <c r="O82" s="16">
        <f t="shared" ref="O82:O113" ca="1" si="40">H82/B82</f>
        <v>12.229900074819225</v>
      </c>
      <c r="P82" s="16">
        <f t="shared" ref="P82:P113" ca="1" si="41">M82/B82</f>
        <v>3.9428199373675286</v>
      </c>
      <c r="Q82" s="20">
        <f t="shared" ca="1" si="29"/>
        <v>0.11752106975292989</v>
      </c>
      <c r="R82" s="11">
        <f t="shared" ref="R82:R113" ca="1" si="42">C82/B82</f>
        <v>8.6173000748192266</v>
      </c>
    </row>
    <row r="83" spans="1:18" x14ac:dyDescent="0.2">
      <c r="A83">
        <v>1975</v>
      </c>
      <c r="B83" s="21">
        <f t="shared" ca="1" si="30"/>
        <v>3306.6</v>
      </c>
      <c r="C83" s="26">
        <f t="shared" ca="1" si="31"/>
        <v>31415.702895218081</v>
      </c>
      <c r="D83" s="14">
        <f t="shared" ca="1" si="32"/>
        <v>157.07851447609042</v>
      </c>
      <c r="E83" s="15">
        <f t="shared" ca="1" si="33"/>
        <v>3141.5702895218083</v>
      </c>
      <c r="F83" s="11">
        <v>310.89999999999998</v>
      </c>
      <c r="G83" s="15">
        <f t="shared" ca="1" si="34"/>
        <v>10280.2194</v>
      </c>
      <c r="H83" s="15">
        <f t="shared" ca="1" si="35"/>
        <v>37583.834535218077</v>
      </c>
      <c r="I83" s="23">
        <v>0.65</v>
      </c>
      <c r="J83" s="15">
        <f t="shared" ca="1" si="36"/>
        <v>13154.342087326326</v>
      </c>
      <c r="K83" s="15">
        <f t="shared" ca="1" si="37"/>
        <v>683.29153797099332</v>
      </c>
      <c r="L83" s="15">
        <f t="shared" ca="1" si="38"/>
        <v>1571.1502239630254</v>
      </c>
      <c r="M83" s="15">
        <f t="shared" ca="1" si="39"/>
        <v>12266.483401334295</v>
      </c>
      <c r="O83" s="16">
        <f t="shared" ca="1" si="40"/>
        <v>11.366308151944015</v>
      </c>
      <c r="P83" s="16">
        <f t="shared" ca="1" si="41"/>
        <v>3.7096967886452235</v>
      </c>
      <c r="Q83" s="20">
        <f t="shared" ca="1" si="29"/>
        <v>0.11354182850243422</v>
      </c>
      <c r="R83" s="11">
        <f t="shared" ca="1" si="42"/>
        <v>9.5009081519440155</v>
      </c>
    </row>
    <row r="84" spans="1:18" x14ac:dyDescent="0.2">
      <c r="A84">
        <v>1976</v>
      </c>
      <c r="B84" s="21">
        <f t="shared" ca="1" si="30"/>
        <v>3308.3830042441891</v>
      </c>
      <c r="C84" s="26">
        <f t="shared" ca="1" si="31"/>
        <v>30347.115016438325</v>
      </c>
      <c r="D84" s="14">
        <f t="shared" ca="1" si="32"/>
        <v>151.73557508219162</v>
      </c>
      <c r="E84" s="15">
        <f t="shared" ca="1" si="33"/>
        <v>3034.7115016438329</v>
      </c>
      <c r="F84" s="11">
        <v>227.5</v>
      </c>
      <c r="G84" s="15">
        <f t="shared" ca="1" si="34"/>
        <v>7526.5713346555303</v>
      </c>
      <c r="H84" s="15">
        <f t="shared" ca="1" si="35"/>
        <v>34863.057817231645</v>
      </c>
      <c r="I84" s="23">
        <v>0.65</v>
      </c>
      <c r="J84" s="15">
        <f t="shared" ca="1" si="36"/>
        <v>12202.070236031075</v>
      </c>
      <c r="K84" s="15">
        <f t="shared" ca="1" si="37"/>
        <v>660.04975160753361</v>
      </c>
      <c r="L84" s="15">
        <f t="shared" ca="1" si="38"/>
        <v>1543.4543985166331</v>
      </c>
      <c r="M84" s="15">
        <f t="shared" ca="1" si="39"/>
        <v>11318.665589121976</v>
      </c>
      <c r="O84" s="16">
        <f t="shared" ca="1" si="40"/>
        <v>10.537793771914332</v>
      </c>
      <c r="P84" s="16">
        <f t="shared" ca="1" si="41"/>
        <v>3.4212077545440547</v>
      </c>
      <c r="Q84" s="20">
        <f t="shared" ca="1" si="29"/>
        <v>0.12</v>
      </c>
      <c r="R84" s="11">
        <f t="shared" ca="1" si="42"/>
        <v>9.172793771914332</v>
      </c>
    </row>
    <row r="85" spans="1:18" x14ac:dyDescent="0.2">
      <c r="A85">
        <v>1977</v>
      </c>
      <c r="B85" s="21">
        <f t="shared" ca="1" si="30"/>
        <v>3317.4006902179303</v>
      </c>
      <c r="C85" s="26">
        <f t="shared" ca="1" si="31"/>
        <v>33052.740946712976</v>
      </c>
      <c r="D85" s="14">
        <f t="shared" ca="1" si="32"/>
        <v>165.26370473356488</v>
      </c>
      <c r="E85" s="15">
        <f t="shared" ca="1" si="33"/>
        <v>3305.2740946712979</v>
      </c>
      <c r="F85" s="11">
        <v>172.7</v>
      </c>
      <c r="G85" s="15">
        <f t="shared" ca="1" si="34"/>
        <v>5729.1509920063654</v>
      </c>
      <c r="H85" s="15">
        <f t="shared" ca="1" si="35"/>
        <v>36490.231541916794</v>
      </c>
      <c r="I85" s="23">
        <v>0.65</v>
      </c>
      <c r="J85" s="15">
        <f t="shared" ca="1" si="36"/>
        <v>12771.581039670877</v>
      </c>
      <c r="K85" s="15">
        <f t="shared" ca="1" si="37"/>
        <v>718.89711559100738</v>
      </c>
      <c r="L85" s="15">
        <f t="shared" ca="1" si="38"/>
        <v>1463.3165243640453</v>
      </c>
      <c r="M85" s="15">
        <f t="shared" ca="1" si="39"/>
        <v>12027.161630897839</v>
      </c>
      <c r="O85" s="16">
        <f t="shared" ca="1" si="40"/>
        <v>10.999645490373259</v>
      </c>
      <c r="P85" s="16">
        <f t="shared" ca="1" si="41"/>
        <v>3.625477521109377</v>
      </c>
      <c r="Q85" s="20">
        <f t="shared" ca="1" si="29"/>
        <v>0.10847032310661925</v>
      </c>
      <c r="R85" s="11">
        <f t="shared" ca="1" si="42"/>
        <v>9.9634454903732603</v>
      </c>
    </row>
    <row r="86" spans="1:18" x14ac:dyDescent="0.2">
      <c r="A86">
        <v>1978</v>
      </c>
      <c r="B86" s="21">
        <f t="shared" ca="1" si="30"/>
        <v>3337.1019525548495</v>
      </c>
      <c r="C86" s="26">
        <f t="shared" ca="1" si="31"/>
        <v>29325.435780777905</v>
      </c>
      <c r="D86" s="14">
        <f t="shared" ca="1" si="32"/>
        <v>146.62717890388953</v>
      </c>
      <c r="E86" s="15">
        <f t="shared" ca="1" si="33"/>
        <v>2932.5435780777907</v>
      </c>
      <c r="F86" s="11">
        <v>236.7</v>
      </c>
      <c r="G86" s="15">
        <f t="shared" ca="1" si="34"/>
        <v>7898.9203216973283</v>
      </c>
      <c r="H86" s="15">
        <f t="shared" ca="1" si="35"/>
        <v>34064.787973796301</v>
      </c>
      <c r="I86" s="23">
        <v>0.65</v>
      </c>
      <c r="J86" s="15">
        <f t="shared" ca="1" si="36"/>
        <v>11922.675790828705</v>
      </c>
      <c r="K86" s="15">
        <f t="shared" ca="1" si="37"/>
        <v>637.82822823191941</v>
      </c>
      <c r="L86" s="15">
        <f t="shared" ca="1" si="38"/>
        <v>1554.0406451823592</v>
      </c>
      <c r="M86" s="15">
        <f t="shared" ca="1" si="39"/>
        <v>11006.463373878265</v>
      </c>
      <c r="O86" s="16">
        <f t="shared" ca="1" si="40"/>
        <v>10.207895490791543</v>
      </c>
      <c r="P86" s="16">
        <f t="shared" ca="1" si="41"/>
        <v>3.2982101027665141</v>
      </c>
      <c r="Q86" s="20">
        <f t="shared" ca="1" si="29"/>
        <v>0.12372438580681915</v>
      </c>
      <c r="R86" s="11">
        <f t="shared" ca="1" si="42"/>
        <v>8.7876954907915437</v>
      </c>
    </row>
    <row r="87" spans="1:18" x14ac:dyDescent="0.2">
      <c r="A87">
        <v>1979</v>
      </c>
      <c r="B87" s="21">
        <f t="shared" ca="1" si="30"/>
        <v>3342.28</v>
      </c>
      <c r="C87" s="26">
        <f t="shared" ca="1" si="31"/>
        <v>31798.16085044885</v>
      </c>
      <c r="D87" s="14">
        <f t="shared" ca="1" si="32"/>
        <v>158.99080425224426</v>
      </c>
      <c r="E87" s="15">
        <f t="shared" ca="1" si="33"/>
        <v>3179.8160850448853</v>
      </c>
      <c r="F87" s="11">
        <v>369.5</v>
      </c>
      <c r="G87" s="15">
        <f t="shared" ca="1" si="34"/>
        <v>12349.7246</v>
      </c>
      <c r="H87" s="15">
        <f t="shared" ca="1" si="35"/>
        <v>39207.995610448852</v>
      </c>
      <c r="I87" s="23">
        <v>0.65</v>
      </c>
      <c r="J87" s="15">
        <f t="shared" ca="1" si="36"/>
        <v>13722.798463657098</v>
      </c>
      <c r="K87" s="15">
        <f t="shared" ca="1" si="37"/>
        <v>691.60999849726261</v>
      </c>
      <c r="L87" s="15">
        <f t="shared" ca="1" si="38"/>
        <v>1855.5055132345251</v>
      </c>
      <c r="M87" s="15">
        <f t="shared" ca="1" si="39"/>
        <v>12558.902948919836</v>
      </c>
      <c r="O87" s="16">
        <f t="shared" ca="1" si="40"/>
        <v>11.730912912876494</v>
      </c>
      <c r="P87" s="16">
        <f t="shared" ca="1" si="41"/>
        <v>3.7575855251265113</v>
      </c>
      <c r="Q87" s="20">
        <f t="shared" ca="1" si="29"/>
        <v>0.12872574813640347</v>
      </c>
      <c r="R87" s="11">
        <f t="shared" ca="1" si="42"/>
        <v>9.5139129128764939</v>
      </c>
    </row>
    <row r="88" spans="1:18" x14ac:dyDescent="0.2">
      <c r="A88">
        <v>1980</v>
      </c>
      <c r="B88" s="21">
        <f t="shared" ca="1" si="30"/>
        <v>3351.2</v>
      </c>
      <c r="C88" s="26">
        <f t="shared" ca="1" si="31"/>
        <v>31836.399999999998</v>
      </c>
      <c r="D88" s="14">
        <f t="shared" ca="1" si="32"/>
        <v>159.18199999999999</v>
      </c>
      <c r="E88" s="15">
        <f t="shared" ca="1" si="33"/>
        <v>3183.64</v>
      </c>
      <c r="F88" s="11">
        <v>228.3</v>
      </c>
      <c r="G88" s="15">
        <f t="shared" ca="1" si="34"/>
        <v>7650.7896000000001</v>
      </c>
      <c r="H88" s="15">
        <f t="shared" ca="1" si="35"/>
        <v>36426.873759999995</v>
      </c>
      <c r="I88" s="23">
        <v>0.65</v>
      </c>
      <c r="J88" s="15">
        <f t="shared" ca="1" si="36"/>
        <v>12749.405815999997</v>
      </c>
      <c r="K88" s="15">
        <f t="shared" ca="1" si="37"/>
        <v>692.44170000000008</v>
      </c>
      <c r="L88" s="15">
        <f t="shared" ca="1" si="38"/>
        <v>1631.7579718236432</v>
      </c>
      <c r="M88" s="15">
        <f t="shared" ca="1" si="39"/>
        <v>11810.089544176353</v>
      </c>
      <c r="O88" s="16">
        <f t="shared" ca="1" si="40"/>
        <v>10.8698</v>
      </c>
      <c r="P88" s="16">
        <f t="shared" ca="1" si="41"/>
        <v>3.5241374863261976</v>
      </c>
      <c r="Q88" s="20">
        <f t="shared" ca="1" si="29"/>
        <v>0.12139387609339725</v>
      </c>
      <c r="R88" s="11">
        <f t="shared" ca="1" si="42"/>
        <v>9.5</v>
      </c>
    </row>
    <row r="89" spans="1:18" x14ac:dyDescent="0.2">
      <c r="A89">
        <v>1981</v>
      </c>
      <c r="B89" s="21">
        <f t="shared" ca="1" si="30"/>
        <v>3360.12</v>
      </c>
      <c r="C89" s="26">
        <f t="shared" ca="1" si="31"/>
        <v>29435.410669842626</v>
      </c>
      <c r="D89" s="14">
        <f t="shared" ca="1" si="32"/>
        <v>147.17705334921314</v>
      </c>
      <c r="E89" s="15">
        <f t="shared" ca="1" si="33"/>
        <v>2943.5410669842627</v>
      </c>
      <c r="F89" s="11">
        <v>229</v>
      </c>
      <c r="G89" s="15">
        <f t="shared" ca="1" si="34"/>
        <v>7694.6747999999998</v>
      </c>
      <c r="H89" s="15">
        <f t="shared" ca="1" si="35"/>
        <v>34052.215549842629</v>
      </c>
      <c r="I89" s="23">
        <v>0.65</v>
      </c>
      <c r="J89" s="15">
        <f t="shared" ca="1" si="36"/>
        <v>11918.275442444919</v>
      </c>
      <c r="K89" s="15">
        <f t="shared" ca="1" si="37"/>
        <v>640.22018206907717</v>
      </c>
      <c r="L89" s="15">
        <f t="shared" ca="1" si="38"/>
        <v>1528.67153853072</v>
      </c>
      <c r="M89" s="15">
        <f t="shared" ca="1" si="39"/>
        <v>11029.824085983277</v>
      </c>
      <c r="O89" s="16">
        <f t="shared" ca="1" si="40"/>
        <v>10.13422602461895</v>
      </c>
      <c r="P89" s="16">
        <f t="shared" ca="1" si="41"/>
        <v>3.282568505286501</v>
      </c>
      <c r="Q89" s="20">
        <f t="shared" ca="1" si="29"/>
        <v>0.12172409691705238</v>
      </c>
      <c r="R89" s="11">
        <f t="shared" ca="1" si="42"/>
        <v>8.7602260246189498</v>
      </c>
    </row>
    <row r="90" spans="1:18" x14ac:dyDescent="0.2">
      <c r="A90">
        <v>1982</v>
      </c>
      <c r="B90" s="21">
        <f t="shared" ca="1" si="30"/>
        <v>3369.04</v>
      </c>
      <c r="C90" s="26">
        <f t="shared" ca="1" si="31"/>
        <v>30908.098453716339</v>
      </c>
      <c r="D90" s="14">
        <f t="shared" ca="1" si="32"/>
        <v>154.54049226858169</v>
      </c>
      <c r="E90" s="15">
        <f t="shared" ca="1" si="33"/>
        <v>3090.8098453716339</v>
      </c>
      <c r="F90" s="11">
        <v>96.9</v>
      </c>
      <c r="G90" s="15">
        <f t="shared" ca="1" si="34"/>
        <v>3264.5997600000001</v>
      </c>
      <c r="H90" s="15">
        <f t="shared" ca="1" si="35"/>
        <v>32866.858309716335</v>
      </c>
      <c r="I90" s="23">
        <v>0.65</v>
      </c>
      <c r="J90" s="15">
        <f t="shared" ca="1" si="36"/>
        <v>11503.400408400717</v>
      </c>
      <c r="K90" s="15">
        <f t="shared" ca="1" si="37"/>
        <v>672.25114136833042</v>
      </c>
      <c r="L90" s="15">
        <f t="shared" ca="1" si="38"/>
        <v>1462.7909620301571</v>
      </c>
      <c r="M90" s="15">
        <f t="shared" ca="1" si="39"/>
        <v>10712.860587738891</v>
      </c>
      <c r="O90" s="16">
        <f t="shared" ca="1" si="40"/>
        <v>9.7555559772862104</v>
      </c>
      <c r="P90" s="16">
        <f t="shared" ca="1" si="41"/>
        <v>3.1797961994333375</v>
      </c>
      <c r="Q90" s="20">
        <f t="shared" ca="1" si="29"/>
        <v>0.12014067223021867</v>
      </c>
      <c r="R90" s="11">
        <f t="shared" ca="1" si="42"/>
        <v>9.1741559772862118</v>
      </c>
    </row>
    <row r="91" spans="1:18" x14ac:dyDescent="0.2">
      <c r="A91">
        <v>1983</v>
      </c>
      <c r="B91" s="21">
        <f t="shared" ca="1" si="30"/>
        <v>3377.2350247491172</v>
      </c>
      <c r="C91" s="26">
        <f t="shared" ca="1" si="31"/>
        <v>30056.866618105771</v>
      </c>
      <c r="D91" s="14">
        <f t="shared" ca="1" si="32"/>
        <v>150.28433309052886</v>
      </c>
      <c r="E91" s="15">
        <f t="shared" ca="1" si="33"/>
        <v>3005.6866618105773</v>
      </c>
      <c r="F91" s="11">
        <v>317.60000000000002</v>
      </c>
      <c r="G91" s="15">
        <f t="shared" ca="1" si="34"/>
        <v>10726.098438603198</v>
      </c>
      <c r="H91" s="15">
        <f t="shared" ca="1" si="35"/>
        <v>36492.525681267689</v>
      </c>
      <c r="I91" s="23">
        <v>0.65</v>
      </c>
      <c r="J91" s="15">
        <f t="shared" ca="1" si="36"/>
        <v>12772.383988443691</v>
      </c>
      <c r="K91" s="15">
        <f t="shared" ca="1" si="37"/>
        <v>653.73684894380051</v>
      </c>
      <c r="L91" s="15">
        <f t="shared" ca="1" si="38"/>
        <v>1660.7688607107846</v>
      </c>
      <c r="M91" s="15">
        <f t="shared" ca="1" si="39"/>
        <v>11765.351976676708</v>
      </c>
      <c r="O91" s="16">
        <f t="shared" ca="1" si="40"/>
        <v>10.805444517139753</v>
      </c>
      <c r="P91" s="16">
        <f t="shared" ca="1" si="41"/>
        <v>3.4837231908521717</v>
      </c>
      <c r="Q91" s="20">
        <f t="shared" ca="1" si="29"/>
        <v>0.12369685040269185</v>
      </c>
      <c r="R91" s="11">
        <f t="shared" ca="1" si="42"/>
        <v>8.8998445171397531</v>
      </c>
    </row>
    <row r="92" spans="1:18" x14ac:dyDescent="0.2">
      <c r="A92">
        <v>1984</v>
      </c>
      <c r="B92" s="21">
        <f t="shared" ca="1" si="30"/>
        <v>3405.8125618716704</v>
      </c>
      <c r="C92" s="26">
        <f t="shared" ca="1" si="31"/>
        <v>32396.54114117374</v>
      </c>
      <c r="D92" s="14">
        <f t="shared" ca="1" si="32"/>
        <v>161.98270570586871</v>
      </c>
      <c r="E92" s="15">
        <f t="shared" ca="1" si="33"/>
        <v>3239.6541141173743</v>
      </c>
      <c r="F92" s="11">
        <v>235.5</v>
      </c>
      <c r="G92" s="15">
        <f t="shared" ca="1" si="34"/>
        <v>8020.6885832077833</v>
      </c>
      <c r="H92" s="15">
        <f t="shared" ca="1" si="35"/>
        <v>37208.954291098409</v>
      </c>
      <c r="I92" s="23">
        <v>0.65</v>
      </c>
      <c r="J92" s="15">
        <f t="shared" ca="1" si="36"/>
        <v>13023.134001884442</v>
      </c>
      <c r="K92" s="15">
        <f t="shared" ca="1" si="37"/>
        <v>704.62476982052897</v>
      </c>
      <c r="L92" s="15">
        <f t="shared" ca="1" si="38"/>
        <v>1781.0701694392469</v>
      </c>
      <c r="M92" s="15">
        <f t="shared" ca="1" si="39"/>
        <v>11946.688602265725</v>
      </c>
      <c r="O92" s="16">
        <f t="shared" ca="1" si="40"/>
        <v>10.925132729750155</v>
      </c>
      <c r="P92" s="16">
        <f t="shared" ca="1" si="41"/>
        <v>3.5077351983517264</v>
      </c>
      <c r="Q92" s="20">
        <f t="shared" ca="1" si="29"/>
        <v>0.12974223972454318</v>
      </c>
      <c r="R92" s="11">
        <f t="shared" ca="1" si="42"/>
        <v>9.5121327297501548</v>
      </c>
    </row>
    <row r="93" spans="1:18" x14ac:dyDescent="0.2">
      <c r="A93">
        <v>1985</v>
      </c>
      <c r="B93" s="21">
        <f t="shared" ca="1" si="30"/>
        <v>3393.2605152554311</v>
      </c>
      <c r="C93" s="26">
        <f t="shared" ca="1" si="31"/>
        <v>30683.856623398366</v>
      </c>
      <c r="D93" s="14">
        <v>0</v>
      </c>
      <c r="E93" s="14">
        <v>0</v>
      </c>
      <c r="F93" s="11">
        <v>298</v>
      </c>
      <c r="G93" s="15">
        <f t="shared" ca="1" si="34"/>
        <v>10111.916335461185</v>
      </c>
      <c r="H93" s="15">
        <f t="shared" ca="1" si="35"/>
        <v>36751.006424675077</v>
      </c>
      <c r="I93" s="23">
        <v>0.65</v>
      </c>
      <c r="J93" s="15">
        <f t="shared" ca="1" si="36"/>
        <v>12862.852248636276</v>
      </c>
      <c r="K93" s="15">
        <f t="shared" si="37"/>
        <v>0</v>
      </c>
      <c r="L93" s="15">
        <f t="shared" ca="1" si="38"/>
        <v>1460.847795264086</v>
      </c>
      <c r="M93" s="15">
        <f t="shared" ca="1" si="39"/>
        <v>11402.00445337219</v>
      </c>
      <c r="O93" s="16">
        <f t="shared" ca="1" si="40"/>
        <v>10.830587943203827</v>
      </c>
      <c r="P93" s="16">
        <f t="shared" ca="1" si="41"/>
        <v>3.3601912974588966</v>
      </c>
      <c r="Q93" s="20">
        <f t="shared" ca="1" si="29"/>
        <v>0.11357106239162201</v>
      </c>
      <c r="R93" s="11">
        <f t="shared" ca="1" si="42"/>
        <v>9.0425879432038272</v>
      </c>
    </row>
    <row r="94" spans="1:18" x14ac:dyDescent="0.2">
      <c r="A94">
        <v>1986</v>
      </c>
      <c r="B94" s="21">
        <f t="shared" ca="1" si="30"/>
        <v>3411.7235362308525</v>
      </c>
      <c r="C94" s="26">
        <f t="shared" ca="1" si="31"/>
        <v>32411.373594193097</v>
      </c>
      <c r="D94" s="14">
        <v>0</v>
      </c>
      <c r="E94" s="14">
        <v>0</v>
      </c>
      <c r="F94" s="11">
        <v>286.5</v>
      </c>
      <c r="G94" s="15">
        <f t="shared" ca="1" si="34"/>
        <v>9774.587931301392</v>
      </c>
      <c r="H94" s="15">
        <f t="shared" ca="1" si="35"/>
        <v>38276.12635297393</v>
      </c>
      <c r="I94" s="23">
        <v>0.65</v>
      </c>
      <c r="J94" s="15">
        <f t="shared" ca="1" si="36"/>
        <v>13396.644223540874</v>
      </c>
      <c r="K94" s="15">
        <f t="shared" si="37"/>
        <v>0</v>
      </c>
      <c r="L94" s="15">
        <f t="shared" ca="1" si="38"/>
        <v>1607.5973068249048</v>
      </c>
      <c r="M94" s="15">
        <f t="shared" ca="1" si="39"/>
        <v>11789.04691671597</v>
      </c>
      <c r="O94" s="16">
        <f t="shared" ca="1" si="40"/>
        <v>11.218999999999999</v>
      </c>
      <c r="P94" s="16">
        <f t="shared" ca="1" si="41"/>
        <v>3.4554519999999993</v>
      </c>
      <c r="Q94" s="20">
        <f t="shared" ca="1" si="29"/>
        <v>0.12</v>
      </c>
      <c r="R94" s="11">
        <f t="shared" ca="1" si="42"/>
        <v>9.5</v>
      </c>
    </row>
    <row r="95" spans="1:18" x14ac:dyDescent="0.2">
      <c r="A95">
        <v>1987</v>
      </c>
      <c r="B95" s="21">
        <f t="shared" ca="1" si="30"/>
        <v>3407.725356204704</v>
      </c>
      <c r="C95" s="26">
        <f t="shared" ca="1" si="31"/>
        <v>32373.390883944689</v>
      </c>
      <c r="D95" s="14">
        <v>0</v>
      </c>
      <c r="E95" s="14">
        <v>0</v>
      </c>
      <c r="F95" s="11">
        <v>267.89999999999998</v>
      </c>
      <c r="G95" s="15">
        <f t="shared" ca="1" si="34"/>
        <v>9129.2962292724005</v>
      </c>
      <c r="H95" s="15">
        <f t="shared" ca="1" si="35"/>
        <v>37850.968621508131</v>
      </c>
      <c r="I95" s="23">
        <v>0.65</v>
      </c>
      <c r="J95" s="15">
        <f t="shared" ca="1" si="36"/>
        <v>13247.839017527845</v>
      </c>
      <c r="K95" s="15">
        <f t="shared" si="37"/>
        <v>0</v>
      </c>
      <c r="L95" s="15">
        <f t="shared" ca="1" si="38"/>
        <v>1702.8017650061083</v>
      </c>
      <c r="M95" s="15">
        <f t="shared" ca="1" si="39"/>
        <v>11545.037252521737</v>
      </c>
      <c r="O95" s="16">
        <f t="shared" ca="1" si="40"/>
        <v>11.1074</v>
      </c>
      <c r="P95" s="16">
        <f t="shared" ca="1" si="41"/>
        <v>3.3879013258802715</v>
      </c>
      <c r="Q95" s="20">
        <f t="shared" ca="1" si="29"/>
        <v>0.1285343038025431</v>
      </c>
      <c r="R95" s="11">
        <f t="shared" ca="1" si="42"/>
        <v>9.5</v>
      </c>
    </row>
    <row r="96" spans="1:18" x14ac:dyDescent="0.2">
      <c r="A96">
        <v>1988</v>
      </c>
      <c r="B96" s="21">
        <f t="shared" ca="1" si="30"/>
        <v>3422.56</v>
      </c>
      <c r="C96" s="26">
        <f t="shared" ca="1" si="31"/>
        <v>32514.32</v>
      </c>
      <c r="D96" s="14">
        <v>0</v>
      </c>
      <c r="E96" s="14">
        <v>0</v>
      </c>
      <c r="F96" s="11">
        <v>239.8</v>
      </c>
      <c r="G96" s="15">
        <f t="shared" ca="1" si="34"/>
        <v>8207.2988800000003</v>
      </c>
      <c r="H96" s="15">
        <f t="shared" ca="1" si="35"/>
        <v>37438.699328000002</v>
      </c>
      <c r="I96" s="23">
        <v>0.65</v>
      </c>
      <c r="J96" s="15">
        <f t="shared" ca="1" si="36"/>
        <v>13103.544764800001</v>
      </c>
      <c r="K96" s="15">
        <f t="shared" si="37"/>
        <v>0</v>
      </c>
      <c r="L96" s="15">
        <f t="shared" ca="1" si="38"/>
        <v>1676.9135991525411</v>
      </c>
      <c r="M96" s="15">
        <f t="shared" ca="1" si="39"/>
        <v>11426.631165647459</v>
      </c>
      <c r="O96" s="16">
        <f t="shared" ca="1" si="40"/>
        <v>10.938800000000001</v>
      </c>
      <c r="P96" s="16">
        <f t="shared" ca="1" si="41"/>
        <v>3.3386211390442999</v>
      </c>
      <c r="Q96" s="20">
        <f t="shared" ca="1" si="29"/>
        <v>0.12797404284504962</v>
      </c>
      <c r="R96" s="11">
        <f t="shared" ca="1" si="42"/>
        <v>9.5</v>
      </c>
    </row>
    <row r="97" spans="1:18" x14ac:dyDescent="0.2">
      <c r="A97">
        <v>1989</v>
      </c>
      <c r="B97" s="21">
        <f t="shared" ca="1" si="30"/>
        <v>3431.48</v>
      </c>
      <c r="C97" s="26">
        <f t="shared" ca="1" si="31"/>
        <v>32599.06</v>
      </c>
      <c r="D97" s="14">
        <v>0</v>
      </c>
      <c r="E97" s="14">
        <v>0</v>
      </c>
      <c r="F97" s="11">
        <v>169.9</v>
      </c>
      <c r="G97" s="15">
        <f t="shared" ca="1" si="34"/>
        <v>5830.0845200000003</v>
      </c>
      <c r="H97" s="15">
        <f t="shared" ca="1" si="35"/>
        <v>36097.110712000002</v>
      </c>
      <c r="I97" s="23">
        <v>0.65</v>
      </c>
      <c r="J97" s="15">
        <f t="shared" ca="1" si="36"/>
        <v>12633.9887492</v>
      </c>
      <c r="K97" s="15">
        <f t="shared" si="37"/>
        <v>0</v>
      </c>
      <c r="L97" s="15">
        <f t="shared" ca="1" si="38"/>
        <v>1535.4746728923567</v>
      </c>
      <c r="M97" s="15">
        <f t="shared" ca="1" si="39"/>
        <v>11098.514076307643</v>
      </c>
      <c r="O97" s="16">
        <f t="shared" ca="1" si="40"/>
        <v>10.519400000000001</v>
      </c>
      <c r="P97" s="16">
        <f t="shared" ca="1" si="41"/>
        <v>3.2343228217292954</v>
      </c>
      <c r="Q97" s="20">
        <f t="shared" ca="1" si="29"/>
        <v>0.12153522560241198</v>
      </c>
      <c r="R97" s="11">
        <f t="shared" ca="1" si="42"/>
        <v>9.5</v>
      </c>
    </row>
    <row r="98" spans="1:18" x14ac:dyDescent="0.2">
      <c r="A98">
        <v>1990</v>
      </c>
      <c r="B98" s="21">
        <f t="shared" ca="1" si="30"/>
        <v>3440.4</v>
      </c>
      <c r="C98" s="26">
        <f t="shared" ca="1" si="31"/>
        <v>30974.123956636395</v>
      </c>
      <c r="D98" s="14">
        <v>0</v>
      </c>
      <c r="E98" s="14">
        <v>0</v>
      </c>
      <c r="F98" s="11">
        <v>232.4</v>
      </c>
      <c r="G98" s="15">
        <f t="shared" ca="1" si="34"/>
        <v>7995.4896000000008</v>
      </c>
      <c r="H98" s="15">
        <f t="shared" ca="1" si="35"/>
        <v>35771.417716636395</v>
      </c>
      <c r="I98" s="23">
        <v>0.7</v>
      </c>
      <c r="J98" s="15">
        <f t="shared" ca="1" si="36"/>
        <v>10731.42531499092</v>
      </c>
      <c r="K98" s="15">
        <f t="shared" si="37"/>
        <v>0</v>
      </c>
      <c r="L98" s="15">
        <f t="shared" ca="1" si="38"/>
        <v>1308.7160854985175</v>
      </c>
      <c r="M98" s="15">
        <f t="shared" ca="1" si="39"/>
        <v>9422.7092294924023</v>
      </c>
      <c r="O98" s="16">
        <f t="shared" ca="1" si="40"/>
        <v>10.397458934029878</v>
      </c>
      <c r="P98" s="16">
        <f t="shared" ca="1" si="41"/>
        <v>2.7388411898303691</v>
      </c>
      <c r="Q98" s="20">
        <f t="shared" ca="1" si="29"/>
        <v>0.12195174891357149</v>
      </c>
      <c r="R98" s="11">
        <f t="shared" ca="1" si="42"/>
        <v>9.0030589340298786</v>
      </c>
    </row>
    <row r="99" spans="1:18" x14ac:dyDescent="0.2">
      <c r="A99">
        <v>1991</v>
      </c>
      <c r="B99" s="21">
        <f t="shared" ca="1" si="30"/>
        <v>3479.7842153168331</v>
      </c>
      <c r="C99" s="26">
        <f t="shared" ca="1" si="31"/>
        <v>35668.475089478161</v>
      </c>
      <c r="D99" s="14">
        <v>0</v>
      </c>
      <c r="E99" s="14">
        <v>0</v>
      </c>
      <c r="F99" s="11">
        <v>244.8</v>
      </c>
      <c r="G99" s="15">
        <f t="shared" ca="1" si="34"/>
        <v>8518.511759095607</v>
      </c>
      <c r="H99" s="15">
        <f t="shared" ca="1" si="35"/>
        <v>40779.582144935528</v>
      </c>
      <c r="I99" s="23">
        <v>0.7</v>
      </c>
      <c r="J99" s="15">
        <f t="shared" ca="1" si="36"/>
        <v>12233.87464348066</v>
      </c>
      <c r="K99" s="15">
        <f t="shared" si="37"/>
        <v>0</v>
      </c>
      <c r="L99" s="15">
        <f t="shared" ca="1" si="38"/>
        <v>1468.0649572176792</v>
      </c>
      <c r="M99" s="15">
        <f t="shared" ca="1" si="39"/>
        <v>10765.809686262981</v>
      </c>
      <c r="O99" s="16">
        <f t="shared" ca="1" si="40"/>
        <v>11.718997392262889</v>
      </c>
      <c r="P99" s="16">
        <f t="shared" ca="1" si="41"/>
        <v>3.0938153115574027</v>
      </c>
      <c r="Q99" s="20">
        <f t="shared" ca="1" si="29"/>
        <v>0.12</v>
      </c>
      <c r="R99" s="11">
        <f t="shared" ca="1" si="42"/>
        <v>10.250197392262887</v>
      </c>
    </row>
    <row r="100" spans="1:18" x14ac:dyDescent="0.2">
      <c r="A100">
        <v>1992</v>
      </c>
      <c r="B100" s="21">
        <f t="shared" ca="1" si="30"/>
        <v>3453.0712872885974</v>
      </c>
      <c r="C100" s="26">
        <f t="shared" ca="1" si="31"/>
        <v>32804.177229241679</v>
      </c>
      <c r="D100" s="14">
        <v>0</v>
      </c>
      <c r="E100" s="14">
        <v>0</v>
      </c>
      <c r="F100" s="11">
        <v>381.8</v>
      </c>
      <c r="G100" s="15">
        <f t="shared" ca="1" si="34"/>
        <v>13183.826174867865</v>
      </c>
      <c r="H100" s="15">
        <f t="shared" ca="1" si="35"/>
        <v>40714.472934162397</v>
      </c>
      <c r="I100" s="23">
        <v>0.7</v>
      </c>
      <c r="J100" s="15">
        <f t="shared" ca="1" si="36"/>
        <v>12214.341880248721</v>
      </c>
      <c r="K100" s="15">
        <f t="shared" si="37"/>
        <v>0</v>
      </c>
      <c r="L100" s="15">
        <f t="shared" ca="1" si="38"/>
        <v>1482.7397989783531</v>
      </c>
      <c r="M100" s="15">
        <f t="shared" ca="1" si="39"/>
        <v>10731.602081270368</v>
      </c>
      <c r="O100" s="16">
        <f t="shared" ca="1" si="40"/>
        <v>11.790800000000001</v>
      </c>
      <c r="P100" s="16">
        <f t="shared" ca="1" si="41"/>
        <v>3.107842609787816</v>
      </c>
      <c r="Q100" s="20">
        <f t="shared" ca="1" si="29"/>
        <v>0.12139334345766323</v>
      </c>
      <c r="R100" s="11">
        <f t="shared" ca="1" si="42"/>
        <v>9.5000000000000018</v>
      </c>
    </row>
    <row r="101" spans="1:18" x14ac:dyDescent="0.2">
      <c r="A101">
        <v>1993</v>
      </c>
      <c r="B101" s="21">
        <f t="shared" ca="1" si="30"/>
        <v>3467.16</v>
      </c>
      <c r="C101" s="26">
        <f t="shared" ca="1" si="31"/>
        <v>31190.352167200766</v>
      </c>
      <c r="D101" s="14">
        <v>0</v>
      </c>
      <c r="E101" s="14">
        <v>0</v>
      </c>
      <c r="F101" s="11">
        <v>358</v>
      </c>
      <c r="G101" s="15">
        <f t="shared" ca="1" si="34"/>
        <v>12412.4328</v>
      </c>
      <c r="H101" s="15">
        <f t="shared" ca="1" si="35"/>
        <v>38637.811847200763</v>
      </c>
      <c r="I101" s="23">
        <v>0.7</v>
      </c>
      <c r="J101" s="15">
        <f t="shared" ca="1" si="36"/>
        <v>11591.34355416023</v>
      </c>
      <c r="K101" s="15">
        <f t="shared" si="37"/>
        <v>0</v>
      </c>
      <c r="L101" s="15">
        <f t="shared" ca="1" si="38"/>
        <v>1359.1374480174668</v>
      </c>
      <c r="M101" s="15">
        <f t="shared" ca="1" si="39"/>
        <v>10232.206106142763</v>
      </c>
      <c r="O101" s="16">
        <f t="shared" ca="1" si="40"/>
        <v>11.143936780304562</v>
      </c>
      <c r="P101" s="16">
        <f t="shared" ca="1" si="41"/>
        <v>2.9511779399112714</v>
      </c>
      <c r="Q101" s="20">
        <f t="shared" ca="1" si="29"/>
        <v>0.11725452202041418</v>
      </c>
      <c r="R101" s="11">
        <f t="shared" ca="1" si="42"/>
        <v>8.9959367803045627</v>
      </c>
    </row>
    <row r="102" spans="1:18" x14ac:dyDescent="0.2">
      <c r="A102">
        <v>1994</v>
      </c>
      <c r="B102" s="21">
        <f t="shared" ca="1" si="30"/>
        <v>3458.3255128986975</v>
      </c>
      <c r="C102" s="26">
        <f t="shared" ca="1" si="31"/>
        <v>35934.986402408213</v>
      </c>
      <c r="D102" s="14">
        <v>0</v>
      </c>
      <c r="E102" s="14">
        <v>0</v>
      </c>
      <c r="F102" s="11">
        <v>139.1</v>
      </c>
      <c r="G102" s="15">
        <f t="shared" ca="1" si="34"/>
        <v>4810.5307884420881</v>
      </c>
      <c r="H102" s="15">
        <f t="shared" ca="1" si="35"/>
        <v>38821.304875473463</v>
      </c>
      <c r="I102" s="23">
        <v>0.7</v>
      </c>
      <c r="J102" s="15">
        <f t="shared" ca="1" si="36"/>
        <v>11646.391462642041</v>
      </c>
      <c r="K102" s="15">
        <f t="shared" si="37"/>
        <v>0</v>
      </c>
      <c r="L102" s="15">
        <f t="shared" ca="1" si="38"/>
        <v>1397.8761053457963</v>
      </c>
      <c r="M102" s="15">
        <f t="shared" ca="1" si="39"/>
        <v>10248.515357296244</v>
      </c>
      <c r="O102" s="16">
        <f t="shared" ca="1" si="40"/>
        <v>11.225462938835459</v>
      </c>
      <c r="P102" s="16">
        <f t="shared" ca="1" si="41"/>
        <v>2.9634328287119938</v>
      </c>
      <c r="Q102" s="20">
        <f t="shared" ca="1" si="29"/>
        <v>0.12002654297082002</v>
      </c>
      <c r="R102" s="11">
        <f t="shared" ca="1" si="42"/>
        <v>10.390862938835461</v>
      </c>
    </row>
    <row r="103" spans="1:18" x14ac:dyDescent="0.2">
      <c r="A103">
        <v>1995</v>
      </c>
      <c r="B103">
        <v>3485</v>
      </c>
      <c r="C103" s="36">
        <v>31896.429</v>
      </c>
      <c r="D103" s="14">
        <v>0</v>
      </c>
      <c r="E103" s="14">
        <v>0</v>
      </c>
      <c r="F103" s="11">
        <v>338.6</v>
      </c>
      <c r="G103" s="15">
        <f t="shared" si="34"/>
        <v>11800.21</v>
      </c>
      <c r="H103" s="15">
        <f t="shared" si="35"/>
        <v>38976.555</v>
      </c>
      <c r="I103" s="23">
        <v>0.75</v>
      </c>
      <c r="J103" s="15">
        <f t="shared" si="36"/>
        <v>9744.1387500000001</v>
      </c>
      <c r="K103" s="15">
        <f t="shared" si="37"/>
        <v>0</v>
      </c>
      <c r="L103" s="15">
        <f t="shared" ca="1" si="38"/>
        <v>1073.8316503995709</v>
      </c>
      <c r="M103" s="15">
        <f t="shared" ca="1" si="39"/>
        <v>8670.3070996004299</v>
      </c>
      <c r="O103" s="16">
        <f t="shared" si="40"/>
        <v>11.184090387374463</v>
      </c>
      <c r="P103" s="16">
        <f t="shared" ca="1" si="41"/>
        <v>2.4878929984506253</v>
      </c>
      <c r="Q103" s="20">
        <f t="shared" ca="1" si="29"/>
        <v>0.11020282838230017</v>
      </c>
      <c r="R103" s="11">
        <f t="shared" si="42"/>
        <v>9.1524903873744616</v>
      </c>
    </row>
    <row r="104" spans="1:18" x14ac:dyDescent="0.2">
      <c r="A104">
        <v>1996</v>
      </c>
      <c r="B104" s="31">
        <f>(B103+B105)/2</f>
        <v>3551.5</v>
      </c>
      <c r="C104" s="36">
        <v>33072.67</v>
      </c>
      <c r="D104" s="14">
        <v>0</v>
      </c>
      <c r="E104" s="14">
        <v>0</v>
      </c>
      <c r="F104" s="11">
        <v>289.89999999999998</v>
      </c>
      <c r="G104" s="15">
        <f t="shared" si="34"/>
        <v>10295.798499999999</v>
      </c>
      <c r="H104" s="15">
        <f t="shared" si="35"/>
        <v>39250.149099999995</v>
      </c>
      <c r="I104" s="23">
        <v>0.75</v>
      </c>
      <c r="J104" s="15">
        <f t="shared" si="36"/>
        <v>9812.5372749999988</v>
      </c>
      <c r="K104" s="15">
        <f t="shared" si="37"/>
        <v>0</v>
      </c>
      <c r="L104" s="15">
        <f t="shared" ca="1" si="38"/>
        <v>1265.2301261284504</v>
      </c>
      <c r="M104" s="15">
        <f t="shared" ca="1" si="39"/>
        <v>8547.3071488715486</v>
      </c>
      <c r="O104" s="16">
        <f t="shared" si="40"/>
        <v>11.051710291426156</v>
      </c>
      <c r="P104" s="16">
        <f t="shared" ca="1" si="41"/>
        <v>2.4066752495766712</v>
      </c>
      <c r="Q104" s="20">
        <f t="shared" ca="1" si="29"/>
        <v>0.12894015998817701</v>
      </c>
      <c r="R104" s="11">
        <f t="shared" si="42"/>
        <v>9.312310291426158</v>
      </c>
    </row>
    <row r="105" spans="1:18" x14ac:dyDescent="0.2">
      <c r="A105">
        <v>1997</v>
      </c>
      <c r="B105">
        <v>3618</v>
      </c>
      <c r="C105" s="36">
        <v>33573.857000000004</v>
      </c>
      <c r="D105" s="14">
        <v>0</v>
      </c>
      <c r="E105" s="14">
        <v>0</v>
      </c>
      <c r="F105" s="11">
        <v>270</v>
      </c>
      <c r="G105" s="15">
        <f t="shared" si="34"/>
        <v>9768.6</v>
      </c>
      <c r="H105" s="15">
        <f t="shared" si="35"/>
        <v>39435.017000000007</v>
      </c>
      <c r="I105" s="23">
        <v>0.75</v>
      </c>
      <c r="J105" s="15">
        <f t="shared" si="36"/>
        <v>9858.7542500000018</v>
      </c>
      <c r="K105" s="15">
        <f t="shared" si="37"/>
        <v>0</v>
      </c>
      <c r="L105" s="15">
        <f t="shared" ca="1" si="38"/>
        <v>1183.0505100000003</v>
      </c>
      <c r="M105" s="15">
        <f t="shared" ca="1" si="39"/>
        <v>8675.7037400000008</v>
      </c>
      <c r="O105" s="16">
        <f t="shared" si="40"/>
        <v>10.89967302377004</v>
      </c>
      <c r="P105" s="16">
        <f t="shared" ca="1" si="41"/>
        <v>2.3979280652294088</v>
      </c>
      <c r="Q105" s="20">
        <f t="shared" ca="1" si="29"/>
        <v>0.12</v>
      </c>
      <c r="R105" s="11">
        <f t="shared" si="42"/>
        <v>9.2796730237700391</v>
      </c>
    </row>
    <row r="106" spans="1:18" x14ac:dyDescent="0.2">
      <c r="A106">
        <v>1998</v>
      </c>
      <c r="B106" s="31">
        <f>(B105+B107)/2</f>
        <v>3697</v>
      </c>
      <c r="C106" s="36">
        <v>33448.582000000002</v>
      </c>
      <c r="D106" s="14">
        <v>0</v>
      </c>
      <c r="E106" s="14">
        <v>0</v>
      </c>
      <c r="F106" s="11">
        <v>241.2</v>
      </c>
      <c r="G106" s="15">
        <f t="shared" si="34"/>
        <v>8917.1639999999989</v>
      </c>
      <c r="H106" s="15">
        <f t="shared" si="35"/>
        <v>38798.880400000002</v>
      </c>
      <c r="I106" s="23">
        <v>0.75</v>
      </c>
      <c r="J106" s="15">
        <f t="shared" si="36"/>
        <v>9699.7201000000005</v>
      </c>
      <c r="K106" s="15">
        <f t="shared" si="37"/>
        <v>0</v>
      </c>
      <c r="L106" s="15">
        <f t="shared" ca="1" si="38"/>
        <v>1199.4416829639108</v>
      </c>
      <c r="M106" s="15">
        <f t="shared" ca="1" si="39"/>
        <v>8500.2784170360901</v>
      </c>
      <c r="O106" s="16">
        <f t="shared" si="40"/>
        <v>10.494693102515553</v>
      </c>
      <c r="P106" s="16">
        <f t="shared" ca="1" si="41"/>
        <v>2.2992367911918015</v>
      </c>
      <c r="Q106" s="20">
        <f t="shared" ca="1" si="29"/>
        <v>0.12365734996455317</v>
      </c>
      <c r="R106" s="11">
        <f t="shared" si="42"/>
        <v>9.0474931025155545</v>
      </c>
    </row>
    <row r="107" spans="1:18" x14ac:dyDescent="0.2">
      <c r="A107">
        <v>1999</v>
      </c>
      <c r="B107">
        <v>3776</v>
      </c>
      <c r="C107" s="36">
        <v>36107.985999999997</v>
      </c>
      <c r="D107" s="14">
        <v>0</v>
      </c>
      <c r="E107" s="14">
        <v>0</v>
      </c>
      <c r="F107" s="11">
        <v>243.5</v>
      </c>
      <c r="G107" s="15">
        <f t="shared" si="34"/>
        <v>9194.56</v>
      </c>
      <c r="H107" s="15">
        <f t="shared" si="35"/>
        <v>41624.721999999994</v>
      </c>
      <c r="I107" s="23">
        <v>0.75</v>
      </c>
      <c r="J107" s="15">
        <f t="shared" si="36"/>
        <v>10406.180499999999</v>
      </c>
      <c r="K107" s="15">
        <f t="shared" si="37"/>
        <v>0</v>
      </c>
      <c r="L107" s="15">
        <f t="shared" si="38"/>
        <v>1201.8299180350516</v>
      </c>
      <c r="M107" s="15">
        <f t="shared" si="39"/>
        <v>9204.3505819649472</v>
      </c>
      <c r="O107" s="16">
        <f t="shared" si="40"/>
        <v>11.023496292372879</v>
      </c>
      <c r="P107" s="16">
        <f t="shared" si="41"/>
        <v>2.4375928448000388</v>
      </c>
      <c r="Q107" s="17">
        <v>0.115491934628181</v>
      </c>
      <c r="R107" s="11">
        <f t="shared" si="42"/>
        <v>9.5624962923728809</v>
      </c>
    </row>
    <row r="108" spans="1:18" x14ac:dyDescent="0.2">
      <c r="A108">
        <v>2000</v>
      </c>
      <c r="B108" s="31">
        <f>(B107+B109)/2</f>
        <v>3837.5</v>
      </c>
      <c r="C108" s="36">
        <v>32388.361000000001</v>
      </c>
      <c r="D108" s="14">
        <v>0</v>
      </c>
      <c r="E108" s="14">
        <v>0</v>
      </c>
      <c r="F108" s="11">
        <v>372.6</v>
      </c>
      <c r="G108" s="15">
        <f t="shared" si="34"/>
        <v>14298.525</v>
      </c>
      <c r="H108" s="15">
        <f t="shared" si="35"/>
        <v>40967.476000000002</v>
      </c>
      <c r="I108" s="23">
        <v>0.75</v>
      </c>
      <c r="J108" s="15">
        <f t="shared" si="36"/>
        <v>10241.869000000001</v>
      </c>
      <c r="K108" s="15">
        <f t="shared" si="37"/>
        <v>0</v>
      </c>
      <c r="L108" s="15">
        <f t="shared" si="38"/>
        <v>1213.9338655310576</v>
      </c>
      <c r="M108" s="15">
        <f t="shared" si="39"/>
        <v>9027.9351344689421</v>
      </c>
      <c r="O108" s="16">
        <f t="shared" si="40"/>
        <v>10.67556377850163</v>
      </c>
      <c r="P108" s="16">
        <f t="shared" si="41"/>
        <v>2.3525563868322976</v>
      </c>
      <c r="Q108" s="17">
        <v>0.118526595637091</v>
      </c>
      <c r="R108" s="11">
        <f t="shared" si="42"/>
        <v>8.4399637785016282</v>
      </c>
    </row>
    <row r="109" spans="1:18" x14ac:dyDescent="0.2">
      <c r="A109">
        <v>2001</v>
      </c>
      <c r="B109">
        <v>3899</v>
      </c>
      <c r="C109" s="36">
        <v>35637.694000000003</v>
      </c>
      <c r="D109" s="14">
        <v>0</v>
      </c>
      <c r="E109" s="14">
        <v>0</v>
      </c>
      <c r="F109" s="11">
        <v>243.4</v>
      </c>
      <c r="G109" s="15">
        <f t="shared" si="34"/>
        <v>9490.1659999999993</v>
      </c>
      <c r="H109" s="15">
        <f t="shared" si="35"/>
        <v>41331.793600000005</v>
      </c>
      <c r="I109" s="23">
        <v>0.8</v>
      </c>
      <c r="J109" s="15">
        <f t="shared" si="36"/>
        <v>8266.3587199999984</v>
      </c>
      <c r="K109" s="15">
        <f t="shared" si="37"/>
        <v>0</v>
      </c>
      <c r="L109" s="15">
        <f t="shared" si="38"/>
        <v>908.9698241687845</v>
      </c>
      <c r="M109" s="15">
        <f t="shared" si="39"/>
        <v>7357.3888958312136</v>
      </c>
      <c r="O109" s="16">
        <f t="shared" si="40"/>
        <v>10.600613901000258</v>
      </c>
      <c r="P109" s="16">
        <f t="shared" si="41"/>
        <v>1.8869938178587364</v>
      </c>
      <c r="Q109" s="17">
        <v>0.10996012330914</v>
      </c>
      <c r="R109" s="11">
        <f t="shared" si="42"/>
        <v>9.1402139010002568</v>
      </c>
    </row>
    <row r="110" spans="1:18" x14ac:dyDescent="0.2">
      <c r="A110">
        <v>2002</v>
      </c>
      <c r="B110" s="31">
        <f>(B109+B111)/2</f>
        <v>3931.2944307284197</v>
      </c>
      <c r="C110" s="36">
        <v>31737.249</v>
      </c>
      <c r="D110" s="14">
        <v>0</v>
      </c>
      <c r="E110" s="14">
        <v>0</v>
      </c>
      <c r="F110" s="11">
        <v>121.1</v>
      </c>
      <c r="G110" s="15">
        <f t="shared" si="34"/>
        <v>4760.7975556121164</v>
      </c>
      <c r="H110" s="15">
        <f t="shared" si="35"/>
        <v>34593.727533367273</v>
      </c>
      <c r="I110" s="23">
        <v>0.8</v>
      </c>
      <c r="J110" s="15">
        <f t="shared" si="36"/>
        <v>6918.7455066734528</v>
      </c>
      <c r="K110" s="15">
        <f t="shared" si="37"/>
        <v>0</v>
      </c>
      <c r="L110" s="15">
        <f t="shared" si="38"/>
        <v>809.44799085628722</v>
      </c>
      <c r="M110" s="15">
        <f t="shared" si="39"/>
        <v>6109.2975158171657</v>
      </c>
      <c r="O110" s="16">
        <f t="shared" si="40"/>
        <v>8.7995768678555795</v>
      </c>
      <c r="P110" s="16">
        <f t="shared" si="41"/>
        <v>1.5540167808507768</v>
      </c>
      <c r="Q110" s="17">
        <v>0.116993462192754</v>
      </c>
      <c r="R110" s="11">
        <f t="shared" si="42"/>
        <v>8.07297686785558</v>
      </c>
    </row>
    <row r="111" spans="1:18" x14ac:dyDescent="0.2">
      <c r="A111">
        <v>2003</v>
      </c>
      <c r="B111" s="37">
        <v>3963.5888614568398</v>
      </c>
      <c r="C111" s="36">
        <v>39011.207999999999</v>
      </c>
      <c r="D111" s="14">
        <v>0</v>
      </c>
      <c r="E111" s="14">
        <v>0</v>
      </c>
      <c r="F111" s="11">
        <v>266.39999999999998</v>
      </c>
      <c r="G111" s="15">
        <f t="shared" si="34"/>
        <v>10559.00072692102</v>
      </c>
      <c r="H111" s="15">
        <f t="shared" si="35"/>
        <v>45346.608436152608</v>
      </c>
      <c r="I111" s="23">
        <v>0.8</v>
      </c>
      <c r="J111" s="15">
        <f t="shared" si="36"/>
        <v>9069.3216872305202</v>
      </c>
      <c r="K111" s="15">
        <f t="shared" si="37"/>
        <v>0</v>
      </c>
      <c r="L111" s="15">
        <f t="shared" si="38"/>
        <v>809.49443693197452</v>
      </c>
      <c r="M111" s="15">
        <f t="shared" si="39"/>
        <v>8259.8272502985456</v>
      </c>
      <c r="O111" s="16">
        <f t="shared" si="40"/>
        <v>11.440795203840896</v>
      </c>
      <c r="P111" s="16">
        <f t="shared" si="41"/>
        <v>2.0839263452926846</v>
      </c>
      <c r="Q111" s="17">
        <v>8.9256337447124801E-2</v>
      </c>
      <c r="R111" s="11">
        <f t="shared" si="42"/>
        <v>9.8423952038408959</v>
      </c>
    </row>
    <row r="112" spans="1:18" x14ac:dyDescent="0.2">
      <c r="A112">
        <v>2004</v>
      </c>
      <c r="B112" s="37">
        <v>4642.1730805699899</v>
      </c>
      <c r="C112" s="36">
        <v>32833.385999999999</v>
      </c>
      <c r="D112" s="14">
        <v>0</v>
      </c>
      <c r="E112" s="14">
        <v>0</v>
      </c>
      <c r="F112" s="11">
        <v>232.8</v>
      </c>
      <c r="G112" s="15">
        <f t="shared" si="34"/>
        <v>10806.978931566939</v>
      </c>
      <c r="H112" s="15">
        <f t="shared" si="35"/>
        <v>39317.573358940164</v>
      </c>
      <c r="I112" s="23">
        <v>0.8</v>
      </c>
      <c r="J112" s="15">
        <f t="shared" si="36"/>
        <v>7863.5146717880307</v>
      </c>
      <c r="K112" s="15">
        <f t="shared" si="37"/>
        <v>0</v>
      </c>
      <c r="L112" s="15">
        <f t="shared" si="38"/>
        <v>685.16517904628006</v>
      </c>
      <c r="M112" s="15">
        <f t="shared" si="39"/>
        <v>7178.3494927417505</v>
      </c>
      <c r="O112" s="16">
        <f t="shared" si="40"/>
        <v>8.4696483040465509</v>
      </c>
      <c r="P112" s="16">
        <f t="shared" si="41"/>
        <v>1.5463338760002365</v>
      </c>
      <c r="Q112" s="17">
        <v>8.71321804109364E-2</v>
      </c>
      <c r="R112" s="11">
        <f t="shared" si="42"/>
        <v>7.0728483040465493</v>
      </c>
    </row>
    <row r="113" spans="1:18" x14ac:dyDescent="0.2">
      <c r="A113">
        <v>2005</v>
      </c>
      <c r="B113" s="37">
        <v>4634.57416577</v>
      </c>
      <c r="C113" s="36">
        <v>31010.862000000001</v>
      </c>
      <c r="D113" s="14">
        <v>0</v>
      </c>
      <c r="E113" s="14">
        <v>0</v>
      </c>
      <c r="F113" s="11">
        <v>320.10000000000002</v>
      </c>
      <c r="G113" s="15">
        <f t="shared" si="34"/>
        <v>14835.271904629772</v>
      </c>
      <c r="H113" s="15">
        <f t="shared" si="35"/>
        <v>39912.025142777864</v>
      </c>
      <c r="I113" s="23">
        <v>0.8</v>
      </c>
      <c r="J113" s="15">
        <f t="shared" si="36"/>
        <v>7982.4050285555713</v>
      </c>
      <c r="K113" s="15">
        <f t="shared" si="37"/>
        <v>0</v>
      </c>
      <c r="L113" s="15">
        <f t="shared" si="38"/>
        <v>591.33477675061124</v>
      </c>
      <c r="M113" s="15">
        <f t="shared" si="39"/>
        <v>7391.0702518049602</v>
      </c>
      <c r="O113" s="16">
        <f t="shared" si="40"/>
        <v>8.6117998580235859</v>
      </c>
      <c r="P113" s="16">
        <f t="shared" si="41"/>
        <v>1.5947679306534495</v>
      </c>
      <c r="Q113" s="17">
        <v>7.40797760368236E-2</v>
      </c>
      <c r="R113" s="11">
        <f t="shared" si="42"/>
        <v>6.6911998580235856</v>
      </c>
    </row>
    <row r="114" spans="1:18" x14ac:dyDescent="0.2">
      <c r="A114">
        <v>2006</v>
      </c>
      <c r="B114" s="37">
        <v>4640.38015387</v>
      </c>
      <c r="C114" s="36">
        <v>26460.173999999999</v>
      </c>
      <c r="D114" s="14">
        <v>0</v>
      </c>
      <c r="E114" s="14">
        <v>0</v>
      </c>
      <c r="F114" s="11">
        <v>166.2</v>
      </c>
      <c r="G114" s="15">
        <f t="shared" ref="G114:G122" si="43">F114*B114/100</f>
        <v>7712.3118157319395</v>
      </c>
      <c r="H114" s="15">
        <f t="shared" ref="H114:H122" si="44">C114+G114*0.6</f>
        <v>31087.561089439165</v>
      </c>
      <c r="I114" s="23">
        <v>0.8</v>
      </c>
      <c r="J114" s="15">
        <f t="shared" ref="J114:J122" si="45">H114*(1-I114)</f>
        <v>6217.5122178878319</v>
      </c>
      <c r="K114" s="15">
        <f t="shared" ref="K114:K122" si="46">D114*0.35+E114*0.2</f>
        <v>0</v>
      </c>
      <c r="L114" s="15">
        <f t="shared" ref="L114:L122" si="47">Q114*(J114+K114)</f>
        <v>511.59723237205895</v>
      </c>
      <c r="M114" s="15">
        <f t="shared" ref="M114:M122" si="48">J114+K114-L114</f>
        <v>5705.914985515773</v>
      </c>
      <c r="O114" s="16">
        <f t="shared" ref="O114:O122" si="49">H114/B114</f>
        <v>6.6993565308464342</v>
      </c>
      <c r="P114" s="16">
        <f t="shared" ref="P114:P122" si="50">M114/B114</f>
        <v>1.2296223146194465</v>
      </c>
      <c r="Q114" s="17">
        <v>8.2283269327592098E-2</v>
      </c>
      <c r="R114" s="11">
        <f t="shared" ref="R114:R122" si="51">C114/B114</f>
        <v>5.7021565308464339</v>
      </c>
    </row>
    <row r="115" spans="1:18" x14ac:dyDescent="0.2">
      <c r="A115">
        <v>2007</v>
      </c>
      <c r="B115" s="37">
        <v>4640.3801528699996</v>
      </c>
      <c r="C115" s="36">
        <v>21196.613000000001</v>
      </c>
      <c r="D115" s="14">
        <v>0</v>
      </c>
      <c r="E115" s="14">
        <v>0</v>
      </c>
      <c r="F115" s="11">
        <v>266.89999999999998</v>
      </c>
      <c r="G115" s="15">
        <f t="shared" si="43"/>
        <v>12385.174628010029</v>
      </c>
      <c r="H115" s="15">
        <f t="shared" si="44"/>
        <v>28627.717776806017</v>
      </c>
      <c r="I115" s="23">
        <v>0.8</v>
      </c>
      <c r="J115" s="15">
        <f t="shared" si="45"/>
        <v>5725.5435553612024</v>
      </c>
      <c r="K115" s="15">
        <f t="shared" si="46"/>
        <v>0</v>
      </c>
      <c r="L115" s="15">
        <f t="shared" si="47"/>
        <v>241.90004692777708</v>
      </c>
      <c r="M115" s="15">
        <f t="shared" si="48"/>
        <v>5483.6435084334253</v>
      </c>
      <c r="O115" s="16">
        <f t="shared" si="49"/>
        <v>6.1692613177608386</v>
      </c>
      <c r="P115" s="16">
        <f t="shared" si="50"/>
        <v>1.1817229036810446</v>
      </c>
      <c r="Q115" s="17">
        <v>4.22492719841892E-2</v>
      </c>
      <c r="R115" s="11">
        <f t="shared" si="51"/>
        <v>4.5678613177608396</v>
      </c>
    </row>
    <row r="116" spans="1:18" x14ac:dyDescent="0.2">
      <c r="A116">
        <v>2008</v>
      </c>
      <c r="B116" s="37">
        <v>4762.0525778699903</v>
      </c>
      <c r="C116" s="36">
        <v>18261.04</v>
      </c>
      <c r="D116" s="14">
        <v>0</v>
      </c>
      <c r="E116" s="14">
        <v>0</v>
      </c>
      <c r="F116" s="11">
        <v>216.6</v>
      </c>
      <c r="G116" s="15">
        <f t="shared" si="43"/>
        <v>10314.6058836664</v>
      </c>
      <c r="H116" s="15">
        <f t="shared" si="44"/>
        <v>24449.803530199839</v>
      </c>
      <c r="I116" s="23">
        <v>0.8</v>
      </c>
      <c r="J116" s="15">
        <f t="shared" si="45"/>
        <v>4889.9607060399667</v>
      </c>
      <c r="K116" s="15">
        <f t="shared" si="46"/>
        <v>0</v>
      </c>
      <c r="L116" s="15">
        <f t="shared" si="47"/>
        <v>197.6559252571692</v>
      </c>
      <c r="M116" s="15">
        <f t="shared" si="48"/>
        <v>4692.304780782797</v>
      </c>
      <c r="O116" s="16">
        <f t="shared" si="49"/>
        <v>5.1342993657444973</v>
      </c>
      <c r="P116" s="16">
        <f t="shared" si="50"/>
        <v>0.98535341726143</v>
      </c>
      <c r="Q116" s="17">
        <v>4.0420759416947699E-2</v>
      </c>
      <c r="R116" s="11">
        <f t="shared" si="51"/>
        <v>3.8346993657444974</v>
      </c>
    </row>
    <row r="117" spans="1:18" x14ac:dyDescent="0.2">
      <c r="A117">
        <v>2009</v>
      </c>
      <c r="B117" s="37">
        <v>4762.0525778699903</v>
      </c>
      <c r="C117" s="36">
        <v>18352.381000000001</v>
      </c>
      <c r="D117" s="14">
        <v>0</v>
      </c>
      <c r="E117" s="14">
        <v>0</v>
      </c>
      <c r="F117" s="11">
        <v>209.5</v>
      </c>
      <c r="G117" s="15">
        <f t="shared" si="43"/>
        <v>9976.5001506376302</v>
      </c>
      <c r="H117" s="15">
        <f t="shared" si="44"/>
        <v>24338.281090382581</v>
      </c>
      <c r="I117" s="23">
        <v>0.8</v>
      </c>
      <c r="J117" s="15">
        <f t="shared" si="45"/>
        <v>4867.656218076515</v>
      </c>
      <c r="K117" s="15">
        <f t="shared" si="46"/>
        <v>0</v>
      </c>
      <c r="L117" s="15">
        <f t="shared" si="47"/>
        <v>166.80446818138253</v>
      </c>
      <c r="M117" s="15">
        <f t="shared" si="48"/>
        <v>4700.8517498951323</v>
      </c>
      <c r="O117" s="16">
        <f t="shared" si="49"/>
        <v>5.110880380339859</v>
      </c>
      <c r="P117" s="16">
        <f t="shared" si="50"/>
        <v>0.98714822506175848</v>
      </c>
      <c r="Q117" s="17">
        <v>3.42679229403954E-2</v>
      </c>
      <c r="R117" s="11">
        <f t="shared" si="51"/>
        <v>3.8538803803398585</v>
      </c>
    </row>
    <row r="118" spans="1:18" x14ac:dyDescent="0.2">
      <c r="A118">
        <v>2010</v>
      </c>
      <c r="B118" s="37">
        <v>4757.6845478699897</v>
      </c>
      <c r="C118" s="36">
        <v>17848.065999999999</v>
      </c>
      <c r="D118" s="14">
        <v>0</v>
      </c>
      <c r="E118" s="14">
        <v>0</v>
      </c>
      <c r="F118" s="11">
        <v>380</v>
      </c>
      <c r="G118" s="15">
        <f t="shared" si="43"/>
        <v>18079.20128190596</v>
      </c>
      <c r="H118" s="15">
        <f t="shared" si="44"/>
        <v>28695.586769143574</v>
      </c>
      <c r="I118" s="16">
        <v>0.8</v>
      </c>
      <c r="J118" s="15">
        <f t="shared" si="45"/>
        <v>5739.1173538287139</v>
      </c>
      <c r="K118" s="15">
        <f t="shared" si="46"/>
        <v>0</v>
      </c>
      <c r="L118" s="15">
        <f t="shared" si="47"/>
        <v>202.80605621688713</v>
      </c>
      <c r="M118" s="15">
        <f t="shared" si="48"/>
        <v>5536.3112976118264</v>
      </c>
      <c r="O118" s="16">
        <f t="shared" si="49"/>
        <v>6.0314185357224996</v>
      </c>
      <c r="P118" s="16">
        <f t="shared" si="50"/>
        <v>1.163656657331438</v>
      </c>
      <c r="Q118" s="17">
        <v>3.5337499429522898E-2</v>
      </c>
      <c r="R118" s="11">
        <f t="shared" si="51"/>
        <v>3.7514185357224994</v>
      </c>
    </row>
    <row r="119" spans="1:18" x14ac:dyDescent="0.2">
      <c r="A119">
        <v>2011</v>
      </c>
      <c r="B119" s="37">
        <v>4751.4495678699896</v>
      </c>
      <c r="C119" s="36">
        <v>16341.046</v>
      </c>
      <c r="D119" s="14">
        <v>0</v>
      </c>
      <c r="E119" s="14">
        <v>0</v>
      </c>
      <c r="F119" s="11">
        <v>318.2</v>
      </c>
      <c r="G119" s="15">
        <f t="shared" si="43"/>
        <v>15119.112524962307</v>
      </c>
      <c r="H119" s="15">
        <f t="shared" si="44"/>
        <v>25412.513514977385</v>
      </c>
      <c r="I119" s="16">
        <v>0.8</v>
      </c>
      <c r="J119" s="15">
        <f t="shared" si="45"/>
        <v>5082.5027029954763</v>
      </c>
      <c r="K119" s="15">
        <f t="shared" si="46"/>
        <v>0</v>
      </c>
      <c r="L119" s="15">
        <f t="shared" si="47"/>
        <v>481.09421975647876</v>
      </c>
      <c r="M119" s="15">
        <f t="shared" si="48"/>
        <v>4601.4084832389972</v>
      </c>
      <c r="O119" s="16">
        <f t="shared" si="49"/>
        <v>5.3483706713043091</v>
      </c>
      <c r="P119" s="16">
        <f t="shared" si="50"/>
        <v>0.9684220399505884</v>
      </c>
      <c r="Q119" s="17">
        <v>9.4656953054434403E-2</v>
      </c>
      <c r="R119" s="11">
        <f t="shared" si="51"/>
        <v>3.4391706713043089</v>
      </c>
    </row>
    <row r="120" spans="1:18" x14ac:dyDescent="0.2">
      <c r="A120">
        <v>2012</v>
      </c>
      <c r="B120" s="37">
        <v>4762.0525778699903</v>
      </c>
      <c r="C120" s="36">
        <v>18776.091</v>
      </c>
      <c r="D120" s="14">
        <v>0</v>
      </c>
      <c r="E120" s="14">
        <v>0</v>
      </c>
      <c r="F120" s="11">
        <v>209.8</v>
      </c>
      <c r="G120" s="15">
        <f t="shared" si="43"/>
        <v>9990.78630837124</v>
      </c>
      <c r="H120" s="15">
        <f t="shared" si="44"/>
        <v>24770.562785022743</v>
      </c>
      <c r="I120" s="16">
        <v>0.8</v>
      </c>
      <c r="J120" s="15">
        <f t="shared" si="45"/>
        <v>4954.1125570045479</v>
      </c>
      <c r="K120" s="15">
        <f t="shared" si="46"/>
        <v>0</v>
      </c>
      <c r="L120" s="15">
        <f t="shared" si="47"/>
        <v>456.39744461586048</v>
      </c>
      <c r="M120" s="15">
        <f t="shared" si="48"/>
        <v>4497.715112388687</v>
      </c>
      <c r="O120" s="16">
        <f t="shared" si="49"/>
        <v>5.2016567183939664</v>
      </c>
      <c r="P120" s="16">
        <f t="shared" si="50"/>
        <v>0.94449085532786403</v>
      </c>
      <c r="Q120" s="17">
        <v>9.2124964736735093E-2</v>
      </c>
      <c r="R120" s="11">
        <f t="shared" si="51"/>
        <v>3.9428567183939669</v>
      </c>
    </row>
    <row r="121" spans="1:18" x14ac:dyDescent="0.2">
      <c r="A121">
        <v>2013</v>
      </c>
      <c r="B121" s="37">
        <v>4606.21279167999</v>
      </c>
      <c r="C121" s="36">
        <v>23708.133000000002</v>
      </c>
      <c r="D121" s="14">
        <v>0</v>
      </c>
      <c r="E121" s="14">
        <v>0</v>
      </c>
      <c r="F121" s="11">
        <v>229.6</v>
      </c>
      <c r="G121" s="15">
        <f t="shared" si="43"/>
        <v>10575.864569697256</v>
      </c>
      <c r="H121" s="15">
        <f t="shared" si="44"/>
        <v>30053.651741818354</v>
      </c>
      <c r="I121" s="16">
        <v>0.8</v>
      </c>
      <c r="J121" s="15">
        <f t="shared" si="45"/>
        <v>6010.7303483636697</v>
      </c>
      <c r="K121" s="15">
        <f t="shared" si="46"/>
        <v>0</v>
      </c>
      <c r="L121" s="15">
        <f t="shared" si="47"/>
        <v>347.47742933827988</v>
      </c>
      <c r="M121" s="15">
        <f t="shared" si="48"/>
        <v>5663.2529190253899</v>
      </c>
      <c r="O121" s="16">
        <f t="shared" si="49"/>
        <v>6.5245903958460216</v>
      </c>
      <c r="P121" s="16">
        <f t="shared" si="50"/>
        <v>1.2294813928819543</v>
      </c>
      <c r="Q121" s="17">
        <v>5.7809518843725101E-2</v>
      </c>
      <c r="R121" s="11">
        <f t="shared" si="51"/>
        <v>5.1469903958460224</v>
      </c>
    </row>
    <row r="122" spans="1:18" x14ac:dyDescent="0.2">
      <c r="A122">
        <v>2014</v>
      </c>
      <c r="B122" s="37">
        <v>4605.1710070399904</v>
      </c>
      <c r="C122" s="36">
        <v>21469.63</v>
      </c>
      <c r="D122" s="14">
        <v>0</v>
      </c>
      <c r="E122" s="14">
        <v>0</v>
      </c>
      <c r="F122" s="11">
        <v>274.60000000000002</v>
      </c>
      <c r="G122" s="15">
        <f t="shared" si="43"/>
        <v>12645.799585331815</v>
      </c>
      <c r="H122" s="15">
        <f t="shared" si="44"/>
        <v>29057.109751199088</v>
      </c>
      <c r="I122" s="16">
        <v>0.8</v>
      </c>
      <c r="J122" s="15">
        <f t="shared" si="45"/>
        <v>5811.4219502398164</v>
      </c>
      <c r="K122" s="15">
        <f t="shared" si="46"/>
        <v>0</v>
      </c>
      <c r="L122" s="15">
        <f t="shared" si="47"/>
        <v>397.50954545075086</v>
      </c>
      <c r="M122" s="15">
        <f t="shared" si="48"/>
        <v>5413.9124047890655</v>
      </c>
      <c r="O122" s="16">
        <f t="shared" si="49"/>
        <v>6.3096700875557223</v>
      </c>
      <c r="P122" s="16">
        <f t="shared" si="50"/>
        <v>1.175615931854157</v>
      </c>
      <c r="Q122" s="17">
        <v>6.8401425478035904E-2</v>
      </c>
      <c r="R122" s="11">
        <f t="shared" si="51"/>
        <v>4.6620700875557217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>
      <selection activeCell="S24" sqref="S24"/>
    </sheetView>
  </sheetViews>
  <sheetFormatPr defaultRowHeight="12.9" x14ac:dyDescent="0.2"/>
  <cols>
    <col min="1" max="1025" width="11.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22"/>
  <sheetViews>
    <sheetView tabSelected="1" zoomScale="85" zoomScaleNormal="85" workbookViewId="0">
      <pane ySplit="1" topLeftCell="A2" activePane="bottomLeft" state="frozen"/>
      <selection pane="bottomLeft" activeCell="C3" sqref="C3"/>
    </sheetView>
  </sheetViews>
  <sheetFormatPr defaultRowHeight="12.9" x14ac:dyDescent="0.2"/>
  <cols>
    <col min="1" max="4" width="11.5"/>
    <col min="5" max="5" width="14.25"/>
    <col min="6" max="10" width="11.5"/>
    <col min="11" max="11" width="13.375"/>
    <col min="12" max="16" width="11.5"/>
    <col min="17" max="17" width="12.75"/>
    <col min="18" max="1025" width="11.5"/>
  </cols>
  <sheetData>
    <row r="1" spans="1:17" ht="57.1" x14ac:dyDescent="0.2">
      <c r="A1" s="1" t="s">
        <v>0</v>
      </c>
      <c r="B1" s="2" t="s">
        <v>1</v>
      </c>
      <c r="C1" s="2" t="s">
        <v>2</v>
      </c>
      <c r="D1" s="38" t="s">
        <v>3</v>
      </c>
      <c r="E1" s="38" t="s">
        <v>4</v>
      </c>
      <c r="F1" s="5" t="s">
        <v>5</v>
      </c>
      <c r="G1" s="2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/>
      <c r="O1" s="8" t="s">
        <v>13</v>
      </c>
      <c r="P1" s="9" t="s">
        <v>14</v>
      </c>
      <c r="Q1" s="10" t="s">
        <v>15</v>
      </c>
    </row>
    <row r="2" spans="1:17" x14ac:dyDescent="0.2">
      <c r="A2">
        <v>1894</v>
      </c>
      <c r="B2" s="34">
        <f ca="1">ROUND((A2-A$2)/(A$57-A$2)*3400,0)*(1+RAND()*RANDBETWEEN(-1,1)/10)</f>
        <v>0</v>
      </c>
      <c r="C2" s="13">
        <f t="shared" ref="C2:C39" ca="1" si="0">B2*(11+RAND()*RANDBETWEEN(-1,1))</f>
        <v>0</v>
      </c>
      <c r="D2" s="14">
        <f t="shared" ref="D2:D33" ca="1" si="1">C2*0.005</f>
        <v>0</v>
      </c>
      <c r="E2" s="15">
        <f t="shared" ref="E2:E33" ca="1" si="2">C2*0.1</f>
        <v>0</v>
      </c>
      <c r="F2" s="11">
        <v>455.85</v>
      </c>
      <c r="G2" s="15">
        <f t="shared" ref="G2:G33" ca="1" si="3">F2*B2/100</f>
        <v>0</v>
      </c>
      <c r="H2" s="15">
        <f t="shared" ref="H2:H33" ca="1" si="4">C2+G2*0.6</f>
        <v>0</v>
      </c>
      <c r="I2" s="16">
        <v>0.55000000000000004</v>
      </c>
      <c r="J2" s="15">
        <f t="shared" ref="J2:J33" ca="1" si="5">H2*(1-I2)</f>
        <v>0</v>
      </c>
      <c r="K2" s="15">
        <f t="shared" ref="K2:K33" ca="1" si="6">D2*0.35+E2*0.2</f>
        <v>0</v>
      </c>
      <c r="L2" s="15">
        <f t="shared" ref="L2:L33" ca="1" si="7">Q2*(J2+K2)</f>
        <v>0</v>
      </c>
      <c r="M2" s="15">
        <f t="shared" ref="M2:M33" ca="1" si="8">J2+K2-L2</f>
        <v>0</v>
      </c>
      <c r="O2" s="16">
        <v>0</v>
      </c>
      <c r="P2">
        <v>0</v>
      </c>
      <c r="Q2" s="17">
        <v>0</v>
      </c>
    </row>
    <row r="3" spans="1:17" x14ac:dyDescent="0.2">
      <c r="A3">
        <v>1895</v>
      </c>
      <c r="B3" s="34">
        <f t="shared" ref="B3:B27" ca="1" si="9">B$2+(B$28-B$2)/(A$28-A$2)*(A3-A$2)*(1+RAND()*RANDBETWEEN(-1,1)/10)</f>
        <v>123.94343566736117</v>
      </c>
      <c r="C3" s="13">
        <f t="shared" ca="1" si="0"/>
        <v>1409.5372899649465</v>
      </c>
      <c r="D3" s="14">
        <f t="shared" ca="1" si="1"/>
        <v>7.0476864498247327</v>
      </c>
      <c r="E3" s="15">
        <f t="shared" ca="1" si="2"/>
        <v>140.95372899649465</v>
      </c>
      <c r="F3" s="11">
        <v>250.5</v>
      </c>
      <c r="G3" s="15">
        <f t="shared" ca="1" si="3"/>
        <v>310.47830634673971</v>
      </c>
      <c r="H3" s="15">
        <f t="shared" ca="1" si="4"/>
        <v>1595.8242737729902</v>
      </c>
      <c r="I3" s="16">
        <v>0.55000000000000004</v>
      </c>
      <c r="J3" s="15">
        <f t="shared" ca="1" si="5"/>
        <v>718.12092319784551</v>
      </c>
      <c r="K3" s="15">
        <f t="shared" ca="1" si="6"/>
        <v>30.657436056737588</v>
      </c>
      <c r="L3" s="15">
        <f t="shared" ca="1" si="7"/>
        <v>0</v>
      </c>
      <c r="M3" s="15">
        <f t="shared" ca="1" si="8"/>
        <v>748.77835925458305</v>
      </c>
      <c r="O3" s="16">
        <f t="shared" ref="O3:O34" ca="1" si="10">H3/B3</f>
        <v>12.87542389946214</v>
      </c>
      <c r="P3" s="16">
        <f t="shared" ref="P3:P34" ca="1" si="11">M3/B3</f>
        <v>6.0412909745712637</v>
      </c>
      <c r="Q3" s="17">
        <v>0</v>
      </c>
    </row>
    <row r="4" spans="1:17" x14ac:dyDescent="0.2">
      <c r="A4">
        <v>1896</v>
      </c>
      <c r="B4" s="34">
        <f t="shared" ca="1" si="9"/>
        <v>265.30827538627665</v>
      </c>
      <c r="C4" s="13">
        <f t="shared" ca="1" si="0"/>
        <v>2939.0615543550184</v>
      </c>
      <c r="D4" s="14">
        <f t="shared" ca="1" si="1"/>
        <v>14.695307771775092</v>
      </c>
      <c r="E4" s="15">
        <f t="shared" ca="1" si="2"/>
        <v>293.90615543550183</v>
      </c>
      <c r="F4" s="11">
        <v>122.75</v>
      </c>
      <c r="G4" s="15">
        <f t="shared" ca="1" si="3"/>
        <v>325.66590803665457</v>
      </c>
      <c r="H4" s="15">
        <f t="shared" ca="1" si="4"/>
        <v>3134.461099177011</v>
      </c>
      <c r="I4" s="16">
        <v>0.55000000000000004</v>
      </c>
      <c r="J4" s="15">
        <f t="shared" ca="1" si="5"/>
        <v>1410.5074946296547</v>
      </c>
      <c r="K4" s="15">
        <f t="shared" ca="1" si="6"/>
        <v>63.924588807221646</v>
      </c>
      <c r="L4" s="15">
        <f t="shared" ca="1" si="7"/>
        <v>0</v>
      </c>
      <c r="M4" s="15">
        <f t="shared" ca="1" si="8"/>
        <v>1474.4320834368764</v>
      </c>
      <c r="O4" s="16">
        <f t="shared" ca="1" si="10"/>
        <v>11.814411347001444</v>
      </c>
      <c r="P4" s="16">
        <f t="shared" ca="1" si="11"/>
        <v>5.5574296779479306</v>
      </c>
      <c r="Q4" s="17">
        <v>0</v>
      </c>
    </row>
    <row r="5" spans="1:17" x14ac:dyDescent="0.2">
      <c r="A5">
        <v>1897</v>
      </c>
      <c r="B5" s="34">
        <f t="shared" ca="1" si="9"/>
        <v>419.85907544593363</v>
      </c>
      <c r="C5" s="13">
        <f t="shared" ca="1" si="0"/>
        <v>4521.5635540402145</v>
      </c>
      <c r="D5" s="14">
        <f t="shared" ca="1" si="1"/>
        <v>22.607817770201073</v>
      </c>
      <c r="E5" s="15">
        <f t="shared" ca="1" si="2"/>
        <v>452.1563554040215</v>
      </c>
      <c r="F5" s="11">
        <v>132.9</v>
      </c>
      <c r="G5" s="15">
        <f t="shared" ca="1" si="3"/>
        <v>557.99271126764575</v>
      </c>
      <c r="H5" s="15">
        <f t="shared" ca="1" si="4"/>
        <v>4856.3591808008023</v>
      </c>
      <c r="I5" s="16">
        <v>0.55000000000000004</v>
      </c>
      <c r="J5" s="15">
        <f t="shared" ca="1" si="5"/>
        <v>2185.3616313603607</v>
      </c>
      <c r="K5" s="15">
        <f t="shared" ca="1" si="6"/>
        <v>98.344007300374685</v>
      </c>
      <c r="L5" s="15">
        <f t="shared" ca="1" si="7"/>
        <v>0</v>
      </c>
      <c r="M5" s="15">
        <f t="shared" ca="1" si="8"/>
        <v>2283.7056386607355</v>
      </c>
      <c r="O5" s="16">
        <f t="shared" ca="1" si="10"/>
        <v>11.566640963144236</v>
      </c>
      <c r="P5" s="16">
        <f t="shared" ca="1" si="11"/>
        <v>5.4392194243632934</v>
      </c>
      <c r="Q5" s="17">
        <v>0</v>
      </c>
    </row>
    <row r="6" spans="1:17" x14ac:dyDescent="0.2">
      <c r="A6">
        <v>1898</v>
      </c>
      <c r="B6" s="34">
        <f t="shared" ca="1" si="9"/>
        <v>545.84615384615381</v>
      </c>
      <c r="C6" s="13">
        <f t="shared" ca="1" si="0"/>
        <v>6360.3073747823964</v>
      </c>
      <c r="D6" s="14">
        <f t="shared" ca="1" si="1"/>
        <v>31.801536873911981</v>
      </c>
      <c r="E6" s="15">
        <f t="shared" ca="1" si="2"/>
        <v>636.03073747823964</v>
      </c>
      <c r="F6" s="11">
        <v>176.5</v>
      </c>
      <c r="G6" s="15">
        <f t="shared" ca="1" si="3"/>
        <v>963.41846153846143</v>
      </c>
      <c r="H6" s="15">
        <f t="shared" ca="1" si="4"/>
        <v>6938.3584517054733</v>
      </c>
      <c r="I6" s="16">
        <v>0.55000000000000004</v>
      </c>
      <c r="J6" s="15">
        <f t="shared" ca="1" si="5"/>
        <v>3122.2613032674626</v>
      </c>
      <c r="K6" s="15">
        <f t="shared" ca="1" si="6"/>
        <v>138.33668540151714</v>
      </c>
      <c r="L6" s="15">
        <f t="shared" ca="1" si="7"/>
        <v>0</v>
      </c>
      <c r="M6" s="15">
        <f t="shared" ca="1" si="8"/>
        <v>3260.5979886689797</v>
      </c>
      <c r="O6" s="16">
        <f t="shared" ca="1" si="10"/>
        <v>12.711197839933929</v>
      </c>
      <c r="P6" s="16">
        <f t="shared" ca="1" si="11"/>
        <v>5.9734743309888305</v>
      </c>
      <c r="Q6" s="17">
        <v>0</v>
      </c>
    </row>
    <row r="7" spans="1:17" x14ac:dyDescent="0.2">
      <c r="A7">
        <v>1899</v>
      </c>
      <c r="B7" s="34">
        <f t="shared" ca="1" si="9"/>
        <v>682.30769230769226</v>
      </c>
      <c r="C7" s="13">
        <f t="shared" ca="1" si="0"/>
        <v>7916.7494326213737</v>
      </c>
      <c r="D7" s="14">
        <f t="shared" ca="1" si="1"/>
        <v>39.583747163106871</v>
      </c>
      <c r="E7" s="15">
        <f t="shared" ca="1" si="2"/>
        <v>791.67494326213739</v>
      </c>
      <c r="F7" s="11">
        <v>243</v>
      </c>
      <c r="G7" s="15">
        <f t="shared" ca="1" si="3"/>
        <v>1658.0076923076922</v>
      </c>
      <c r="H7" s="15">
        <f t="shared" ca="1" si="4"/>
        <v>8911.5540480059899</v>
      </c>
      <c r="I7" s="16">
        <v>0.55000000000000004</v>
      </c>
      <c r="J7" s="15">
        <f t="shared" ca="1" si="5"/>
        <v>4010.1993216026949</v>
      </c>
      <c r="K7" s="15">
        <f t="shared" ca="1" si="6"/>
        <v>172.18930015951489</v>
      </c>
      <c r="L7" s="15">
        <f t="shared" ca="1" si="7"/>
        <v>0</v>
      </c>
      <c r="M7" s="15">
        <f t="shared" ca="1" si="8"/>
        <v>4182.3886217622094</v>
      </c>
      <c r="O7" s="16">
        <f t="shared" ca="1" si="10"/>
        <v>13.060902212410133</v>
      </c>
      <c r="P7" s="16">
        <f t="shared" ca="1" si="11"/>
        <v>6.1297691187044787</v>
      </c>
      <c r="Q7" s="17">
        <v>0</v>
      </c>
    </row>
    <row r="8" spans="1:17" x14ac:dyDescent="0.2">
      <c r="A8">
        <v>1900</v>
      </c>
      <c r="B8" s="34">
        <f t="shared" ca="1" si="9"/>
        <v>878.2208066263953</v>
      </c>
      <c r="C8" s="13">
        <f t="shared" ca="1" si="0"/>
        <v>9828.8431250700505</v>
      </c>
      <c r="D8" s="14">
        <f t="shared" ca="1" si="1"/>
        <v>49.144215625350256</v>
      </c>
      <c r="E8" s="15">
        <f t="shared" ca="1" si="2"/>
        <v>982.88431250700512</v>
      </c>
      <c r="F8" s="11">
        <v>221.8</v>
      </c>
      <c r="G8" s="15">
        <f t="shared" ca="1" si="3"/>
        <v>1947.8937490973449</v>
      </c>
      <c r="H8" s="15">
        <f t="shared" ca="1" si="4"/>
        <v>10997.579374528457</v>
      </c>
      <c r="I8" s="16">
        <v>0.55000000000000004</v>
      </c>
      <c r="J8" s="15">
        <f t="shared" ca="1" si="5"/>
        <v>4948.9107185378052</v>
      </c>
      <c r="K8" s="15">
        <f t="shared" ca="1" si="6"/>
        <v>213.77733797027361</v>
      </c>
      <c r="L8" s="15">
        <f t="shared" ca="1" si="7"/>
        <v>0</v>
      </c>
      <c r="M8" s="15">
        <f t="shared" ca="1" si="8"/>
        <v>5162.6880565080792</v>
      </c>
      <c r="O8" s="16">
        <f t="shared" ca="1" si="10"/>
        <v>12.52256754969704</v>
      </c>
      <c r="P8" s="16">
        <f t="shared" ca="1" si="11"/>
        <v>5.8785763415695786</v>
      </c>
      <c r="Q8" s="17">
        <v>0</v>
      </c>
    </row>
    <row r="9" spans="1:17" x14ac:dyDescent="0.2">
      <c r="A9">
        <v>1901</v>
      </c>
      <c r="B9" s="34">
        <f t="shared" ca="1" si="9"/>
        <v>951.87287730120681</v>
      </c>
      <c r="C9" s="13">
        <f t="shared" ca="1" si="0"/>
        <v>10692.803998646386</v>
      </c>
      <c r="D9" s="14">
        <f t="shared" ca="1" si="1"/>
        <v>53.464019993231936</v>
      </c>
      <c r="E9" s="15">
        <f t="shared" ca="1" si="2"/>
        <v>1069.2803998646386</v>
      </c>
      <c r="F9" s="11">
        <v>163.1</v>
      </c>
      <c r="G9" s="15">
        <f t="shared" ca="1" si="3"/>
        <v>1552.5046628782684</v>
      </c>
      <c r="H9" s="15">
        <f t="shared" ca="1" si="4"/>
        <v>11624.306796373348</v>
      </c>
      <c r="I9" s="16">
        <v>0.55000000000000004</v>
      </c>
      <c r="J9" s="15">
        <f t="shared" ca="1" si="5"/>
        <v>5230.9380583680058</v>
      </c>
      <c r="K9" s="15">
        <f t="shared" ca="1" si="6"/>
        <v>232.56848697055892</v>
      </c>
      <c r="L9" s="15">
        <f t="shared" ca="1" si="7"/>
        <v>0</v>
      </c>
      <c r="M9" s="15">
        <f t="shared" ca="1" si="8"/>
        <v>5463.506545338565</v>
      </c>
      <c r="O9" s="16">
        <f t="shared" ca="1" si="10"/>
        <v>12.212036999447983</v>
      </c>
      <c r="P9" s="16">
        <f t="shared" ca="1" si="11"/>
        <v>5.7397439044895853</v>
      </c>
      <c r="Q9" s="17">
        <v>0</v>
      </c>
    </row>
    <row r="10" spans="1:17" x14ac:dyDescent="0.2">
      <c r="A10">
        <v>1902</v>
      </c>
      <c r="B10" s="34">
        <f t="shared" ca="1" si="9"/>
        <v>1120.8282270016191</v>
      </c>
      <c r="C10" s="13">
        <f t="shared" ca="1" si="0"/>
        <v>12329.110497017809</v>
      </c>
      <c r="D10" s="14">
        <f t="shared" ca="1" si="1"/>
        <v>61.645552485089048</v>
      </c>
      <c r="E10" s="15">
        <f t="shared" ca="1" si="2"/>
        <v>1232.9110497017809</v>
      </c>
      <c r="F10" s="11">
        <v>169.2</v>
      </c>
      <c r="G10" s="15">
        <f t="shared" ca="1" si="3"/>
        <v>1896.4413600867392</v>
      </c>
      <c r="H10" s="15">
        <f t="shared" ca="1" si="4"/>
        <v>13466.975313069854</v>
      </c>
      <c r="I10" s="16">
        <v>0.55000000000000004</v>
      </c>
      <c r="J10" s="15">
        <f t="shared" ca="1" si="5"/>
        <v>6060.1388908814333</v>
      </c>
      <c r="K10" s="15">
        <f t="shared" ca="1" si="6"/>
        <v>268.15815331013738</v>
      </c>
      <c r="L10" s="15">
        <f t="shared" ca="1" si="7"/>
        <v>0</v>
      </c>
      <c r="M10" s="15">
        <f t="shared" ca="1" si="8"/>
        <v>6328.2970441915704</v>
      </c>
      <c r="O10" s="16">
        <f t="shared" ca="1" si="10"/>
        <v>12.0152</v>
      </c>
      <c r="P10" s="16">
        <f t="shared" ca="1" si="11"/>
        <v>5.6460899999999992</v>
      </c>
      <c r="Q10" s="17">
        <v>0</v>
      </c>
    </row>
    <row r="11" spans="1:17" x14ac:dyDescent="0.2">
      <c r="A11">
        <v>1903</v>
      </c>
      <c r="B11" s="34">
        <f t="shared" ca="1" si="9"/>
        <v>1140.9984127477251</v>
      </c>
      <c r="C11" s="13">
        <f t="shared" ca="1" si="0"/>
        <v>12550.982540224975</v>
      </c>
      <c r="D11" s="14">
        <f t="shared" ca="1" si="1"/>
        <v>62.75491270112488</v>
      </c>
      <c r="E11" s="15">
        <f t="shared" ca="1" si="2"/>
        <v>1255.0982540224977</v>
      </c>
      <c r="F11" s="11">
        <v>430.2</v>
      </c>
      <c r="G11" s="15">
        <f t="shared" ca="1" si="3"/>
        <v>4908.5751716407131</v>
      </c>
      <c r="H11" s="15">
        <f t="shared" ca="1" si="4"/>
        <v>15496.127643209404</v>
      </c>
      <c r="I11" s="16">
        <v>0.55000000000000004</v>
      </c>
      <c r="J11" s="15">
        <f t="shared" ca="1" si="5"/>
        <v>6973.2574394442308</v>
      </c>
      <c r="K11" s="15">
        <f t="shared" ca="1" si="6"/>
        <v>272.98387024989324</v>
      </c>
      <c r="L11" s="15">
        <f t="shared" ca="1" si="7"/>
        <v>0</v>
      </c>
      <c r="M11" s="15">
        <f t="shared" ca="1" si="8"/>
        <v>7246.2413096941236</v>
      </c>
      <c r="O11" s="16">
        <f t="shared" ca="1" si="10"/>
        <v>13.581200000000001</v>
      </c>
      <c r="P11" s="16">
        <f t="shared" ca="1" si="11"/>
        <v>6.350789999999999</v>
      </c>
      <c r="Q11" s="17">
        <v>0</v>
      </c>
    </row>
    <row r="12" spans="1:17" x14ac:dyDescent="0.2">
      <c r="A12">
        <v>1904</v>
      </c>
      <c r="B12" s="34">
        <f t="shared" ca="1" si="9"/>
        <v>1364.6153846153845</v>
      </c>
      <c r="C12" s="13">
        <f t="shared" ca="1" si="0"/>
        <v>14403.10790984796</v>
      </c>
      <c r="D12" s="14">
        <f t="shared" ca="1" si="1"/>
        <v>72.015539549239804</v>
      </c>
      <c r="E12" s="15">
        <f t="shared" ca="1" si="2"/>
        <v>1440.3107909847961</v>
      </c>
      <c r="F12" s="11">
        <v>202.6</v>
      </c>
      <c r="G12" s="15">
        <f t="shared" ca="1" si="3"/>
        <v>2764.7107692307686</v>
      </c>
      <c r="H12" s="15">
        <f t="shared" ca="1" si="4"/>
        <v>16061.934371386422</v>
      </c>
      <c r="I12" s="16">
        <v>0.55000000000000004</v>
      </c>
      <c r="J12" s="15">
        <f t="shared" ca="1" si="5"/>
        <v>7227.8704671238893</v>
      </c>
      <c r="K12" s="15">
        <f t="shared" ca="1" si="6"/>
        <v>313.26759703919316</v>
      </c>
      <c r="L12" s="15">
        <f t="shared" ca="1" si="7"/>
        <v>0</v>
      </c>
      <c r="M12" s="15">
        <f t="shared" ca="1" si="8"/>
        <v>7541.1380641630822</v>
      </c>
      <c r="O12" s="16">
        <f t="shared" ca="1" si="10"/>
        <v>11.770301399550366</v>
      </c>
      <c r="P12" s="16">
        <f t="shared" ca="1" si="11"/>
        <v>5.5262003852378845</v>
      </c>
      <c r="Q12" s="17">
        <v>0</v>
      </c>
    </row>
    <row r="13" spans="1:17" x14ac:dyDescent="0.2">
      <c r="A13">
        <v>1905</v>
      </c>
      <c r="B13" s="34">
        <f t="shared" ca="1" si="9"/>
        <v>1357.1024146286211</v>
      </c>
      <c r="C13" s="13">
        <f t="shared" ca="1" si="0"/>
        <v>14928.126560914832</v>
      </c>
      <c r="D13" s="14">
        <f t="shared" ca="1" si="1"/>
        <v>74.640632804574167</v>
      </c>
      <c r="E13" s="15">
        <f t="shared" ca="1" si="2"/>
        <v>1492.8126560914834</v>
      </c>
      <c r="F13" s="11">
        <v>222.2</v>
      </c>
      <c r="G13" s="15">
        <f t="shared" ca="1" si="3"/>
        <v>3015.4815653047963</v>
      </c>
      <c r="H13" s="15">
        <f t="shared" ca="1" si="4"/>
        <v>16737.415500097712</v>
      </c>
      <c r="I13" s="16">
        <v>0.55000000000000004</v>
      </c>
      <c r="J13" s="15">
        <f t="shared" ca="1" si="5"/>
        <v>7531.8369750439697</v>
      </c>
      <c r="K13" s="15">
        <f t="shared" ca="1" si="6"/>
        <v>324.68675269989762</v>
      </c>
      <c r="L13" s="15">
        <f t="shared" ca="1" si="7"/>
        <v>0</v>
      </c>
      <c r="M13" s="15">
        <f t="shared" ca="1" si="8"/>
        <v>7856.5237277438673</v>
      </c>
      <c r="O13" s="16">
        <f t="shared" ca="1" si="10"/>
        <v>12.333200000000001</v>
      </c>
      <c r="P13" s="16">
        <f t="shared" ca="1" si="11"/>
        <v>5.7891900000000005</v>
      </c>
      <c r="Q13" s="17">
        <v>0</v>
      </c>
    </row>
    <row r="14" spans="1:17" x14ac:dyDescent="0.2">
      <c r="A14">
        <v>1906</v>
      </c>
      <c r="B14" s="34">
        <f t="shared" ca="1" si="9"/>
        <v>1645.0671945656047</v>
      </c>
      <c r="C14" s="13">
        <f t="shared" ca="1" si="0"/>
        <v>16847.375895548685</v>
      </c>
      <c r="D14" s="14">
        <f t="shared" ca="1" si="1"/>
        <v>84.236879477743429</v>
      </c>
      <c r="E14" s="15">
        <f t="shared" ca="1" si="2"/>
        <v>1684.7375895548685</v>
      </c>
      <c r="F14" s="11">
        <v>304.89999999999998</v>
      </c>
      <c r="G14" s="15">
        <f t="shared" ca="1" si="3"/>
        <v>5015.8098762305281</v>
      </c>
      <c r="H14" s="15">
        <f t="shared" ca="1" si="4"/>
        <v>19856.861821287002</v>
      </c>
      <c r="I14" s="16">
        <v>0.55000000000000004</v>
      </c>
      <c r="J14" s="15">
        <f t="shared" ca="1" si="5"/>
        <v>8935.5878195791502</v>
      </c>
      <c r="K14" s="15">
        <f t="shared" ca="1" si="6"/>
        <v>366.43042572818393</v>
      </c>
      <c r="L14" s="15">
        <f t="shared" ca="1" si="7"/>
        <v>0</v>
      </c>
      <c r="M14" s="15">
        <f t="shared" ca="1" si="8"/>
        <v>9302.0182453073339</v>
      </c>
      <c r="O14" s="16">
        <f t="shared" ca="1" si="10"/>
        <v>12.070547566010148</v>
      </c>
      <c r="P14" s="16">
        <f t="shared" ca="1" si="11"/>
        <v>5.6544913642652865</v>
      </c>
      <c r="Q14" s="17">
        <v>0</v>
      </c>
    </row>
    <row r="15" spans="1:17" x14ac:dyDescent="0.2">
      <c r="A15">
        <v>1907</v>
      </c>
      <c r="B15" s="34">
        <f t="shared" ca="1" si="9"/>
        <v>1830.1967382082394</v>
      </c>
      <c r="C15" s="13">
        <f t="shared" ca="1" si="0"/>
        <v>20132.164120290632</v>
      </c>
      <c r="D15" s="14">
        <f t="shared" ca="1" si="1"/>
        <v>100.66082060145317</v>
      </c>
      <c r="E15" s="15">
        <f t="shared" ca="1" si="2"/>
        <v>2013.2164120290633</v>
      </c>
      <c r="F15" s="11">
        <v>284.60000000000002</v>
      </c>
      <c r="G15" s="15">
        <f t="shared" ca="1" si="3"/>
        <v>5208.7399169406499</v>
      </c>
      <c r="H15" s="15">
        <f t="shared" ca="1" si="4"/>
        <v>23257.408070455022</v>
      </c>
      <c r="I15" s="16">
        <v>0.55000000000000004</v>
      </c>
      <c r="J15" s="15">
        <f t="shared" ca="1" si="5"/>
        <v>10465.833631704758</v>
      </c>
      <c r="K15" s="15">
        <f t="shared" ca="1" si="6"/>
        <v>437.87456961632125</v>
      </c>
      <c r="L15" s="15">
        <f t="shared" ca="1" si="7"/>
        <v>0</v>
      </c>
      <c r="M15" s="15">
        <f t="shared" ca="1" si="8"/>
        <v>10903.708201321078</v>
      </c>
      <c r="O15" s="16">
        <f t="shared" ca="1" si="10"/>
        <v>12.707599999999999</v>
      </c>
      <c r="P15" s="16">
        <f t="shared" ca="1" si="11"/>
        <v>5.9576699999999985</v>
      </c>
      <c r="Q15" s="17">
        <v>0</v>
      </c>
    </row>
    <row r="16" spans="1:17" x14ac:dyDescent="0.2">
      <c r="A16">
        <v>1908</v>
      </c>
      <c r="B16" s="34">
        <f t="shared" ca="1" si="9"/>
        <v>2043.0064363282954</v>
      </c>
      <c r="C16" s="13">
        <f t="shared" ca="1" si="0"/>
        <v>21776.831688177481</v>
      </c>
      <c r="D16" s="14">
        <f t="shared" ca="1" si="1"/>
        <v>108.8841584408874</v>
      </c>
      <c r="E16" s="15">
        <f t="shared" ca="1" si="2"/>
        <v>2177.6831688177481</v>
      </c>
      <c r="F16" s="11">
        <v>274.89999999999998</v>
      </c>
      <c r="G16" s="15">
        <f t="shared" ca="1" si="3"/>
        <v>5616.2246934664836</v>
      </c>
      <c r="H16" s="15">
        <f t="shared" ca="1" si="4"/>
        <v>25146.566504257371</v>
      </c>
      <c r="I16" s="16">
        <v>0.55000000000000004</v>
      </c>
      <c r="J16" s="15">
        <f t="shared" ca="1" si="5"/>
        <v>11315.954926915816</v>
      </c>
      <c r="K16" s="15">
        <f t="shared" ca="1" si="6"/>
        <v>473.64608921786021</v>
      </c>
      <c r="L16" s="15">
        <f t="shared" ca="1" si="7"/>
        <v>0</v>
      </c>
      <c r="M16" s="15">
        <f t="shared" ca="1" si="8"/>
        <v>11789.601016133676</v>
      </c>
      <c r="O16" s="16">
        <f t="shared" ca="1" si="10"/>
        <v>12.308608557029778</v>
      </c>
      <c r="P16" s="16">
        <f t="shared" ca="1" si="11"/>
        <v>5.7707116367787981</v>
      </c>
      <c r="Q16" s="17">
        <v>0</v>
      </c>
    </row>
    <row r="17" spans="1:17" x14ac:dyDescent="0.2">
      <c r="A17">
        <v>1909</v>
      </c>
      <c r="B17" s="34">
        <f t="shared" ca="1" si="9"/>
        <v>1976.2507389089187</v>
      </c>
      <c r="C17" s="13">
        <f t="shared" ca="1" si="0"/>
        <v>22962.794085855054</v>
      </c>
      <c r="D17" s="14">
        <f t="shared" ca="1" si="1"/>
        <v>114.81397042927527</v>
      </c>
      <c r="E17" s="15">
        <f t="shared" ca="1" si="2"/>
        <v>2296.2794085855053</v>
      </c>
      <c r="F17" s="11">
        <v>240.8</v>
      </c>
      <c r="G17" s="15">
        <f t="shared" ca="1" si="3"/>
        <v>4758.811779292676</v>
      </c>
      <c r="H17" s="15">
        <f t="shared" ca="1" si="4"/>
        <v>25818.081153430659</v>
      </c>
      <c r="I17" s="16">
        <v>0.55000000000000004</v>
      </c>
      <c r="J17" s="15">
        <f t="shared" ca="1" si="5"/>
        <v>11618.136519043795</v>
      </c>
      <c r="K17" s="15">
        <f t="shared" ca="1" si="6"/>
        <v>499.44077136734745</v>
      </c>
      <c r="L17" s="15">
        <f t="shared" ca="1" si="7"/>
        <v>0</v>
      </c>
      <c r="M17" s="15">
        <f t="shared" ca="1" si="8"/>
        <v>12117.577290411144</v>
      </c>
      <c r="O17" s="16">
        <f t="shared" ca="1" si="10"/>
        <v>13.064172802123649</v>
      </c>
      <c r="P17" s="16">
        <f t="shared" ca="1" si="11"/>
        <v>6.1315991194018311</v>
      </c>
      <c r="Q17" s="17">
        <v>0</v>
      </c>
    </row>
    <row r="18" spans="1:17" x14ac:dyDescent="0.2">
      <c r="A18">
        <v>1910</v>
      </c>
      <c r="B18" s="34">
        <f t="shared" ca="1" si="9"/>
        <v>2151.1511251810366</v>
      </c>
      <c r="C18" s="13">
        <f t="shared" ca="1" si="0"/>
        <v>23662.662376991404</v>
      </c>
      <c r="D18" s="14">
        <f t="shared" ca="1" si="1"/>
        <v>118.31331188495702</v>
      </c>
      <c r="E18" s="15">
        <f t="shared" ca="1" si="2"/>
        <v>2366.2662376991407</v>
      </c>
      <c r="F18" s="11">
        <v>388.2</v>
      </c>
      <c r="G18" s="15">
        <f t="shared" ca="1" si="3"/>
        <v>8350.7686679527833</v>
      </c>
      <c r="H18" s="15">
        <f t="shared" ca="1" si="4"/>
        <v>28673.123577763072</v>
      </c>
      <c r="I18" s="16">
        <v>0.55000000000000004</v>
      </c>
      <c r="J18" s="15">
        <f t="shared" ca="1" si="5"/>
        <v>12902.90560999338</v>
      </c>
      <c r="K18" s="15">
        <f t="shared" ca="1" si="6"/>
        <v>514.66290669956311</v>
      </c>
      <c r="L18" s="15">
        <f t="shared" ca="1" si="7"/>
        <v>0</v>
      </c>
      <c r="M18" s="15">
        <f t="shared" ca="1" si="8"/>
        <v>13417.568516692943</v>
      </c>
      <c r="O18" s="16">
        <f t="shared" ca="1" si="10"/>
        <v>13.3292</v>
      </c>
      <c r="P18" s="16">
        <f t="shared" ca="1" si="11"/>
        <v>6.2373899999999987</v>
      </c>
      <c r="Q18" s="17">
        <v>0</v>
      </c>
    </row>
    <row r="19" spans="1:17" x14ac:dyDescent="0.2">
      <c r="A19">
        <v>1911</v>
      </c>
      <c r="B19" s="34">
        <f t="shared" ca="1" si="9"/>
        <v>2272.3730848360374</v>
      </c>
      <c r="C19" s="13">
        <f t="shared" ca="1" si="0"/>
        <v>24996.103933196413</v>
      </c>
      <c r="D19" s="14">
        <f t="shared" ca="1" si="1"/>
        <v>124.98051966598207</v>
      </c>
      <c r="E19" s="15">
        <f t="shared" ca="1" si="2"/>
        <v>2499.6103933196414</v>
      </c>
      <c r="F19" s="11">
        <v>371.4</v>
      </c>
      <c r="G19" s="15">
        <f t="shared" ca="1" si="3"/>
        <v>8439.5936370810432</v>
      </c>
      <c r="H19" s="15">
        <f t="shared" ca="1" si="4"/>
        <v>30059.860115445037</v>
      </c>
      <c r="I19" s="16">
        <v>0.55000000000000004</v>
      </c>
      <c r="J19" s="15">
        <f t="shared" ca="1" si="5"/>
        <v>13526.937051950265</v>
      </c>
      <c r="K19" s="15">
        <f t="shared" ca="1" si="6"/>
        <v>543.66526054702206</v>
      </c>
      <c r="L19" s="15">
        <f t="shared" ca="1" si="7"/>
        <v>153.59434522780592</v>
      </c>
      <c r="M19" s="15">
        <f t="shared" ca="1" si="8"/>
        <v>13917.007967269481</v>
      </c>
      <c r="O19" s="16">
        <f t="shared" ca="1" si="10"/>
        <v>13.228400000000001</v>
      </c>
      <c r="P19" s="16">
        <f t="shared" ca="1" si="11"/>
        <v>6.1244379543747591</v>
      </c>
      <c r="Q19" s="20">
        <f t="shared" ref="Q19:Q29" ca="1" si="12">(0.12/10)*(A19-A$18)*(1+RAND()*RANDBETWEEN(-1,1)/10)</f>
        <v>1.0915975152775502E-2</v>
      </c>
    </row>
    <row r="20" spans="1:17" x14ac:dyDescent="0.2">
      <c r="A20">
        <v>1912</v>
      </c>
      <c r="B20" s="34">
        <f t="shared" ca="1" si="9"/>
        <v>2469.6903411647891</v>
      </c>
      <c r="C20" s="13">
        <f t="shared" ca="1" si="0"/>
        <v>27166.593752812681</v>
      </c>
      <c r="D20" s="14">
        <f t="shared" ca="1" si="1"/>
        <v>135.83296876406342</v>
      </c>
      <c r="E20" s="15">
        <f t="shared" ca="1" si="2"/>
        <v>2716.6593752812682</v>
      </c>
      <c r="F20" s="11">
        <v>204.9</v>
      </c>
      <c r="G20" s="15">
        <f t="shared" ca="1" si="3"/>
        <v>5060.3955090466534</v>
      </c>
      <c r="H20" s="15">
        <f t="shared" ca="1" si="4"/>
        <v>30202.831058240674</v>
      </c>
      <c r="I20" s="16">
        <v>0.55000000000000004</v>
      </c>
      <c r="J20" s="15">
        <f t="shared" ca="1" si="5"/>
        <v>13591.273976208302</v>
      </c>
      <c r="K20" s="15">
        <f t="shared" ca="1" si="6"/>
        <v>590.87341412367584</v>
      </c>
      <c r="L20" s="15">
        <f t="shared" ca="1" si="7"/>
        <v>340.37153736796751</v>
      </c>
      <c r="M20" s="15">
        <f t="shared" ca="1" si="8"/>
        <v>13841.77585296401</v>
      </c>
      <c r="O20" s="16">
        <f t="shared" ca="1" si="10"/>
        <v>12.229400000000002</v>
      </c>
      <c r="P20" s="16">
        <f t="shared" ca="1" si="11"/>
        <v>5.6046604799999997</v>
      </c>
      <c r="Q20" s="20">
        <f t="shared" ca="1" si="12"/>
        <v>2.4E-2</v>
      </c>
    </row>
    <row r="21" spans="1:17" x14ac:dyDescent="0.2">
      <c r="A21">
        <v>1913</v>
      </c>
      <c r="B21" s="34">
        <f t="shared" ca="1" si="9"/>
        <v>2407.7656320654501</v>
      </c>
      <c r="C21" s="13">
        <f t="shared" ca="1" si="0"/>
        <v>27562.757365611782</v>
      </c>
      <c r="D21" s="14">
        <f t="shared" ca="1" si="1"/>
        <v>137.81378682805891</v>
      </c>
      <c r="E21" s="15">
        <f t="shared" ca="1" si="2"/>
        <v>2756.2757365611783</v>
      </c>
      <c r="F21" s="11">
        <v>326.8</v>
      </c>
      <c r="G21" s="15">
        <f t="shared" ca="1" si="3"/>
        <v>7868.5780855898911</v>
      </c>
      <c r="H21" s="15">
        <f t="shared" ca="1" si="4"/>
        <v>32283.904216965719</v>
      </c>
      <c r="I21" s="16">
        <v>0.55000000000000004</v>
      </c>
      <c r="J21" s="15">
        <f t="shared" ca="1" si="5"/>
        <v>14527.756897634572</v>
      </c>
      <c r="K21" s="15">
        <f t="shared" ca="1" si="6"/>
        <v>599.48997270205621</v>
      </c>
      <c r="L21" s="15">
        <f t="shared" ca="1" si="7"/>
        <v>575.48615144591031</v>
      </c>
      <c r="M21" s="15">
        <f t="shared" ca="1" si="8"/>
        <v>14551.760718890719</v>
      </c>
      <c r="O21" s="16">
        <f t="shared" ca="1" si="10"/>
        <v>13.408241976305503</v>
      </c>
      <c r="P21" s="16">
        <f t="shared" ca="1" si="11"/>
        <v>6.0436782239506437</v>
      </c>
      <c r="Q21" s="20">
        <f t="shared" ca="1" si="12"/>
        <v>3.804301974964093E-2</v>
      </c>
    </row>
    <row r="22" spans="1:17" x14ac:dyDescent="0.2">
      <c r="A22">
        <v>1914</v>
      </c>
      <c r="B22" s="34">
        <f t="shared" ca="1" si="9"/>
        <v>2690.6889389214052</v>
      </c>
      <c r="C22" s="13">
        <f t="shared" ca="1" si="0"/>
        <v>31555.39632602048</v>
      </c>
      <c r="D22" s="14">
        <f t="shared" ca="1" si="1"/>
        <v>157.7769816301024</v>
      </c>
      <c r="E22" s="15">
        <f t="shared" ca="1" si="2"/>
        <v>3155.5396326020482</v>
      </c>
      <c r="F22" s="11">
        <v>155.5</v>
      </c>
      <c r="G22" s="15">
        <f t="shared" ca="1" si="3"/>
        <v>4184.021300022785</v>
      </c>
      <c r="H22" s="15">
        <f t="shared" ca="1" si="4"/>
        <v>34065.809106034154</v>
      </c>
      <c r="I22" s="16">
        <v>0.55000000000000004</v>
      </c>
      <c r="J22" s="15">
        <f t="shared" ca="1" si="5"/>
        <v>15329.614097715368</v>
      </c>
      <c r="K22" s="15">
        <f t="shared" ca="1" si="6"/>
        <v>686.32987009094552</v>
      </c>
      <c r="L22" s="15">
        <f t="shared" ca="1" si="7"/>
        <v>756.74351880608879</v>
      </c>
      <c r="M22" s="15">
        <f t="shared" ca="1" si="8"/>
        <v>15259.200449000225</v>
      </c>
      <c r="O22" s="16">
        <f t="shared" ca="1" si="10"/>
        <v>12.660627028737792</v>
      </c>
      <c r="P22" s="16">
        <f t="shared" ca="1" si="11"/>
        <v>5.6711127876108405</v>
      </c>
      <c r="Q22" s="20">
        <f t="shared" ca="1" si="12"/>
        <v>4.7249386007295023E-2</v>
      </c>
    </row>
    <row r="23" spans="1:17" x14ac:dyDescent="0.2">
      <c r="A23">
        <v>1915</v>
      </c>
      <c r="B23" s="34">
        <f t="shared" ca="1" si="9"/>
        <v>3083.7916616283101</v>
      </c>
      <c r="C23" s="13">
        <f t="shared" ca="1" si="0"/>
        <v>33921.708277911413</v>
      </c>
      <c r="D23" s="14">
        <f t="shared" ca="1" si="1"/>
        <v>169.60854138955708</v>
      </c>
      <c r="E23" s="15">
        <f t="shared" ca="1" si="2"/>
        <v>3392.1708277911416</v>
      </c>
      <c r="F23" s="11">
        <v>224.7</v>
      </c>
      <c r="G23" s="15">
        <f t="shared" ca="1" si="3"/>
        <v>6929.279863678812</v>
      </c>
      <c r="H23" s="15">
        <f t="shared" ca="1" si="4"/>
        <v>38079.276196118699</v>
      </c>
      <c r="I23" s="16">
        <v>0.55000000000000004</v>
      </c>
      <c r="J23" s="15">
        <f t="shared" ca="1" si="5"/>
        <v>17135.674288253413</v>
      </c>
      <c r="K23" s="15">
        <f t="shared" ca="1" si="6"/>
        <v>737.7971550445734</v>
      </c>
      <c r="L23" s="15">
        <f t="shared" ca="1" si="7"/>
        <v>1168.6900469776992</v>
      </c>
      <c r="M23" s="15">
        <f t="shared" ca="1" si="8"/>
        <v>16704.781396320286</v>
      </c>
      <c r="O23" s="16">
        <f t="shared" ca="1" si="10"/>
        <v>12.3482</v>
      </c>
      <c r="P23" s="16">
        <f t="shared" ca="1" si="11"/>
        <v>5.4169617241586909</v>
      </c>
      <c r="Q23" s="20">
        <f t="shared" ca="1" si="12"/>
        <v>6.5386852838591844E-2</v>
      </c>
    </row>
    <row r="24" spans="1:17" x14ac:dyDescent="0.2">
      <c r="A24">
        <v>1916</v>
      </c>
      <c r="B24" s="34">
        <f t="shared" ca="1" si="9"/>
        <v>2902.4512247232728</v>
      </c>
      <c r="C24" s="13">
        <f t="shared" ca="1" si="0"/>
        <v>31926.963471956002</v>
      </c>
      <c r="D24" s="14">
        <f t="shared" ca="1" si="1"/>
        <v>159.63481735978002</v>
      </c>
      <c r="E24" s="15">
        <f t="shared" ca="1" si="2"/>
        <v>3192.6963471956005</v>
      </c>
      <c r="F24" s="11">
        <v>304.39999999999998</v>
      </c>
      <c r="G24" s="15">
        <f t="shared" ca="1" si="3"/>
        <v>8835.0615280576421</v>
      </c>
      <c r="H24" s="15">
        <f t="shared" ca="1" si="4"/>
        <v>37228.000388790584</v>
      </c>
      <c r="I24" s="16">
        <v>0.55000000000000004</v>
      </c>
      <c r="J24" s="15">
        <f t="shared" ca="1" si="5"/>
        <v>16752.600174955762</v>
      </c>
      <c r="K24" s="15">
        <f t="shared" ca="1" si="6"/>
        <v>694.41145551504314</v>
      </c>
      <c r="L24" s="15">
        <f t="shared" ca="1" si="7"/>
        <v>1206.3265219479624</v>
      </c>
      <c r="M24" s="15">
        <f t="shared" ca="1" si="8"/>
        <v>16240.685108522845</v>
      </c>
      <c r="O24" s="16">
        <f t="shared" ca="1" si="10"/>
        <v>12.8264</v>
      </c>
      <c r="P24" s="16">
        <f t="shared" ca="1" si="11"/>
        <v>5.5955066428622837</v>
      </c>
      <c r="Q24" s="20">
        <f t="shared" ca="1" si="12"/>
        <v>6.9142300555422379E-2</v>
      </c>
    </row>
    <row r="25" spans="1:17" x14ac:dyDescent="0.2">
      <c r="A25">
        <v>1917</v>
      </c>
      <c r="B25" s="34">
        <f t="shared" ca="1" si="9"/>
        <v>3444.9983166401271</v>
      </c>
      <c r="C25" s="13">
        <f t="shared" ca="1" si="0"/>
        <v>39769.272735955063</v>
      </c>
      <c r="D25" s="14">
        <f t="shared" ca="1" si="1"/>
        <v>198.84636367977532</v>
      </c>
      <c r="E25" s="15">
        <f t="shared" ca="1" si="2"/>
        <v>3976.9272735955064</v>
      </c>
      <c r="F25" s="11">
        <v>378.9</v>
      </c>
      <c r="G25" s="15">
        <f t="shared" ca="1" si="3"/>
        <v>13053.098621749441</v>
      </c>
      <c r="H25" s="15">
        <f t="shared" ca="1" si="4"/>
        <v>47601.131909004725</v>
      </c>
      <c r="I25" s="16">
        <v>0.55000000000000004</v>
      </c>
      <c r="J25" s="15">
        <f t="shared" ca="1" si="5"/>
        <v>21420.509359052125</v>
      </c>
      <c r="K25" s="15">
        <f t="shared" ca="1" si="6"/>
        <v>864.98168200702264</v>
      </c>
      <c r="L25" s="15">
        <f t="shared" ca="1" si="7"/>
        <v>1750.7775076313592</v>
      </c>
      <c r="M25" s="15">
        <f t="shared" ca="1" si="8"/>
        <v>20534.713533427788</v>
      </c>
      <c r="O25" s="16">
        <f t="shared" ca="1" si="10"/>
        <v>13.817461587449959</v>
      </c>
      <c r="P25" s="16">
        <f t="shared" ca="1" si="11"/>
        <v>5.9607325304748162</v>
      </c>
      <c r="Q25" s="20">
        <f t="shared" ca="1" si="12"/>
        <v>7.8561316167801667E-2</v>
      </c>
    </row>
    <row r="26" spans="1:17" x14ac:dyDescent="0.2">
      <c r="A26">
        <v>1918</v>
      </c>
      <c r="B26" s="34">
        <f t="shared" ca="1" si="9"/>
        <v>3141.1975555129329</v>
      </c>
      <c r="C26" s="13">
        <f t="shared" ca="1" si="0"/>
        <v>34553.173110642259</v>
      </c>
      <c r="D26" s="14">
        <f t="shared" ca="1" si="1"/>
        <v>172.76586555321131</v>
      </c>
      <c r="E26" s="15">
        <f t="shared" ca="1" si="2"/>
        <v>3455.317311064226</v>
      </c>
      <c r="F26" s="11">
        <v>127.6</v>
      </c>
      <c r="G26" s="15">
        <f t="shared" ca="1" si="3"/>
        <v>4008.1680808345027</v>
      </c>
      <c r="H26" s="15">
        <f t="shared" ca="1" si="4"/>
        <v>36958.073959142959</v>
      </c>
      <c r="I26" s="16">
        <v>0.55000000000000004</v>
      </c>
      <c r="J26" s="15">
        <f t="shared" ca="1" si="5"/>
        <v>16631.133281614329</v>
      </c>
      <c r="K26" s="15">
        <f t="shared" ca="1" si="6"/>
        <v>751.53151515646925</v>
      </c>
      <c r="L26" s="15">
        <f t="shared" ca="1" si="7"/>
        <v>1524.8812450658759</v>
      </c>
      <c r="M26" s="15">
        <f t="shared" ca="1" si="8"/>
        <v>15857.783551704923</v>
      </c>
      <c r="O26" s="16">
        <f t="shared" ca="1" si="10"/>
        <v>11.765599999999999</v>
      </c>
      <c r="P26" s="16">
        <f t="shared" ca="1" si="11"/>
        <v>5.0483241730128849</v>
      </c>
      <c r="Q26" s="20">
        <f t="shared" ca="1" si="12"/>
        <v>8.7724250734510817E-2</v>
      </c>
    </row>
    <row r="27" spans="1:17" x14ac:dyDescent="0.2">
      <c r="A27">
        <v>1919</v>
      </c>
      <c r="B27" s="34">
        <f t="shared" ca="1" si="9"/>
        <v>3337.7271198656395</v>
      </c>
      <c r="C27" s="13">
        <f t="shared" ca="1" si="0"/>
        <v>36714.998318522034</v>
      </c>
      <c r="D27" s="14">
        <f t="shared" ca="1" si="1"/>
        <v>183.57499159261016</v>
      </c>
      <c r="E27" s="15">
        <f t="shared" ca="1" si="2"/>
        <v>3671.4998318522034</v>
      </c>
      <c r="F27" s="11">
        <v>194.4</v>
      </c>
      <c r="G27" s="15">
        <f t="shared" ca="1" si="3"/>
        <v>6488.541521018803</v>
      </c>
      <c r="H27" s="15">
        <f t="shared" ca="1" si="4"/>
        <v>40608.123231133315</v>
      </c>
      <c r="I27" s="16">
        <v>0.55000000000000004</v>
      </c>
      <c r="J27" s="15">
        <f t="shared" ca="1" si="5"/>
        <v>18273.65545400999</v>
      </c>
      <c r="K27" s="15">
        <f t="shared" ca="1" si="6"/>
        <v>798.55121342785435</v>
      </c>
      <c r="L27" s="15">
        <f t="shared" ca="1" si="7"/>
        <v>2152.164460550282</v>
      </c>
      <c r="M27" s="15">
        <f t="shared" ca="1" si="8"/>
        <v>16920.042206887563</v>
      </c>
      <c r="O27" s="16">
        <f t="shared" ca="1" si="10"/>
        <v>12.166399999999999</v>
      </c>
      <c r="P27" s="16">
        <f t="shared" ca="1" si="11"/>
        <v>5.0693305951172789</v>
      </c>
      <c r="Q27" s="20">
        <f t="shared" ca="1" si="12"/>
        <v>0.11284297082543114</v>
      </c>
    </row>
    <row r="28" spans="1:17" x14ac:dyDescent="0.2">
      <c r="A28">
        <v>1920</v>
      </c>
      <c r="B28" s="15">
        <v>3548</v>
      </c>
      <c r="C28" s="13">
        <f t="shared" ca="1" si="0"/>
        <v>39028</v>
      </c>
      <c r="D28" s="14">
        <f t="shared" ca="1" si="1"/>
        <v>195.14000000000001</v>
      </c>
      <c r="E28" s="15">
        <f t="shared" ca="1" si="2"/>
        <v>3902.8</v>
      </c>
      <c r="F28" s="11">
        <v>295.39999999999998</v>
      </c>
      <c r="G28" s="15">
        <f t="shared" si="3"/>
        <v>10480.791999999999</v>
      </c>
      <c r="H28" s="15">
        <f t="shared" ca="1" si="4"/>
        <v>45316.475200000001</v>
      </c>
      <c r="I28" s="16">
        <v>0.55000000000000004</v>
      </c>
      <c r="J28" s="15">
        <f t="shared" ca="1" si="5"/>
        <v>20392.413839999997</v>
      </c>
      <c r="K28" s="15">
        <f t="shared" ca="1" si="6"/>
        <v>848.85900000000004</v>
      </c>
      <c r="L28" s="15">
        <f t="shared" ca="1" si="7"/>
        <v>2582.1892808671937</v>
      </c>
      <c r="M28" s="15">
        <f t="shared" ca="1" si="8"/>
        <v>18659.083559132803</v>
      </c>
      <c r="O28" s="16">
        <f t="shared" ca="1" si="10"/>
        <v>12.772400000000001</v>
      </c>
      <c r="P28" s="16">
        <f t="shared" ca="1" si="11"/>
        <v>5.2590427167792564</v>
      </c>
      <c r="Q28" s="20">
        <f t="shared" ca="1" si="12"/>
        <v>0.12156471508640505</v>
      </c>
    </row>
    <row r="29" spans="1:17" x14ac:dyDescent="0.2">
      <c r="A29">
        <v>1921</v>
      </c>
      <c r="B29" s="34">
        <f t="shared" ref="B29:B60" ca="1" si="13">B$28+(B$78-B$28)/(A$78-A$28)*(A29-A$28)*(1+RAND()*RANDBETWEEN(-1,1)/10)</f>
        <v>3551.7674694938601</v>
      </c>
      <c r="C29" s="13">
        <f t="shared" ca="1" si="0"/>
        <v>40380.258745547755</v>
      </c>
      <c r="D29" s="14">
        <f t="shared" ca="1" si="1"/>
        <v>201.90129372773879</v>
      </c>
      <c r="E29" s="15">
        <f t="shared" ca="1" si="2"/>
        <v>4038.0258745547758</v>
      </c>
      <c r="F29" s="11">
        <v>308.2</v>
      </c>
      <c r="G29" s="15">
        <f t="shared" ca="1" si="3"/>
        <v>10946.547340980076</v>
      </c>
      <c r="H29" s="15">
        <f t="shared" ca="1" si="4"/>
        <v>46948.187150135804</v>
      </c>
      <c r="I29" s="16">
        <v>0.55000000000000004</v>
      </c>
      <c r="J29" s="15">
        <f t="shared" ca="1" si="5"/>
        <v>21126.684217561109</v>
      </c>
      <c r="K29" s="15">
        <f t="shared" ca="1" si="6"/>
        <v>878.27062771566375</v>
      </c>
      <c r="L29" s="15">
        <f t="shared" ca="1" si="7"/>
        <v>2904.6540395765342</v>
      </c>
      <c r="M29" s="15">
        <f t="shared" ca="1" si="8"/>
        <v>19100.300805700241</v>
      </c>
      <c r="O29" s="16">
        <f t="shared" ca="1" si="10"/>
        <v>13.21826036005282</v>
      </c>
      <c r="P29" s="16">
        <f t="shared" ca="1" si="11"/>
        <v>5.3776889871740687</v>
      </c>
      <c r="Q29" s="20">
        <f t="shared" ca="1" si="12"/>
        <v>0.13200000000000001</v>
      </c>
    </row>
    <row r="30" spans="1:17" x14ac:dyDescent="0.2">
      <c r="A30">
        <v>1922</v>
      </c>
      <c r="B30" s="34">
        <f t="shared" ca="1" si="13"/>
        <v>3554.3839169605967</v>
      </c>
      <c r="C30" s="13">
        <f t="shared" ca="1" si="0"/>
        <v>42598.908444017208</v>
      </c>
      <c r="D30" s="14">
        <f t="shared" ca="1" si="1"/>
        <v>212.99454222008603</v>
      </c>
      <c r="E30" s="15">
        <f t="shared" ca="1" si="2"/>
        <v>4259.8908444017206</v>
      </c>
      <c r="F30" s="11">
        <v>199.5</v>
      </c>
      <c r="G30" s="15">
        <f t="shared" ca="1" si="3"/>
        <v>7090.9959143363903</v>
      </c>
      <c r="H30" s="15">
        <f t="shared" ca="1" si="4"/>
        <v>46853.505992619044</v>
      </c>
      <c r="I30" s="16">
        <v>0.55000000000000004</v>
      </c>
      <c r="J30" s="15">
        <f t="shared" ca="1" si="5"/>
        <v>21084.077696678567</v>
      </c>
      <c r="K30" s="15">
        <f t="shared" ca="1" si="6"/>
        <v>926.52625865737423</v>
      </c>
      <c r="L30" s="15">
        <f t="shared" ca="1" si="7"/>
        <v>2641.2724746403128</v>
      </c>
      <c r="M30" s="15">
        <f t="shared" ca="1" si="8"/>
        <v>19369.331480695626</v>
      </c>
      <c r="O30" s="16">
        <f t="shared" ca="1" si="10"/>
        <v>13.181892301798431</v>
      </c>
      <c r="P30" s="16">
        <f t="shared" ca="1" si="11"/>
        <v>5.449420190168599</v>
      </c>
      <c r="Q30" s="20">
        <f t="shared" ref="Q30:Q61" ca="1" si="14">0.12*(1+RAND()*RANDBETWEEN(-1,1)/10)</f>
        <v>0.12</v>
      </c>
    </row>
    <row r="31" spans="1:17" x14ac:dyDescent="0.2">
      <c r="A31">
        <v>1923</v>
      </c>
      <c r="B31" s="34">
        <f t="shared" ca="1" si="13"/>
        <v>3558.56</v>
      </c>
      <c r="C31" s="13">
        <f t="shared" ca="1" si="0"/>
        <v>39144.159999999996</v>
      </c>
      <c r="D31" s="14">
        <f t="shared" ca="1" si="1"/>
        <v>195.7208</v>
      </c>
      <c r="E31" s="15">
        <f t="shared" ca="1" si="2"/>
        <v>3914.4159999999997</v>
      </c>
      <c r="F31" s="11">
        <v>227.9</v>
      </c>
      <c r="G31" s="15">
        <f t="shared" ca="1" si="3"/>
        <v>8109.9582399999999</v>
      </c>
      <c r="H31" s="15">
        <f t="shared" ca="1" si="4"/>
        <v>44010.134943999998</v>
      </c>
      <c r="I31" s="16">
        <v>0.55000000000000004</v>
      </c>
      <c r="J31" s="15">
        <f t="shared" ca="1" si="5"/>
        <v>19804.560724799998</v>
      </c>
      <c r="K31" s="15">
        <f t="shared" ca="1" si="6"/>
        <v>851.38548000000003</v>
      </c>
      <c r="L31" s="15">
        <f t="shared" ca="1" si="7"/>
        <v>2364.41951750507</v>
      </c>
      <c r="M31" s="15">
        <f t="shared" ca="1" si="8"/>
        <v>18291.526687294929</v>
      </c>
      <c r="O31" s="16">
        <f t="shared" ca="1" si="10"/>
        <v>12.3674</v>
      </c>
      <c r="P31" s="16">
        <f t="shared" ca="1" si="11"/>
        <v>5.1401484553569219</v>
      </c>
      <c r="Q31" s="20">
        <f t="shared" ca="1" si="14"/>
        <v>0.11446677358966154</v>
      </c>
    </row>
    <row r="32" spans="1:17" x14ac:dyDescent="0.2">
      <c r="A32">
        <v>1924</v>
      </c>
      <c r="B32" s="34">
        <f t="shared" ca="1" si="13"/>
        <v>3562.2229404090635</v>
      </c>
      <c r="C32" s="13">
        <f t="shared" ca="1" si="0"/>
        <v>41018.822150232867</v>
      </c>
      <c r="D32" s="14">
        <f t="shared" ca="1" si="1"/>
        <v>205.09411075116435</v>
      </c>
      <c r="E32" s="15">
        <f t="shared" ca="1" si="2"/>
        <v>4101.8822150232872</v>
      </c>
      <c r="F32" s="11">
        <v>184.4</v>
      </c>
      <c r="G32" s="15">
        <f t="shared" ca="1" si="3"/>
        <v>6568.739102114313</v>
      </c>
      <c r="H32" s="15">
        <f t="shared" ca="1" si="4"/>
        <v>44960.065611501457</v>
      </c>
      <c r="I32" s="16">
        <v>0.55000000000000004</v>
      </c>
      <c r="J32" s="15">
        <f t="shared" ca="1" si="5"/>
        <v>20232.029525175654</v>
      </c>
      <c r="K32" s="15">
        <f t="shared" ca="1" si="6"/>
        <v>892.15938176756504</v>
      </c>
      <c r="L32" s="15">
        <f t="shared" ca="1" si="7"/>
        <v>2285.1052143137008</v>
      </c>
      <c r="M32" s="15">
        <f t="shared" ca="1" si="8"/>
        <v>18839.083692629516</v>
      </c>
      <c r="O32" s="16">
        <f t="shared" ca="1" si="10"/>
        <v>12.621350870964443</v>
      </c>
      <c r="P32" s="16">
        <f t="shared" ca="1" si="11"/>
        <v>5.2885751419213962</v>
      </c>
      <c r="Q32" s="20">
        <f t="shared" ca="1" si="14"/>
        <v>0.10817481439784983</v>
      </c>
    </row>
    <row r="33" spans="1:17" x14ac:dyDescent="0.2">
      <c r="A33">
        <v>1925</v>
      </c>
      <c r="B33" s="34">
        <f t="shared" ca="1" si="13"/>
        <v>3565.6</v>
      </c>
      <c r="C33" s="13">
        <f t="shared" ca="1" si="0"/>
        <v>39828.538855469131</v>
      </c>
      <c r="D33" s="14">
        <f t="shared" ca="1" si="1"/>
        <v>199.14269427734567</v>
      </c>
      <c r="E33" s="15">
        <f t="shared" ca="1" si="2"/>
        <v>3982.8538855469133</v>
      </c>
      <c r="F33" s="11">
        <v>181.8</v>
      </c>
      <c r="G33" s="15">
        <f t="shared" ca="1" si="3"/>
        <v>6482.2608000000009</v>
      </c>
      <c r="H33" s="15">
        <f t="shared" ca="1" si="4"/>
        <v>43717.895335469133</v>
      </c>
      <c r="I33" s="16">
        <v>0.55000000000000004</v>
      </c>
      <c r="J33" s="15">
        <f t="shared" ca="1" si="5"/>
        <v>19673.052900961109</v>
      </c>
      <c r="K33" s="15">
        <f t="shared" ca="1" si="6"/>
        <v>866.27072010645361</v>
      </c>
      <c r="L33" s="15">
        <f t="shared" ca="1" si="7"/>
        <v>2319.6401236951351</v>
      </c>
      <c r="M33" s="15">
        <f t="shared" ca="1" si="8"/>
        <v>18219.683497372429</v>
      </c>
      <c r="O33" s="16">
        <f t="shared" ca="1" si="10"/>
        <v>12.261020679680597</v>
      </c>
      <c r="P33" s="16">
        <f t="shared" ca="1" si="11"/>
        <v>5.1098506555341121</v>
      </c>
      <c r="Q33" s="20">
        <f t="shared" ca="1" si="14"/>
        <v>0.11293653902584394</v>
      </c>
    </row>
    <row r="34" spans="1:17" x14ac:dyDescent="0.2">
      <c r="A34">
        <v>1926</v>
      </c>
      <c r="B34" s="34">
        <f t="shared" ca="1" si="13"/>
        <v>3569.12</v>
      </c>
      <c r="C34" s="13">
        <f t="shared" ca="1" si="0"/>
        <v>38073.163738105097</v>
      </c>
      <c r="D34" s="14">
        <f t="shared" ref="D34:D65" ca="1" si="15">C34*0.005</f>
        <v>190.36581869052549</v>
      </c>
      <c r="E34" s="15">
        <f t="shared" ref="E34:E65" ca="1" si="16">C34*0.1</f>
        <v>3807.31637381051</v>
      </c>
      <c r="F34" s="32">
        <v>206.7</v>
      </c>
      <c r="G34" s="15">
        <f t="shared" ref="G34:G65" ca="1" si="17">F34*B34/100</f>
        <v>7377.3710399999991</v>
      </c>
      <c r="H34" s="15">
        <f t="shared" ref="H34:H65" ca="1" si="18">C34+G34*0.6</f>
        <v>42499.586362105096</v>
      </c>
      <c r="I34" s="16">
        <v>0.55000000000000004</v>
      </c>
      <c r="J34" s="15">
        <f t="shared" ref="J34:J65" ca="1" si="19">H34*(1-I34)</f>
        <v>19124.813862947292</v>
      </c>
      <c r="K34" s="15">
        <f t="shared" ref="K34:K65" ca="1" si="20">D34*0.35+E34*0.2</f>
        <v>828.09131130378591</v>
      </c>
      <c r="L34" s="15">
        <f t="shared" ref="L34:L65" ca="1" si="21">Q34*(J34+K34)</f>
        <v>2394.3486209101293</v>
      </c>
      <c r="M34" s="15">
        <f t="shared" ref="M34:M65" ca="1" si="22">J34+K34-L34</f>
        <v>17558.55655334095</v>
      </c>
      <c r="O34" s="16">
        <f t="shared" ca="1" si="10"/>
        <v>11.907581241904195</v>
      </c>
      <c r="P34" s="16">
        <f t="shared" ca="1" si="11"/>
        <v>4.919575848764107</v>
      </c>
      <c r="Q34" s="20">
        <f t="shared" ca="1" si="14"/>
        <v>0.12</v>
      </c>
    </row>
    <row r="35" spans="1:17" x14ac:dyDescent="0.2">
      <c r="A35">
        <v>1927</v>
      </c>
      <c r="B35" s="34">
        <f t="shared" ca="1" si="13"/>
        <v>3572.64</v>
      </c>
      <c r="C35" s="13">
        <f t="shared" ca="1" si="0"/>
        <v>39299.040000000001</v>
      </c>
      <c r="D35" s="14">
        <f t="shared" ca="1" si="15"/>
        <v>196.49520000000001</v>
      </c>
      <c r="E35" s="15">
        <f t="shared" ca="1" si="16"/>
        <v>3929.9040000000005</v>
      </c>
      <c r="F35" s="32">
        <v>103.2</v>
      </c>
      <c r="G35" s="15">
        <f t="shared" ca="1" si="17"/>
        <v>3686.9644799999996</v>
      </c>
      <c r="H35" s="15">
        <f t="shared" ca="1" si="18"/>
        <v>41511.218688000001</v>
      </c>
      <c r="I35" s="16">
        <v>0.55000000000000004</v>
      </c>
      <c r="J35" s="15">
        <f t="shared" ca="1" si="19"/>
        <v>18680.0484096</v>
      </c>
      <c r="K35" s="15">
        <f t="shared" ca="1" si="20"/>
        <v>854.75412000000017</v>
      </c>
      <c r="L35" s="15">
        <f t="shared" ca="1" si="21"/>
        <v>2165.1181045693256</v>
      </c>
      <c r="M35" s="15">
        <f t="shared" ca="1" si="22"/>
        <v>17369.684425030675</v>
      </c>
      <c r="O35" s="16">
        <f t="shared" ref="O35:O66" ca="1" si="23">H35/B35</f>
        <v>11.619200000000001</v>
      </c>
      <c r="P35" s="16">
        <f t="shared" ref="P35:P66" ca="1" si="24">M35/B35</f>
        <v>4.8618624952502003</v>
      </c>
      <c r="Q35" s="20">
        <f t="shared" ca="1" si="14"/>
        <v>0.11083388743186127</v>
      </c>
    </row>
    <row r="36" spans="1:17" x14ac:dyDescent="0.2">
      <c r="A36">
        <v>1928</v>
      </c>
      <c r="B36" s="34">
        <f t="shared" ca="1" si="13"/>
        <v>3578.7055796201444</v>
      </c>
      <c r="C36" s="13">
        <f t="shared" ca="1" si="0"/>
        <v>39365.761375821588</v>
      </c>
      <c r="D36" s="14">
        <f t="shared" ca="1" si="15"/>
        <v>196.82880687910796</v>
      </c>
      <c r="E36" s="15">
        <f t="shared" ca="1" si="16"/>
        <v>3936.5761375821589</v>
      </c>
      <c r="F36" s="32">
        <v>213.2</v>
      </c>
      <c r="G36" s="15">
        <f t="shared" ca="1" si="17"/>
        <v>7629.8002957501476</v>
      </c>
      <c r="H36" s="15">
        <f t="shared" ca="1" si="18"/>
        <v>43943.641553271678</v>
      </c>
      <c r="I36" s="16">
        <v>0.55000000000000004</v>
      </c>
      <c r="J36" s="15">
        <f t="shared" ca="1" si="19"/>
        <v>19774.638698972252</v>
      </c>
      <c r="K36" s="15">
        <f t="shared" ca="1" si="20"/>
        <v>856.20530992411966</v>
      </c>
      <c r="L36" s="15">
        <f t="shared" ca="1" si="21"/>
        <v>2475.7012810675647</v>
      </c>
      <c r="M36" s="15">
        <f t="shared" ca="1" si="22"/>
        <v>18155.142727828807</v>
      </c>
      <c r="O36" s="16">
        <f t="shared" ca="1" si="23"/>
        <v>12.279200000000001</v>
      </c>
      <c r="P36" s="16">
        <f t="shared" ca="1" si="24"/>
        <v>5.0731031999999994</v>
      </c>
      <c r="Q36" s="20">
        <f t="shared" ca="1" si="14"/>
        <v>0.12</v>
      </c>
    </row>
    <row r="37" spans="1:17" x14ac:dyDescent="0.2">
      <c r="A37">
        <v>1929</v>
      </c>
      <c r="B37" s="34">
        <f t="shared" ca="1" si="13"/>
        <v>3578.3533441511408</v>
      </c>
      <c r="C37" s="13">
        <f t="shared" ca="1" si="0"/>
        <v>37661.385615063766</v>
      </c>
      <c r="D37" s="14">
        <f t="shared" ca="1" si="15"/>
        <v>188.30692807531884</v>
      </c>
      <c r="E37" s="15">
        <f t="shared" ca="1" si="16"/>
        <v>3766.1385615063768</v>
      </c>
      <c r="F37" s="32">
        <v>174.9</v>
      </c>
      <c r="G37" s="15">
        <f t="shared" ca="1" si="17"/>
        <v>6258.5399989203461</v>
      </c>
      <c r="H37" s="15">
        <f t="shared" ca="1" si="18"/>
        <v>41416.509614415976</v>
      </c>
      <c r="I37" s="16">
        <v>0.55000000000000004</v>
      </c>
      <c r="J37" s="15">
        <f t="shared" ca="1" si="19"/>
        <v>18637.429326487189</v>
      </c>
      <c r="K37" s="15">
        <f t="shared" ca="1" si="20"/>
        <v>819.13513712763711</v>
      </c>
      <c r="L37" s="15">
        <f t="shared" ca="1" si="21"/>
        <v>2154.1245460995692</v>
      </c>
      <c r="M37" s="15">
        <f t="shared" ca="1" si="22"/>
        <v>17302.439917515254</v>
      </c>
      <c r="O37" s="16">
        <f t="shared" ca="1" si="23"/>
        <v>11.574181091454182</v>
      </c>
      <c r="P37" s="16">
        <f t="shared" ca="1" si="24"/>
        <v>4.8353078227437454</v>
      </c>
      <c r="Q37" s="20">
        <f t="shared" ca="1" si="14"/>
        <v>0.11071453802278081</v>
      </c>
    </row>
    <row r="38" spans="1:17" x14ac:dyDescent="0.2">
      <c r="A38">
        <v>1930</v>
      </c>
      <c r="B38" s="34">
        <f t="shared" ca="1" si="13"/>
        <v>3583.2</v>
      </c>
      <c r="C38" s="13">
        <f t="shared" ca="1" si="0"/>
        <v>39415.199999999997</v>
      </c>
      <c r="D38" s="14">
        <f t="shared" ca="1" si="15"/>
        <v>197.07599999999999</v>
      </c>
      <c r="E38" s="15">
        <f t="shared" ca="1" si="16"/>
        <v>3941.52</v>
      </c>
      <c r="F38" s="32">
        <v>250.8</v>
      </c>
      <c r="G38" s="15">
        <f t="shared" ca="1" si="17"/>
        <v>8986.6656000000003</v>
      </c>
      <c r="H38" s="15">
        <f t="shared" ca="1" si="18"/>
        <v>44807.199359999999</v>
      </c>
      <c r="I38" s="16">
        <v>0.55000000000000004</v>
      </c>
      <c r="J38" s="15">
        <f t="shared" ca="1" si="19"/>
        <v>20163.239711999999</v>
      </c>
      <c r="K38" s="15">
        <f t="shared" ca="1" si="20"/>
        <v>857.28060000000005</v>
      </c>
      <c r="L38" s="15">
        <f t="shared" ca="1" si="21"/>
        <v>2577.7642899091761</v>
      </c>
      <c r="M38" s="15">
        <f t="shared" ca="1" si="22"/>
        <v>18442.756022090824</v>
      </c>
      <c r="O38" s="16">
        <f t="shared" ca="1" si="23"/>
        <v>12.504799999999999</v>
      </c>
      <c r="P38" s="16">
        <f t="shared" ca="1" si="24"/>
        <v>5.1470071506169974</v>
      </c>
      <c r="Q38" s="20">
        <f t="shared" ca="1" si="14"/>
        <v>0.12263085079000664</v>
      </c>
    </row>
    <row r="39" spans="1:17" x14ac:dyDescent="0.2">
      <c r="A39">
        <v>1931</v>
      </c>
      <c r="B39" s="34">
        <f t="shared" ca="1" si="13"/>
        <v>3589.2289439706115</v>
      </c>
      <c r="C39" s="13">
        <f t="shared" ca="1" si="0"/>
        <v>39481.518383676725</v>
      </c>
      <c r="D39" s="14">
        <f t="shared" ca="1" si="15"/>
        <v>197.40759191838362</v>
      </c>
      <c r="E39" s="15">
        <f t="shared" ca="1" si="16"/>
        <v>3948.1518383676726</v>
      </c>
      <c r="F39" s="32">
        <v>229.9</v>
      </c>
      <c r="G39" s="15">
        <f t="shared" ca="1" si="17"/>
        <v>8251.6373421884364</v>
      </c>
      <c r="H39" s="15">
        <f t="shared" ca="1" si="18"/>
        <v>44432.500788989782</v>
      </c>
      <c r="I39" s="16">
        <v>0.55000000000000004</v>
      </c>
      <c r="J39" s="15">
        <f t="shared" ca="1" si="19"/>
        <v>19994.625355045398</v>
      </c>
      <c r="K39" s="15">
        <f t="shared" ca="1" si="20"/>
        <v>858.72302484496879</v>
      </c>
      <c r="L39" s="15">
        <f t="shared" ca="1" si="21"/>
        <v>2729.6773494992672</v>
      </c>
      <c r="M39" s="15">
        <f t="shared" ca="1" si="22"/>
        <v>18123.671030391102</v>
      </c>
      <c r="O39" s="16">
        <f t="shared" ca="1" si="23"/>
        <v>12.379399999999999</v>
      </c>
      <c r="P39" s="16">
        <f t="shared" ca="1" si="24"/>
        <v>5.049460848920285</v>
      </c>
      <c r="Q39" s="20">
        <f t="shared" ca="1" si="14"/>
        <v>0.13089875543112264</v>
      </c>
    </row>
    <row r="40" spans="1:17" x14ac:dyDescent="0.2">
      <c r="A40">
        <v>1932</v>
      </c>
      <c r="B40" s="34">
        <f t="shared" ca="1" si="13"/>
        <v>3594.0766357004222</v>
      </c>
      <c r="C40" s="21">
        <f t="shared" ref="C40:C78" ca="1" si="25">B40*(10.5+RAND()*RANDBETWEEN(-1,1))</f>
        <v>38881.729460205905</v>
      </c>
      <c r="D40" s="14">
        <f t="shared" ca="1" si="15"/>
        <v>194.40864730102953</v>
      </c>
      <c r="E40" s="15">
        <f t="shared" ca="1" si="16"/>
        <v>3888.1729460205906</v>
      </c>
      <c r="F40" s="32">
        <v>255</v>
      </c>
      <c r="G40" s="15">
        <f t="shared" ca="1" si="17"/>
        <v>9164.8954210360771</v>
      </c>
      <c r="H40" s="15">
        <f t="shared" ca="1" si="18"/>
        <v>44380.666712827551</v>
      </c>
      <c r="I40" s="16">
        <v>0.55000000000000004</v>
      </c>
      <c r="J40" s="15">
        <f t="shared" ca="1" si="19"/>
        <v>19971.300020772396</v>
      </c>
      <c r="K40" s="15">
        <f t="shared" ca="1" si="20"/>
        <v>845.6776157594785</v>
      </c>
      <c r="L40" s="15">
        <f t="shared" ca="1" si="21"/>
        <v>2498.0373163838249</v>
      </c>
      <c r="M40" s="15">
        <f t="shared" ca="1" si="22"/>
        <v>18318.940320148053</v>
      </c>
      <c r="O40" s="16">
        <f t="shared" ca="1" si="23"/>
        <v>12.34828057698846</v>
      </c>
      <c r="P40" s="16">
        <f t="shared" ca="1" si="24"/>
        <v>5.0969809987309898</v>
      </c>
      <c r="Q40" s="20">
        <f t="shared" ca="1" si="14"/>
        <v>0.12</v>
      </c>
    </row>
    <row r="41" spans="1:17" x14ac:dyDescent="0.2">
      <c r="A41">
        <v>1933</v>
      </c>
      <c r="B41" s="34">
        <f t="shared" ca="1" si="13"/>
        <v>3595.5954034321408</v>
      </c>
      <c r="C41" s="21">
        <f t="shared" ca="1" si="25"/>
        <v>36220.044404015287</v>
      </c>
      <c r="D41" s="14">
        <f t="shared" ca="1" si="15"/>
        <v>181.10022202007644</v>
      </c>
      <c r="E41" s="15">
        <f t="shared" ca="1" si="16"/>
        <v>3622.0044404015289</v>
      </c>
      <c r="F41" s="32">
        <v>161.80000000000001</v>
      </c>
      <c r="G41" s="15">
        <f t="shared" ca="1" si="17"/>
        <v>5817.6733627532039</v>
      </c>
      <c r="H41" s="15">
        <f t="shared" ca="1" si="18"/>
        <v>39710.648421667211</v>
      </c>
      <c r="I41" s="16">
        <v>0.55000000000000004</v>
      </c>
      <c r="J41" s="15">
        <f t="shared" ca="1" si="19"/>
        <v>17869.791789750245</v>
      </c>
      <c r="K41" s="15">
        <f t="shared" ca="1" si="20"/>
        <v>787.78596578733254</v>
      </c>
      <c r="L41" s="15">
        <f t="shared" ca="1" si="21"/>
        <v>2238.9093306645095</v>
      </c>
      <c r="M41" s="15">
        <f t="shared" ca="1" si="22"/>
        <v>16418.668424873071</v>
      </c>
      <c r="O41" s="16">
        <f t="shared" ca="1" si="23"/>
        <v>11.044248299951045</v>
      </c>
      <c r="P41" s="16">
        <f t="shared" ca="1" si="24"/>
        <v>4.5663281272416771</v>
      </c>
      <c r="Q41" s="20">
        <f t="shared" ca="1" si="14"/>
        <v>0.12</v>
      </c>
    </row>
    <row r="42" spans="1:17" x14ac:dyDescent="0.2">
      <c r="A42">
        <v>1934</v>
      </c>
      <c r="B42" s="34">
        <f t="shared" ca="1" si="13"/>
        <v>3597.28</v>
      </c>
      <c r="C42" s="21">
        <f t="shared" ca="1" si="25"/>
        <v>37811.134713817046</v>
      </c>
      <c r="D42" s="14">
        <f t="shared" ca="1" si="15"/>
        <v>189.05567356908523</v>
      </c>
      <c r="E42" s="15">
        <f t="shared" ca="1" si="16"/>
        <v>3781.1134713817046</v>
      </c>
      <c r="F42" s="32">
        <v>184.1</v>
      </c>
      <c r="G42" s="15">
        <f t="shared" ca="1" si="17"/>
        <v>6622.5924800000003</v>
      </c>
      <c r="H42" s="15">
        <f t="shared" ca="1" si="18"/>
        <v>41784.690201817044</v>
      </c>
      <c r="I42" s="16">
        <v>0.55000000000000004</v>
      </c>
      <c r="J42" s="15">
        <f t="shared" ca="1" si="19"/>
        <v>18803.110590817669</v>
      </c>
      <c r="K42" s="15">
        <f t="shared" ca="1" si="20"/>
        <v>822.3921800255207</v>
      </c>
      <c r="L42" s="15">
        <f t="shared" ca="1" si="21"/>
        <v>2311.759267739681</v>
      </c>
      <c r="M42" s="15">
        <f t="shared" ca="1" si="22"/>
        <v>17313.743503103506</v>
      </c>
      <c r="O42" s="16">
        <f t="shared" ca="1" si="23"/>
        <v>11.615634646682228</v>
      </c>
      <c r="P42" s="16">
        <f t="shared" ca="1" si="24"/>
        <v>4.8130096915178981</v>
      </c>
      <c r="Q42" s="20">
        <f t="shared" ca="1" si="14"/>
        <v>0.11779363284257706</v>
      </c>
    </row>
    <row r="43" spans="1:17" x14ac:dyDescent="0.2">
      <c r="A43">
        <v>1935</v>
      </c>
      <c r="B43" s="34">
        <f t="shared" ca="1" si="13"/>
        <v>3604.2972885409458</v>
      </c>
      <c r="C43" s="21">
        <f t="shared" ca="1" si="25"/>
        <v>37845.121529679935</v>
      </c>
      <c r="D43" s="14">
        <f t="shared" ca="1" si="15"/>
        <v>189.22560764839969</v>
      </c>
      <c r="E43" s="15">
        <f t="shared" ca="1" si="16"/>
        <v>3784.5121529679936</v>
      </c>
      <c r="F43" s="32">
        <v>214.8</v>
      </c>
      <c r="G43" s="15">
        <f t="shared" ca="1" si="17"/>
        <v>7742.0305757859524</v>
      </c>
      <c r="H43" s="15">
        <f t="shared" ca="1" si="18"/>
        <v>42490.339875151505</v>
      </c>
      <c r="I43" s="16">
        <v>0.55000000000000004</v>
      </c>
      <c r="J43" s="15">
        <f t="shared" ca="1" si="19"/>
        <v>19120.652943818175</v>
      </c>
      <c r="K43" s="15">
        <f t="shared" ca="1" si="20"/>
        <v>823.13139327053864</v>
      </c>
      <c r="L43" s="15">
        <f t="shared" ca="1" si="21"/>
        <v>2262.7798596909588</v>
      </c>
      <c r="M43" s="15">
        <f t="shared" ca="1" si="22"/>
        <v>17681.004477397753</v>
      </c>
      <c r="O43" s="16">
        <f t="shared" ca="1" si="23"/>
        <v>11.7888</v>
      </c>
      <c r="P43" s="16">
        <f t="shared" ca="1" si="24"/>
        <v>4.9055344390182629</v>
      </c>
      <c r="Q43" s="20">
        <f t="shared" ca="1" si="14"/>
        <v>0.11345789853347699</v>
      </c>
    </row>
    <row r="44" spans="1:17" x14ac:dyDescent="0.2">
      <c r="A44">
        <v>1936</v>
      </c>
      <c r="B44" s="34">
        <f t="shared" ca="1" si="13"/>
        <v>3607.6537726393985</v>
      </c>
      <c r="C44" s="21">
        <f t="shared" ca="1" si="25"/>
        <v>37880.364612713682</v>
      </c>
      <c r="D44" s="14">
        <f t="shared" ca="1" si="15"/>
        <v>189.4018230635684</v>
      </c>
      <c r="E44" s="15">
        <f t="shared" ca="1" si="16"/>
        <v>3788.0364612713684</v>
      </c>
      <c r="F44" s="32">
        <v>295.7</v>
      </c>
      <c r="G44" s="15">
        <f t="shared" ca="1" si="17"/>
        <v>10667.832205694702</v>
      </c>
      <c r="H44" s="15">
        <f t="shared" ca="1" si="18"/>
        <v>44281.0639361305</v>
      </c>
      <c r="I44" s="16">
        <v>0.55000000000000004</v>
      </c>
      <c r="J44" s="15">
        <f t="shared" ca="1" si="19"/>
        <v>19926.478771258724</v>
      </c>
      <c r="K44" s="15">
        <f t="shared" ca="1" si="20"/>
        <v>823.89793032652267</v>
      </c>
      <c r="L44" s="15">
        <f t="shared" ca="1" si="21"/>
        <v>2490.0452041902295</v>
      </c>
      <c r="M44" s="15">
        <f t="shared" ca="1" si="22"/>
        <v>18260.331497395018</v>
      </c>
      <c r="O44" s="16">
        <f t="shared" ca="1" si="23"/>
        <v>12.274199999999999</v>
      </c>
      <c r="P44" s="16">
        <f t="shared" ca="1" si="24"/>
        <v>5.0615531999999996</v>
      </c>
      <c r="Q44" s="20">
        <f t="shared" ca="1" si="14"/>
        <v>0.12</v>
      </c>
    </row>
    <row r="45" spans="1:17" x14ac:dyDescent="0.2">
      <c r="A45">
        <v>1937</v>
      </c>
      <c r="B45" s="34">
        <f t="shared" ca="1" si="13"/>
        <v>3607.84</v>
      </c>
      <c r="C45" s="21">
        <f t="shared" ca="1" si="25"/>
        <v>37882.32</v>
      </c>
      <c r="D45" s="14">
        <f t="shared" ca="1" si="15"/>
        <v>189.41159999999999</v>
      </c>
      <c r="E45" s="15">
        <f t="shared" ca="1" si="16"/>
        <v>3788.232</v>
      </c>
      <c r="F45" s="32">
        <v>310.60000000000002</v>
      </c>
      <c r="G45" s="15">
        <f t="shared" ca="1" si="17"/>
        <v>11205.95104</v>
      </c>
      <c r="H45" s="15">
        <f t="shared" ca="1" si="18"/>
        <v>44605.890624</v>
      </c>
      <c r="I45" s="16">
        <v>0.55000000000000004</v>
      </c>
      <c r="J45" s="15">
        <f t="shared" ca="1" si="19"/>
        <v>20072.650780799999</v>
      </c>
      <c r="K45" s="15">
        <f t="shared" ca="1" si="20"/>
        <v>823.94046000000003</v>
      </c>
      <c r="L45" s="15">
        <f t="shared" ca="1" si="21"/>
        <v>2358.5999931919932</v>
      </c>
      <c r="M45" s="15">
        <f t="shared" ca="1" si="22"/>
        <v>18537.991247608006</v>
      </c>
      <c r="O45" s="16">
        <f t="shared" ca="1" si="23"/>
        <v>12.3636</v>
      </c>
      <c r="P45" s="16">
        <f t="shared" ca="1" si="24"/>
        <v>5.1382520421105164</v>
      </c>
      <c r="Q45" s="20">
        <f t="shared" ca="1" si="14"/>
        <v>0.11287008325965117</v>
      </c>
    </row>
    <row r="46" spans="1:17" x14ac:dyDescent="0.2">
      <c r="A46">
        <v>1938</v>
      </c>
      <c r="B46" s="34">
        <f t="shared" ca="1" si="13"/>
        <v>3613.6641350832538</v>
      </c>
      <c r="C46" s="21">
        <f t="shared" ca="1" si="25"/>
        <v>41510.73001561212</v>
      </c>
      <c r="D46" s="14">
        <f t="shared" ca="1" si="15"/>
        <v>207.5536500780606</v>
      </c>
      <c r="E46" s="15">
        <f t="shared" ca="1" si="16"/>
        <v>4151.0730015612125</v>
      </c>
      <c r="F46" s="32">
        <v>162.1</v>
      </c>
      <c r="G46" s="15">
        <f t="shared" ca="1" si="17"/>
        <v>5857.7495629699542</v>
      </c>
      <c r="H46" s="15">
        <f t="shared" ca="1" si="18"/>
        <v>45025.379753394096</v>
      </c>
      <c r="I46" s="16">
        <v>0.55000000000000004</v>
      </c>
      <c r="J46" s="15">
        <f t="shared" ca="1" si="19"/>
        <v>20261.42088902734</v>
      </c>
      <c r="K46" s="15">
        <f t="shared" ca="1" si="20"/>
        <v>902.85837783956367</v>
      </c>
      <c r="L46" s="15">
        <f t="shared" ca="1" si="21"/>
        <v>2526.1525925360747</v>
      </c>
      <c r="M46" s="15">
        <f t="shared" ca="1" si="22"/>
        <v>18638.12667433083</v>
      </c>
      <c r="O46" s="16">
        <f t="shared" ca="1" si="23"/>
        <v>12.459757761177983</v>
      </c>
      <c r="P46" s="16">
        <f t="shared" ca="1" si="24"/>
        <v>5.1576809514151023</v>
      </c>
      <c r="Q46" s="20">
        <f t="shared" ca="1" si="14"/>
        <v>0.11935925436831749</v>
      </c>
    </row>
    <row r="47" spans="1:17" x14ac:dyDescent="0.2">
      <c r="A47">
        <v>1939</v>
      </c>
      <c r="B47" s="34">
        <f t="shared" ca="1" si="13"/>
        <v>3617.4407215340084</v>
      </c>
      <c r="C47" s="21">
        <f t="shared" ca="1" si="25"/>
        <v>35182.066731559869</v>
      </c>
      <c r="D47" s="14">
        <f t="shared" ca="1" si="15"/>
        <v>175.91033365779936</v>
      </c>
      <c r="E47" s="15">
        <f t="shared" ca="1" si="16"/>
        <v>3518.2066731559871</v>
      </c>
      <c r="F47" s="32">
        <v>265.2</v>
      </c>
      <c r="G47" s="15">
        <f t="shared" ca="1" si="17"/>
        <v>9593.4527935081896</v>
      </c>
      <c r="H47" s="15">
        <f t="shared" ca="1" si="18"/>
        <v>40938.138407664781</v>
      </c>
      <c r="I47" s="16">
        <v>0.55000000000000004</v>
      </c>
      <c r="J47" s="15">
        <f t="shared" ca="1" si="19"/>
        <v>18422.16228344915</v>
      </c>
      <c r="K47" s="15">
        <f t="shared" ca="1" si="20"/>
        <v>765.20995141142714</v>
      </c>
      <c r="L47" s="15">
        <f t="shared" ca="1" si="21"/>
        <v>2247.4539295293121</v>
      </c>
      <c r="M47" s="15">
        <f t="shared" ca="1" si="22"/>
        <v>16939.918305331266</v>
      </c>
      <c r="O47" s="16">
        <f t="shared" ca="1" si="23"/>
        <v>11.31687885414874</v>
      </c>
      <c r="P47" s="16">
        <f t="shared" ca="1" si="24"/>
        <v>4.6828461360792506</v>
      </c>
      <c r="Q47" s="20">
        <f t="shared" ca="1" si="14"/>
        <v>0.11713192937623972</v>
      </c>
    </row>
    <row r="48" spans="1:17" x14ac:dyDescent="0.2">
      <c r="A48">
        <v>1940</v>
      </c>
      <c r="B48" s="34">
        <f t="shared" ca="1" si="13"/>
        <v>3621.343599251878</v>
      </c>
      <c r="C48" s="21">
        <f t="shared" ca="1" si="25"/>
        <v>41558.489673595999</v>
      </c>
      <c r="D48" s="14">
        <f t="shared" ca="1" si="15"/>
        <v>207.79244836798</v>
      </c>
      <c r="E48" s="15">
        <f t="shared" ca="1" si="16"/>
        <v>4155.8489673596005</v>
      </c>
      <c r="F48" s="32">
        <v>153.30000000000001</v>
      </c>
      <c r="G48" s="15">
        <f t="shared" ca="1" si="17"/>
        <v>5551.5197376531296</v>
      </c>
      <c r="H48" s="15">
        <f t="shared" ca="1" si="18"/>
        <v>44889.401516187878</v>
      </c>
      <c r="I48" s="23">
        <v>0.6</v>
      </c>
      <c r="J48" s="15">
        <f t="shared" ca="1" si="19"/>
        <v>17955.760606475153</v>
      </c>
      <c r="K48" s="15">
        <f t="shared" ca="1" si="20"/>
        <v>903.89715040071314</v>
      </c>
      <c r="L48" s="15">
        <f t="shared" ca="1" si="21"/>
        <v>2246.1084349216185</v>
      </c>
      <c r="M48" s="15">
        <f t="shared" ca="1" si="22"/>
        <v>16613.549321954248</v>
      </c>
      <c r="O48" s="16">
        <f t="shared" ca="1" si="23"/>
        <v>12.395786338932721</v>
      </c>
      <c r="P48" s="16">
        <f t="shared" ca="1" si="24"/>
        <v>4.5876755040273967</v>
      </c>
      <c r="Q48" s="20">
        <f t="shared" ca="1" si="14"/>
        <v>0.1190959276078449</v>
      </c>
    </row>
    <row r="49" spans="1:17" x14ac:dyDescent="0.2">
      <c r="A49">
        <v>1941</v>
      </c>
      <c r="B49" s="34">
        <f t="shared" ca="1" si="13"/>
        <v>3621.92</v>
      </c>
      <c r="C49" s="21">
        <f t="shared" ca="1" si="25"/>
        <v>38183.894668365108</v>
      </c>
      <c r="D49" s="14">
        <f t="shared" ca="1" si="15"/>
        <v>190.91947334182555</v>
      </c>
      <c r="E49" s="15">
        <f t="shared" ca="1" si="16"/>
        <v>3818.389466836511</v>
      </c>
      <c r="F49" s="32">
        <v>287</v>
      </c>
      <c r="G49" s="15">
        <f t="shared" ca="1" si="17"/>
        <v>10394.910400000001</v>
      </c>
      <c r="H49" s="15">
        <f t="shared" ca="1" si="18"/>
        <v>44420.840908365106</v>
      </c>
      <c r="I49" s="23">
        <v>0.6</v>
      </c>
      <c r="J49" s="15">
        <f t="shared" ca="1" si="19"/>
        <v>17768.336363346043</v>
      </c>
      <c r="K49" s="15">
        <f t="shared" ca="1" si="20"/>
        <v>830.49970903694111</v>
      </c>
      <c r="L49" s="15">
        <f t="shared" ca="1" si="21"/>
        <v>2231.8603286859579</v>
      </c>
      <c r="M49" s="15">
        <f t="shared" ca="1" si="22"/>
        <v>16366.975743697025</v>
      </c>
      <c r="O49" s="16">
        <f t="shared" ca="1" si="23"/>
        <v>12.264445627834162</v>
      </c>
      <c r="P49" s="16">
        <f t="shared" ca="1" si="24"/>
        <v>4.5188672703143702</v>
      </c>
      <c r="Q49" s="20">
        <f t="shared" ca="1" si="14"/>
        <v>0.12</v>
      </c>
    </row>
    <row r="50" spans="1:17" x14ac:dyDescent="0.2">
      <c r="A50">
        <v>1942</v>
      </c>
      <c r="B50" s="34">
        <f t="shared" ca="1" si="13"/>
        <v>3625.44</v>
      </c>
      <c r="C50" s="21">
        <f t="shared" ca="1" si="25"/>
        <v>38067.120000000003</v>
      </c>
      <c r="D50" s="14">
        <f t="shared" ca="1" si="15"/>
        <v>190.33560000000003</v>
      </c>
      <c r="E50" s="15">
        <f t="shared" ca="1" si="16"/>
        <v>3806.7120000000004</v>
      </c>
      <c r="F50" s="32">
        <v>237</v>
      </c>
      <c r="G50" s="15">
        <f t="shared" ca="1" si="17"/>
        <v>8592.2928000000011</v>
      </c>
      <c r="H50" s="15">
        <f t="shared" ca="1" si="18"/>
        <v>43222.49568</v>
      </c>
      <c r="I50" s="23">
        <v>0.6</v>
      </c>
      <c r="J50" s="15">
        <f t="shared" ca="1" si="19"/>
        <v>17288.998272000001</v>
      </c>
      <c r="K50" s="15">
        <f t="shared" ca="1" si="20"/>
        <v>827.95986000000016</v>
      </c>
      <c r="L50" s="15">
        <f t="shared" ca="1" si="21"/>
        <v>2125.3525998934642</v>
      </c>
      <c r="M50" s="15">
        <f t="shared" ca="1" si="22"/>
        <v>15991.605532106536</v>
      </c>
      <c r="O50" s="16">
        <f t="shared" ca="1" si="23"/>
        <v>11.922000000000001</v>
      </c>
      <c r="P50" s="16">
        <f t="shared" ca="1" si="24"/>
        <v>4.410941991070473</v>
      </c>
      <c r="Q50" s="20">
        <f t="shared" ca="1" si="14"/>
        <v>0.11731288356511968</v>
      </c>
    </row>
    <row r="51" spans="1:17" x14ac:dyDescent="0.2">
      <c r="A51">
        <v>1943</v>
      </c>
      <c r="B51" s="34">
        <f t="shared" ca="1" si="13"/>
        <v>3636.7992146648239</v>
      </c>
      <c r="C51" s="21">
        <f t="shared" ca="1" si="25"/>
        <v>38186.39175398065</v>
      </c>
      <c r="D51" s="14">
        <f t="shared" ca="1" si="15"/>
        <v>190.93195876990325</v>
      </c>
      <c r="E51" s="15">
        <f t="shared" ca="1" si="16"/>
        <v>3818.6391753980652</v>
      </c>
      <c r="F51" s="32">
        <v>138</v>
      </c>
      <c r="G51" s="15">
        <f t="shared" ca="1" si="17"/>
        <v>5018.7829162374574</v>
      </c>
      <c r="H51" s="15">
        <f t="shared" ca="1" si="18"/>
        <v>41197.661503723124</v>
      </c>
      <c r="I51" s="23">
        <v>0.6</v>
      </c>
      <c r="J51" s="15">
        <f t="shared" ca="1" si="19"/>
        <v>16479.064601489252</v>
      </c>
      <c r="K51" s="15">
        <f t="shared" ca="1" si="20"/>
        <v>830.55402064907923</v>
      </c>
      <c r="L51" s="15">
        <f t="shared" ca="1" si="21"/>
        <v>2077.1542346565998</v>
      </c>
      <c r="M51" s="15">
        <f t="shared" ca="1" si="22"/>
        <v>15232.464387481732</v>
      </c>
      <c r="O51" s="16">
        <f t="shared" ca="1" si="23"/>
        <v>11.327999999999999</v>
      </c>
      <c r="P51" s="16">
        <f t="shared" ca="1" si="24"/>
        <v>4.1884260000000006</v>
      </c>
      <c r="Q51" s="20">
        <f t="shared" ca="1" si="14"/>
        <v>0.12</v>
      </c>
    </row>
    <row r="52" spans="1:17" x14ac:dyDescent="0.2">
      <c r="A52">
        <v>1944</v>
      </c>
      <c r="B52" s="34">
        <f t="shared" ca="1" si="13"/>
        <v>3640.406734028249</v>
      </c>
      <c r="C52" s="21">
        <f t="shared" ca="1" si="25"/>
        <v>37065.804678342145</v>
      </c>
      <c r="D52" s="14">
        <f t="shared" ca="1" si="15"/>
        <v>185.32902339171073</v>
      </c>
      <c r="E52" s="15">
        <f t="shared" ca="1" si="16"/>
        <v>3706.5804678342147</v>
      </c>
      <c r="F52" s="32">
        <v>121.9</v>
      </c>
      <c r="G52" s="15">
        <f t="shared" ca="1" si="17"/>
        <v>4437.655808780436</v>
      </c>
      <c r="H52" s="15">
        <f t="shared" ca="1" si="18"/>
        <v>39728.398163610407</v>
      </c>
      <c r="I52" s="23">
        <v>0.6</v>
      </c>
      <c r="J52" s="15">
        <f t="shared" ca="1" si="19"/>
        <v>15891.359265444164</v>
      </c>
      <c r="K52" s="15">
        <f t="shared" ca="1" si="20"/>
        <v>806.18125175394175</v>
      </c>
      <c r="L52" s="15">
        <f t="shared" ca="1" si="21"/>
        <v>2066.4205981159434</v>
      </c>
      <c r="M52" s="15">
        <f t="shared" ca="1" si="22"/>
        <v>14631.119919082161</v>
      </c>
      <c r="O52" s="16">
        <f t="shared" ca="1" si="23"/>
        <v>10.913175660360736</v>
      </c>
      <c r="P52" s="16">
        <f t="shared" ca="1" si="24"/>
        <v>4.0190893457919383</v>
      </c>
      <c r="Q52" s="20">
        <f t="shared" ca="1" si="14"/>
        <v>0.12375598645726148</v>
      </c>
    </row>
    <row r="53" spans="1:17" x14ac:dyDescent="0.2">
      <c r="A53">
        <v>1945</v>
      </c>
      <c r="B53" s="34">
        <f t="shared" ca="1" si="13"/>
        <v>3631.0602570886786</v>
      </c>
      <c r="C53" s="21">
        <f t="shared" ca="1" si="25"/>
        <v>38126.132699431124</v>
      </c>
      <c r="D53" s="14">
        <f t="shared" ca="1" si="15"/>
        <v>190.63066349715561</v>
      </c>
      <c r="E53" s="15">
        <f t="shared" ca="1" si="16"/>
        <v>3812.6132699431128</v>
      </c>
      <c r="F53" s="32">
        <v>171.5</v>
      </c>
      <c r="G53" s="15">
        <f t="shared" ca="1" si="17"/>
        <v>6227.2683409070842</v>
      </c>
      <c r="H53" s="15">
        <f t="shared" ca="1" si="18"/>
        <v>41862.493703975371</v>
      </c>
      <c r="I53" s="23">
        <v>0.6</v>
      </c>
      <c r="J53" s="15">
        <f t="shared" ca="1" si="19"/>
        <v>16744.997481590148</v>
      </c>
      <c r="K53" s="15">
        <f t="shared" ca="1" si="20"/>
        <v>829.243386212627</v>
      </c>
      <c r="L53" s="15">
        <f t="shared" ca="1" si="21"/>
        <v>2108.9089041363331</v>
      </c>
      <c r="M53" s="15">
        <f t="shared" ca="1" si="22"/>
        <v>15465.331963666442</v>
      </c>
      <c r="O53" s="16">
        <f t="shared" ca="1" si="23"/>
        <v>11.528999999999998</v>
      </c>
      <c r="P53" s="16">
        <f t="shared" ca="1" si="24"/>
        <v>4.2591779999999995</v>
      </c>
      <c r="Q53" s="20">
        <f t="shared" ca="1" si="14"/>
        <v>0.12</v>
      </c>
    </row>
    <row r="54" spans="1:17" x14ac:dyDescent="0.2">
      <c r="A54">
        <v>1946</v>
      </c>
      <c r="B54" s="34">
        <f t="shared" ca="1" si="13"/>
        <v>3647.4790360630595</v>
      </c>
      <c r="C54" s="21">
        <f t="shared" ca="1" si="25"/>
        <v>39788.484676525404</v>
      </c>
      <c r="D54" s="14">
        <f t="shared" ca="1" si="15"/>
        <v>198.94242338262703</v>
      </c>
      <c r="E54" s="15">
        <f t="shared" ca="1" si="16"/>
        <v>3978.8484676525404</v>
      </c>
      <c r="F54" s="32">
        <v>272.8</v>
      </c>
      <c r="G54" s="15">
        <f t="shared" ca="1" si="17"/>
        <v>9950.3228103800266</v>
      </c>
      <c r="H54" s="15">
        <f t="shared" ca="1" si="18"/>
        <v>45758.678362753417</v>
      </c>
      <c r="I54" s="23">
        <v>0.6</v>
      </c>
      <c r="J54" s="15">
        <f t="shared" ca="1" si="19"/>
        <v>18303.471345101367</v>
      </c>
      <c r="K54" s="15">
        <f t="shared" ca="1" si="20"/>
        <v>865.39954171442753</v>
      </c>
      <c r="L54" s="15">
        <f t="shared" ca="1" si="21"/>
        <v>2098.8768579409893</v>
      </c>
      <c r="M54" s="15">
        <f t="shared" ca="1" si="22"/>
        <v>17069.994028874808</v>
      </c>
      <c r="O54" s="16">
        <f t="shared" ca="1" si="23"/>
        <v>12.545288927045753</v>
      </c>
      <c r="P54" s="16">
        <f t="shared" ca="1" si="24"/>
        <v>4.6799430127224158</v>
      </c>
      <c r="Q54" s="20">
        <f t="shared" ca="1" si="14"/>
        <v>0.10949402655659708</v>
      </c>
    </row>
    <row r="55" spans="1:17" x14ac:dyDescent="0.2">
      <c r="A55">
        <v>1947</v>
      </c>
      <c r="B55" s="34">
        <f t="shared" ca="1" si="13"/>
        <v>3643.9658350539244</v>
      </c>
      <c r="C55" s="21">
        <f t="shared" ca="1" si="25"/>
        <v>38261.641268066203</v>
      </c>
      <c r="D55" s="14">
        <f t="shared" ca="1" si="15"/>
        <v>191.30820634033103</v>
      </c>
      <c r="E55" s="15">
        <f t="shared" ca="1" si="16"/>
        <v>3826.1641268066205</v>
      </c>
      <c r="F55" s="32">
        <v>289.10000000000002</v>
      </c>
      <c r="G55" s="15">
        <f t="shared" ca="1" si="17"/>
        <v>10534.705229140898</v>
      </c>
      <c r="H55" s="15">
        <f t="shared" ca="1" si="18"/>
        <v>44582.464405550745</v>
      </c>
      <c r="I55" s="23">
        <v>0.6</v>
      </c>
      <c r="J55" s="15">
        <f t="shared" ca="1" si="19"/>
        <v>17832.985762220298</v>
      </c>
      <c r="K55" s="15">
        <f t="shared" ca="1" si="20"/>
        <v>832.19069758043997</v>
      </c>
      <c r="L55" s="15">
        <f t="shared" ca="1" si="21"/>
        <v>2048.7515436821714</v>
      </c>
      <c r="M55" s="15">
        <f t="shared" ca="1" si="22"/>
        <v>16616.424916118569</v>
      </c>
      <c r="O55" s="16">
        <f t="shared" ca="1" si="23"/>
        <v>12.2346</v>
      </c>
      <c r="P55" s="16">
        <f t="shared" ca="1" si="24"/>
        <v>4.5599837287916491</v>
      </c>
      <c r="Q55" s="20">
        <f t="shared" ca="1" si="14"/>
        <v>0.10976330966356387</v>
      </c>
    </row>
    <row r="56" spans="1:17" x14ac:dyDescent="0.2">
      <c r="A56">
        <v>1948</v>
      </c>
      <c r="B56" s="34">
        <f t="shared" ca="1" si="13"/>
        <v>3655.3930927340994</v>
      </c>
      <c r="C56" s="21">
        <f t="shared" ca="1" si="25"/>
        <v>41181.147246237473</v>
      </c>
      <c r="D56" s="14">
        <f t="shared" ca="1" si="15"/>
        <v>205.90573623118738</v>
      </c>
      <c r="E56" s="15">
        <f t="shared" ca="1" si="16"/>
        <v>4118.1147246237479</v>
      </c>
      <c r="F56" s="32">
        <v>167.9</v>
      </c>
      <c r="G56" s="15">
        <f t="shared" ca="1" si="17"/>
        <v>6137.4050027005524</v>
      </c>
      <c r="H56" s="15">
        <f t="shared" ca="1" si="18"/>
        <v>44863.590247857806</v>
      </c>
      <c r="I56" s="23">
        <v>0.6</v>
      </c>
      <c r="J56" s="15">
        <f t="shared" ca="1" si="19"/>
        <v>17945.436099143124</v>
      </c>
      <c r="K56" s="15">
        <f t="shared" ca="1" si="20"/>
        <v>895.68995260566521</v>
      </c>
      <c r="L56" s="15">
        <f t="shared" ca="1" si="21"/>
        <v>2412.8939922468062</v>
      </c>
      <c r="M56" s="15">
        <f t="shared" ca="1" si="22"/>
        <v>16428.232059501985</v>
      </c>
      <c r="O56" s="16">
        <f t="shared" ca="1" si="23"/>
        <v>12.273260114496056</v>
      </c>
      <c r="P56" s="16">
        <f t="shared" ca="1" si="24"/>
        <v>4.4942449806989906</v>
      </c>
      <c r="Q56" s="20">
        <f t="shared" ca="1" si="14"/>
        <v>0.12806527516559166</v>
      </c>
    </row>
    <row r="57" spans="1:17" x14ac:dyDescent="0.2">
      <c r="A57">
        <v>1949</v>
      </c>
      <c r="B57" s="34">
        <f t="shared" ca="1" si="13"/>
        <v>3646.2142119124896</v>
      </c>
      <c r="C57" s="21">
        <f t="shared" ca="1" si="25"/>
        <v>34960.221400445604</v>
      </c>
      <c r="D57" s="14">
        <f t="shared" ca="1" si="15"/>
        <v>174.80110700222801</v>
      </c>
      <c r="E57" s="15">
        <f t="shared" ca="1" si="16"/>
        <v>3496.0221400445607</v>
      </c>
      <c r="F57" s="32">
        <v>252.2</v>
      </c>
      <c r="G57" s="15">
        <f t="shared" ca="1" si="17"/>
        <v>9195.7522424432991</v>
      </c>
      <c r="H57" s="15">
        <f t="shared" ca="1" si="18"/>
        <v>40477.672745911579</v>
      </c>
      <c r="I57" s="23">
        <v>0.6</v>
      </c>
      <c r="J57" s="15">
        <f t="shared" ca="1" si="19"/>
        <v>16191.069098364633</v>
      </c>
      <c r="K57" s="15">
        <f t="shared" ca="1" si="20"/>
        <v>760.38481545969194</v>
      </c>
      <c r="L57" s="15">
        <f t="shared" ca="1" si="21"/>
        <v>2034.1744696589187</v>
      </c>
      <c r="M57" s="15">
        <f t="shared" ca="1" si="22"/>
        <v>14917.279444165404</v>
      </c>
      <c r="O57" s="16">
        <f t="shared" ca="1" si="23"/>
        <v>11.101287635177222</v>
      </c>
      <c r="P57" s="16">
        <f t="shared" ca="1" si="24"/>
        <v>4.0911692449196737</v>
      </c>
      <c r="Q57" s="20">
        <f t="shared" ca="1" si="14"/>
        <v>0.12</v>
      </c>
    </row>
    <row r="58" spans="1:17" x14ac:dyDescent="0.2">
      <c r="A58">
        <v>1950</v>
      </c>
      <c r="B58" s="34">
        <f t="shared" ca="1" si="13"/>
        <v>3653.6</v>
      </c>
      <c r="C58" s="21">
        <f t="shared" ca="1" si="25"/>
        <v>40594.635182471568</v>
      </c>
      <c r="D58" s="14">
        <f t="shared" ca="1" si="15"/>
        <v>202.97317591235785</v>
      </c>
      <c r="E58" s="15">
        <f t="shared" ca="1" si="16"/>
        <v>4059.463518247157</v>
      </c>
      <c r="F58" s="32">
        <v>347.7</v>
      </c>
      <c r="G58" s="15">
        <f t="shared" ca="1" si="17"/>
        <v>12703.5672</v>
      </c>
      <c r="H58" s="15">
        <f t="shared" ca="1" si="18"/>
        <v>48216.775502471566</v>
      </c>
      <c r="I58" s="23">
        <v>0.6</v>
      </c>
      <c r="J58" s="15">
        <f t="shared" ca="1" si="19"/>
        <v>19286.710200988626</v>
      </c>
      <c r="K58" s="15">
        <f t="shared" ca="1" si="20"/>
        <v>882.93331521875677</v>
      </c>
      <c r="L58" s="15">
        <f t="shared" ca="1" si="21"/>
        <v>2211.1411587962275</v>
      </c>
      <c r="M58" s="15">
        <f t="shared" ca="1" si="22"/>
        <v>17958.502357411155</v>
      </c>
      <c r="O58" s="16">
        <f t="shared" ca="1" si="23"/>
        <v>13.197059202559549</v>
      </c>
      <c r="P58" s="16">
        <f t="shared" ca="1" si="24"/>
        <v>4.9152896752274895</v>
      </c>
      <c r="Q58" s="20">
        <f t="shared" ca="1" si="14"/>
        <v>0.10962718091767254</v>
      </c>
    </row>
    <row r="59" spans="1:17" x14ac:dyDescent="0.2">
      <c r="A59">
        <v>1951</v>
      </c>
      <c r="B59" s="34">
        <f t="shared" ca="1" si="13"/>
        <v>3646.5403580712473</v>
      </c>
      <c r="C59" s="21">
        <f t="shared" ca="1" si="25"/>
        <v>40655.848090353204</v>
      </c>
      <c r="D59" s="14">
        <f t="shared" ca="1" si="15"/>
        <v>203.27924045176601</v>
      </c>
      <c r="E59" s="15">
        <f t="shared" ca="1" si="16"/>
        <v>4065.5848090353206</v>
      </c>
      <c r="F59" s="32">
        <v>269.3</v>
      </c>
      <c r="G59" s="15">
        <f t="shared" ca="1" si="17"/>
        <v>9820.133184285869</v>
      </c>
      <c r="H59" s="15">
        <f t="shared" ca="1" si="18"/>
        <v>46547.928000924723</v>
      </c>
      <c r="I59" s="23">
        <v>0.6</v>
      </c>
      <c r="J59" s="15">
        <f t="shared" ca="1" si="19"/>
        <v>18619.171200369889</v>
      </c>
      <c r="K59" s="15">
        <f t="shared" ca="1" si="20"/>
        <v>884.26469596518223</v>
      </c>
      <c r="L59" s="15">
        <f t="shared" ca="1" si="21"/>
        <v>2340.4123075602083</v>
      </c>
      <c r="M59" s="15">
        <f t="shared" ca="1" si="22"/>
        <v>17163.023588774864</v>
      </c>
      <c r="O59" s="16">
        <f t="shared" ca="1" si="23"/>
        <v>12.764956213331248</v>
      </c>
      <c r="P59" s="16">
        <f t="shared" ca="1" si="24"/>
        <v>4.7066594370157597</v>
      </c>
      <c r="Q59" s="20">
        <f t="shared" ca="1" si="14"/>
        <v>0.12</v>
      </c>
    </row>
    <row r="60" spans="1:17" x14ac:dyDescent="0.2">
      <c r="A60">
        <v>1952</v>
      </c>
      <c r="B60" s="34">
        <f t="shared" ca="1" si="13"/>
        <v>3655.6619137059747</v>
      </c>
      <c r="C60" s="21">
        <f t="shared" ca="1" si="25"/>
        <v>42019.866040580026</v>
      </c>
      <c r="D60" s="14">
        <f t="shared" ca="1" si="15"/>
        <v>210.09933020290012</v>
      </c>
      <c r="E60" s="15">
        <f t="shared" ca="1" si="16"/>
        <v>4201.9866040580027</v>
      </c>
      <c r="F60" s="32">
        <v>276.7</v>
      </c>
      <c r="G60" s="15">
        <f t="shared" ca="1" si="17"/>
        <v>10115.216515224432</v>
      </c>
      <c r="H60" s="15">
        <f t="shared" ca="1" si="18"/>
        <v>48088.995949714685</v>
      </c>
      <c r="I60" s="23">
        <v>0.6</v>
      </c>
      <c r="J60" s="15">
        <f t="shared" ca="1" si="19"/>
        <v>19235.598379885876</v>
      </c>
      <c r="K60" s="15">
        <f t="shared" ca="1" si="20"/>
        <v>913.93208638261558</v>
      </c>
      <c r="L60" s="15">
        <f t="shared" ca="1" si="21"/>
        <v>2417.9436559522187</v>
      </c>
      <c r="M60" s="15">
        <f t="shared" ca="1" si="22"/>
        <v>17731.586810316272</v>
      </c>
      <c r="O60" s="16">
        <f t="shared" ca="1" si="23"/>
        <v>13.154661750698889</v>
      </c>
      <c r="P60" s="16">
        <f t="shared" ca="1" si="24"/>
        <v>4.8504449341543854</v>
      </c>
      <c r="Q60" s="20">
        <f t="shared" ca="1" si="14"/>
        <v>0.12</v>
      </c>
    </row>
    <row r="61" spans="1:17" x14ac:dyDescent="0.2">
      <c r="A61">
        <v>1953</v>
      </c>
      <c r="B61" s="34">
        <f t="shared" ref="B61:B77" ca="1" si="26">B$28+(B$78-B$28)/(A$78-A$28)*(A61-A$28)*(1+RAND()*RANDBETWEEN(-1,1)/10)</f>
        <v>3667.349564980314</v>
      </c>
      <c r="C61" s="21">
        <f t="shared" ca="1" si="25"/>
        <v>38507.1704322933</v>
      </c>
      <c r="D61" s="14">
        <f t="shared" ca="1" si="15"/>
        <v>192.53585216146649</v>
      </c>
      <c r="E61" s="15">
        <f t="shared" ca="1" si="16"/>
        <v>3850.7170432293301</v>
      </c>
      <c r="F61" s="32">
        <v>247.7</v>
      </c>
      <c r="G61" s="15">
        <f t="shared" ca="1" si="17"/>
        <v>9084.0248724562371</v>
      </c>
      <c r="H61" s="15">
        <f t="shared" ca="1" si="18"/>
        <v>43957.585355767042</v>
      </c>
      <c r="I61" s="23">
        <v>0.6</v>
      </c>
      <c r="J61" s="15">
        <f t="shared" ca="1" si="19"/>
        <v>17583.034142306817</v>
      </c>
      <c r="K61" s="15">
        <f t="shared" ca="1" si="20"/>
        <v>837.53095690237933</v>
      </c>
      <c r="L61" s="15">
        <f t="shared" ca="1" si="21"/>
        <v>2133.7952823045748</v>
      </c>
      <c r="M61" s="15">
        <f t="shared" ca="1" si="22"/>
        <v>16286.769816904623</v>
      </c>
      <c r="O61" s="16">
        <f t="shared" ca="1" si="23"/>
        <v>11.9862</v>
      </c>
      <c r="P61" s="16">
        <f t="shared" ca="1" si="24"/>
        <v>4.4410191961049259</v>
      </c>
      <c r="Q61" s="20">
        <f t="shared" ca="1" si="14"/>
        <v>0.11583766680405366</v>
      </c>
    </row>
    <row r="62" spans="1:17" x14ac:dyDescent="0.2">
      <c r="A62">
        <v>1954</v>
      </c>
      <c r="B62" s="34">
        <f t="shared" ca="1" si="26"/>
        <v>3658.1811191935658</v>
      </c>
      <c r="C62" s="21">
        <f t="shared" ca="1" si="25"/>
        <v>36108.306387269935</v>
      </c>
      <c r="D62" s="14">
        <f t="shared" ca="1" si="15"/>
        <v>180.54153193634968</v>
      </c>
      <c r="E62" s="15">
        <f t="shared" ca="1" si="16"/>
        <v>3610.8306387269936</v>
      </c>
      <c r="F62" s="32">
        <v>302.39999999999998</v>
      </c>
      <c r="G62" s="15">
        <f t="shared" ca="1" si="17"/>
        <v>11062.339704441341</v>
      </c>
      <c r="H62" s="15">
        <f t="shared" ca="1" si="18"/>
        <v>42745.710209934739</v>
      </c>
      <c r="I62" s="23">
        <v>0.6</v>
      </c>
      <c r="J62" s="15">
        <f t="shared" ca="1" si="19"/>
        <v>17098.284083973896</v>
      </c>
      <c r="K62" s="15">
        <f t="shared" ca="1" si="20"/>
        <v>785.35566392312114</v>
      </c>
      <c r="L62" s="15">
        <f t="shared" ca="1" si="21"/>
        <v>2017.9719548758849</v>
      </c>
      <c r="M62" s="15">
        <f t="shared" ca="1" si="22"/>
        <v>15865.667793021134</v>
      </c>
      <c r="O62" s="16">
        <f t="shared" ca="1" si="23"/>
        <v>11.684962777173235</v>
      </c>
      <c r="P62" s="16">
        <f t="shared" ca="1" si="24"/>
        <v>4.3370372532343806</v>
      </c>
      <c r="Q62" s="20">
        <f t="shared" ref="Q62:Q93" ca="1" si="27">0.12*(1+RAND()*RANDBETWEEN(-1,1)/10)</f>
        <v>0.1128389960501851</v>
      </c>
    </row>
    <row r="63" spans="1:17" x14ac:dyDescent="0.2">
      <c r="A63">
        <v>1955</v>
      </c>
      <c r="B63" s="34">
        <f t="shared" ca="1" si="26"/>
        <v>3660.7439793105113</v>
      </c>
      <c r="C63" s="21">
        <f t="shared" ca="1" si="25"/>
        <v>38738.834766864951</v>
      </c>
      <c r="D63" s="14">
        <f t="shared" ca="1" si="15"/>
        <v>193.69417383432477</v>
      </c>
      <c r="E63" s="15">
        <f t="shared" ca="1" si="16"/>
        <v>3873.8834766864952</v>
      </c>
      <c r="F63" s="32">
        <v>300.39999999999998</v>
      </c>
      <c r="G63" s="15">
        <f t="shared" ca="1" si="17"/>
        <v>10996.874913848776</v>
      </c>
      <c r="H63" s="15">
        <f t="shared" ca="1" si="18"/>
        <v>45336.95971517422</v>
      </c>
      <c r="I63" s="23">
        <v>0.6</v>
      </c>
      <c r="J63" s="15">
        <f t="shared" ca="1" si="19"/>
        <v>18134.78388606969</v>
      </c>
      <c r="K63" s="15">
        <f t="shared" ca="1" si="20"/>
        <v>842.5696561793128</v>
      </c>
      <c r="L63" s="15">
        <f t="shared" ca="1" si="21"/>
        <v>2105.9547444944369</v>
      </c>
      <c r="M63" s="15">
        <f t="shared" ca="1" si="22"/>
        <v>16871.398797754566</v>
      </c>
      <c r="O63" s="16">
        <f t="shared" ca="1" si="23"/>
        <v>12.384630001826373</v>
      </c>
      <c r="P63" s="16">
        <f t="shared" ca="1" si="24"/>
        <v>4.6087349711170562</v>
      </c>
      <c r="Q63" s="20">
        <f t="shared" ca="1" si="27"/>
        <v>0.11097199300239524</v>
      </c>
    </row>
    <row r="64" spans="1:17" x14ac:dyDescent="0.2">
      <c r="A64">
        <v>1956</v>
      </c>
      <c r="B64" s="34">
        <f t="shared" ca="1" si="26"/>
        <v>3674.72</v>
      </c>
      <c r="C64" s="21">
        <f t="shared" ca="1" si="25"/>
        <v>38584.559999999998</v>
      </c>
      <c r="D64" s="14">
        <f t="shared" ca="1" si="15"/>
        <v>192.9228</v>
      </c>
      <c r="E64" s="15">
        <f t="shared" ca="1" si="16"/>
        <v>3858.4560000000001</v>
      </c>
      <c r="F64" s="32">
        <v>378.2</v>
      </c>
      <c r="G64" s="15">
        <f t="shared" ca="1" si="17"/>
        <v>13897.791039999998</v>
      </c>
      <c r="H64" s="15">
        <f t="shared" ca="1" si="18"/>
        <v>46923.234623999997</v>
      </c>
      <c r="I64" s="23">
        <v>0.6</v>
      </c>
      <c r="J64" s="15">
        <f t="shared" ca="1" si="19"/>
        <v>18769.293849599999</v>
      </c>
      <c r="K64" s="15">
        <f t="shared" ca="1" si="20"/>
        <v>839.21418000000006</v>
      </c>
      <c r="L64" s="15">
        <f t="shared" ca="1" si="21"/>
        <v>2353.0209635519996</v>
      </c>
      <c r="M64" s="15">
        <f t="shared" ca="1" si="22"/>
        <v>17255.487066047997</v>
      </c>
      <c r="O64" s="16">
        <f t="shared" ca="1" si="23"/>
        <v>12.7692</v>
      </c>
      <c r="P64" s="16">
        <f t="shared" ca="1" si="24"/>
        <v>4.6957283999999992</v>
      </c>
      <c r="Q64" s="20">
        <f t="shared" ca="1" si="27"/>
        <v>0.12</v>
      </c>
    </row>
    <row r="65" spans="1:17" x14ac:dyDescent="0.2">
      <c r="A65">
        <v>1957</v>
      </c>
      <c r="B65" s="34">
        <f t="shared" ca="1" si="26"/>
        <v>3669.6360725720624</v>
      </c>
      <c r="C65" s="21">
        <f t="shared" ca="1" si="25"/>
        <v>38686.019574587248</v>
      </c>
      <c r="D65" s="14">
        <f t="shared" ca="1" si="15"/>
        <v>193.43009787293624</v>
      </c>
      <c r="E65" s="15">
        <f t="shared" ca="1" si="16"/>
        <v>3868.6019574587249</v>
      </c>
      <c r="F65" s="32">
        <v>197</v>
      </c>
      <c r="G65" s="15">
        <f t="shared" ca="1" si="17"/>
        <v>7229.183062966963</v>
      </c>
      <c r="H65" s="15">
        <f t="shared" ca="1" si="18"/>
        <v>43023.529412367425</v>
      </c>
      <c r="I65" s="23">
        <v>0.6</v>
      </c>
      <c r="J65" s="15">
        <f t="shared" ca="1" si="19"/>
        <v>17209.41176494697</v>
      </c>
      <c r="K65" s="15">
        <f t="shared" ca="1" si="20"/>
        <v>841.42092574727269</v>
      </c>
      <c r="L65" s="15">
        <f t="shared" ca="1" si="21"/>
        <v>2171.8796442026305</v>
      </c>
      <c r="M65" s="15">
        <f t="shared" ca="1" si="22"/>
        <v>15878.953046491612</v>
      </c>
      <c r="O65" s="16">
        <f t="shared" ca="1" si="23"/>
        <v>11.724195141294233</v>
      </c>
      <c r="P65" s="16">
        <f t="shared" ca="1" si="24"/>
        <v>4.3271192926120303</v>
      </c>
      <c r="Q65" s="20">
        <f t="shared" ca="1" si="27"/>
        <v>0.12032019139606237</v>
      </c>
    </row>
    <row r="66" spans="1:17" x14ac:dyDescent="0.2">
      <c r="A66">
        <v>1958</v>
      </c>
      <c r="B66" s="34">
        <f t="shared" ca="1" si="26"/>
        <v>3673.3614496394375</v>
      </c>
      <c r="C66" s="21">
        <f t="shared" ca="1" si="25"/>
        <v>36803.188202934565</v>
      </c>
      <c r="D66" s="14">
        <f t="shared" ref="D66:D77" ca="1" si="28">C66*0.005</f>
        <v>184.01594101467282</v>
      </c>
      <c r="E66" s="15">
        <f t="shared" ref="E66:E77" ca="1" si="29">C66*0.1</f>
        <v>3680.3188202934566</v>
      </c>
      <c r="F66" s="32">
        <v>251.5</v>
      </c>
      <c r="G66" s="15">
        <f t="shared" ref="G66:G97" ca="1" si="30">F66*B66/100</f>
        <v>9238.5040458431849</v>
      </c>
      <c r="H66" s="15">
        <f t="shared" ref="H66:H97" ca="1" si="31">C66+G66*0.6</f>
        <v>42346.290630440475</v>
      </c>
      <c r="I66" s="23">
        <v>0.6</v>
      </c>
      <c r="J66" s="15">
        <f t="shared" ref="J66:J97" ca="1" si="32">H66*(1-I66)</f>
        <v>16938.516252176192</v>
      </c>
      <c r="K66" s="15">
        <f t="shared" ref="K66:K97" ca="1" si="33">D66*0.35+E66*0.2</f>
        <v>800.46934341382689</v>
      </c>
      <c r="L66" s="15">
        <f t="shared" ref="L66:L97" ca="1" si="34">Q66*(J66+K66)</f>
        <v>2071.4889871052865</v>
      </c>
      <c r="M66" s="15">
        <f t="shared" ref="M66:M97" ca="1" si="35">J66+K66-L66</f>
        <v>15667.496608484733</v>
      </c>
      <c r="O66" s="16">
        <f t="shared" ca="1" si="23"/>
        <v>11.527940065521463</v>
      </c>
      <c r="P66" s="16">
        <f t="shared" ca="1" si="24"/>
        <v>4.2651660674509966</v>
      </c>
      <c r="Q66" s="20">
        <f t="shared" ca="1" si="27"/>
        <v>0.11677606794045015</v>
      </c>
    </row>
    <row r="67" spans="1:17" x14ac:dyDescent="0.2">
      <c r="A67">
        <v>1959</v>
      </c>
      <c r="B67" s="34">
        <f t="shared" ca="1" si="26"/>
        <v>3680.8871715904452</v>
      </c>
      <c r="C67" s="21">
        <f t="shared" ca="1" si="25"/>
        <v>40638.801336833341</v>
      </c>
      <c r="D67" s="14">
        <f t="shared" ca="1" si="28"/>
        <v>203.19400668416671</v>
      </c>
      <c r="E67" s="15">
        <f t="shared" ca="1" si="29"/>
        <v>4063.8801336833344</v>
      </c>
      <c r="F67" s="32">
        <v>189.3</v>
      </c>
      <c r="G67" s="15">
        <f t="shared" ca="1" si="30"/>
        <v>6967.9194158207138</v>
      </c>
      <c r="H67" s="15">
        <f t="shared" ca="1" si="31"/>
        <v>44819.552986325769</v>
      </c>
      <c r="I67" s="23">
        <v>0.6</v>
      </c>
      <c r="J67" s="15">
        <f t="shared" ca="1" si="32"/>
        <v>17927.821194530308</v>
      </c>
      <c r="K67" s="15">
        <f t="shared" ca="1" si="33"/>
        <v>883.89392907612523</v>
      </c>
      <c r="L67" s="15">
        <f t="shared" ca="1" si="34"/>
        <v>2219.0658147060381</v>
      </c>
      <c r="M67" s="15">
        <f t="shared" ca="1" si="35"/>
        <v>16592.649308900396</v>
      </c>
      <c r="O67" s="16">
        <f t="shared" ref="O67:O98" ca="1" si="36">H67/B67</f>
        <v>12.17629090406486</v>
      </c>
      <c r="P67" s="16">
        <f t="shared" ref="P67:P98" ca="1" si="37">M67/B67</f>
        <v>4.5077853613565155</v>
      </c>
      <c r="Q67" s="20">
        <f t="shared" ca="1" si="27"/>
        <v>0.11796190831751316</v>
      </c>
    </row>
    <row r="68" spans="1:17" x14ac:dyDescent="0.2">
      <c r="A68">
        <v>1960</v>
      </c>
      <c r="B68" s="34">
        <f t="shared" ca="1" si="26"/>
        <v>3688.8</v>
      </c>
      <c r="C68" s="21">
        <f t="shared" ca="1" si="25"/>
        <v>38732.400000000001</v>
      </c>
      <c r="D68" s="14">
        <f t="shared" ca="1" si="28"/>
        <v>193.66200000000001</v>
      </c>
      <c r="E68" s="15">
        <f t="shared" ca="1" si="29"/>
        <v>3873.2400000000002</v>
      </c>
      <c r="F68" s="32">
        <v>331.5</v>
      </c>
      <c r="G68" s="15">
        <f t="shared" ca="1" si="30"/>
        <v>12228.371999999999</v>
      </c>
      <c r="H68" s="15">
        <f t="shared" ca="1" si="31"/>
        <v>46069.423200000005</v>
      </c>
      <c r="I68" s="23">
        <v>0.65</v>
      </c>
      <c r="J68" s="15">
        <f t="shared" ca="1" si="32"/>
        <v>16124.298120000001</v>
      </c>
      <c r="K68" s="15">
        <f t="shared" ca="1" si="33"/>
        <v>842.42970000000014</v>
      </c>
      <c r="L68" s="15">
        <f t="shared" ca="1" si="34"/>
        <v>2052.5710321610604</v>
      </c>
      <c r="M68" s="15">
        <f t="shared" ca="1" si="35"/>
        <v>14914.15678783894</v>
      </c>
      <c r="O68" s="16">
        <f t="shared" ca="1" si="36"/>
        <v>12.489000000000001</v>
      </c>
      <c r="P68" s="16">
        <f t="shared" ca="1" si="37"/>
        <v>4.0430917338535401</v>
      </c>
      <c r="Q68" s="20">
        <f t="shared" ca="1" si="27"/>
        <v>0.12097624562241963</v>
      </c>
    </row>
    <row r="69" spans="1:17" x14ac:dyDescent="0.2">
      <c r="A69">
        <v>1961</v>
      </c>
      <c r="B69" s="34">
        <f t="shared" ca="1" si="26"/>
        <v>3683.4005482765915</v>
      </c>
      <c r="C69" s="21">
        <f t="shared" ca="1" si="25"/>
        <v>42325.246301010578</v>
      </c>
      <c r="D69" s="14">
        <f t="shared" ca="1" si="28"/>
        <v>211.62623150505289</v>
      </c>
      <c r="E69" s="15">
        <f t="shared" ca="1" si="29"/>
        <v>4232.5246301010584</v>
      </c>
      <c r="F69" s="32">
        <v>313.5</v>
      </c>
      <c r="G69" s="15">
        <f t="shared" ca="1" si="30"/>
        <v>11547.460718847115</v>
      </c>
      <c r="H69" s="15">
        <f t="shared" ca="1" si="31"/>
        <v>49253.722732318849</v>
      </c>
      <c r="I69" s="23">
        <v>0.65</v>
      </c>
      <c r="J69" s="15">
        <f t="shared" ca="1" si="32"/>
        <v>17238.802956311596</v>
      </c>
      <c r="K69" s="15">
        <f t="shared" ca="1" si="33"/>
        <v>920.57410704698032</v>
      </c>
      <c r="L69" s="15">
        <f t="shared" ca="1" si="34"/>
        <v>2056.6571853243067</v>
      </c>
      <c r="M69" s="15">
        <f t="shared" ca="1" si="35"/>
        <v>16102.71987803427</v>
      </c>
      <c r="O69" s="16">
        <f t="shared" ca="1" si="36"/>
        <v>13.37180740643695</v>
      </c>
      <c r="P69" s="16">
        <f t="shared" ca="1" si="37"/>
        <v>4.3716993758847362</v>
      </c>
      <c r="Q69" s="20">
        <f t="shared" ca="1" si="27"/>
        <v>0.11325593263186133</v>
      </c>
    </row>
    <row r="70" spans="1:17" x14ac:dyDescent="0.2">
      <c r="A70">
        <v>1962</v>
      </c>
      <c r="B70" s="34">
        <f t="shared" ca="1" si="26"/>
        <v>3694.4513569600999</v>
      </c>
      <c r="C70" s="21">
        <f t="shared" ca="1" si="25"/>
        <v>36763.914464633046</v>
      </c>
      <c r="D70" s="14">
        <f t="shared" ca="1" si="28"/>
        <v>183.81957232316523</v>
      </c>
      <c r="E70" s="15">
        <f t="shared" ca="1" si="29"/>
        <v>3676.3914464633049</v>
      </c>
      <c r="F70" s="32">
        <v>163.30000000000001</v>
      </c>
      <c r="G70" s="15">
        <f t="shared" ca="1" si="30"/>
        <v>6033.0390659158429</v>
      </c>
      <c r="H70" s="15">
        <f t="shared" ca="1" si="31"/>
        <v>40383.737904182548</v>
      </c>
      <c r="I70" s="23">
        <v>0.65</v>
      </c>
      <c r="J70" s="15">
        <f t="shared" ca="1" si="32"/>
        <v>14134.308266463891</v>
      </c>
      <c r="K70" s="15">
        <f t="shared" ca="1" si="33"/>
        <v>799.61513960576883</v>
      </c>
      <c r="L70" s="15">
        <f t="shared" ca="1" si="34"/>
        <v>1718.3515637485725</v>
      </c>
      <c r="M70" s="15">
        <f t="shared" ca="1" si="35"/>
        <v>13215.571842321087</v>
      </c>
      <c r="O70" s="16">
        <f t="shared" ca="1" si="36"/>
        <v>10.930916123202509</v>
      </c>
      <c r="P70" s="16">
        <f t="shared" ca="1" si="37"/>
        <v>3.5771405725572301</v>
      </c>
      <c r="Q70" s="20">
        <f t="shared" ca="1" si="27"/>
        <v>0.11506363847093092</v>
      </c>
    </row>
    <row r="71" spans="1:17" x14ac:dyDescent="0.2">
      <c r="A71">
        <v>1963</v>
      </c>
      <c r="B71" s="34">
        <f t="shared" ca="1" si="26"/>
        <v>3699.36</v>
      </c>
      <c r="C71" s="21">
        <f t="shared" ca="1" si="25"/>
        <v>35795.453209035142</v>
      </c>
      <c r="D71" s="14">
        <f t="shared" ca="1" si="28"/>
        <v>178.97726604517572</v>
      </c>
      <c r="E71" s="15">
        <f t="shared" ca="1" si="29"/>
        <v>3579.5453209035145</v>
      </c>
      <c r="F71" s="32">
        <v>410.1</v>
      </c>
      <c r="G71" s="15">
        <f t="shared" ca="1" si="30"/>
        <v>15171.075360000001</v>
      </c>
      <c r="H71" s="15">
        <f t="shared" ca="1" si="31"/>
        <v>44898.098425035147</v>
      </c>
      <c r="I71" s="23">
        <v>0.65</v>
      </c>
      <c r="J71" s="15">
        <f t="shared" ca="1" si="32"/>
        <v>15714.3344487623</v>
      </c>
      <c r="K71" s="15">
        <f t="shared" ca="1" si="33"/>
        <v>778.55110729651437</v>
      </c>
      <c r="L71" s="15">
        <f t="shared" ca="1" si="34"/>
        <v>2089.6647743029575</v>
      </c>
      <c r="M71" s="15">
        <f t="shared" ca="1" si="35"/>
        <v>14403.220781755856</v>
      </c>
      <c r="O71" s="16">
        <f t="shared" ca="1" si="36"/>
        <v>12.136720520586033</v>
      </c>
      <c r="P71" s="16">
        <f t="shared" ca="1" si="37"/>
        <v>3.8934358326185761</v>
      </c>
      <c r="Q71" s="20">
        <f t="shared" ca="1" si="27"/>
        <v>0.12670098068650576</v>
      </c>
    </row>
    <row r="72" spans="1:17" x14ac:dyDescent="0.2">
      <c r="A72">
        <v>1964</v>
      </c>
      <c r="B72" s="34">
        <f t="shared" ca="1" si="26"/>
        <v>3690.7267013985261</v>
      </c>
      <c r="C72" s="21">
        <f t="shared" ca="1" si="25"/>
        <v>40032.461607572659</v>
      </c>
      <c r="D72" s="14">
        <f t="shared" ca="1" si="28"/>
        <v>200.16230803786331</v>
      </c>
      <c r="E72" s="15">
        <f t="shared" ca="1" si="29"/>
        <v>4003.2461607572659</v>
      </c>
      <c r="F72" s="32">
        <v>335.2</v>
      </c>
      <c r="G72" s="15">
        <f t="shared" ca="1" si="30"/>
        <v>12371.31590308786</v>
      </c>
      <c r="H72" s="15">
        <f t="shared" ca="1" si="31"/>
        <v>47455.25114942537</v>
      </c>
      <c r="I72" s="23">
        <v>0.65</v>
      </c>
      <c r="J72" s="15">
        <f t="shared" ca="1" si="32"/>
        <v>16609.337902298877</v>
      </c>
      <c r="K72" s="15">
        <f t="shared" ca="1" si="33"/>
        <v>870.70603996470538</v>
      </c>
      <c r="L72" s="15">
        <f t="shared" ca="1" si="34"/>
        <v>2094.7937295783368</v>
      </c>
      <c r="M72" s="15">
        <f t="shared" ca="1" si="35"/>
        <v>15385.250212685245</v>
      </c>
      <c r="O72" s="16">
        <f t="shared" ca="1" si="36"/>
        <v>12.857969443102673</v>
      </c>
      <c r="P72" s="16">
        <f t="shared" ca="1" si="37"/>
        <v>4.1686235414980244</v>
      </c>
      <c r="Q72" s="20">
        <f t="shared" ca="1" si="27"/>
        <v>0.11983915695506375</v>
      </c>
    </row>
    <row r="73" spans="1:17" x14ac:dyDescent="0.2">
      <c r="A73">
        <v>1965</v>
      </c>
      <c r="B73" s="34">
        <f t="shared" ca="1" si="26"/>
        <v>3696.2386625550957</v>
      </c>
      <c r="C73" s="21">
        <f t="shared" ca="1" si="25"/>
        <v>38810.505956828507</v>
      </c>
      <c r="D73" s="14">
        <f t="shared" ca="1" si="28"/>
        <v>194.05252978414254</v>
      </c>
      <c r="E73" s="15">
        <f t="shared" ca="1" si="29"/>
        <v>3881.0505956828511</v>
      </c>
      <c r="F73" s="32">
        <v>187.9</v>
      </c>
      <c r="G73" s="15">
        <f t="shared" ca="1" si="30"/>
        <v>6945.232446941026</v>
      </c>
      <c r="H73" s="15">
        <f t="shared" ca="1" si="31"/>
        <v>42977.645424993119</v>
      </c>
      <c r="I73" s="23">
        <v>0.65</v>
      </c>
      <c r="J73" s="15">
        <f t="shared" ca="1" si="32"/>
        <v>15042.175898747591</v>
      </c>
      <c r="K73" s="15">
        <f t="shared" ca="1" si="33"/>
        <v>844.12850456102012</v>
      </c>
      <c r="L73" s="15">
        <f t="shared" ca="1" si="34"/>
        <v>1892.2992155867983</v>
      </c>
      <c r="M73" s="15">
        <f t="shared" ca="1" si="35"/>
        <v>13994.005187721814</v>
      </c>
      <c r="O73" s="16">
        <f t="shared" ca="1" si="36"/>
        <v>11.6274</v>
      </c>
      <c r="P73" s="16">
        <f t="shared" ca="1" si="37"/>
        <v>3.7860123399196821</v>
      </c>
      <c r="Q73" s="20">
        <f t="shared" ca="1" si="27"/>
        <v>0.11911513008605655</v>
      </c>
    </row>
    <row r="74" spans="1:17" x14ac:dyDescent="0.2">
      <c r="A74">
        <v>1966</v>
      </c>
      <c r="B74" s="34">
        <f t="shared" ca="1" si="26"/>
        <v>3709.92</v>
      </c>
      <c r="C74" s="21">
        <f t="shared" ca="1" si="25"/>
        <v>38954.160000000003</v>
      </c>
      <c r="D74" s="14">
        <f t="shared" ca="1" si="28"/>
        <v>194.77080000000001</v>
      </c>
      <c r="E74" s="15">
        <f t="shared" ca="1" si="29"/>
        <v>3895.4160000000006</v>
      </c>
      <c r="F74" s="32">
        <v>225</v>
      </c>
      <c r="G74" s="15">
        <f t="shared" ca="1" si="30"/>
        <v>8347.32</v>
      </c>
      <c r="H74" s="15">
        <f t="shared" ca="1" si="31"/>
        <v>43962.552000000003</v>
      </c>
      <c r="I74" s="23">
        <v>0.65</v>
      </c>
      <c r="J74" s="15">
        <f t="shared" ca="1" si="32"/>
        <v>15386.8932</v>
      </c>
      <c r="K74" s="15">
        <f t="shared" ca="1" si="33"/>
        <v>847.25298000000021</v>
      </c>
      <c r="L74" s="15">
        <f t="shared" ca="1" si="34"/>
        <v>2061.8601165497148</v>
      </c>
      <c r="M74" s="15">
        <f t="shared" ca="1" si="35"/>
        <v>14172.286063450285</v>
      </c>
      <c r="O74" s="16">
        <f t="shared" ca="1" si="36"/>
        <v>11.850000000000001</v>
      </c>
      <c r="P74" s="16">
        <f t="shared" ca="1" si="37"/>
        <v>3.8201055719396333</v>
      </c>
      <c r="Q74" s="20">
        <f t="shared" ca="1" si="27"/>
        <v>0.12700761060596258</v>
      </c>
    </row>
    <row r="75" spans="1:17" x14ac:dyDescent="0.2">
      <c r="A75">
        <v>1967</v>
      </c>
      <c r="B75" s="34">
        <f t="shared" ca="1" si="26"/>
        <v>3717.8226945912825</v>
      </c>
      <c r="C75" s="21">
        <f t="shared" ca="1" si="25"/>
        <v>37428.098314221141</v>
      </c>
      <c r="D75" s="14">
        <f t="shared" ca="1" si="28"/>
        <v>187.14049157110571</v>
      </c>
      <c r="E75" s="15">
        <f t="shared" ca="1" si="29"/>
        <v>3742.8098314221143</v>
      </c>
      <c r="F75" s="32">
        <v>137.30000000000001</v>
      </c>
      <c r="G75" s="15">
        <f t="shared" ca="1" si="30"/>
        <v>5104.5705596738317</v>
      </c>
      <c r="H75" s="15">
        <f t="shared" ca="1" si="31"/>
        <v>40490.840650025442</v>
      </c>
      <c r="I75" s="23">
        <v>0.65</v>
      </c>
      <c r="J75" s="15">
        <f t="shared" ca="1" si="32"/>
        <v>14171.794227508904</v>
      </c>
      <c r="K75" s="15">
        <f t="shared" ca="1" si="33"/>
        <v>814.06113833430982</v>
      </c>
      <c r="L75" s="15">
        <f t="shared" ca="1" si="34"/>
        <v>1689.3739372211169</v>
      </c>
      <c r="M75" s="15">
        <f t="shared" ca="1" si="35"/>
        <v>13296.481428622097</v>
      </c>
      <c r="O75" s="16">
        <f t="shared" ca="1" si="36"/>
        <v>10.891009059934955</v>
      </c>
      <c r="P75" s="16">
        <f t="shared" ca="1" si="37"/>
        <v>3.5764162309208349</v>
      </c>
      <c r="Q75" s="20">
        <f t="shared" ca="1" si="27"/>
        <v>0.11273123195033988</v>
      </c>
    </row>
    <row r="76" spans="1:17" x14ac:dyDescent="0.2">
      <c r="A76">
        <v>1968</v>
      </c>
      <c r="B76" s="34">
        <f t="shared" ca="1" si="26"/>
        <v>3703.1741287673231</v>
      </c>
      <c r="C76" s="21">
        <f t="shared" ca="1" si="25"/>
        <v>37129.126507993693</v>
      </c>
      <c r="D76" s="14">
        <f t="shared" ca="1" si="28"/>
        <v>185.64563253996846</v>
      </c>
      <c r="E76" s="15">
        <f t="shared" ca="1" si="29"/>
        <v>3712.9126507993697</v>
      </c>
      <c r="F76" s="32">
        <v>269</v>
      </c>
      <c r="G76" s="15">
        <f t="shared" ca="1" si="30"/>
        <v>9961.5384063840993</v>
      </c>
      <c r="H76" s="15">
        <f t="shared" ca="1" si="31"/>
        <v>43106.049551824151</v>
      </c>
      <c r="I76" s="23">
        <v>0.65</v>
      </c>
      <c r="J76" s="15">
        <f t="shared" ca="1" si="32"/>
        <v>15087.117343138452</v>
      </c>
      <c r="K76" s="15">
        <f t="shared" ca="1" si="33"/>
        <v>807.55850154886286</v>
      </c>
      <c r="L76" s="15">
        <f t="shared" ca="1" si="34"/>
        <v>1998.6324423732476</v>
      </c>
      <c r="M76" s="15">
        <f t="shared" ca="1" si="35"/>
        <v>13896.043402314068</v>
      </c>
      <c r="O76" s="16">
        <f t="shared" ca="1" si="36"/>
        <v>11.640297769679245</v>
      </c>
      <c r="P76" s="16">
        <f t="shared" ca="1" si="37"/>
        <v>3.7524682661734974</v>
      </c>
      <c r="Q76" s="20">
        <f t="shared" ca="1" si="27"/>
        <v>0.12574225872251912</v>
      </c>
    </row>
    <row r="77" spans="1:17" x14ac:dyDescent="0.2">
      <c r="A77">
        <v>1969</v>
      </c>
      <c r="B77" s="34">
        <f t="shared" ca="1" si="26"/>
        <v>3720.48</v>
      </c>
      <c r="C77" s="21">
        <f t="shared" ca="1" si="25"/>
        <v>36006.200875218776</v>
      </c>
      <c r="D77" s="14">
        <f t="shared" ca="1" si="28"/>
        <v>180.03100437609388</v>
      </c>
      <c r="E77" s="15">
        <f t="shared" ca="1" si="29"/>
        <v>3600.6200875218778</v>
      </c>
      <c r="F77" s="32">
        <v>293.5</v>
      </c>
      <c r="G77" s="15">
        <f t="shared" ca="1" si="30"/>
        <v>10919.608800000002</v>
      </c>
      <c r="H77" s="15">
        <f t="shared" ca="1" si="31"/>
        <v>42557.966155218775</v>
      </c>
      <c r="I77" s="23">
        <v>0.65</v>
      </c>
      <c r="J77" s="15">
        <f t="shared" ca="1" si="32"/>
        <v>14895.28815432657</v>
      </c>
      <c r="K77" s="15">
        <f t="shared" ca="1" si="33"/>
        <v>783.13486903600847</v>
      </c>
      <c r="L77" s="15">
        <f t="shared" ca="1" si="34"/>
        <v>1881.4107628035094</v>
      </c>
      <c r="M77" s="15">
        <f t="shared" ca="1" si="35"/>
        <v>13797.01226055907</v>
      </c>
      <c r="O77" s="16">
        <f t="shared" ca="1" si="36"/>
        <v>11.438837503552977</v>
      </c>
      <c r="P77" s="16">
        <f t="shared" ca="1" si="37"/>
        <v>3.7083957609123201</v>
      </c>
      <c r="Q77" s="20">
        <f t="shared" ca="1" si="27"/>
        <v>0.12</v>
      </c>
    </row>
    <row r="78" spans="1:17" x14ac:dyDescent="0.2">
      <c r="A78">
        <v>1970</v>
      </c>
      <c r="B78">
        <v>3724</v>
      </c>
      <c r="C78" s="21">
        <f t="shared" ca="1" si="25"/>
        <v>39102</v>
      </c>
      <c r="D78" s="14">
        <v>0</v>
      </c>
      <c r="E78" s="14">
        <v>0</v>
      </c>
      <c r="F78" s="32">
        <v>237.8</v>
      </c>
      <c r="G78" s="15">
        <f t="shared" si="30"/>
        <v>8855.6720000000005</v>
      </c>
      <c r="H78" s="15">
        <f t="shared" ca="1" si="31"/>
        <v>44415.403200000001</v>
      </c>
      <c r="I78" s="23">
        <v>0.65</v>
      </c>
      <c r="J78" s="15">
        <f t="shared" ca="1" si="32"/>
        <v>15545.391119999998</v>
      </c>
      <c r="K78" s="15">
        <f t="shared" si="33"/>
        <v>0</v>
      </c>
      <c r="L78" s="15">
        <f t="shared" ca="1" si="34"/>
        <v>1829.9606927837124</v>
      </c>
      <c r="M78" s="15">
        <f t="shared" ca="1" si="35"/>
        <v>13715.430427216286</v>
      </c>
      <c r="O78" s="16">
        <f t="shared" ca="1" si="36"/>
        <v>11.9268</v>
      </c>
      <c r="P78" s="16">
        <f t="shared" ca="1" si="37"/>
        <v>3.6829834659549641</v>
      </c>
      <c r="Q78" s="20">
        <f t="shared" ca="1" si="27"/>
        <v>0.11771724999761296</v>
      </c>
    </row>
    <row r="79" spans="1:17" x14ac:dyDescent="0.2">
      <c r="A79">
        <v>1971</v>
      </c>
      <c r="B79" s="21">
        <f t="shared" ref="B79:B102" ca="1" si="38">B$78+((B$103-B$78)/(A$103-A$78)*(A79-A$78))*(1+RAND()*RANDBETWEEN(-1,1))</f>
        <v>3761</v>
      </c>
      <c r="C79" s="26">
        <f t="shared" ref="C79:C99" ca="1" si="39">B79*(9.5+RAND()*RANDBETWEEN(-1,1))</f>
        <v>34506.810597728123</v>
      </c>
      <c r="D79" s="14">
        <v>0</v>
      </c>
      <c r="E79" s="14">
        <v>0</v>
      </c>
      <c r="F79" s="32">
        <v>204.6</v>
      </c>
      <c r="G79" s="15">
        <f t="shared" ca="1" si="30"/>
        <v>7695.0059999999994</v>
      </c>
      <c r="H79" s="15">
        <f t="shared" ca="1" si="31"/>
        <v>39123.814197728119</v>
      </c>
      <c r="I79" s="23">
        <v>0.65</v>
      </c>
      <c r="J79" s="15">
        <f t="shared" ca="1" si="32"/>
        <v>13693.334969204841</v>
      </c>
      <c r="K79" s="15">
        <f t="shared" si="33"/>
        <v>0</v>
      </c>
      <c r="L79" s="15">
        <f t="shared" ca="1" si="34"/>
        <v>1694.9029749665065</v>
      </c>
      <c r="M79" s="15">
        <f t="shared" ca="1" si="35"/>
        <v>11998.431994238335</v>
      </c>
      <c r="O79" s="16">
        <f t="shared" ca="1" si="36"/>
        <v>10.402503110270704</v>
      </c>
      <c r="P79" s="16">
        <f t="shared" ca="1" si="37"/>
        <v>3.1902238750966059</v>
      </c>
      <c r="Q79" s="20">
        <f t="shared" ca="1" si="27"/>
        <v>0.12377576235286734</v>
      </c>
    </row>
    <row r="80" spans="1:17" x14ac:dyDescent="0.2">
      <c r="A80">
        <v>1972</v>
      </c>
      <c r="B80" s="21">
        <f t="shared" ca="1" si="38"/>
        <v>3798</v>
      </c>
      <c r="C80" s="26">
        <f t="shared" ca="1" si="39"/>
        <v>38880.062428173202</v>
      </c>
      <c r="D80" s="14">
        <v>0</v>
      </c>
      <c r="E80" s="14">
        <v>0</v>
      </c>
      <c r="F80" s="32">
        <v>161</v>
      </c>
      <c r="G80" s="15">
        <f t="shared" ca="1" si="30"/>
        <v>6114.78</v>
      </c>
      <c r="H80" s="15">
        <f t="shared" ca="1" si="31"/>
        <v>42548.930428173204</v>
      </c>
      <c r="I80" s="23">
        <v>0.65</v>
      </c>
      <c r="J80" s="15">
        <f t="shared" ca="1" si="32"/>
        <v>14892.12564986062</v>
      </c>
      <c r="K80" s="15">
        <f t="shared" si="33"/>
        <v>0</v>
      </c>
      <c r="L80" s="15">
        <f t="shared" ca="1" si="34"/>
        <v>1787.8181870376661</v>
      </c>
      <c r="M80" s="15">
        <f t="shared" ca="1" si="35"/>
        <v>13104.307462822953</v>
      </c>
      <c r="O80" s="16">
        <f t="shared" ca="1" si="36"/>
        <v>11.202983261762297</v>
      </c>
      <c r="P80" s="16">
        <f t="shared" ca="1" si="37"/>
        <v>3.4503179207011461</v>
      </c>
      <c r="Q80" s="20">
        <f t="shared" ca="1" si="27"/>
        <v>0.12005124245338333</v>
      </c>
    </row>
    <row r="81" spans="1:17" x14ac:dyDescent="0.2">
      <c r="A81">
        <v>1973</v>
      </c>
      <c r="B81" s="21">
        <f t="shared" ca="1" si="38"/>
        <v>3761.6107715681396</v>
      </c>
      <c r="C81" s="26">
        <f t="shared" ca="1" si="39"/>
        <v>35918.832062029156</v>
      </c>
      <c r="D81" s="14">
        <v>0</v>
      </c>
      <c r="E81" s="14">
        <v>0</v>
      </c>
      <c r="F81" s="32">
        <v>511.5</v>
      </c>
      <c r="G81" s="15">
        <f t="shared" ca="1" si="30"/>
        <v>19240.639096571034</v>
      </c>
      <c r="H81" s="15">
        <f t="shared" ca="1" si="31"/>
        <v>47463.215519971774</v>
      </c>
      <c r="I81" s="23">
        <v>0.65</v>
      </c>
      <c r="J81" s="15">
        <f t="shared" ca="1" si="32"/>
        <v>16612.12543199012</v>
      </c>
      <c r="K81" s="15">
        <f t="shared" si="33"/>
        <v>0</v>
      </c>
      <c r="L81" s="15">
        <f t="shared" ca="1" si="34"/>
        <v>1996.4167021672827</v>
      </c>
      <c r="M81" s="15">
        <f t="shared" ca="1" si="35"/>
        <v>14615.708729822838</v>
      </c>
      <c r="O81" s="16">
        <f t="shared" ca="1" si="36"/>
        <v>12.617790197411976</v>
      </c>
      <c r="P81" s="16">
        <f t="shared" ca="1" si="37"/>
        <v>3.8854920451351864</v>
      </c>
      <c r="Q81" s="20">
        <f t="shared" ca="1" si="27"/>
        <v>0.12017828244438637</v>
      </c>
    </row>
    <row r="82" spans="1:17" x14ac:dyDescent="0.2">
      <c r="A82">
        <v>1974</v>
      </c>
      <c r="B82" s="21">
        <f t="shared" ca="1" si="38"/>
        <v>3872</v>
      </c>
      <c r="C82" s="26">
        <f t="shared" ca="1" si="39"/>
        <v>36784</v>
      </c>
      <c r="D82" s="14">
        <v>0</v>
      </c>
      <c r="E82" s="14">
        <v>0</v>
      </c>
      <c r="F82" s="32">
        <v>542.5</v>
      </c>
      <c r="G82" s="15">
        <f t="shared" ca="1" si="30"/>
        <v>21005.599999999999</v>
      </c>
      <c r="H82" s="15">
        <f t="shared" ca="1" si="31"/>
        <v>49387.360000000001</v>
      </c>
      <c r="I82" s="23">
        <v>0.65</v>
      </c>
      <c r="J82" s="15">
        <f t="shared" ca="1" si="32"/>
        <v>17285.575999999997</v>
      </c>
      <c r="K82" s="15">
        <f t="shared" si="33"/>
        <v>0</v>
      </c>
      <c r="L82" s="15">
        <f t="shared" ca="1" si="34"/>
        <v>2277.3085311987529</v>
      </c>
      <c r="M82" s="15">
        <f t="shared" ca="1" si="35"/>
        <v>15008.267468801245</v>
      </c>
      <c r="O82" s="16">
        <f t="shared" ca="1" si="36"/>
        <v>12.755000000000001</v>
      </c>
      <c r="P82" s="16">
        <f t="shared" ca="1" si="37"/>
        <v>3.8761021355375114</v>
      </c>
      <c r="Q82" s="20">
        <f t="shared" ca="1" si="27"/>
        <v>0.13174617560900218</v>
      </c>
    </row>
    <row r="83" spans="1:17" x14ac:dyDescent="0.2">
      <c r="A83">
        <v>1975</v>
      </c>
      <c r="B83" s="21">
        <f t="shared" ca="1" si="38"/>
        <v>3972.4138604217151</v>
      </c>
      <c r="C83" s="26">
        <f t="shared" ca="1" si="39"/>
        <v>35577.417867746568</v>
      </c>
      <c r="D83" s="14">
        <v>0</v>
      </c>
      <c r="E83" s="14">
        <v>0</v>
      </c>
      <c r="F83" s="32">
        <v>273.10000000000002</v>
      </c>
      <c r="G83" s="15">
        <f t="shared" ca="1" si="30"/>
        <v>10848.662252811706</v>
      </c>
      <c r="H83" s="15">
        <f t="shared" ca="1" si="31"/>
        <v>42086.615219433588</v>
      </c>
      <c r="I83" s="23">
        <v>0.65</v>
      </c>
      <c r="J83" s="15">
        <f t="shared" ca="1" si="32"/>
        <v>14730.315326801754</v>
      </c>
      <c r="K83" s="15">
        <f t="shared" si="33"/>
        <v>0</v>
      </c>
      <c r="L83" s="15">
        <f t="shared" ca="1" si="34"/>
        <v>1796.2992901024286</v>
      </c>
      <c r="M83" s="15">
        <f t="shared" ca="1" si="35"/>
        <v>12934.016036699326</v>
      </c>
      <c r="O83" s="16">
        <f t="shared" ca="1" si="36"/>
        <v>10.594720665627129</v>
      </c>
      <c r="P83" s="16">
        <f t="shared" ca="1" si="37"/>
        <v>3.2559588429505277</v>
      </c>
      <c r="Q83" s="20">
        <f t="shared" ca="1" si="27"/>
        <v>0.12194574591584395</v>
      </c>
    </row>
    <row r="84" spans="1:17" x14ac:dyDescent="0.2">
      <c r="A84">
        <v>1976</v>
      </c>
      <c r="B84" s="21">
        <f t="shared" ca="1" si="38"/>
        <v>3994.4161607570832</v>
      </c>
      <c r="C84" s="26">
        <f t="shared" ca="1" si="39"/>
        <v>37913.501547998399</v>
      </c>
      <c r="D84" s="14">
        <v>0</v>
      </c>
      <c r="E84" s="14">
        <v>0</v>
      </c>
      <c r="F84" s="32">
        <v>241.9</v>
      </c>
      <c r="G84" s="15">
        <f t="shared" ca="1" si="30"/>
        <v>9662.4926928713849</v>
      </c>
      <c r="H84" s="15">
        <f t="shared" ca="1" si="31"/>
        <v>43710.997163721229</v>
      </c>
      <c r="I84" s="23">
        <v>0.65</v>
      </c>
      <c r="J84" s="15">
        <f t="shared" ca="1" si="32"/>
        <v>15298.84900730243</v>
      </c>
      <c r="K84" s="15">
        <f t="shared" si="33"/>
        <v>0</v>
      </c>
      <c r="L84" s="15">
        <f t="shared" ca="1" si="34"/>
        <v>1835.8618808762915</v>
      </c>
      <c r="M84" s="15">
        <f t="shared" ca="1" si="35"/>
        <v>13462.987126426138</v>
      </c>
      <c r="O84" s="16">
        <f t="shared" ca="1" si="36"/>
        <v>10.94302531447711</v>
      </c>
      <c r="P84" s="16">
        <f t="shared" ca="1" si="37"/>
        <v>3.3704517968589496</v>
      </c>
      <c r="Q84" s="20">
        <f t="shared" ca="1" si="27"/>
        <v>0.12</v>
      </c>
    </row>
    <row r="85" spans="1:17" x14ac:dyDescent="0.2">
      <c r="A85">
        <v>1977</v>
      </c>
      <c r="B85" s="21">
        <f t="shared" ca="1" si="38"/>
        <v>4226.0463625618195</v>
      </c>
      <c r="C85" s="26">
        <f t="shared" ca="1" si="39"/>
        <v>42048.857374979125</v>
      </c>
      <c r="D85" s="14">
        <v>0</v>
      </c>
      <c r="E85" s="14">
        <v>0</v>
      </c>
      <c r="F85" s="32">
        <v>147.4</v>
      </c>
      <c r="G85" s="15">
        <f t="shared" ca="1" si="30"/>
        <v>6229.1923384161228</v>
      </c>
      <c r="H85" s="15">
        <f t="shared" ca="1" si="31"/>
        <v>45786.372778028795</v>
      </c>
      <c r="I85" s="23">
        <v>0.65</v>
      </c>
      <c r="J85" s="15">
        <f t="shared" ca="1" si="32"/>
        <v>16025.230472310077</v>
      </c>
      <c r="K85" s="15">
        <f t="shared" si="33"/>
        <v>0</v>
      </c>
      <c r="L85" s="15">
        <f t="shared" ca="1" si="34"/>
        <v>2111.860709097436</v>
      </c>
      <c r="M85" s="15">
        <f t="shared" ca="1" si="35"/>
        <v>13913.36976321264</v>
      </c>
      <c r="O85" s="16">
        <f t="shared" ca="1" si="36"/>
        <v>10.834328081122424</v>
      </c>
      <c r="P85" s="16">
        <f t="shared" ca="1" si="37"/>
        <v>3.2922899016134761</v>
      </c>
      <c r="Q85" s="20">
        <f t="shared" ca="1" si="27"/>
        <v>0.13178348434654408</v>
      </c>
    </row>
    <row r="86" spans="1:17" x14ac:dyDescent="0.2">
      <c r="A86">
        <v>1978</v>
      </c>
      <c r="B86" s="21">
        <f t="shared" ca="1" si="38"/>
        <v>4237.269143869039</v>
      </c>
      <c r="C86" s="26">
        <f t="shared" ca="1" si="39"/>
        <v>44280.23773909056</v>
      </c>
      <c r="D86" s="14">
        <v>0</v>
      </c>
      <c r="E86" s="14">
        <v>0</v>
      </c>
      <c r="F86" s="32">
        <v>239</v>
      </c>
      <c r="G86" s="15">
        <f t="shared" ca="1" si="30"/>
        <v>10127.073253847004</v>
      </c>
      <c r="H86" s="15">
        <f t="shared" ca="1" si="31"/>
        <v>50356.48169139876</v>
      </c>
      <c r="I86" s="23">
        <v>0.65</v>
      </c>
      <c r="J86" s="15">
        <f t="shared" ca="1" si="32"/>
        <v>17624.768591989563</v>
      </c>
      <c r="K86" s="15">
        <f t="shared" si="33"/>
        <v>0</v>
      </c>
      <c r="L86" s="15">
        <f t="shared" ca="1" si="34"/>
        <v>2092.1450510021964</v>
      </c>
      <c r="M86" s="15">
        <f t="shared" ca="1" si="35"/>
        <v>15532.623540987366</v>
      </c>
      <c r="O86" s="16">
        <f t="shared" ca="1" si="36"/>
        <v>11.884182944635514</v>
      </c>
      <c r="P86" s="16">
        <f t="shared" ca="1" si="37"/>
        <v>3.6657155855822201</v>
      </c>
      <c r="Q86" s="20">
        <f t="shared" ca="1" si="27"/>
        <v>0.11870482384393255</v>
      </c>
    </row>
    <row r="87" spans="1:17" x14ac:dyDescent="0.2">
      <c r="A87">
        <v>1979</v>
      </c>
      <c r="B87" s="21">
        <f t="shared" ca="1" si="38"/>
        <v>3969.6706076324672</v>
      </c>
      <c r="C87" s="26">
        <f t="shared" ca="1" si="39"/>
        <v>36408.600398640941</v>
      </c>
      <c r="D87" s="14">
        <v>0</v>
      </c>
      <c r="E87" s="14">
        <v>0</v>
      </c>
      <c r="F87" s="32">
        <v>387.9</v>
      </c>
      <c r="G87" s="15">
        <f t="shared" ca="1" si="30"/>
        <v>15398.352287006339</v>
      </c>
      <c r="H87" s="15">
        <f t="shared" ca="1" si="31"/>
        <v>45647.611770844742</v>
      </c>
      <c r="I87" s="23">
        <v>0.65</v>
      </c>
      <c r="J87" s="15">
        <f t="shared" ca="1" si="32"/>
        <v>15976.664119795658</v>
      </c>
      <c r="K87" s="15">
        <f t="shared" si="33"/>
        <v>0</v>
      </c>
      <c r="L87" s="15">
        <f t="shared" ca="1" si="34"/>
        <v>2019.6383595627283</v>
      </c>
      <c r="M87" s="15">
        <f t="shared" ca="1" si="35"/>
        <v>13957.025760232929</v>
      </c>
      <c r="O87" s="16">
        <f t="shared" ca="1" si="36"/>
        <v>11.499093069102079</v>
      </c>
      <c r="P87" s="16">
        <f t="shared" ca="1" si="37"/>
        <v>3.5159153339820741</v>
      </c>
      <c r="Q87" s="20">
        <f t="shared" ca="1" si="27"/>
        <v>0.12641176808995591</v>
      </c>
    </row>
    <row r="88" spans="1:17" x14ac:dyDescent="0.2">
      <c r="A88">
        <v>1980</v>
      </c>
      <c r="B88" s="21">
        <f t="shared" ca="1" si="38"/>
        <v>3861.9141325802516</v>
      </c>
      <c r="C88" s="26">
        <f t="shared" ca="1" si="39"/>
        <v>36570.751805007538</v>
      </c>
      <c r="D88" s="14">
        <v>0</v>
      </c>
      <c r="E88" s="14">
        <v>0</v>
      </c>
      <c r="F88" s="32">
        <v>246.2</v>
      </c>
      <c r="G88" s="15">
        <f t="shared" ca="1" si="30"/>
        <v>9508.0325944125798</v>
      </c>
      <c r="H88" s="15">
        <f t="shared" ca="1" si="31"/>
        <v>42275.571361655086</v>
      </c>
      <c r="I88" s="23">
        <v>0.65</v>
      </c>
      <c r="J88" s="15">
        <f t="shared" ca="1" si="32"/>
        <v>14796.449976579279</v>
      </c>
      <c r="K88" s="15">
        <f t="shared" si="33"/>
        <v>0</v>
      </c>
      <c r="L88" s="15">
        <f t="shared" ca="1" si="34"/>
        <v>1775.5739971895134</v>
      </c>
      <c r="M88" s="15">
        <f t="shared" ca="1" si="35"/>
        <v>13020.875979389766</v>
      </c>
      <c r="O88" s="16">
        <f t="shared" ca="1" si="36"/>
        <v>10.946792163245123</v>
      </c>
      <c r="P88" s="16">
        <f t="shared" ca="1" si="37"/>
        <v>3.3716119862794978</v>
      </c>
      <c r="Q88" s="20">
        <f t="shared" ca="1" si="27"/>
        <v>0.12</v>
      </c>
    </row>
    <row r="89" spans="1:17" x14ac:dyDescent="0.2">
      <c r="A89">
        <v>1981</v>
      </c>
      <c r="B89" s="21">
        <f t="shared" ca="1" si="38"/>
        <v>3853.9917614705678</v>
      </c>
      <c r="C89" s="26">
        <f t="shared" ca="1" si="39"/>
        <v>36612.921733970397</v>
      </c>
      <c r="D89" s="14">
        <v>0</v>
      </c>
      <c r="E89" s="14">
        <v>0</v>
      </c>
      <c r="F89" s="32">
        <v>262.8</v>
      </c>
      <c r="G89" s="15">
        <f t="shared" ca="1" si="30"/>
        <v>10128.290349144652</v>
      </c>
      <c r="H89" s="15">
        <f t="shared" ca="1" si="31"/>
        <v>42689.895943457188</v>
      </c>
      <c r="I89" s="23">
        <v>0.65</v>
      </c>
      <c r="J89" s="15">
        <f t="shared" ca="1" si="32"/>
        <v>14941.463580210015</v>
      </c>
      <c r="K89" s="15">
        <f t="shared" si="33"/>
        <v>0</v>
      </c>
      <c r="L89" s="15">
        <f t="shared" ca="1" si="34"/>
        <v>1670.0747695223222</v>
      </c>
      <c r="M89" s="15">
        <f t="shared" ca="1" si="35"/>
        <v>13271.388810687693</v>
      </c>
      <c r="O89" s="16">
        <f t="shared" ca="1" si="36"/>
        <v>11.0768</v>
      </c>
      <c r="P89" s="16">
        <f t="shared" ca="1" si="37"/>
        <v>3.4435436378887663</v>
      </c>
      <c r="Q89" s="20">
        <f t="shared" ca="1" si="27"/>
        <v>0.11177450994388113</v>
      </c>
    </row>
    <row r="90" spans="1:17" x14ac:dyDescent="0.2">
      <c r="A90">
        <v>1982</v>
      </c>
      <c r="B90" s="21">
        <f t="shared" ca="1" si="38"/>
        <v>4285.6706800246347</v>
      </c>
      <c r="C90" s="26">
        <f t="shared" ca="1" si="39"/>
        <v>41813.337680869161</v>
      </c>
      <c r="D90" s="14">
        <v>0</v>
      </c>
      <c r="E90" s="14">
        <v>0</v>
      </c>
      <c r="F90" s="32">
        <v>98.3</v>
      </c>
      <c r="G90" s="15">
        <f t="shared" ca="1" si="30"/>
        <v>4212.8142784642159</v>
      </c>
      <c r="H90" s="15">
        <f t="shared" ca="1" si="31"/>
        <v>44341.026247947688</v>
      </c>
      <c r="I90" s="23">
        <v>0.65</v>
      </c>
      <c r="J90" s="15">
        <f t="shared" ca="1" si="32"/>
        <v>15519.35918678169</v>
      </c>
      <c r="K90" s="15">
        <f t="shared" si="33"/>
        <v>0</v>
      </c>
      <c r="L90" s="15">
        <f t="shared" ca="1" si="34"/>
        <v>1985.7235056873446</v>
      </c>
      <c r="M90" s="15">
        <f t="shared" ca="1" si="35"/>
        <v>13533.635681094345</v>
      </c>
      <c r="O90" s="16">
        <f t="shared" ca="1" si="36"/>
        <v>10.346344728403819</v>
      </c>
      <c r="P90" s="16">
        <f t="shared" ca="1" si="37"/>
        <v>3.1578804559515414</v>
      </c>
      <c r="Q90" s="20">
        <f t="shared" ca="1" si="27"/>
        <v>0.12795138522076643</v>
      </c>
    </row>
    <row r="91" spans="1:17" x14ac:dyDescent="0.2">
      <c r="A91">
        <v>1983</v>
      </c>
      <c r="B91" s="21">
        <f t="shared" ca="1" si="38"/>
        <v>4350.1414421339705</v>
      </c>
      <c r="C91" s="26">
        <f t="shared" ca="1" si="39"/>
        <v>41326.343700272722</v>
      </c>
      <c r="D91" s="14">
        <v>0</v>
      </c>
      <c r="E91" s="14">
        <v>0</v>
      </c>
      <c r="F91" s="32">
        <v>268.5</v>
      </c>
      <c r="G91" s="15">
        <f t="shared" ca="1" si="30"/>
        <v>11680.129772129711</v>
      </c>
      <c r="H91" s="15">
        <f t="shared" ca="1" si="31"/>
        <v>48334.421563550546</v>
      </c>
      <c r="I91" s="23">
        <v>0.65</v>
      </c>
      <c r="J91" s="15">
        <f t="shared" ca="1" si="32"/>
        <v>16917.047547242692</v>
      </c>
      <c r="K91" s="15">
        <f t="shared" si="33"/>
        <v>0</v>
      </c>
      <c r="L91" s="15">
        <f t="shared" ca="1" si="34"/>
        <v>2030.045705669123</v>
      </c>
      <c r="M91" s="15">
        <f t="shared" ca="1" si="35"/>
        <v>14887.001841573569</v>
      </c>
      <c r="O91" s="16">
        <f t="shared" ca="1" si="36"/>
        <v>11.111000000000001</v>
      </c>
      <c r="P91" s="16">
        <f t="shared" ca="1" si="37"/>
        <v>3.4221880000000002</v>
      </c>
      <c r="Q91" s="20">
        <f t="shared" ca="1" si="27"/>
        <v>0.12</v>
      </c>
    </row>
    <row r="92" spans="1:17" x14ac:dyDescent="0.2">
      <c r="A92">
        <v>1984</v>
      </c>
      <c r="B92" s="21">
        <f t="shared" ca="1" si="38"/>
        <v>4242</v>
      </c>
      <c r="C92" s="26">
        <f t="shared" ca="1" si="39"/>
        <v>40299</v>
      </c>
      <c r="D92" s="14">
        <v>0</v>
      </c>
      <c r="E92" s="14">
        <v>0</v>
      </c>
      <c r="F92" s="32">
        <v>229.1</v>
      </c>
      <c r="G92" s="15">
        <f t="shared" ca="1" si="30"/>
        <v>9718.4219999999987</v>
      </c>
      <c r="H92" s="15">
        <f t="shared" ca="1" si="31"/>
        <v>46130.053200000002</v>
      </c>
      <c r="I92" s="23">
        <v>0.65</v>
      </c>
      <c r="J92" s="15">
        <f t="shared" ca="1" si="32"/>
        <v>16145.518619999999</v>
      </c>
      <c r="K92" s="15">
        <f t="shared" si="33"/>
        <v>0</v>
      </c>
      <c r="L92" s="15">
        <f t="shared" ca="1" si="34"/>
        <v>1940.6484601542948</v>
      </c>
      <c r="M92" s="15">
        <f t="shared" ca="1" si="35"/>
        <v>14204.870159845705</v>
      </c>
      <c r="O92" s="16">
        <f t="shared" ca="1" si="36"/>
        <v>10.874600000000001</v>
      </c>
      <c r="P92" s="16">
        <f t="shared" ca="1" si="37"/>
        <v>3.3486256859607977</v>
      </c>
      <c r="Q92" s="20">
        <f t="shared" ca="1" si="27"/>
        <v>0.12019734428043383</v>
      </c>
    </row>
    <row r="93" spans="1:17" x14ac:dyDescent="0.2">
      <c r="A93">
        <v>1985</v>
      </c>
      <c r="B93" s="21">
        <f t="shared" ca="1" si="38"/>
        <v>4202.9762221337651</v>
      </c>
      <c r="C93" s="26">
        <f t="shared" ca="1" si="39"/>
        <v>41795.022329051913</v>
      </c>
      <c r="D93" s="14">
        <v>0</v>
      </c>
      <c r="E93" s="14">
        <v>0</v>
      </c>
      <c r="F93" s="32">
        <v>237</v>
      </c>
      <c r="G93" s="15">
        <f t="shared" ca="1" si="30"/>
        <v>9961.0536464570232</v>
      </c>
      <c r="H93" s="15">
        <f t="shared" ca="1" si="31"/>
        <v>47771.65451692613</v>
      </c>
      <c r="I93" s="23">
        <v>0.65</v>
      </c>
      <c r="J93" s="15">
        <f t="shared" ca="1" si="32"/>
        <v>16720.079080924144</v>
      </c>
      <c r="K93" s="15">
        <f t="shared" si="33"/>
        <v>0</v>
      </c>
      <c r="L93" s="15">
        <f t="shared" ca="1" si="34"/>
        <v>2021.1924427360661</v>
      </c>
      <c r="M93" s="15">
        <f t="shared" ca="1" si="35"/>
        <v>14698.886638188078</v>
      </c>
      <c r="O93" s="16">
        <f t="shared" ca="1" si="36"/>
        <v>11.366149126742725</v>
      </c>
      <c r="P93" s="16">
        <f t="shared" ca="1" si="37"/>
        <v>3.4972566727312469</v>
      </c>
      <c r="Q93" s="20">
        <f t="shared" ca="1" si="27"/>
        <v>0.1208841437264513</v>
      </c>
    </row>
    <row r="94" spans="1:17" x14ac:dyDescent="0.2">
      <c r="A94">
        <v>1986</v>
      </c>
      <c r="B94" s="21">
        <f t="shared" ca="1" si="38"/>
        <v>4777.8039483117527</v>
      </c>
      <c r="C94" s="26">
        <f t="shared" ca="1" si="39"/>
        <v>45389.137508961649</v>
      </c>
      <c r="D94" s="14">
        <v>0</v>
      </c>
      <c r="E94" s="14">
        <v>0</v>
      </c>
      <c r="F94" s="32">
        <v>280.89999999999998</v>
      </c>
      <c r="G94" s="15">
        <f t="shared" ca="1" si="30"/>
        <v>13420.851290807712</v>
      </c>
      <c r="H94" s="15">
        <f t="shared" ca="1" si="31"/>
        <v>53441.648283446273</v>
      </c>
      <c r="I94" s="23">
        <v>0.65</v>
      </c>
      <c r="J94" s="15">
        <f t="shared" ca="1" si="32"/>
        <v>18704.576899206193</v>
      </c>
      <c r="K94" s="15">
        <f t="shared" si="33"/>
        <v>0</v>
      </c>
      <c r="L94" s="15">
        <f t="shared" ca="1" si="34"/>
        <v>2296.2741167169411</v>
      </c>
      <c r="M94" s="15">
        <f t="shared" ca="1" si="35"/>
        <v>16408.302782489252</v>
      </c>
      <c r="O94" s="16">
        <f t="shared" ca="1" si="36"/>
        <v>11.1854</v>
      </c>
      <c r="P94" s="16">
        <f t="shared" ca="1" si="37"/>
        <v>3.4342771197816022</v>
      </c>
      <c r="Q94" s="20">
        <f t="shared" ref="Q94:Q106" ca="1" si="40">0.12*(1+RAND()*RANDBETWEEN(-1,1)/10)</f>
        <v>0.12276536000204276</v>
      </c>
    </row>
    <row r="95" spans="1:17" x14ac:dyDescent="0.2">
      <c r="A95">
        <v>1987</v>
      </c>
      <c r="B95" s="21">
        <f t="shared" ca="1" si="38"/>
        <v>4099.7796668797228</v>
      </c>
      <c r="C95" s="26">
        <f t="shared" ca="1" si="39"/>
        <v>35381.903128452272</v>
      </c>
      <c r="D95" s="14">
        <v>0</v>
      </c>
      <c r="E95" s="14">
        <v>0</v>
      </c>
      <c r="F95" s="32">
        <v>260.2</v>
      </c>
      <c r="G95" s="15">
        <f t="shared" ca="1" si="30"/>
        <v>10667.626693221036</v>
      </c>
      <c r="H95" s="15">
        <f t="shared" ca="1" si="31"/>
        <v>41782.479144384895</v>
      </c>
      <c r="I95" s="23">
        <v>0.65</v>
      </c>
      <c r="J95" s="15">
        <f t="shared" ca="1" si="32"/>
        <v>14623.867700534713</v>
      </c>
      <c r="K95" s="15">
        <f t="shared" si="33"/>
        <v>0</v>
      </c>
      <c r="L95" s="15">
        <f t="shared" ca="1" si="34"/>
        <v>1614.5221134704482</v>
      </c>
      <c r="M95" s="15">
        <f t="shared" ca="1" si="35"/>
        <v>13009.345587064265</v>
      </c>
      <c r="O95" s="16">
        <f t="shared" ca="1" si="36"/>
        <v>10.191396255249218</v>
      </c>
      <c r="P95" s="16">
        <f t="shared" ca="1" si="37"/>
        <v>3.1731816448969004</v>
      </c>
      <c r="Q95" s="20">
        <f t="shared" ca="1" si="40"/>
        <v>0.11040322208408752</v>
      </c>
    </row>
    <row r="96" spans="1:17" x14ac:dyDescent="0.2">
      <c r="A96">
        <v>1988</v>
      </c>
      <c r="B96" s="21">
        <f t="shared" ca="1" si="38"/>
        <v>4390</v>
      </c>
      <c r="C96" s="26">
        <f t="shared" ca="1" si="39"/>
        <v>41090.352790247402</v>
      </c>
      <c r="D96" s="14">
        <v>0</v>
      </c>
      <c r="E96" s="14">
        <v>0</v>
      </c>
      <c r="F96" s="32">
        <v>277.8</v>
      </c>
      <c r="G96" s="15">
        <f t="shared" ca="1" si="30"/>
        <v>12195.42</v>
      </c>
      <c r="H96" s="15">
        <f t="shared" ca="1" si="31"/>
        <v>48407.604790247402</v>
      </c>
      <c r="I96" s="23">
        <v>0.65</v>
      </c>
      <c r="J96" s="15">
        <f t="shared" ca="1" si="32"/>
        <v>16942.661676586591</v>
      </c>
      <c r="K96" s="15">
        <f t="shared" si="33"/>
        <v>0</v>
      </c>
      <c r="L96" s="15">
        <f t="shared" ca="1" si="34"/>
        <v>2202.3146032174682</v>
      </c>
      <c r="M96" s="15">
        <f t="shared" ca="1" si="35"/>
        <v>14740.347073369123</v>
      </c>
      <c r="O96" s="16">
        <f t="shared" ca="1" si="36"/>
        <v>11.026789246070024</v>
      </c>
      <c r="P96" s="16">
        <f t="shared" ca="1" si="37"/>
        <v>3.3577100394918276</v>
      </c>
      <c r="Q96" s="20">
        <f t="shared" ca="1" si="40"/>
        <v>0.12998634129966083</v>
      </c>
    </row>
    <row r="97" spans="1:21" x14ac:dyDescent="0.2">
      <c r="A97">
        <v>1989</v>
      </c>
      <c r="B97" s="21">
        <f t="shared" ca="1" si="38"/>
        <v>4410.7196022262488</v>
      </c>
      <c r="C97" s="26">
        <f t="shared" ca="1" si="39"/>
        <v>44931.149994737061</v>
      </c>
      <c r="D97" s="14">
        <v>0</v>
      </c>
      <c r="E97" s="14">
        <v>0</v>
      </c>
      <c r="F97" s="32">
        <v>218.8</v>
      </c>
      <c r="G97" s="15">
        <f t="shared" ca="1" si="30"/>
        <v>9650.6544896710329</v>
      </c>
      <c r="H97" s="15">
        <f t="shared" ca="1" si="31"/>
        <v>50721.542688539681</v>
      </c>
      <c r="I97" s="23">
        <v>0.65</v>
      </c>
      <c r="J97" s="15">
        <f t="shared" ca="1" si="32"/>
        <v>17752.539940988889</v>
      </c>
      <c r="K97" s="15">
        <f t="shared" si="33"/>
        <v>0</v>
      </c>
      <c r="L97" s="15">
        <f t="shared" ca="1" si="34"/>
        <v>2130.3047929186664</v>
      </c>
      <c r="M97" s="15">
        <f t="shared" ca="1" si="35"/>
        <v>15622.235148070222</v>
      </c>
      <c r="O97" s="16">
        <f t="shared" ca="1" si="36"/>
        <v>11.499607153204364</v>
      </c>
      <c r="P97" s="16">
        <f t="shared" ca="1" si="37"/>
        <v>3.5418790031869443</v>
      </c>
      <c r="Q97" s="20">
        <f t="shared" ca="1" si="40"/>
        <v>0.12</v>
      </c>
    </row>
    <row r="98" spans="1:21" x14ac:dyDescent="0.2">
      <c r="A98">
        <v>1990</v>
      </c>
      <c r="B98" s="21">
        <f t="shared" ca="1" si="38"/>
        <v>4739.4919544177037</v>
      </c>
      <c r="C98" s="26">
        <f t="shared" ca="1" si="39"/>
        <v>45025.173566968188</v>
      </c>
      <c r="D98" s="14">
        <v>0</v>
      </c>
      <c r="E98" s="14">
        <v>0</v>
      </c>
      <c r="F98" s="32">
        <v>195.3</v>
      </c>
      <c r="G98" s="15">
        <f t="shared" ref="G98:G122" ca="1" si="41">F98*B98/100</f>
        <v>9256.2277869777754</v>
      </c>
      <c r="H98" s="15">
        <f t="shared" ref="H98:H122" ca="1" si="42">C98+G98*0.6</f>
        <v>50578.910239154851</v>
      </c>
      <c r="I98" s="23">
        <v>0.7</v>
      </c>
      <c r="J98" s="15">
        <f t="shared" ref="J98:J122" ca="1" si="43">H98*(1-I98)</f>
        <v>15173.673071746458</v>
      </c>
      <c r="K98" s="15">
        <f t="shared" ref="K98:K122" si="44">D98*0.35+E98*0.2</f>
        <v>0</v>
      </c>
      <c r="L98" s="15">
        <f t="shared" ref="L98:L106" ca="1" si="45">Q98*(J98+K98)</f>
        <v>1861.5670075335192</v>
      </c>
      <c r="M98" s="15">
        <f t="shared" ref="M98:M122" ca="1" si="46">J98+K98-L98</f>
        <v>13312.106064212938</v>
      </c>
      <c r="O98" s="16">
        <f t="shared" ca="1" si="36"/>
        <v>10.671800000000001</v>
      </c>
      <c r="P98" s="16">
        <f t="shared" ca="1" si="37"/>
        <v>2.8087622454564265</v>
      </c>
      <c r="Q98" s="20">
        <f t="shared" ca="1" si="40"/>
        <v>0.12268400661668248</v>
      </c>
    </row>
    <row r="99" spans="1:21" x14ac:dyDescent="0.2">
      <c r="A99">
        <v>1991</v>
      </c>
      <c r="B99" s="21">
        <f t="shared" ca="1" si="38"/>
        <v>4147.992331604647</v>
      </c>
      <c r="C99" s="26">
        <f t="shared" ca="1" si="39"/>
        <v>42901.776520022751</v>
      </c>
      <c r="D99" s="14">
        <v>0</v>
      </c>
      <c r="E99" s="14">
        <v>0</v>
      </c>
      <c r="F99" s="32">
        <v>191.3</v>
      </c>
      <c r="G99" s="15">
        <f t="shared" ca="1" si="41"/>
        <v>7935.1093303596899</v>
      </c>
      <c r="H99" s="15">
        <f t="shared" ca="1" si="42"/>
        <v>47662.842118238565</v>
      </c>
      <c r="I99" s="23">
        <v>0.7</v>
      </c>
      <c r="J99" s="15">
        <f t="shared" ca="1" si="43"/>
        <v>14298.852635471572</v>
      </c>
      <c r="K99" s="15">
        <f t="shared" si="44"/>
        <v>0</v>
      </c>
      <c r="L99" s="15">
        <f t="shared" ca="1" si="45"/>
        <v>1875.7611670823114</v>
      </c>
      <c r="M99" s="15">
        <f t="shared" ca="1" si="46"/>
        <v>12423.091468389261</v>
      </c>
      <c r="O99" s="16">
        <f t="shared" ref="O99:O122" ca="1" si="47">H99/B99</f>
        <v>11.490581058957801</v>
      </c>
      <c r="P99" s="16">
        <f t="shared" ref="P99:P122" ca="1" si="48">M99/B99</f>
        <v>2.9949649071755635</v>
      </c>
      <c r="Q99" s="20">
        <f t="shared" ca="1" si="40"/>
        <v>0.13118263506185504</v>
      </c>
    </row>
    <row r="100" spans="1:21" x14ac:dyDescent="0.2">
      <c r="A100">
        <v>1992</v>
      </c>
      <c r="B100" s="21">
        <f t="shared" ca="1" si="38"/>
        <v>5317.7439737349705</v>
      </c>
      <c r="C100" s="36">
        <v>40087.521738585099</v>
      </c>
      <c r="D100" s="14">
        <v>0</v>
      </c>
      <c r="E100" s="14">
        <v>0</v>
      </c>
      <c r="F100" s="32">
        <v>397.6</v>
      </c>
      <c r="G100" s="15">
        <f t="shared" ca="1" si="41"/>
        <v>21143.350039570243</v>
      </c>
      <c r="H100" s="15">
        <f t="shared" ca="1" si="42"/>
        <v>52773.531762327242</v>
      </c>
      <c r="I100" s="23">
        <v>0.7</v>
      </c>
      <c r="J100" s="15">
        <f t="shared" ca="1" si="43"/>
        <v>15832.059528698175</v>
      </c>
      <c r="K100" s="15">
        <f t="shared" si="44"/>
        <v>0</v>
      </c>
      <c r="L100" s="15">
        <f t="shared" ca="1" si="45"/>
        <v>2064.7236982458835</v>
      </c>
      <c r="M100" s="15">
        <f t="shared" ca="1" si="46"/>
        <v>13767.335830452292</v>
      </c>
      <c r="O100" s="16">
        <f t="shared" ca="1" si="47"/>
        <v>9.9240452385414919</v>
      </c>
      <c r="P100" s="16">
        <f t="shared" ca="1" si="48"/>
        <v>2.5889429612352446</v>
      </c>
      <c r="Q100" s="20">
        <f t="shared" ca="1" si="40"/>
        <v>0.13041409391514963</v>
      </c>
    </row>
    <row r="101" spans="1:21" x14ac:dyDescent="0.2">
      <c r="A101">
        <v>1993</v>
      </c>
      <c r="B101" s="21">
        <f t="shared" ca="1" si="38"/>
        <v>3743.4260642254735</v>
      </c>
      <c r="C101" s="36">
        <v>31378.6138127017</v>
      </c>
      <c r="D101" s="14">
        <v>0</v>
      </c>
      <c r="E101" s="14">
        <v>0</v>
      </c>
      <c r="F101" s="32">
        <v>353.9</v>
      </c>
      <c r="G101" s="15">
        <f t="shared" ca="1" si="41"/>
        <v>13247.984841293952</v>
      </c>
      <c r="H101" s="15">
        <f t="shared" ca="1" si="42"/>
        <v>39327.404717478072</v>
      </c>
      <c r="I101" s="23">
        <v>0.7</v>
      </c>
      <c r="J101" s="15">
        <f t="shared" ca="1" si="43"/>
        <v>11798.221415243423</v>
      </c>
      <c r="K101" s="15">
        <f t="shared" si="44"/>
        <v>0</v>
      </c>
      <c r="L101" s="15">
        <f t="shared" ca="1" si="45"/>
        <v>1539.1238325588363</v>
      </c>
      <c r="M101" s="15">
        <f t="shared" ca="1" si="46"/>
        <v>10259.097582684586</v>
      </c>
      <c r="O101" s="16">
        <f t="shared" ca="1" si="47"/>
        <v>10.505724981004809</v>
      </c>
      <c r="P101" s="16">
        <f t="shared" ca="1" si="48"/>
        <v>2.7405636993146345</v>
      </c>
      <c r="Q101" s="20">
        <f t="shared" ca="1" si="40"/>
        <v>0.13045388608915853</v>
      </c>
    </row>
    <row r="102" spans="1:21" x14ac:dyDescent="0.2">
      <c r="A102">
        <v>1994</v>
      </c>
      <c r="B102" s="21">
        <f t="shared" ca="1" si="38"/>
        <v>5279.2686746996669</v>
      </c>
      <c r="C102" s="36">
        <v>35004.995938513297</v>
      </c>
      <c r="D102" s="14">
        <v>0</v>
      </c>
      <c r="E102" s="14">
        <v>0</v>
      </c>
      <c r="F102" s="32">
        <v>138.9</v>
      </c>
      <c r="G102" s="15">
        <f t="shared" ca="1" si="41"/>
        <v>7332.9041891578372</v>
      </c>
      <c r="H102" s="15">
        <f t="shared" ca="1" si="42"/>
        <v>39404.738452008001</v>
      </c>
      <c r="I102" s="23">
        <v>0.7</v>
      </c>
      <c r="J102" s="15">
        <f t="shared" ca="1" si="43"/>
        <v>11821.421535602401</v>
      </c>
      <c r="K102" s="15">
        <f t="shared" si="44"/>
        <v>0</v>
      </c>
      <c r="L102" s="15">
        <f t="shared" ca="1" si="45"/>
        <v>1418.5705842722882</v>
      </c>
      <c r="M102" s="15">
        <f t="shared" ca="1" si="46"/>
        <v>10402.850951330114</v>
      </c>
      <c r="O102" s="16">
        <f t="shared" ca="1" si="47"/>
        <v>7.4640524815209757</v>
      </c>
      <c r="P102" s="16">
        <f t="shared" ca="1" si="48"/>
        <v>1.9705098551215379</v>
      </c>
      <c r="Q102" s="20">
        <f t="shared" ca="1" si="40"/>
        <v>0.12</v>
      </c>
    </row>
    <row r="103" spans="1:21" x14ac:dyDescent="0.2">
      <c r="A103">
        <v>1995</v>
      </c>
      <c r="B103">
        <v>4649</v>
      </c>
      <c r="C103" s="36">
        <v>41199.705000000002</v>
      </c>
      <c r="D103" s="14">
        <v>0</v>
      </c>
      <c r="E103" s="14">
        <v>0</v>
      </c>
      <c r="F103" s="32">
        <v>303.60000000000002</v>
      </c>
      <c r="G103" s="15">
        <f t="shared" si="41"/>
        <v>14114.364000000001</v>
      </c>
      <c r="H103" s="15">
        <f t="shared" si="42"/>
        <v>49668.323400000001</v>
      </c>
      <c r="I103" s="23">
        <v>0.75</v>
      </c>
      <c r="J103" s="15">
        <f t="shared" si="43"/>
        <v>12417.08085</v>
      </c>
      <c r="K103" s="15">
        <f t="shared" si="44"/>
        <v>0</v>
      </c>
      <c r="L103" s="15">
        <f t="shared" ca="1" si="45"/>
        <v>1344.693292184892</v>
      </c>
      <c r="M103" s="15">
        <f t="shared" ca="1" si="46"/>
        <v>11072.387557815109</v>
      </c>
      <c r="O103" s="16">
        <f t="shared" si="47"/>
        <v>10.683657431705743</v>
      </c>
      <c r="P103" s="16">
        <f t="shared" ca="1" si="48"/>
        <v>2.3816708018531103</v>
      </c>
      <c r="Q103" s="20">
        <f t="shared" ca="1" si="40"/>
        <v>0.10829383398795314</v>
      </c>
    </row>
    <row r="104" spans="1:21" x14ac:dyDescent="0.2">
      <c r="A104">
        <v>1996</v>
      </c>
      <c r="B104" s="31">
        <f>(B103+B105)/2</f>
        <v>4728.5</v>
      </c>
      <c r="C104" s="36">
        <v>27980.644482423399</v>
      </c>
      <c r="D104" s="14">
        <v>0</v>
      </c>
      <c r="E104" s="14">
        <v>0</v>
      </c>
      <c r="F104" s="32">
        <v>235.7</v>
      </c>
      <c r="G104" s="15">
        <f t="shared" si="41"/>
        <v>11145.074499999999</v>
      </c>
      <c r="H104" s="15">
        <f t="shared" si="42"/>
        <v>34667.689182423397</v>
      </c>
      <c r="I104" s="23">
        <v>0.75</v>
      </c>
      <c r="J104" s="15">
        <f t="shared" si="43"/>
        <v>8666.9222956058493</v>
      </c>
      <c r="K104" s="15">
        <f t="shared" si="44"/>
        <v>0</v>
      </c>
      <c r="L104" s="15">
        <f t="shared" ca="1" si="45"/>
        <v>1122.9671368581069</v>
      </c>
      <c r="M104" s="15">
        <f t="shared" ca="1" si="46"/>
        <v>7543.9551587477426</v>
      </c>
      <c r="O104" s="16">
        <f t="shared" si="47"/>
        <v>7.3316462265884317</v>
      </c>
      <c r="P104" s="16">
        <f t="shared" ca="1" si="48"/>
        <v>1.5954224719779513</v>
      </c>
      <c r="Q104" s="20">
        <f t="shared" ca="1" si="40"/>
        <v>0.12956930944534417</v>
      </c>
    </row>
    <row r="105" spans="1:21" x14ac:dyDescent="0.2">
      <c r="A105">
        <v>1997</v>
      </c>
      <c r="B105">
        <v>4808</v>
      </c>
      <c r="C105" s="36">
        <v>31929.684000000001</v>
      </c>
      <c r="D105" s="14">
        <v>0</v>
      </c>
      <c r="E105" s="14">
        <v>0</v>
      </c>
      <c r="F105" s="32">
        <v>243.2</v>
      </c>
      <c r="G105" s="15">
        <f t="shared" si="41"/>
        <v>11693.055999999999</v>
      </c>
      <c r="H105" s="15">
        <f t="shared" si="42"/>
        <v>38945.517599999999</v>
      </c>
      <c r="I105" s="23">
        <v>0.75</v>
      </c>
      <c r="J105" s="15">
        <f t="shared" si="43"/>
        <v>9736.3793999999998</v>
      </c>
      <c r="K105" s="15">
        <f t="shared" si="44"/>
        <v>0</v>
      </c>
      <c r="L105" s="15">
        <f t="shared" ca="1" si="45"/>
        <v>1168.365528</v>
      </c>
      <c r="M105" s="15">
        <f t="shared" ca="1" si="46"/>
        <v>8568.0138719999995</v>
      </c>
      <c r="O105" s="16">
        <f t="shared" si="47"/>
        <v>8.1001492512479203</v>
      </c>
      <c r="P105" s="16">
        <f t="shared" ca="1" si="48"/>
        <v>1.7820328352745423</v>
      </c>
      <c r="Q105" s="20">
        <f t="shared" ca="1" si="40"/>
        <v>0.12</v>
      </c>
    </row>
    <row r="106" spans="1:21" x14ac:dyDescent="0.2">
      <c r="A106">
        <v>1998</v>
      </c>
      <c r="B106">
        <f>(B105+B107)/2</f>
        <v>4948</v>
      </c>
      <c r="C106" s="36">
        <v>39630.890516486899</v>
      </c>
      <c r="D106" s="14">
        <v>0</v>
      </c>
      <c r="E106" s="14">
        <v>0</v>
      </c>
      <c r="F106" s="32">
        <v>229.8</v>
      </c>
      <c r="G106" s="15">
        <f t="shared" si="41"/>
        <v>11370.504000000001</v>
      </c>
      <c r="H106" s="15">
        <f t="shared" si="42"/>
        <v>46453.1929164869</v>
      </c>
      <c r="I106" s="23">
        <v>0.75</v>
      </c>
      <c r="J106" s="15">
        <f t="shared" si="43"/>
        <v>11613.298229121725</v>
      </c>
      <c r="K106" s="15">
        <f t="shared" si="44"/>
        <v>0</v>
      </c>
      <c r="L106" s="15">
        <f t="shared" ca="1" si="45"/>
        <v>1346.2592586866188</v>
      </c>
      <c r="M106" s="15">
        <f t="shared" ca="1" si="46"/>
        <v>10267.038970435106</v>
      </c>
      <c r="O106" s="16">
        <f t="shared" si="47"/>
        <v>9.3882766605672803</v>
      </c>
      <c r="P106" s="16">
        <f t="shared" ca="1" si="48"/>
        <v>2.0749876658114603</v>
      </c>
      <c r="Q106" s="20">
        <f t="shared" ca="1" si="40"/>
        <v>0.11592393755209986</v>
      </c>
      <c r="S106" s="15"/>
      <c r="T106" s="17"/>
      <c r="U106" s="17"/>
    </row>
    <row r="107" spans="1:21" x14ac:dyDescent="0.2">
      <c r="A107">
        <v>1999</v>
      </c>
      <c r="B107">
        <v>5088</v>
      </c>
      <c r="C107" s="36">
        <v>48876.584550221</v>
      </c>
      <c r="D107" s="14">
        <v>0</v>
      </c>
      <c r="E107" s="14">
        <v>0</v>
      </c>
      <c r="F107" s="32">
        <v>278.5</v>
      </c>
      <c r="G107" s="15">
        <f t="shared" si="41"/>
        <v>14170.08</v>
      </c>
      <c r="H107" s="15">
        <f t="shared" si="42"/>
        <v>57378.632550220995</v>
      </c>
      <c r="I107" s="23">
        <v>0.75</v>
      </c>
      <c r="J107" s="15">
        <f t="shared" si="43"/>
        <v>14344.658137555249</v>
      </c>
      <c r="K107" s="15">
        <f t="shared" si="44"/>
        <v>0</v>
      </c>
      <c r="L107" s="21">
        <v>1457.0496000000001</v>
      </c>
      <c r="M107" s="15">
        <f t="shared" si="46"/>
        <v>12887.608537555248</v>
      </c>
      <c r="O107" s="16">
        <f t="shared" si="47"/>
        <v>11.277246963486832</v>
      </c>
      <c r="P107" s="16">
        <f t="shared" si="48"/>
        <v>2.5329419295509528</v>
      </c>
      <c r="Q107" s="17">
        <f t="shared" ref="Q107:Q122" si="49">L107/(J107+K107)</f>
        <v>0.1015743690806649</v>
      </c>
      <c r="S107" s="15"/>
      <c r="T107" s="17"/>
      <c r="U107" s="17"/>
    </row>
    <row r="108" spans="1:21" x14ac:dyDescent="0.2">
      <c r="A108">
        <v>2000</v>
      </c>
      <c r="B108">
        <f>(B107+B109)/2</f>
        <v>5134</v>
      </c>
      <c r="C108" s="36">
        <v>38451.433132765203</v>
      </c>
      <c r="D108" s="14">
        <v>0</v>
      </c>
      <c r="E108" s="14">
        <v>0</v>
      </c>
      <c r="F108" s="32">
        <v>337.4</v>
      </c>
      <c r="G108" s="15">
        <f t="shared" si="41"/>
        <v>17322.115999999998</v>
      </c>
      <c r="H108" s="15">
        <f t="shared" si="42"/>
        <v>48844.702732765203</v>
      </c>
      <c r="I108" s="23">
        <v>0.75</v>
      </c>
      <c r="J108" s="15">
        <f t="shared" si="43"/>
        <v>12211.175683191301</v>
      </c>
      <c r="K108" s="15">
        <f t="shared" si="44"/>
        <v>0</v>
      </c>
      <c r="L108" s="21">
        <v>1414.1828</v>
      </c>
      <c r="M108" s="15">
        <f t="shared" si="46"/>
        <v>10796.9928831913</v>
      </c>
      <c r="O108" s="16">
        <f t="shared" si="47"/>
        <v>9.5139662510255558</v>
      </c>
      <c r="P108" s="16">
        <f t="shared" si="48"/>
        <v>2.1030371802086676</v>
      </c>
      <c r="Q108" s="17">
        <f t="shared" si="49"/>
        <v>0.11581053591314917</v>
      </c>
      <c r="S108" s="15"/>
      <c r="T108" s="17"/>
      <c r="U108" s="17"/>
    </row>
    <row r="109" spans="1:21" x14ac:dyDescent="0.2">
      <c r="A109">
        <v>2001</v>
      </c>
      <c r="B109">
        <v>5180</v>
      </c>
      <c r="C109" s="36">
        <v>42596.819727390299</v>
      </c>
      <c r="D109" s="14">
        <v>0</v>
      </c>
      <c r="E109" s="14">
        <v>0</v>
      </c>
      <c r="F109" s="32">
        <v>260</v>
      </c>
      <c r="G109" s="15">
        <f t="shared" si="41"/>
        <v>13468</v>
      </c>
      <c r="H109" s="15">
        <f t="shared" si="42"/>
        <v>50677.619727390294</v>
      </c>
      <c r="I109" s="23">
        <v>0.8</v>
      </c>
      <c r="J109" s="15">
        <f t="shared" si="43"/>
        <v>10135.523945478057</v>
      </c>
      <c r="K109" s="15">
        <f t="shared" si="44"/>
        <v>0</v>
      </c>
      <c r="L109" s="21">
        <v>1076.8779999999999</v>
      </c>
      <c r="M109" s="15">
        <f t="shared" si="46"/>
        <v>9058.6459454780561</v>
      </c>
      <c r="O109" s="16">
        <f t="shared" si="47"/>
        <v>9.7833242716969675</v>
      </c>
      <c r="P109" s="16">
        <f t="shared" si="48"/>
        <v>1.7487733485478874</v>
      </c>
      <c r="Q109" s="17">
        <f t="shared" si="49"/>
        <v>0.10624788671930935</v>
      </c>
      <c r="S109" s="15"/>
      <c r="T109" s="17"/>
      <c r="U109" s="17"/>
    </row>
    <row r="110" spans="1:21" x14ac:dyDescent="0.2">
      <c r="A110">
        <v>2002</v>
      </c>
      <c r="B110" s="15">
        <f>(B109+B111)/2</f>
        <v>5217.1446233329698</v>
      </c>
      <c r="C110" s="36">
        <v>36577.945985088903</v>
      </c>
      <c r="D110" s="14">
        <v>0</v>
      </c>
      <c r="E110" s="14">
        <v>0</v>
      </c>
      <c r="F110" s="32">
        <v>101.5</v>
      </c>
      <c r="G110" s="15">
        <f t="shared" si="41"/>
        <v>5295.4017926829647</v>
      </c>
      <c r="H110" s="15">
        <f t="shared" si="42"/>
        <v>39755.187060698685</v>
      </c>
      <c r="I110" s="23">
        <v>0.8</v>
      </c>
      <c r="J110" s="15">
        <f t="shared" si="43"/>
        <v>7951.0374121397354</v>
      </c>
      <c r="K110" s="15">
        <f t="shared" si="44"/>
        <v>0</v>
      </c>
      <c r="L110" s="21">
        <v>891.29588000000001</v>
      </c>
      <c r="M110" s="15">
        <f t="shared" si="46"/>
        <v>7059.7415321397357</v>
      </c>
      <c r="O110" s="16">
        <f t="shared" si="47"/>
        <v>7.6201044691954714</v>
      </c>
      <c r="P110" s="16">
        <f t="shared" si="48"/>
        <v>1.3531811061104195</v>
      </c>
      <c r="Q110" s="17">
        <f t="shared" si="49"/>
        <v>0.11209806139751767</v>
      </c>
      <c r="S110" s="15"/>
      <c r="T110" s="17"/>
      <c r="U110" s="17"/>
    </row>
    <row r="111" spans="1:21" x14ac:dyDescent="0.2">
      <c r="A111">
        <v>2003</v>
      </c>
      <c r="B111" s="37">
        <v>5254.2892466659396</v>
      </c>
      <c r="C111" s="36">
        <v>43009.622763760199</v>
      </c>
      <c r="D111" s="14">
        <v>0</v>
      </c>
      <c r="E111" s="14">
        <v>0</v>
      </c>
      <c r="F111" s="32">
        <v>213.7</v>
      </c>
      <c r="G111" s="15">
        <f t="shared" si="41"/>
        <v>11228.416120125112</v>
      </c>
      <c r="H111" s="15">
        <f t="shared" si="42"/>
        <v>49746.672435835266</v>
      </c>
      <c r="I111" s="23">
        <v>0.8</v>
      </c>
      <c r="J111" s="15">
        <f t="shared" si="43"/>
        <v>9949.3344871670506</v>
      </c>
      <c r="K111" s="15">
        <f t="shared" si="44"/>
        <v>0</v>
      </c>
      <c r="L111" s="21">
        <v>864.54039999999998</v>
      </c>
      <c r="M111" s="15">
        <f t="shared" si="46"/>
        <v>9084.7940871670507</v>
      </c>
      <c r="O111" s="16">
        <f t="shared" si="47"/>
        <v>9.4678214503325169</v>
      </c>
      <c r="P111" s="16">
        <f t="shared" si="48"/>
        <v>1.7290243571824149</v>
      </c>
      <c r="Q111" s="17">
        <f t="shared" si="49"/>
        <v>8.6894294398797228E-2</v>
      </c>
      <c r="S111" s="15"/>
      <c r="T111" s="17"/>
      <c r="U111" s="17"/>
    </row>
    <row r="112" spans="1:21" x14ac:dyDescent="0.2">
      <c r="A112">
        <v>2004</v>
      </c>
      <c r="B112" s="37">
        <f>B$111+(B$114-B$111)/(A$114-A$111)*(A112-A$111)</f>
        <v>5710.4471215489129</v>
      </c>
      <c r="C112" s="36">
        <v>38416.739778046402</v>
      </c>
      <c r="D112" s="14">
        <v>0</v>
      </c>
      <c r="E112" s="14">
        <v>0</v>
      </c>
      <c r="F112" s="32">
        <v>213.6</v>
      </c>
      <c r="G112" s="15">
        <f t="shared" si="41"/>
        <v>12197.515051628478</v>
      </c>
      <c r="H112" s="15">
        <f t="shared" si="42"/>
        <v>45735.248809023491</v>
      </c>
      <c r="I112" s="23">
        <v>0.8</v>
      </c>
      <c r="J112" s="15">
        <f t="shared" si="43"/>
        <v>9147.0497618046957</v>
      </c>
      <c r="K112" s="15">
        <f t="shared" si="44"/>
        <v>0</v>
      </c>
      <c r="L112" s="21">
        <v>776.20280000000002</v>
      </c>
      <c r="M112" s="15">
        <f t="shared" si="46"/>
        <v>8370.8469618046947</v>
      </c>
      <c r="O112" s="16">
        <f t="shared" si="47"/>
        <v>8.0090486498749289</v>
      </c>
      <c r="P112" s="16">
        <f t="shared" si="48"/>
        <v>1.4658829306406693</v>
      </c>
      <c r="Q112" s="17">
        <f t="shared" si="49"/>
        <v>8.4858267989443695E-2</v>
      </c>
      <c r="S112" s="15"/>
      <c r="T112" s="17"/>
      <c r="U112" s="17"/>
    </row>
    <row r="113" spans="1:21" x14ac:dyDescent="0.2">
      <c r="A113">
        <v>2005</v>
      </c>
      <c r="B113" s="37">
        <f>B$111+(B$114-B$111)/(A$114-A$111)*(A113-A$111)</f>
        <v>6166.6049964318863</v>
      </c>
      <c r="C113" s="36">
        <v>38134.419000000002</v>
      </c>
      <c r="D113" s="14">
        <v>0</v>
      </c>
      <c r="E113" s="14">
        <v>0</v>
      </c>
      <c r="F113" s="32">
        <v>291.39999999999998</v>
      </c>
      <c r="G113" s="15">
        <f t="shared" si="41"/>
        <v>17969.486959602516</v>
      </c>
      <c r="H113" s="15">
        <f t="shared" si="42"/>
        <v>48916.111175761514</v>
      </c>
      <c r="I113" s="23">
        <v>0.8</v>
      </c>
      <c r="J113" s="15">
        <f t="shared" si="43"/>
        <v>9783.2222351523014</v>
      </c>
      <c r="K113" s="15">
        <f t="shared" si="44"/>
        <v>0</v>
      </c>
      <c r="L113" s="21">
        <v>712.50400000000002</v>
      </c>
      <c r="M113" s="15">
        <f t="shared" si="46"/>
        <v>9070.7182351523006</v>
      </c>
      <c r="O113" s="16">
        <f t="shared" si="47"/>
        <v>7.9324216816328104</v>
      </c>
      <c r="P113" s="16">
        <f t="shared" si="48"/>
        <v>1.4709419916470714</v>
      </c>
      <c r="Q113" s="17">
        <f t="shared" si="49"/>
        <v>7.2829174567852192E-2</v>
      </c>
      <c r="S113" s="15"/>
      <c r="T113" s="17"/>
      <c r="U113" s="17"/>
    </row>
    <row r="114" spans="1:21" x14ac:dyDescent="0.2">
      <c r="A114">
        <v>2006</v>
      </c>
      <c r="B114" s="37">
        <v>6622.7628713148597</v>
      </c>
      <c r="C114" s="36">
        <v>35654.633999999998</v>
      </c>
      <c r="D114" s="14">
        <v>0</v>
      </c>
      <c r="E114" s="14">
        <v>0</v>
      </c>
      <c r="F114" s="32">
        <v>158.4</v>
      </c>
      <c r="G114" s="15">
        <f t="shared" si="41"/>
        <v>10490.456388162738</v>
      </c>
      <c r="H114" s="15">
        <f t="shared" si="42"/>
        <v>41948.907832897639</v>
      </c>
      <c r="I114" s="23">
        <v>0.8</v>
      </c>
      <c r="J114" s="15">
        <f t="shared" si="43"/>
        <v>8389.781566579526</v>
      </c>
      <c r="K114" s="15">
        <f t="shared" si="44"/>
        <v>0</v>
      </c>
      <c r="L114" s="21">
        <v>681.45439999999996</v>
      </c>
      <c r="M114" s="15">
        <f t="shared" si="46"/>
        <v>7708.3271665795264</v>
      </c>
      <c r="O114" s="16">
        <f t="shared" si="47"/>
        <v>6.3340494968634218</v>
      </c>
      <c r="P114" s="16">
        <f t="shared" si="48"/>
        <v>1.1639141120342034</v>
      </c>
      <c r="Q114" s="17">
        <f t="shared" si="49"/>
        <v>8.1224331598161698E-2</v>
      </c>
      <c r="S114" s="15"/>
      <c r="T114" s="17"/>
      <c r="U114" s="17"/>
    </row>
    <row r="115" spans="1:21" x14ac:dyDescent="0.2">
      <c r="A115">
        <v>2007</v>
      </c>
      <c r="B115" s="37">
        <v>6584.6130653148603</v>
      </c>
      <c r="C115" s="36">
        <v>29899.065999999999</v>
      </c>
      <c r="D115" s="14">
        <v>0</v>
      </c>
      <c r="E115" s="14">
        <v>0</v>
      </c>
      <c r="F115" s="32">
        <v>238.6</v>
      </c>
      <c r="G115" s="15">
        <f t="shared" si="41"/>
        <v>15710.886773841255</v>
      </c>
      <c r="H115" s="15">
        <f t="shared" si="42"/>
        <v>39325.598064304751</v>
      </c>
      <c r="I115" s="23">
        <v>0.8</v>
      </c>
      <c r="J115" s="15">
        <f t="shared" si="43"/>
        <v>7865.1196128609481</v>
      </c>
      <c r="K115" s="15">
        <f t="shared" si="44"/>
        <v>0</v>
      </c>
      <c r="L115" s="21">
        <v>360.57960000000003</v>
      </c>
      <c r="M115" s="15">
        <f t="shared" si="46"/>
        <v>7504.5400128609481</v>
      </c>
      <c r="O115" s="16">
        <f t="shared" si="47"/>
        <v>5.9723476040614232</v>
      </c>
      <c r="P115" s="16">
        <f t="shared" si="48"/>
        <v>1.1397085809630789</v>
      </c>
      <c r="Q115" s="17">
        <f t="shared" si="49"/>
        <v>4.5845405759676515E-2</v>
      </c>
      <c r="S115" s="15"/>
      <c r="T115" s="17"/>
      <c r="U115" s="17"/>
    </row>
    <row r="116" spans="1:21" x14ac:dyDescent="0.2">
      <c r="A116">
        <v>2008</v>
      </c>
      <c r="B116" s="37">
        <v>6381.9716285148197</v>
      </c>
      <c r="C116" s="36">
        <v>26423.200000000001</v>
      </c>
      <c r="D116" s="14">
        <v>0</v>
      </c>
      <c r="E116" s="14">
        <v>0</v>
      </c>
      <c r="F116" s="32">
        <v>217.2</v>
      </c>
      <c r="G116" s="15">
        <f t="shared" si="41"/>
        <v>13861.642377134187</v>
      </c>
      <c r="H116" s="15">
        <f t="shared" si="42"/>
        <v>34740.185426280514</v>
      </c>
      <c r="I116" s="23">
        <v>0.8</v>
      </c>
      <c r="J116" s="15">
        <f t="shared" si="43"/>
        <v>6948.0370852561009</v>
      </c>
      <c r="K116" s="15">
        <f t="shared" si="44"/>
        <v>0</v>
      </c>
      <c r="L116" s="21">
        <v>320.89960000000002</v>
      </c>
      <c r="M116" s="15">
        <f t="shared" si="46"/>
        <v>6627.1374852561012</v>
      </c>
      <c r="O116" s="16">
        <f t="shared" si="47"/>
        <v>5.4434879138384815</v>
      </c>
      <c r="P116" s="16">
        <f t="shared" si="48"/>
        <v>1.0384153786654071</v>
      </c>
      <c r="Q116" s="17">
        <f t="shared" si="49"/>
        <v>4.6185648703711807E-2</v>
      </c>
      <c r="S116" s="15"/>
      <c r="T116" s="17"/>
      <c r="U116" s="17"/>
    </row>
    <row r="117" spans="1:21" x14ac:dyDescent="0.2">
      <c r="A117">
        <v>2009</v>
      </c>
      <c r="B117" s="37">
        <v>6381.9716285148197</v>
      </c>
      <c r="C117" s="36">
        <v>27412.350999999999</v>
      </c>
      <c r="D117" s="14">
        <v>0</v>
      </c>
      <c r="E117" s="14">
        <v>0</v>
      </c>
      <c r="F117" s="32">
        <v>227.5</v>
      </c>
      <c r="G117" s="15">
        <f t="shared" si="41"/>
        <v>14518.985454871214</v>
      </c>
      <c r="H117" s="15">
        <f t="shared" si="42"/>
        <v>36123.742272922726</v>
      </c>
      <c r="I117" s="23">
        <v>0.8</v>
      </c>
      <c r="J117" s="15">
        <f t="shared" si="43"/>
        <v>7224.7484545845437</v>
      </c>
      <c r="K117" s="15">
        <f t="shared" si="44"/>
        <v>0</v>
      </c>
      <c r="L117" s="21">
        <v>261.95</v>
      </c>
      <c r="M117" s="15">
        <f t="shared" si="46"/>
        <v>6962.7984545845438</v>
      </c>
      <c r="O117" s="16">
        <f t="shared" si="47"/>
        <v>5.6602793581094719</v>
      </c>
      <c r="P117" s="16">
        <f t="shared" si="48"/>
        <v>1.091010562233554</v>
      </c>
      <c r="Q117" s="17">
        <f t="shared" si="49"/>
        <v>3.6257317697168646E-2</v>
      </c>
      <c r="S117" s="15"/>
      <c r="T117" s="17"/>
      <c r="U117" s="17"/>
    </row>
    <row r="118" spans="1:21" x14ac:dyDescent="0.2">
      <c r="A118">
        <v>2010</v>
      </c>
      <c r="B118" s="37">
        <v>6381.9716285148197</v>
      </c>
      <c r="C118" s="36">
        <v>27641.053</v>
      </c>
      <c r="D118" s="14">
        <v>0</v>
      </c>
      <c r="E118" s="14">
        <v>0</v>
      </c>
      <c r="F118" s="32">
        <v>424</v>
      </c>
      <c r="G118" s="15">
        <f t="shared" si="41"/>
        <v>27059.559704902833</v>
      </c>
      <c r="H118" s="15">
        <f t="shared" si="42"/>
        <v>43876.7888229417</v>
      </c>
      <c r="I118" s="16">
        <v>0.8</v>
      </c>
      <c r="J118" s="15">
        <f t="shared" si="43"/>
        <v>8775.3577645883379</v>
      </c>
      <c r="K118" s="15">
        <f t="shared" si="44"/>
        <v>0</v>
      </c>
      <c r="L118" s="21">
        <v>310.0992</v>
      </c>
      <c r="M118" s="15">
        <f t="shared" si="46"/>
        <v>8465.2585645883373</v>
      </c>
      <c r="O118" s="16">
        <f t="shared" si="47"/>
        <v>6.87511499219129</v>
      </c>
      <c r="P118" s="16">
        <f t="shared" si="48"/>
        <v>1.3264331240153648</v>
      </c>
      <c r="Q118" s="17">
        <f t="shared" si="49"/>
        <v>3.5337499429522932E-2</v>
      </c>
      <c r="S118" s="15"/>
      <c r="T118" s="17"/>
      <c r="U118" s="17"/>
    </row>
    <row r="119" spans="1:21" x14ac:dyDescent="0.2">
      <c r="A119">
        <v>2011</v>
      </c>
      <c r="B119" s="37">
        <v>6381.9716285148197</v>
      </c>
      <c r="C119" s="36">
        <v>21379.690999999999</v>
      </c>
      <c r="D119" s="14">
        <v>0</v>
      </c>
      <c r="E119" s="14">
        <v>0</v>
      </c>
      <c r="F119" s="32">
        <v>491.2</v>
      </c>
      <c r="G119" s="15">
        <f t="shared" si="41"/>
        <v>31348.244639264791</v>
      </c>
      <c r="H119" s="15">
        <f t="shared" si="42"/>
        <v>40188.637783558872</v>
      </c>
      <c r="I119" s="16">
        <v>0.8</v>
      </c>
      <c r="J119" s="15">
        <f t="shared" si="43"/>
        <v>8037.7275567117722</v>
      </c>
      <c r="K119" s="15">
        <f t="shared" si="44"/>
        <v>0</v>
      </c>
      <c r="L119" s="21">
        <v>760.82680000000005</v>
      </c>
      <c r="M119" s="15">
        <f t="shared" si="46"/>
        <v>7276.9007567117724</v>
      </c>
      <c r="O119" s="16">
        <f t="shared" si="47"/>
        <v>6.2972134824283712</v>
      </c>
      <c r="P119" s="16">
        <f t="shared" si="48"/>
        <v>1.1402276882896791</v>
      </c>
      <c r="Q119" s="17">
        <f t="shared" si="49"/>
        <v>9.4656953054434417E-2</v>
      </c>
      <c r="S119" s="15"/>
      <c r="T119" s="17"/>
      <c r="U119" s="17"/>
    </row>
    <row r="120" spans="1:21" x14ac:dyDescent="0.2">
      <c r="A120">
        <v>2012</v>
      </c>
      <c r="B120" s="37">
        <v>6381.9716285148197</v>
      </c>
      <c r="C120" s="36">
        <v>26947.830999999998</v>
      </c>
      <c r="D120" s="14">
        <v>0</v>
      </c>
      <c r="E120" s="14">
        <v>0</v>
      </c>
      <c r="F120" s="32">
        <v>219.3</v>
      </c>
      <c r="G120" s="15">
        <f t="shared" si="41"/>
        <v>13995.663781333</v>
      </c>
      <c r="H120" s="15">
        <f t="shared" si="42"/>
        <v>35345.229268799798</v>
      </c>
      <c r="I120" s="16">
        <v>0.8</v>
      </c>
      <c r="J120" s="15">
        <f t="shared" si="43"/>
        <v>7069.0458537599579</v>
      </c>
      <c r="K120" s="15">
        <f t="shared" si="44"/>
        <v>0</v>
      </c>
      <c r="L120" s="21">
        <v>651.23559999999998</v>
      </c>
      <c r="M120" s="15">
        <f t="shared" si="46"/>
        <v>6417.810253759958</v>
      </c>
      <c r="O120" s="16">
        <f t="shared" si="47"/>
        <v>5.5382930740206318</v>
      </c>
      <c r="P120" s="16">
        <f t="shared" si="48"/>
        <v>1.0056156039749551</v>
      </c>
      <c r="Q120" s="17">
        <f t="shared" si="49"/>
        <v>9.2124964736735149E-2</v>
      </c>
      <c r="S120" s="15"/>
      <c r="T120" s="17"/>
      <c r="U120" s="17"/>
    </row>
    <row r="121" spans="1:21" x14ac:dyDescent="0.2">
      <c r="A121">
        <v>2013</v>
      </c>
      <c r="B121" s="37">
        <v>5909.9795718000196</v>
      </c>
      <c r="C121" s="36">
        <v>35466.631000000001</v>
      </c>
      <c r="D121" s="14">
        <v>0</v>
      </c>
      <c r="E121" s="14">
        <v>0</v>
      </c>
      <c r="F121" s="32">
        <v>243.7</v>
      </c>
      <c r="G121" s="15">
        <f t="shared" si="41"/>
        <v>14402.620216476647</v>
      </c>
      <c r="H121" s="15">
        <f t="shared" si="42"/>
        <v>44108.203129885987</v>
      </c>
      <c r="I121" s="16">
        <v>0.8</v>
      </c>
      <c r="J121" s="15">
        <f t="shared" si="43"/>
        <v>8821.6406259771957</v>
      </c>
      <c r="K121" s="15">
        <f t="shared" si="44"/>
        <v>0</v>
      </c>
      <c r="L121" s="21">
        <v>509.97480000000002</v>
      </c>
      <c r="M121" s="15">
        <f t="shared" si="46"/>
        <v>8311.6658259771957</v>
      </c>
      <c r="O121" s="16">
        <f t="shared" si="47"/>
        <v>7.4633427398551611</v>
      </c>
      <c r="P121" s="16">
        <f t="shared" si="48"/>
        <v>1.4063780974196647</v>
      </c>
      <c r="Q121" s="17">
        <f t="shared" si="49"/>
        <v>5.7809518843725149E-2</v>
      </c>
      <c r="S121" s="15"/>
      <c r="T121" s="17"/>
      <c r="U121" s="17"/>
    </row>
    <row r="122" spans="1:21" x14ac:dyDescent="0.2">
      <c r="A122">
        <v>2014</v>
      </c>
      <c r="B122" s="37">
        <v>5909.9796087000104</v>
      </c>
      <c r="C122" s="36">
        <v>32154.333999999999</v>
      </c>
      <c r="D122" s="14">
        <v>0</v>
      </c>
      <c r="E122" s="14">
        <v>0</v>
      </c>
      <c r="F122" s="32">
        <v>263.60000000000002</v>
      </c>
      <c r="G122" s="15">
        <f t="shared" si="41"/>
        <v>15578.70624853323</v>
      </c>
      <c r="H122" s="15">
        <f t="shared" si="42"/>
        <v>41501.557749119936</v>
      </c>
      <c r="I122" s="16">
        <v>0.8</v>
      </c>
      <c r="J122" s="15">
        <f t="shared" si="43"/>
        <v>8300.3115498239858</v>
      </c>
      <c r="K122" s="15">
        <f t="shared" si="44"/>
        <v>0</v>
      </c>
      <c r="L122" s="21">
        <v>566.33280000000002</v>
      </c>
      <c r="M122" s="15">
        <f t="shared" si="46"/>
        <v>7733.9787498239857</v>
      </c>
      <c r="O122" s="16">
        <f t="shared" si="47"/>
        <v>7.0222844234565525</v>
      </c>
      <c r="P122" s="16">
        <f t="shared" si="48"/>
        <v>1.3086303611672176</v>
      </c>
      <c r="Q122" s="17">
        <f t="shared" si="49"/>
        <v>6.8230306368681964E-2</v>
      </c>
      <c r="S122" s="15"/>
      <c r="T122" s="17"/>
      <c r="U122" s="1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7" zoomScaleNormal="100" workbookViewId="0">
      <selection activeCell="S30" sqref="S30"/>
    </sheetView>
  </sheetViews>
  <sheetFormatPr defaultRowHeight="12.9" x14ac:dyDescent="0.2"/>
  <cols>
    <col min="1" max="1025" width="11.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22"/>
  <sheetViews>
    <sheetView zoomScale="82" zoomScaleNormal="82" workbookViewId="0">
      <pane ySplit="1" topLeftCell="A76" activePane="bottomLeft" state="frozen"/>
      <selection pane="bottomLeft" activeCell="E100" sqref="E100"/>
    </sheetView>
  </sheetViews>
  <sheetFormatPr defaultRowHeight="12.9" x14ac:dyDescent="0.2"/>
  <cols>
    <col min="1" max="10" width="11.5"/>
    <col min="11" max="11" width="13.875"/>
    <col min="12" max="16" width="11.5"/>
    <col min="17" max="17" width="13.375"/>
    <col min="18" max="1025" width="11.5"/>
  </cols>
  <sheetData>
    <row r="1" spans="1:17" ht="57.1" x14ac:dyDescent="0.2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/>
      <c r="O1" s="39" t="s">
        <v>13</v>
      </c>
      <c r="P1" s="40" t="s">
        <v>14</v>
      </c>
      <c r="Q1" s="10" t="s">
        <v>15</v>
      </c>
    </row>
    <row r="2" spans="1:17" x14ac:dyDescent="0.2">
      <c r="A2">
        <v>1894</v>
      </c>
      <c r="O2" s="11">
        <v>0</v>
      </c>
      <c r="P2" s="11">
        <v>0</v>
      </c>
      <c r="Q2" s="17">
        <v>0</v>
      </c>
    </row>
    <row r="3" spans="1:17" x14ac:dyDescent="0.2">
      <c r="A3">
        <v>1895</v>
      </c>
      <c r="O3" s="11">
        <v>0</v>
      </c>
      <c r="P3" s="11">
        <v>0</v>
      </c>
      <c r="Q3" s="17">
        <v>0</v>
      </c>
    </row>
    <row r="4" spans="1:17" x14ac:dyDescent="0.2">
      <c r="A4">
        <v>1896</v>
      </c>
      <c r="O4" s="11">
        <v>0</v>
      </c>
      <c r="P4" s="11">
        <v>0</v>
      </c>
      <c r="Q4" s="17">
        <v>0</v>
      </c>
    </row>
    <row r="5" spans="1:17" x14ac:dyDescent="0.2">
      <c r="A5">
        <v>1897</v>
      </c>
      <c r="O5" s="11">
        <v>0</v>
      </c>
      <c r="P5" s="11">
        <v>0</v>
      </c>
      <c r="Q5" s="17">
        <v>0</v>
      </c>
    </row>
    <row r="6" spans="1:17" x14ac:dyDescent="0.2">
      <c r="A6">
        <v>1898</v>
      </c>
      <c r="O6" s="11">
        <v>0</v>
      </c>
      <c r="P6" s="11">
        <v>0</v>
      </c>
      <c r="Q6" s="17">
        <v>0</v>
      </c>
    </row>
    <row r="7" spans="1:17" x14ac:dyDescent="0.2">
      <c r="A7">
        <v>1899</v>
      </c>
      <c r="O7" s="11">
        <v>0</v>
      </c>
      <c r="P7" s="11">
        <v>0</v>
      </c>
      <c r="Q7" s="17">
        <v>0</v>
      </c>
    </row>
    <row r="8" spans="1:17" x14ac:dyDescent="0.2">
      <c r="A8">
        <v>1900</v>
      </c>
      <c r="O8" s="11">
        <v>0</v>
      </c>
      <c r="P8" s="11">
        <v>0</v>
      </c>
      <c r="Q8" s="17">
        <v>0</v>
      </c>
    </row>
    <row r="9" spans="1:17" x14ac:dyDescent="0.2">
      <c r="A9">
        <v>1901</v>
      </c>
      <c r="O9" s="11">
        <v>0</v>
      </c>
      <c r="P9" s="11">
        <v>0</v>
      </c>
      <c r="Q9" s="17">
        <v>0</v>
      </c>
    </row>
    <row r="10" spans="1:17" x14ac:dyDescent="0.2">
      <c r="A10">
        <v>1902</v>
      </c>
      <c r="O10" s="11">
        <v>0</v>
      </c>
      <c r="P10" s="11">
        <v>0</v>
      </c>
      <c r="Q10" s="17">
        <v>0</v>
      </c>
    </row>
    <row r="11" spans="1:17" x14ac:dyDescent="0.2">
      <c r="A11">
        <v>1903</v>
      </c>
      <c r="O11" s="11">
        <v>0</v>
      </c>
      <c r="P11" s="11">
        <v>0</v>
      </c>
      <c r="Q11" s="17">
        <v>0</v>
      </c>
    </row>
    <row r="12" spans="1:17" x14ac:dyDescent="0.2">
      <c r="A12">
        <v>1904</v>
      </c>
      <c r="O12" s="11">
        <v>0</v>
      </c>
      <c r="P12" s="11">
        <v>0</v>
      </c>
      <c r="Q12" s="17">
        <v>0</v>
      </c>
    </row>
    <row r="13" spans="1:17" x14ac:dyDescent="0.2">
      <c r="A13">
        <v>1905</v>
      </c>
      <c r="O13" s="11">
        <v>0</v>
      </c>
      <c r="P13" s="11">
        <v>0</v>
      </c>
      <c r="Q13" s="17">
        <v>0</v>
      </c>
    </row>
    <row r="14" spans="1:17" x14ac:dyDescent="0.2">
      <c r="A14">
        <v>1906</v>
      </c>
      <c r="O14" s="11">
        <v>0</v>
      </c>
      <c r="P14" s="11">
        <v>0</v>
      </c>
      <c r="Q14" s="17">
        <v>0</v>
      </c>
    </row>
    <row r="15" spans="1:17" x14ac:dyDescent="0.2">
      <c r="A15">
        <v>1907</v>
      </c>
      <c r="O15" s="11">
        <v>0</v>
      </c>
      <c r="P15" s="11">
        <v>0</v>
      </c>
      <c r="Q15" s="17">
        <v>0</v>
      </c>
    </row>
    <row r="16" spans="1:17" x14ac:dyDescent="0.2">
      <c r="A16">
        <v>1908</v>
      </c>
      <c r="O16" s="11">
        <v>0</v>
      </c>
      <c r="P16" s="11">
        <v>0</v>
      </c>
      <c r="Q16" s="17">
        <v>0</v>
      </c>
    </row>
    <row r="17" spans="1:17" x14ac:dyDescent="0.2">
      <c r="A17">
        <v>1909</v>
      </c>
      <c r="O17" s="11">
        <v>0</v>
      </c>
      <c r="P17" s="11">
        <v>0</v>
      </c>
      <c r="Q17" s="17">
        <v>0</v>
      </c>
    </row>
    <row r="18" spans="1:17" x14ac:dyDescent="0.2">
      <c r="A18">
        <v>1910</v>
      </c>
      <c r="O18" s="11">
        <v>0</v>
      </c>
      <c r="P18" s="11">
        <v>0</v>
      </c>
      <c r="Q18" s="17">
        <v>0</v>
      </c>
    </row>
    <row r="19" spans="1:17" x14ac:dyDescent="0.2">
      <c r="A19">
        <v>1911</v>
      </c>
      <c r="O19" s="11">
        <v>0</v>
      </c>
      <c r="P19" s="11">
        <v>0</v>
      </c>
      <c r="Q19" s="17">
        <v>0</v>
      </c>
    </row>
    <row r="20" spans="1:17" x14ac:dyDescent="0.2">
      <c r="A20">
        <v>1912</v>
      </c>
      <c r="O20" s="11">
        <v>0</v>
      </c>
      <c r="P20" s="11">
        <v>0</v>
      </c>
      <c r="Q20" s="17">
        <v>0</v>
      </c>
    </row>
    <row r="21" spans="1:17" x14ac:dyDescent="0.2">
      <c r="A21">
        <v>1913</v>
      </c>
      <c r="O21" s="11">
        <v>0</v>
      </c>
      <c r="P21" s="11">
        <v>0</v>
      </c>
      <c r="Q21" s="17">
        <v>0</v>
      </c>
    </row>
    <row r="22" spans="1:17" x14ac:dyDescent="0.2">
      <c r="A22">
        <v>1914</v>
      </c>
      <c r="O22" s="11">
        <v>0</v>
      </c>
      <c r="P22" s="11">
        <v>0</v>
      </c>
      <c r="Q22" s="17">
        <v>0</v>
      </c>
    </row>
    <row r="23" spans="1:17" x14ac:dyDescent="0.2">
      <c r="A23">
        <v>1915</v>
      </c>
      <c r="O23" s="11">
        <v>1E-3</v>
      </c>
      <c r="P23" s="11">
        <v>1E-3</v>
      </c>
      <c r="Q23" s="17">
        <v>0</v>
      </c>
    </row>
    <row r="24" spans="1:17" x14ac:dyDescent="0.2">
      <c r="A24">
        <v>1916</v>
      </c>
      <c r="O24" s="11">
        <v>1E-3</v>
      </c>
      <c r="P24" s="11">
        <v>1E-3</v>
      </c>
      <c r="Q24" s="17">
        <v>0</v>
      </c>
    </row>
    <row r="25" spans="1:17" x14ac:dyDescent="0.2">
      <c r="A25">
        <v>1917</v>
      </c>
      <c r="O25" s="11">
        <v>1E-3</v>
      </c>
      <c r="P25" s="11">
        <v>1E-3</v>
      </c>
      <c r="Q25" s="17">
        <v>0</v>
      </c>
    </row>
    <row r="26" spans="1:17" x14ac:dyDescent="0.2">
      <c r="A26">
        <v>1918</v>
      </c>
      <c r="O26" s="11">
        <v>1E-3</v>
      </c>
      <c r="P26" s="11">
        <v>1E-3</v>
      </c>
      <c r="Q26" s="17">
        <v>0</v>
      </c>
    </row>
    <row r="27" spans="1:17" x14ac:dyDescent="0.2">
      <c r="A27">
        <v>1919</v>
      </c>
      <c r="O27" s="11">
        <v>1E-3</v>
      </c>
      <c r="P27" s="11">
        <v>1E-3</v>
      </c>
      <c r="Q27" s="17">
        <v>0</v>
      </c>
    </row>
    <row r="28" spans="1:17" x14ac:dyDescent="0.2">
      <c r="A28">
        <v>1920</v>
      </c>
      <c r="O28" s="11">
        <v>1E-3</v>
      </c>
      <c r="P28" s="11">
        <v>1E-3</v>
      </c>
      <c r="Q28" s="17">
        <v>0</v>
      </c>
    </row>
    <row r="29" spans="1:17" x14ac:dyDescent="0.2">
      <c r="A29">
        <v>1921</v>
      </c>
      <c r="O29" s="11">
        <v>1E-3</v>
      </c>
      <c r="P29" s="11">
        <v>1E-3</v>
      </c>
      <c r="Q29" s="17">
        <v>0</v>
      </c>
    </row>
    <row r="30" spans="1:17" x14ac:dyDescent="0.2">
      <c r="A30">
        <v>1922</v>
      </c>
      <c r="B30" s="21">
        <v>49</v>
      </c>
      <c r="C30" s="13">
        <f t="shared" ref="C30:C39" ca="1" si="0">B30*(11+RAND()*RANDBETWEEN(-1,1))</f>
        <v>563.50540304668232</v>
      </c>
      <c r="D30" s="14">
        <f t="shared" ref="D30:D61" ca="1" si="1">C30*0.005</f>
        <v>2.8175270152334115</v>
      </c>
      <c r="E30" s="15">
        <f t="shared" ref="E30:E61" ca="1" si="2">C30*0.1</f>
        <v>56.350540304668236</v>
      </c>
      <c r="F30" s="11">
        <v>199.5</v>
      </c>
      <c r="G30" s="15">
        <f t="shared" ref="G30:G61" si="3">F30*B30/100</f>
        <v>97.754999999999995</v>
      </c>
      <c r="H30" s="15">
        <f t="shared" ref="H30:H61" ca="1" si="4">C30+G30*0.6</f>
        <v>622.15840304668234</v>
      </c>
      <c r="I30" s="16">
        <v>0.55000000000000004</v>
      </c>
      <c r="J30" s="15">
        <f t="shared" ref="J30:J61" ca="1" si="5">H30*(1-I30)</f>
        <v>279.97128137100702</v>
      </c>
      <c r="K30" s="15">
        <f t="shared" ref="K30:K61" ca="1" si="6">D30*0.35+E30*0.2</f>
        <v>12.256242516265342</v>
      </c>
      <c r="L30" s="15">
        <f t="shared" ref="L30:L61" ca="1" si="7">Q30*(J30+K30)</f>
        <v>0</v>
      </c>
      <c r="M30" s="15">
        <f t="shared" ref="M30:M61" ca="1" si="8">J30+K30-L30</f>
        <v>292.22752388727235</v>
      </c>
      <c r="O30" s="11">
        <f t="shared" ref="O30:O61" ca="1" si="9">H30/B30</f>
        <v>12.697110266258823</v>
      </c>
      <c r="P30" s="11">
        <f t="shared" ref="P30:P61" ca="1" si="10">M30/B30</f>
        <v>5.9638270181075992</v>
      </c>
      <c r="Q30" s="17">
        <v>0</v>
      </c>
    </row>
    <row r="31" spans="1:17" x14ac:dyDescent="0.2">
      <c r="A31">
        <v>1923</v>
      </c>
      <c r="B31" s="21">
        <f t="shared" ref="B31:B47" ca="1" si="11">B$30+(B$48-B$30)/(A$48-A$30)*(A31-A$30)*(1+RAND()*RANDBETWEEN(-1,1)/2)</f>
        <v>103.55555555555556</v>
      </c>
      <c r="C31" s="13">
        <f t="shared" ca="1" si="0"/>
        <v>1054.2634172716328</v>
      </c>
      <c r="D31" s="14">
        <f t="shared" ca="1" si="1"/>
        <v>5.271317086358164</v>
      </c>
      <c r="E31" s="15">
        <f t="shared" ca="1" si="2"/>
        <v>105.42634172716328</v>
      </c>
      <c r="F31" s="11">
        <v>227.9</v>
      </c>
      <c r="G31" s="15">
        <f t="shared" ca="1" si="3"/>
        <v>236.00311111111114</v>
      </c>
      <c r="H31" s="15">
        <f t="shared" ca="1" si="4"/>
        <v>1195.8652839382994</v>
      </c>
      <c r="I31" s="16">
        <v>0.55000000000000004</v>
      </c>
      <c r="J31" s="15">
        <f t="shared" ca="1" si="5"/>
        <v>538.13937777223464</v>
      </c>
      <c r="K31" s="15">
        <f t="shared" ca="1" si="6"/>
        <v>22.930229325658011</v>
      </c>
      <c r="L31" s="15">
        <f t="shared" ca="1" si="7"/>
        <v>0</v>
      </c>
      <c r="M31" s="15">
        <f t="shared" ca="1" si="8"/>
        <v>561.06960709789269</v>
      </c>
      <c r="O31" s="11">
        <f t="shared" ca="1" si="9"/>
        <v>11.548055317000745</v>
      </c>
      <c r="P31" s="11">
        <f t="shared" ca="1" si="10"/>
        <v>5.418054145795101</v>
      </c>
      <c r="Q31" s="17">
        <v>0</v>
      </c>
    </row>
    <row r="32" spans="1:17" x14ac:dyDescent="0.2">
      <c r="A32">
        <v>1924</v>
      </c>
      <c r="B32" s="21">
        <f t="shared" ca="1" si="11"/>
        <v>145.69868446021718</v>
      </c>
      <c r="C32" s="13">
        <f t="shared" ca="1" si="0"/>
        <v>1512.951236338668</v>
      </c>
      <c r="D32" s="14">
        <f t="shared" ca="1" si="1"/>
        <v>7.5647561816933404</v>
      </c>
      <c r="E32" s="15">
        <f t="shared" ca="1" si="2"/>
        <v>151.29512363386681</v>
      </c>
      <c r="F32" s="11">
        <v>184.4</v>
      </c>
      <c r="G32" s="15">
        <f t="shared" ca="1" si="3"/>
        <v>268.6683741446405</v>
      </c>
      <c r="H32" s="15">
        <f t="shared" ca="1" si="4"/>
        <v>1674.1522608254522</v>
      </c>
      <c r="I32" s="16">
        <v>0.55000000000000004</v>
      </c>
      <c r="J32" s="15">
        <f t="shared" ca="1" si="5"/>
        <v>753.36851737145344</v>
      </c>
      <c r="K32" s="15">
        <f t="shared" ca="1" si="6"/>
        <v>32.906689390366033</v>
      </c>
      <c r="L32" s="15">
        <f t="shared" ca="1" si="7"/>
        <v>0</v>
      </c>
      <c r="M32" s="15">
        <f t="shared" ca="1" si="8"/>
        <v>786.2752067618195</v>
      </c>
      <c r="O32" s="11">
        <f t="shared" ca="1" si="9"/>
        <v>11.490510480776353</v>
      </c>
      <c r="P32" s="11">
        <f t="shared" ca="1" si="10"/>
        <v>5.3965841193062438</v>
      </c>
      <c r="Q32" s="17">
        <v>0</v>
      </c>
    </row>
    <row r="33" spans="1:17" x14ac:dyDescent="0.2">
      <c r="A33">
        <v>1925</v>
      </c>
      <c r="B33" s="21">
        <f t="shared" ca="1" si="11"/>
        <v>212.66666666666669</v>
      </c>
      <c r="C33" s="13">
        <f t="shared" ca="1" si="0"/>
        <v>2480.9068707009073</v>
      </c>
      <c r="D33" s="14">
        <f t="shared" ca="1" si="1"/>
        <v>12.404534353504538</v>
      </c>
      <c r="E33" s="15">
        <f t="shared" ca="1" si="2"/>
        <v>248.09068707009075</v>
      </c>
      <c r="F33" s="11">
        <v>181.8</v>
      </c>
      <c r="G33" s="15">
        <f t="shared" ca="1" si="3"/>
        <v>386.62800000000004</v>
      </c>
      <c r="H33" s="15">
        <f t="shared" ca="1" si="4"/>
        <v>2712.8836707009073</v>
      </c>
      <c r="I33" s="16">
        <v>0.55000000000000004</v>
      </c>
      <c r="J33" s="15">
        <f t="shared" ca="1" si="5"/>
        <v>1220.7976518154082</v>
      </c>
      <c r="K33" s="15">
        <f t="shared" ca="1" si="6"/>
        <v>53.95972443774474</v>
      </c>
      <c r="L33" s="15">
        <f t="shared" ca="1" si="7"/>
        <v>0</v>
      </c>
      <c r="M33" s="15">
        <f t="shared" ca="1" si="8"/>
        <v>1274.7573762531529</v>
      </c>
      <c r="O33" s="11">
        <f t="shared" ca="1" si="9"/>
        <v>12.756506288562258</v>
      </c>
      <c r="P33" s="11">
        <f t="shared" ca="1" si="10"/>
        <v>5.9941569416292451</v>
      </c>
      <c r="Q33" s="17">
        <v>0</v>
      </c>
    </row>
    <row r="34" spans="1:17" x14ac:dyDescent="0.2">
      <c r="A34">
        <v>1926</v>
      </c>
      <c r="B34" s="21">
        <f t="shared" ca="1" si="11"/>
        <v>327.48506950120236</v>
      </c>
      <c r="C34" s="13">
        <f t="shared" ca="1" si="0"/>
        <v>3602.335764513226</v>
      </c>
      <c r="D34" s="14">
        <f t="shared" ca="1" si="1"/>
        <v>18.011678822566129</v>
      </c>
      <c r="E34" s="15">
        <f t="shared" ca="1" si="2"/>
        <v>360.23357645132262</v>
      </c>
      <c r="F34" s="32">
        <v>206.7</v>
      </c>
      <c r="G34" s="15">
        <f t="shared" ca="1" si="3"/>
        <v>676.91163865898523</v>
      </c>
      <c r="H34" s="15">
        <f t="shared" ca="1" si="4"/>
        <v>4008.4827477086169</v>
      </c>
      <c r="I34" s="16">
        <v>0.55000000000000004</v>
      </c>
      <c r="J34" s="15">
        <f t="shared" ca="1" si="5"/>
        <v>1803.8172364688774</v>
      </c>
      <c r="K34" s="15">
        <f t="shared" ca="1" si="6"/>
        <v>78.350802878162668</v>
      </c>
      <c r="L34" s="15">
        <f t="shared" ca="1" si="7"/>
        <v>0</v>
      </c>
      <c r="M34" s="15">
        <f t="shared" ca="1" si="8"/>
        <v>1882.1680393470401</v>
      </c>
      <c r="O34" s="11">
        <f t="shared" ca="1" si="9"/>
        <v>12.2402</v>
      </c>
      <c r="P34" s="11">
        <f t="shared" ca="1" si="10"/>
        <v>5.7473399999999994</v>
      </c>
      <c r="Q34" s="17">
        <v>0</v>
      </c>
    </row>
    <row r="35" spans="1:17" x14ac:dyDescent="0.2">
      <c r="A35">
        <v>1927</v>
      </c>
      <c r="B35" s="21">
        <f t="shared" ca="1" si="11"/>
        <v>327.82924771741546</v>
      </c>
      <c r="C35" s="13">
        <f t="shared" ca="1" si="0"/>
        <v>3616.7887979793541</v>
      </c>
      <c r="D35" s="14">
        <f t="shared" ca="1" si="1"/>
        <v>18.08394398989677</v>
      </c>
      <c r="E35" s="15">
        <f t="shared" ca="1" si="2"/>
        <v>361.67887979793545</v>
      </c>
      <c r="F35" s="32">
        <v>103.2</v>
      </c>
      <c r="G35" s="15">
        <f t="shared" ca="1" si="3"/>
        <v>338.31978364437271</v>
      </c>
      <c r="H35" s="15">
        <f t="shared" ca="1" si="4"/>
        <v>3819.7806681659777</v>
      </c>
      <c r="I35" s="16">
        <v>0.55000000000000004</v>
      </c>
      <c r="J35" s="15">
        <f t="shared" ca="1" si="5"/>
        <v>1718.9013006746898</v>
      </c>
      <c r="K35" s="15">
        <f t="shared" ca="1" si="6"/>
        <v>78.665156356050971</v>
      </c>
      <c r="L35" s="15">
        <f t="shared" ca="1" si="7"/>
        <v>0</v>
      </c>
      <c r="M35" s="15">
        <f t="shared" ca="1" si="8"/>
        <v>1797.5664570307408</v>
      </c>
      <c r="O35" s="11">
        <f t="shared" ca="1" si="9"/>
        <v>11.651738503388749</v>
      </c>
      <c r="P35" s="11">
        <f t="shared" ca="1" si="10"/>
        <v>5.4832400389736415</v>
      </c>
      <c r="Q35" s="17">
        <v>0</v>
      </c>
    </row>
    <row r="36" spans="1:17" x14ac:dyDescent="0.2">
      <c r="A36">
        <v>1928</v>
      </c>
      <c r="B36" s="21">
        <f t="shared" ca="1" si="11"/>
        <v>376.33333333333337</v>
      </c>
      <c r="C36" s="13">
        <f t="shared" ca="1" si="0"/>
        <v>4229.171828583696</v>
      </c>
      <c r="D36" s="14">
        <f t="shared" ca="1" si="1"/>
        <v>21.145859142918479</v>
      </c>
      <c r="E36" s="15">
        <f t="shared" ca="1" si="2"/>
        <v>422.91718285836964</v>
      </c>
      <c r="F36" s="32">
        <v>213.2</v>
      </c>
      <c r="G36" s="15">
        <f t="shared" ca="1" si="3"/>
        <v>802.34266666666679</v>
      </c>
      <c r="H36" s="15">
        <f t="shared" ca="1" si="4"/>
        <v>4710.577428583696</v>
      </c>
      <c r="I36" s="16">
        <v>0.55000000000000004</v>
      </c>
      <c r="J36" s="15">
        <f t="shared" ca="1" si="5"/>
        <v>2119.7598428626629</v>
      </c>
      <c r="K36" s="15">
        <f t="shared" ca="1" si="6"/>
        <v>91.9844872716954</v>
      </c>
      <c r="L36" s="15">
        <f t="shared" ca="1" si="7"/>
        <v>0</v>
      </c>
      <c r="M36" s="15">
        <f t="shared" ca="1" si="8"/>
        <v>2211.7443301343583</v>
      </c>
      <c r="O36" s="11">
        <f t="shared" ca="1" si="9"/>
        <v>12.517034796945161</v>
      </c>
      <c r="P36" s="11">
        <f t="shared" ca="1" si="10"/>
        <v>5.8770885654588785</v>
      </c>
      <c r="Q36" s="17">
        <v>0</v>
      </c>
    </row>
    <row r="37" spans="1:17" x14ac:dyDescent="0.2">
      <c r="A37">
        <v>1929</v>
      </c>
      <c r="B37" s="21">
        <f t="shared" ca="1" si="11"/>
        <v>607.57368649746661</v>
      </c>
      <c r="C37" s="13">
        <f t="shared" ca="1" si="0"/>
        <v>6683.3105514721328</v>
      </c>
      <c r="D37" s="14">
        <f t="shared" ca="1" si="1"/>
        <v>33.416552757360662</v>
      </c>
      <c r="E37" s="15">
        <f t="shared" ca="1" si="2"/>
        <v>668.33105514721331</v>
      </c>
      <c r="F37" s="32">
        <v>174.9</v>
      </c>
      <c r="G37" s="15">
        <f t="shared" ca="1" si="3"/>
        <v>1062.6463776840692</v>
      </c>
      <c r="H37" s="15">
        <f t="shared" ca="1" si="4"/>
        <v>7320.8983780825747</v>
      </c>
      <c r="I37" s="16">
        <v>0.55000000000000004</v>
      </c>
      <c r="J37" s="15">
        <f t="shared" ca="1" si="5"/>
        <v>3294.4042701371582</v>
      </c>
      <c r="K37" s="15">
        <f t="shared" ca="1" si="6"/>
        <v>145.36200449451891</v>
      </c>
      <c r="L37" s="15">
        <f t="shared" ca="1" si="7"/>
        <v>0</v>
      </c>
      <c r="M37" s="15">
        <f t="shared" ca="1" si="8"/>
        <v>3439.7662746316769</v>
      </c>
      <c r="O37" s="11">
        <f t="shared" ca="1" si="9"/>
        <v>12.0494</v>
      </c>
      <c r="P37" s="11">
        <f t="shared" ca="1" si="10"/>
        <v>5.6614799999999992</v>
      </c>
      <c r="Q37" s="17">
        <v>0</v>
      </c>
    </row>
    <row r="38" spans="1:17" x14ac:dyDescent="0.2">
      <c r="A38">
        <v>1930</v>
      </c>
      <c r="B38" s="21">
        <f t="shared" ca="1" si="11"/>
        <v>454.75027601554496</v>
      </c>
      <c r="C38" s="13">
        <f t="shared" ca="1" si="0"/>
        <v>5451.6297313722071</v>
      </c>
      <c r="D38" s="14">
        <f t="shared" ca="1" si="1"/>
        <v>27.258148656861035</v>
      </c>
      <c r="E38" s="15">
        <f t="shared" ca="1" si="2"/>
        <v>545.16297313722077</v>
      </c>
      <c r="F38" s="32">
        <v>250.8</v>
      </c>
      <c r="G38" s="15">
        <f t="shared" ca="1" si="3"/>
        <v>1140.5136922469867</v>
      </c>
      <c r="H38" s="15">
        <f t="shared" ca="1" si="4"/>
        <v>6135.9379467203989</v>
      </c>
      <c r="I38" s="16">
        <v>0.55000000000000004</v>
      </c>
      <c r="J38" s="15">
        <f t="shared" ca="1" si="5"/>
        <v>2761.1720760241792</v>
      </c>
      <c r="K38" s="15">
        <f t="shared" ca="1" si="6"/>
        <v>118.57294665734551</v>
      </c>
      <c r="L38" s="15">
        <f t="shared" ca="1" si="7"/>
        <v>0</v>
      </c>
      <c r="M38" s="15">
        <f t="shared" ca="1" si="8"/>
        <v>2879.7450226815249</v>
      </c>
      <c r="O38" s="11">
        <f t="shared" ca="1" si="9"/>
        <v>13.49298344683281</v>
      </c>
      <c r="P38" s="11">
        <f t="shared" ca="1" si="10"/>
        <v>6.3325855410433771</v>
      </c>
      <c r="Q38" s="17">
        <v>0</v>
      </c>
    </row>
    <row r="39" spans="1:17" x14ac:dyDescent="0.2">
      <c r="A39">
        <v>1931</v>
      </c>
      <c r="B39" s="21">
        <f t="shared" ca="1" si="11"/>
        <v>674.02187715406103</v>
      </c>
      <c r="C39" s="13">
        <f t="shared" ca="1" si="0"/>
        <v>7788.0322746604952</v>
      </c>
      <c r="D39" s="14">
        <f t="shared" ca="1" si="1"/>
        <v>38.94016137330248</v>
      </c>
      <c r="E39" s="15">
        <f t="shared" ca="1" si="2"/>
        <v>778.80322746604952</v>
      </c>
      <c r="F39" s="32">
        <v>229.9</v>
      </c>
      <c r="G39" s="15">
        <f t="shared" ca="1" si="3"/>
        <v>1549.5762955771863</v>
      </c>
      <c r="H39" s="15">
        <f t="shared" ca="1" si="4"/>
        <v>8717.7780520068063</v>
      </c>
      <c r="I39" s="16">
        <v>0.55000000000000004</v>
      </c>
      <c r="J39" s="15">
        <f t="shared" ca="1" si="5"/>
        <v>3923.0001234030624</v>
      </c>
      <c r="K39" s="15">
        <f t="shared" ca="1" si="6"/>
        <v>169.38970197386578</v>
      </c>
      <c r="L39" s="15">
        <f t="shared" ca="1" si="7"/>
        <v>0</v>
      </c>
      <c r="M39" s="15">
        <f t="shared" ca="1" si="8"/>
        <v>4092.389825376928</v>
      </c>
      <c r="O39" s="11">
        <f t="shared" ca="1" si="9"/>
        <v>12.93396898156495</v>
      </c>
      <c r="P39" s="11">
        <f t="shared" ca="1" si="10"/>
        <v>6.0715979170532641</v>
      </c>
      <c r="Q39" s="17">
        <v>0</v>
      </c>
    </row>
    <row r="40" spans="1:17" x14ac:dyDescent="0.2">
      <c r="A40">
        <v>1932</v>
      </c>
      <c r="B40" s="21">
        <f t="shared" ca="1" si="11"/>
        <v>740.84262566136238</v>
      </c>
      <c r="C40" s="13">
        <f t="shared" ref="C40:C78" ca="1" si="12">B40*(10.5+RAND()*RANDBETWEEN(-1,1))</f>
        <v>7778.847569444305</v>
      </c>
      <c r="D40" s="14">
        <f t="shared" ca="1" si="1"/>
        <v>38.894237847221525</v>
      </c>
      <c r="E40" s="15">
        <f t="shared" ca="1" si="2"/>
        <v>777.88475694443059</v>
      </c>
      <c r="F40" s="32">
        <v>255</v>
      </c>
      <c r="G40" s="15">
        <f t="shared" ca="1" si="3"/>
        <v>1889.1486954364739</v>
      </c>
      <c r="H40" s="15">
        <f t="shared" ca="1" si="4"/>
        <v>8912.3367867061897</v>
      </c>
      <c r="I40" s="16">
        <v>0.55000000000000004</v>
      </c>
      <c r="J40" s="15">
        <f t="shared" ca="1" si="5"/>
        <v>4010.5515540177848</v>
      </c>
      <c r="K40" s="15">
        <f t="shared" ca="1" si="6"/>
        <v>169.18993463541366</v>
      </c>
      <c r="L40" s="15">
        <f t="shared" ca="1" si="7"/>
        <v>0</v>
      </c>
      <c r="M40" s="15">
        <f t="shared" ca="1" si="8"/>
        <v>4179.7414886531988</v>
      </c>
      <c r="O40" s="11">
        <f t="shared" ca="1" si="9"/>
        <v>12.030000000000001</v>
      </c>
      <c r="P40" s="11">
        <f t="shared" ca="1" si="10"/>
        <v>5.6418749999999998</v>
      </c>
      <c r="Q40" s="17">
        <v>0</v>
      </c>
    </row>
    <row r="41" spans="1:17" x14ac:dyDescent="0.2">
      <c r="A41">
        <v>1933</v>
      </c>
      <c r="B41" s="21">
        <f t="shared" ca="1" si="11"/>
        <v>809.49735783407039</v>
      </c>
      <c r="C41" s="13">
        <f t="shared" ca="1" si="12"/>
        <v>9307.064370187958</v>
      </c>
      <c r="D41" s="14">
        <f t="shared" ca="1" si="1"/>
        <v>46.535321850939788</v>
      </c>
      <c r="E41" s="15">
        <f t="shared" ca="1" si="2"/>
        <v>930.7064370187959</v>
      </c>
      <c r="F41" s="32">
        <v>161.80000000000001</v>
      </c>
      <c r="G41" s="15">
        <f t="shared" ca="1" si="3"/>
        <v>1309.7667249755259</v>
      </c>
      <c r="H41" s="15">
        <f t="shared" ca="1" si="4"/>
        <v>10092.924405173273</v>
      </c>
      <c r="I41" s="16">
        <v>0.55000000000000004</v>
      </c>
      <c r="J41" s="15">
        <f t="shared" ca="1" si="5"/>
        <v>4541.8159823279721</v>
      </c>
      <c r="K41" s="15">
        <f t="shared" ca="1" si="6"/>
        <v>202.42865005158811</v>
      </c>
      <c r="L41" s="15">
        <f t="shared" ca="1" si="7"/>
        <v>0</v>
      </c>
      <c r="M41" s="15">
        <f t="shared" ca="1" si="8"/>
        <v>4744.2446323795602</v>
      </c>
      <c r="O41" s="11">
        <f t="shared" ca="1" si="9"/>
        <v>12.468137551651042</v>
      </c>
      <c r="P41" s="11">
        <f t="shared" ca="1" si="10"/>
        <v>5.8607289899913777</v>
      </c>
      <c r="Q41" s="17">
        <v>0</v>
      </c>
    </row>
    <row r="42" spans="1:17" x14ac:dyDescent="0.2">
      <c r="A42">
        <v>1934</v>
      </c>
      <c r="B42" s="21">
        <f t="shared" ca="1" si="11"/>
        <v>817.30073913044475</v>
      </c>
      <c r="C42" s="13">
        <f t="shared" ca="1" si="12"/>
        <v>9008.1512413589353</v>
      </c>
      <c r="D42" s="14">
        <f t="shared" ca="1" si="1"/>
        <v>45.040756206794676</v>
      </c>
      <c r="E42" s="15">
        <f t="shared" ca="1" si="2"/>
        <v>900.8151241358936</v>
      </c>
      <c r="F42" s="32">
        <v>184.1</v>
      </c>
      <c r="G42" s="15">
        <f t="shared" ca="1" si="3"/>
        <v>1504.6506607391486</v>
      </c>
      <c r="H42" s="15">
        <f t="shared" ca="1" si="4"/>
        <v>9910.9416378024252</v>
      </c>
      <c r="I42" s="16">
        <v>0.55000000000000004</v>
      </c>
      <c r="J42" s="15">
        <f t="shared" ca="1" si="5"/>
        <v>4459.9237370110914</v>
      </c>
      <c r="K42" s="15">
        <f t="shared" ca="1" si="6"/>
        <v>195.92728949955688</v>
      </c>
      <c r="L42" s="15">
        <f t="shared" ca="1" si="7"/>
        <v>0</v>
      </c>
      <c r="M42" s="15">
        <f t="shared" ca="1" si="8"/>
        <v>4655.8510265106479</v>
      </c>
      <c r="O42" s="11">
        <f t="shared" ca="1" si="9"/>
        <v>12.126431756744804</v>
      </c>
      <c r="P42" s="11">
        <f t="shared" ca="1" si="10"/>
        <v>5.6966191312443604</v>
      </c>
      <c r="Q42" s="17">
        <f>(0.14/10)*(A42-A$42)</f>
        <v>0</v>
      </c>
    </row>
    <row r="43" spans="1:17" x14ac:dyDescent="0.2">
      <c r="A43">
        <v>1935</v>
      </c>
      <c r="B43" s="21">
        <f t="shared" ca="1" si="11"/>
        <v>760.30643594774324</v>
      </c>
      <c r="C43" s="13">
        <f t="shared" ca="1" si="12"/>
        <v>7606.1717188759003</v>
      </c>
      <c r="D43" s="14">
        <f t="shared" ca="1" si="1"/>
        <v>38.030858594379502</v>
      </c>
      <c r="E43" s="15">
        <f t="shared" ca="1" si="2"/>
        <v>760.61717188759008</v>
      </c>
      <c r="F43" s="32">
        <v>214.8</v>
      </c>
      <c r="G43" s="15">
        <f t="shared" ca="1" si="3"/>
        <v>1633.1382244157526</v>
      </c>
      <c r="H43" s="15">
        <f t="shared" ca="1" si="4"/>
        <v>8586.0546535253525</v>
      </c>
      <c r="I43" s="16">
        <v>0.55000000000000004</v>
      </c>
      <c r="J43" s="15">
        <f t="shared" ca="1" si="5"/>
        <v>3863.7245940864082</v>
      </c>
      <c r="K43" s="15">
        <f t="shared" ca="1" si="6"/>
        <v>165.43423488555084</v>
      </c>
      <c r="L43" s="15">
        <f t="shared" ca="1" si="7"/>
        <v>52.997544010302704</v>
      </c>
      <c r="M43" s="15">
        <f t="shared" ca="1" si="8"/>
        <v>3976.1612849616563</v>
      </c>
      <c r="O43" s="11">
        <f t="shared" ca="1" si="9"/>
        <v>11.292886982894727</v>
      </c>
      <c r="P43" s="11">
        <f t="shared" ca="1" si="10"/>
        <v>5.2296825292623756</v>
      </c>
      <c r="Q43" s="20">
        <f t="shared" ref="Q43:Q53" ca="1" si="13">(0.12/10)*(A43-A$42)*(1+RAND()*RANDBETWEEN(-1,1)/10)</f>
        <v>1.3153500832287876E-2</v>
      </c>
    </row>
    <row r="44" spans="1:17" x14ac:dyDescent="0.2">
      <c r="A44">
        <v>1936</v>
      </c>
      <c r="B44" s="21">
        <f t="shared" ca="1" si="11"/>
        <v>812.77777777777783</v>
      </c>
      <c r="C44" s="13">
        <f t="shared" ca="1" si="12"/>
        <v>8845.4436215432088</v>
      </c>
      <c r="D44" s="14">
        <f t="shared" ca="1" si="1"/>
        <v>44.227218107716048</v>
      </c>
      <c r="E44" s="15">
        <f t="shared" ca="1" si="2"/>
        <v>884.54436215432088</v>
      </c>
      <c r="F44" s="32">
        <v>295.7</v>
      </c>
      <c r="G44" s="15">
        <f t="shared" ca="1" si="3"/>
        <v>2403.383888888889</v>
      </c>
      <c r="H44" s="15">
        <f t="shared" ca="1" si="4"/>
        <v>10287.473954876543</v>
      </c>
      <c r="I44" s="16">
        <v>0.55000000000000004</v>
      </c>
      <c r="J44" s="15">
        <f t="shared" ca="1" si="5"/>
        <v>4629.3632796944439</v>
      </c>
      <c r="K44" s="15">
        <f t="shared" ca="1" si="6"/>
        <v>192.3883987685648</v>
      </c>
      <c r="L44" s="15">
        <f t="shared" ca="1" si="7"/>
        <v>115.11875097651865</v>
      </c>
      <c r="M44" s="15">
        <f t="shared" ca="1" si="8"/>
        <v>4706.6329274864902</v>
      </c>
      <c r="O44" s="11">
        <f t="shared" ca="1" si="9"/>
        <v>12.657179165261638</v>
      </c>
      <c r="P44" s="11">
        <f t="shared" ca="1" si="10"/>
        <v>5.7907992272561053</v>
      </c>
      <c r="Q44" s="20">
        <f t="shared" ca="1" si="13"/>
        <v>2.3874881713778787E-2</v>
      </c>
    </row>
    <row r="45" spans="1:17" x14ac:dyDescent="0.2">
      <c r="A45">
        <v>1937</v>
      </c>
      <c r="B45" s="21">
        <f t="shared" ca="1" si="11"/>
        <v>867.33333333333337</v>
      </c>
      <c r="C45" s="13">
        <f t="shared" ca="1" si="12"/>
        <v>8810.2797273986125</v>
      </c>
      <c r="D45" s="14">
        <f t="shared" ca="1" si="1"/>
        <v>44.051398636993063</v>
      </c>
      <c r="E45" s="15">
        <f t="shared" ca="1" si="2"/>
        <v>881.0279727398613</v>
      </c>
      <c r="F45" s="32">
        <v>310.60000000000002</v>
      </c>
      <c r="G45" s="15">
        <f t="shared" ca="1" si="3"/>
        <v>2693.9373333333333</v>
      </c>
      <c r="H45" s="15">
        <f t="shared" ca="1" si="4"/>
        <v>10426.642127398613</v>
      </c>
      <c r="I45" s="16">
        <v>0.55000000000000004</v>
      </c>
      <c r="J45" s="15">
        <f t="shared" ca="1" si="5"/>
        <v>4691.9889573293749</v>
      </c>
      <c r="K45" s="15">
        <f t="shared" ca="1" si="6"/>
        <v>191.62358407091986</v>
      </c>
      <c r="L45" s="15">
        <f t="shared" ca="1" si="7"/>
        <v>175.81005149041061</v>
      </c>
      <c r="M45" s="15">
        <f t="shared" ca="1" si="8"/>
        <v>4707.8024899098837</v>
      </c>
      <c r="O45" s="11">
        <f t="shared" ca="1" si="9"/>
        <v>12.021493613449591</v>
      </c>
      <c r="P45" s="11">
        <f t="shared" ca="1" si="10"/>
        <v>5.4279044849076286</v>
      </c>
      <c r="Q45" s="20">
        <f t="shared" ca="1" si="13"/>
        <v>3.6000000000000004E-2</v>
      </c>
    </row>
    <row r="46" spans="1:17" x14ac:dyDescent="0.2">
      <c r="A46">
        <v>1938</v>
      </c>
      <c r="B46" s="21">
        <f t="shared" ca="1" si="11"/>
        <v>541.05236273862351</v>
      </c>
      <c r="C46" s="13">
        <f t="shared" ca="1" si="12"/>
        <v>5681.049808755547</v>
      </c>
      <c r="D46" s="14">
        <f t="shared" ca="1" si="1"/>
        <v>28.405249043777737</v>
      </c>
      <c r="E46" s="15">
        <f t="shared" ca="1" si="2"/>
        <v>568.1049808755547</v>
      </c>
      <c r="F46" s="32">
        <v>162.1</v>
      </c>
      <c r="G46" s="15">
        <f t="shared" ca="1" si="3"/>
        <v>877.04587999930868</v>
      </c>
      <c r="H46" s="15">
        <f t="shared" ca="1" si="4"/>
        <v>6207.2773367551326</v>
      </c>
      <c r="I46" s="16">
        <v>0.55000000000000004</v>
      </c>
      <c r="J46" s="15">
        <f t="shared" ca="1" si="5"/>
        <v>2793.2748015398092</v>
      </c>
      <c r="K46" s="15">
        <f t="shared" ca="1" si="6"/>
        <v>123.56283334043316</v>
      </c>
      <c r="L46" s="15">
        <f t="shared" ca="1" si="7"/>
        <v>136.3488758692159</v>
      </c>
      <c r="M46" s="15">
        <f t="shared" ca="1" si="8"/>
        <v>2780.4887590110266</v>
      </c>
      <c r="O46" s="11">
        <f t="shared" ca="1" si="9"/>
        <v>11.472600000000002</v>
      </c>
      <c r="P46" s="11">
        <f t="shared" ca="1" si="10"/>
        <v>5.1390381975917006</v>
      </c>
      <c r="Q46" s="20">
        <f t="shared" ca="1" si="13"/>
        <v>4.6745445903029849E-2</v>
      </c>
    </row>
    <row r="47" spans="1:17" x14ac:dyDescent="0.2">
      <c r="A47">
        <v>1939</v>
      </c>
      <c r="B47" s="21">
        <f t="shared" ca="1" si="11"/>
        <v>1058.7029897601428</v>
      </c>
      <c r="C47" s="13">
        <f t="shared" ca="1" si="12"/>
        <v>11628.668742333402</v>
      </c>
      <c r="D47" s="14">
        <f t="shared" ca="1" si="1"/>
        <v>58.143343711667015</v>
      </c>
      <c r="E47" s="15">
        <f t="shared" ca="1" si="2"/>
        <v>1162.8668742333402</v>
      </c>
      <c r="F47" s="32">
        <v>265.2</v>
      </c>
      <c r="G47" s="15">
        <f t="shared" ca="1" si="3"/>
        <v>2807.6803288438987</v>
      </c>
      <c r="H47" s="15">
        <f t="shared" ca="1" si="4"/>
        <v>13313.276939639742</v>
      </c>
      <c r="I47" s="16">
        <v>0.55000000000000004</v>
      </c>
      <c r="J47" s="15">
        <f t="shared" ca="1" si="5"/>
        <v>5990.9746228378835</v>
      </c>
      <c r="K47" s="15">
        <f t="shared" ca="1" si="6"/>
        <v>252.92354514575152</v>
      </c>
      <c r="L47" s="15">
        <f t="shared" ca="1" si="7"/>
        <v>374.6338900790181</v>
      </c>
      <c r="M47" s="15">
        <f t="shared" ca="1" si="8"/>
        <v>5869.2642779046173</v>
      </c>
      <c r="O47" s="11">
        <f t="shared" ca="1" si="9"/>
        <v>12.575082028110609</v>
      </c>
      <c r="P47" s="11">
        <f t="shared" ca="1" si="10"/>
        <v>5.5438251659555089</v>
      </c>
      <c r="Q47" s="20">
        <f t="shared" ca="1" si="13"/>
        <v>0.06</v>
      </c>
    </row>
    <row r="48" spans="1:17" x14ac:dyDescent="0.2">
      <c r="A48">
        <v>1940</v>
      </c>
      <c r="B48">
        <v>1031</v>
      </c>
      <c r="C48" s="13">
        <f t="shared" ca="1" si="12"/>
        <v>10825.5</v>
      </c>
      <c r="D48" s="14">
        <f t="shared" ca="1" si="1"/>
        <v>54.127499999999998</v>
      </c>
      <c r="E48" s="15">
        <f t="shared" ca="1" si="2"/>
        <v>1082.55</v>
      </c>
      <c r="F48" s="32">
        <v>153.30000000000001</v>
      </c>
      <c r="G48" s="15">
        <f t="shared" si="3"/>
        <v>1580.5230000000001</v>
      </c>
      <c r="H48" s="15">
        <f t="shared" ca="1" si="4"/>
        <v>11773.8138</v>
      </c>
      <c r="I48" s="23">
        <v>0.6</v>
      </c>
      <c r="J48" s="15">
        <f t="shared" ca="1" si="5"/>
        <v>4709.5255200000001</v>
      </c>
      <c r="K48" s="15">
        <f t="shared" ca="1" si="6"/>
        <v>235.45462499999999</v>
      </c>
      <c r="L48" s="15">
        <f t="shared" ca="1" si="7"/>
        <v>376.19704429628604</v>
      </c>
      <c r="M48" s="15">
        <f t="shared" ca="1" si="8"/>
        <v>4568.7831007037148</v>
      </c>
      <c r="O48" s="11">
        <f t="shared" ca="1" si="9"/>
        <v>11.4198</v>
      </c>
      <c r="P48" s="11">
        <f t="shared" ca="1" si="10"/>
        <v>4.4314094090239715</v>
      </c>
      <c r="Q48" s="20">
        <f t="shared" ca="1" si="13"/>
        <v>7.607655304271925E-2</v>
      </c>
    </row>
    <row r="49" spans="1:17" x14ac:dyDescent="0.2">
      <c r="A49">
        <v>1941</v>
      </c>
      <c r="B49" s="41">
        <f t="shared" ref="B49:B67" ca="1" si="14">B$48+(B$68-B$48)/(A$68-A$48)*(A49-A$48)*(1+RAND()*RANDBETWEEN(-1,1)/2)</f>
        <v>1033.8487284941225</v>
      </c>
      <c r="C49" s="13">
        <f t="shared" ca="1" si="12"/>
        <v>10855.411649188287</v>
      </c>
      <c r="D49" s="14">
        <f t="shared" ca="1" si="1"/>
        <v>54.277058245941433</v>
      </c>
      <c r="E49" s="15">
        <f t="shared" ca="1" si="2"/>
        <v>1085.5411649188288</v>
      </c>
      <c r="F49" s="32">
        <v>287</v>
      </c>
      <c r="G49" s="15">
        <f t="shared" ca="1" si="3"/>
        <v>2967.1458507781313</v>
      </c>
      <c r="H49" s="15">
        <f t="shared" ca="1" si="4"/>
        <v>12635.699159655165</v>
      </c>
      <c r="I49" s="23">
        <v>0.6</v>
      </c>
      <c r="J49" s="15">
        <f t="shared" ca="1" si="5"/>
        <v>5054.2796638620666</v>
      </c>
      <c r="K49" s="15">
        <f t="shared" ca="1" si="6"/>
        <v>236.1052033698453</v>
      </c>
      <c r="L49" s="15">
        <f t="shared" ca="1" si="7"/>
        <v>444.3923288474806</v>
      </c>
      <c r="M49" s="15">
        <f t="shared" ca="1" si="8"/>
        <v>4845.9925383844311</v>
      </c>
      <c r="O49" s="11">
        <f t="shared" ca="1" si="9"/>
        <v>12.222</v>
      </c>
      <c r="P49" s="11">
        <f t="shared" ca="1" si="10"/>
        <v>4.6873323000000005</v>
      </c>
      <c r="Q49" s="20">
        <f t="shared" ca="1" si="13"/>
        <v>8.4000000000000005E-2</v>
      </c>
    </row>
    <row r="50" spans="1:17" x14ac:dyDescent="0.2">
      <c r="A50">
        <v>1942</v>
      </c>
      <c r="B50" s="41">
        <f t="shared" ca="1" si="14"/>
        <v>1039.4000000000001</v>
      </c>
      <c r="C50" s="13">
        <f t="shared" ca="1" si="12"/>
        <v>10140.134699994318</v>
      </c>
      <c r="D50" s="14">
        <f t="shared" ca="1" si="1"/>
        <v>50.700673499971593</v>
      </c>
      <c r="E50" s="15">
        <f t="shared" ca="1" si="2"/>
        <v>1014.0134699994319</v>
      </c>
      <c r="F50" s="32">
        <v>237</v>
      </c>
      <c r="G50" s="15">
        <f t="shared" ca="1" si="3"/>
        <v>2463.3780000000002</v>
      </c>
      <c r="H50" s="15">
        <f t="shared" ca="1" si="4"/>
        <v>11618.161499994318</v>
      </c>
      <c r="I50" s="23">
        <v>0.6</v>
      </c>
      <c r="J50" s="15">
        <f t="shared" ca="1" si="5"/>
        <v>4647.2645999977276</v>
      </c>
      <c r="K50" s="15">
        <f t="shared" ca="1" si="6"/>
        <v>220.54792972487647</v>
      </c>
      <c r="L50" s="15">
        <f t="shared" ca="1" si="7"/>
        <v>458.07641612898669</v>
      </c>
      <c r="M50" s="15">
        <f t="shared" ca="1" si="8"/>
        <v>4409.7361135936171</v>
      </c>
      <c r="O50" s="11">
        <f t="shared" ca="1" si="9"/>
        <v>11.177757841056684</v>
      </c>
      <c r="P50" s="11">
        <f t="shared" ca="1" si="10"/>
        <v>4.2425785199091948</v>
      </c>
      <c r="Q50" s="20">
        <f t="shared" ca="1" si="13"/>
        <v>9.4103134278897646E-2</v>
      </c>
    </row>
    <row r="51" spans="1:17" x14ac:dyDescent="0.2">
      <c r="A51">
        <v>1943</v>
      </c>
      <c r="B51" s="41">
        <f t="shared" ca="1" si="14"/>
        <v>1037.8890099274472</v>
      </c>
      <c r="C51" s="13">
        <f t="shared" ca="1" si="12"/>
        <v>10897.834604238196</v>
      </c>
      <c r="D51" s="14">
        <f t="shared" ca="1" si="1"/>
        <v>54.489173021190986</v>
      </c>
      <c r="E51" s="15">
        <f t="shared" ca="1" si="2"/>
        <v>1089.7834604238196</v>
      </c>
      <c r="F51" s="32">
        <v>138</v>
      </c>
      <c r="G51" s="15">
        <f t="shared" ca="1" si="3"/>
        <v>1432.286833699877</v>
      </c>
      <c r="H51" s="15">
        <f t="shared" ca="1" si="4"/>
        <v>11757.206704458122</v>
      </c>
      <c r="I51" s="23">
        <v>0.6</v>
      </c>
      <c r="J51" s="15">
        <f t="shared" ca="1" si="5"/>
        <v>4702.8826817832487</v>
      </c>
      <c r="K51" s="15">
        <f t="shared" ca="1" si="6"/>
        <v>237.02790264218078</v>
      </c>
      <c r="L51" s="15">
        <f t="shared" ca="1" si="7"/>
        <v>519.63421786765809</v>
      </c>
      <c r="M51" s="15">
        <f t="shared" ca="1" si="8"/>
        <v>4420.2763665577713</v>
      </c>
      <c r="O51" s="11">
        <f t="shared" ca="1" si="9"/>
        <v>11.327999999999999</v>
      </c>
      <c r="P51" s="11">
        <f t="shared" ca="1" si="10"/>
        <v>4.2589104656448447</v>
      </c>
      <c r="Q51" s="20">
        <f t="shared" ca="1" si="13"/>
        <v>0.10519101691961046</v>
      </c>
    </row>
    <row r="52" spans="1:17" x14ac:dyDescent="0.2">
      <c r="A52">
        <v>1944</v>
      </c>
      <c r="B52" s="41">
        <f t="shared" ca="1" si="14"/>
        <v>1047.8</v>
      </c>
      <c r="C52" s="13">
        <f t="shared" ca="1" si="12"/>
        <v>10945.055333818898</v>
      </c>
      <c r="D52" s="14">
        <f t="shared" ca="1" si="1"/>
        <v>54.725276669094491</v>
      </c>
      <c r="E52" s="15">
        <f t="shared" ca="1" si="2"/>
        <v>1094.5055333818898</v>
      </c>
      <c r="F52" s="32">
        <v>121.9</v>
      </c>
      <c r="G52" s="15">
        <f t="shared" ca="1" si="3"/>
        <v>1277.2682</v>
      </c>
      <c r="H52" s="15">
        <f t="shared" ca="1" si="4"/>
        <v>11711.416253818898</v>
      </c>
      <c r="I52" s="23">
        <v>0.6</v>
      </c>
      <c r="J52" s="15">
        <f t="shared" ca="1" si="5"/>
        <v>4684.566501527559</v>
      </c>
      <c r="K52" s="15">
        <f t="shared" ca="1" si="6"/>
        <v>238.05495351056103</v>
      </c>
      <c r="L52" s="15">
        <f t="shared" ca="1" si="7"/>
        <v>622.7970613532558</v>
      </c>
      <c r="M52" s="15">
        <f t="shared" ca="1" si="8"/>
        <v>4299.8243936848639</v>
      </c>
      <c r="O52" s="11">
        <f t="shared" ca="1" si="9"/>
        <v>11.177148552986159</v>
      </c>
      <c r="P52" s="11">
        <f t="shared" ca="1" si="10"/>
        <v>4.103669014778454</v>
      </c>
      <c r="Q52" s="20">
        <f t="shared" ca="1" si="13"/>
        <v>0.12651735808688808</v>
      </c>
    </row>
    <row r="53" spans="1:17" x14ac:dyDescent="0.2">
      <c r="A53">
        <v>1945</v>
      </c>
      <c r="B53" s="41">
        <f t="shared" ca="1" si="14"/>
        <v>1060.0701108415312</v>
      </c>
      <c r="C53" s="13">
        <f t="shared" ca="1" si="12"/>
        <v>11916.627436850777</v>
      </c>
      <c r="D53" s="14">
        <f t="shared" ca="1" si="1"/>
        <v>59.583137184253886</v>
      </c>
      <c r="E53" s="15">
        <f t="shared" ca="1" si="2"/>
        <v>1191.6627436850777</v>
      </c>
      <c r="F53" s="32">
        <v>171.5</v>
      </c>
      <c r="G53" s="15">
        <f t="shared" ca="1" si="3"/>
        <v>1818.020240093226</v>
      </c>
      <c r="H53" s="15">
        <f t="shared" ca="1" si="4"/>
        <v>13007.439580906712</v>
      </c>
      <c r="I53" s="23">
        <v>0.6</v>
      </c>
      <c r="J53" s="15">
        <f t="shared" ca="1" si="5"/>
        <v>5202.9758323626847</v>
      </c>
      <c r="K53" s="15">
        <f t="shared" ca="1" si="6"/>
        <v>259.18664675150438</v>
      </c>
      <c r="L53" s="15">
        <f t="shared" ca="1" si="7"/>
        <v>680.71236913603161</v>
      </c>
      <c r="M53" s="15">
        <f t="shared" ca="1" si="8"/>
        <v>4781.4501099781573</v>
      </c>
      <c r="O53" s="11">
        <f t="shared" ca="1" si="9"/>
        <v>12.270357826220403</v>
      </c>
      <c r="P53" s="11">
        <f t="shared" ca="1" si="10"/>
        <v>4.5105036554444755</v>
      </c>
      <c r="Q53" s="20">
        <f t="shared" ca="1" si="13"/>
        <v>0.12462323699430197</v>
      </c>
    </row>
    <row r="54" spans="1:17" x14ac:dyDescent="0.2">
      <c r="A54">
        <v>1946</v>
      </c>
      <c r="B54" s="41">
        <f t="shared" ca="1" si="14"/>
        <v>1067.5556749587479</v>
      </c>
      <c r="C54" s="13">
        <f t="shared" ca="1" si="12"/>
        <v>10385.493272766691</v>
      </c>
      <c r="D54" s="14">
        <f t="shared" ca="1" si="1"/>
        <v>51.927466363833453</v>
      </c>
      <c r="E54" s="15">
        <f t="shared" ca="1" si="2"/>
        <v>1038.5493272766691</v>
      </c>
      <c r="F54" s="32">
        <v>272.8</v>
      </c>
      <c r="G54" s="15">
        <f t="shared" ca="1" si="3"/>
        <v>2912.2918812874645</v>
      </c>
      <c r="H54" s="15">
        <f t="shared" ca="1" si="4"/>
        <v>12132.86840153917</v>
      </c>
      <c r="I54" s="23">
        <v>0.6</v>
      </c>
      <c r="J54" s="15">
        <f t="shared" ca="1" si="5"/>
        <v>4853.1473606156678</v>
      </c>
      <c r="K54" s="15">
        <f t="shared" ca="1" si="6"/>
        <v>225.88447868267554</v>
      </c>
      <c r="L54" s="15">
        <f t="shared" ca="1" si="7"/>
        <v>596.89548492441713</v>
      </c>
      <c r="M54" s="15">
        <f t="shared" ca="1" si="8"/>
        <v>4482.1363543739262</v>
      </c>
      <c r="O54" s="11">
        <f t="shared" ca="1" si="9"/>
        <v>11.365091944275417</v>
      </c>
      <c r="P54" s="11">
        <f t="shared" ca="1" si="10"/>
        <v>4.1985036092352965</v>
      </c>
      <c r="Q54" s="20">
        <f t="shared" ref="Q54:Q85" ca="1" si="15">0.12*(1+RAND()*RANDBETWEEN(-1,1)/10)</f>
        <v>0.11752150878559503</v>
      </c>
    </row>
    <row r="55" spans="1:17" x14ac:dyDescent="0.2">
      <c r="A55">
        <v>1947</v>
      </c>
      <c r="B55" s="41">
        <f t="shared" ca="1" si="14"/>
        <v>1060.4000000000001</v>
      </c>
      <c r="C55" s="13">
        <f t="shared" ca="1" si="12"/>
        <v>10130.809749683096</v>
      </c>
      <c r="D55" s="14">
        <f t="shared" ca="1" si="1"/>
        <v>50.654048748415484</v>
      </c>
      <c r="E55" s="15">
        <f t="shared" ca="1" si="2"/>
        <v>1013.0809749683096</v>
      </c>
      <c r="F55" s="32">
        <v>289.10000000000002</v>
      </c>
      <c r="G55" s="15">
        <f t="shared" ca="1" si="3"/>
        <v>3065.6164000000008</v>
      </c>
      <c r="H55" s="15">
        <f t="shared" ca="1" si="4"/>
        <v>11970.179589683097</v>
      </c>
      <c r="I55" s="23">
        <v>0.6</v>
      </c>
      <c r="J55" s="15">
        <f t="shared" ca="1" si="5"/>
        <v>4788.0718358732393</v>
      </c>
      <c r="K55" s="15">
        <f t="shared" ca="1" si="6"/>
        <v>220.34511205560736</v>
      </c>
      <c r="L55" s="15">
        <f t="shared" ca="1" si="7"/>
        <v>606.50989677000575</v>
      </c>
      <c r="M55" s="15">
        <f t="shared" ca="1" si="8"/>
        <v>4401.9070511588407</v>
      </c>
      <c r="O55" s="11">
        <f t="shared" ca="1" si="9"/>
        <v>11.288362494985945</v>
      </c>
      <c r="P55" s="11">
        <f t="shared" ca="1" si="10"/>
        <v>4.1511760195764245</v>
      </c>
      <c r="Q55" s="20">
        <f t="shared" ca="1" si="15"/>
        <v>0.12109812403314756</v>
      </c>
    </row>
    <row r="56" spans="1:17" x14ac:dyDescent="0.2">
      <c r="A56">
        <v>1948</v>
      </c>
      <c r="B56" s="41">
        <f t="shared" ca="1" si="14"/>
        <v>1051.5556447384893</v>
      </c>
      <c r="C56" s="13">
        <f t="shared" ca="1" si="12"/>
        <v>10092.301093236974</v>
      </c>
      <c r="D56" s="14">
        <f t="shared" ca="1" si="1"/>
        <v>50.461505466184875</v>
      </c>
      <c r="E56" s="15">
        <f t="shared" ca="1" si="2"/>
        <v>1009.2301093236974</v>
      </c>
      <c r="F56" s="32">
        <v>167.9</v>
      </c>
      <c r="G56" s="15">
        <f t="shared" ca="1" si="3"/>
        <v>1765.5619275159233</v>
      </c>
      <c r="H56" s="15">
        <f t="shared" ca="1" si="4"/>
        <v>11151.638249746527</v>
      </c>
      <c r="I56" s="23">
        <v>0.6</v>
      </c>
      <c r="J56" s="15">
        <f t="shared" ca="1" si="5"/>
        <v>4460.6552998986108</v>
      </c>
      <c r="K56" s="15">
        <f t="shared" ca="1" si="6"/>
        <v>219.50754877790419</v>
      </c>
      <c r="L56" s="15">
        <f t="shared" ca="1" si="7"/>
        <v>567.30418590124691</v>
      </c>
      <c r="M56" s="15">
        <f t="shared" ca="1" si="8"/>
        <v>4112.8586627752684</v>
      </c>
      <c r="O56" s="11">
        <f t="shared" ca="1" si="9"/>
        <v>10.604895999126914</v>
      </c>
      <c r="P56" s="11">
        <f t="shared" ca="1" si="10"/>
        <v>3.9112135276475004</v>
      </c>
      <c r="Q56" s="20">
        <f t="shared" ca="1" si="15"/>
        <v>0.12121462526921956</v>
      </c>
    </row>
    <row r="57" spans="1:17" x14ac:dyDescent="0.2">
      <c r="A57">
        <v>1949</v>
      </c>
      <c r="B57" s="41">
        <f t="shared" ca="1" si="14"/>
        <v>1071.2926239347532</v>
      </c>
      <c r="C57" s="13">
        <f t="shared" ca="1" si="12"/>
        <v>10517.117678303148</v>
      </c>
      <c r="D57" s="14">
        <f t="shared" ca="1" si="1"/>
        <v>52.585588391515742</v>
      </c>
      <c r="E57" s="15">
        <f t="shared" ca="1" si="2"/>
        <v>1051.7117678303148</v>
      </c>
      <c r="F57" s="32">
        <v>252.2</v>
      </c>
      <c r="G57" s="15">
        <f t="shared" ca="1" si="3"/>
        <v>2701.7999975634475</v>
      </c>
      <c r="H57" s="15">
        <f t="shared" ca="1" si="4"/>
        <v>12138.197676841217</v>
      </c>
      <c r="I57" s="23">
        <v>0.6</v>
      </c>
      <c r="J57" s="15">
        <f t="shared" ca="1" si="5"/>
        <v>4855.2790707364866</v>
      </c>
      <c r="K57" s="15">
        <f t="shared" ca="1" si="6"/>
        <v>228.74730950309348</v>
      </c>
      <c r="L57" s="15">
        <f t="shared" ca="1" si="7"/>
        <v>665.22609670475413</v>
      </c>
      <c r="M57" s="15">
        <f t="shared" ca="1" si="8"/>
        <v>4418.8002835348261</v>
      </c>
      <c r="O57" s="11">
        <f t="shared" ca="1" si="9"/>
        <v>11.330422151380827</v>
      </c>
      <c r="P57" s="11">
        <f t="shared" ca="1" si="10"/>
        <v>4.1247369624416939</v>
      </c>
      <c r="Q57" s="20">
        <f t="shared" ca="1" si="15"/>
        <v>0.13084631096532703</v>
      </c>
    </row>
    <row r="58" spans="1:17" x14ac:dyDescent="0.2">
      <c r="A58">
        <v>1950</v>
      </c>
      <c r="B58" s="41">
        <f t="shared" ca="1" si="14"/>
        <v>1073</v>
      </c>
      <c r="C58" s="13">
        <f t="shared" ca="1" si="12"/>
        <v>11842.160948628187</v>
      </c>
      <c r="D58" s="14">
        <f t="shared" ca="1" si="1"/>
        <v>59.210804743140933</v>
      </c>
      <c r="E58" s="15">
        <f t="shared" ca="1" si="2"/>
        <v>1184.2160948628186</v>
      </c>
      <c r="F58" s="32">
        <v>347.7</v>
      </c>
      <c r="G58" s="15">
        <f t="shared" ca="1" si="3"/>
        <v>3730.8209999999999</v>
      </c>
      <c r="H58" s="15">
        <f t="shared" ca="1" si="4"/>
        <v>14080.653548628186</v>
      </c>
      <c r="I58" s="23">
        <v>0.6</v>
      </c>
      <c r="J58" s="15">
        <f t="shared" ca="1" si="5"/>
        <v>5632.2614194512753</v>
      </c>
      <c r="K58" s="15">
        <f t="shared" ca="1" si="6"/>
        <v>257.56700063266305</v>
      </c>
      <c r="L58" s="15">
        <f t="shared" ca="1" si="7"/>
        <v>706.7794104100725</v>
      </c>
      <c r="M58" s="15">
        <f t="shared" ca="1" si="8"/>
        <v>5183.0490096738658</v>
      </c>
      <c r="O58" s="11">
        <f t="shared" ca="1" si="9"/>
        <v>13.122696690240621</v>
      </c>
      <c r="P58" s="11">
        <f t="shared" ca="1" si="10"/>
        <v>4.8304277816159047</v>
      </c>
      <c r="Q58" s="20">
        <f t="shared" ca="1" si="15"/>
        <v>0.12</v>
      </c>
    </row>
    <row r="59" spans="1:17" x14ac:dyDescent="0.2">
      <c r="A59">
        <v>1951</v>
      </c>
      <c r="B59" s="41">
        <f t="shared" ca="1" si="14"/>
        <v>1064.1130926214585</v>
      </c>
      <c r="C59" s="13">
        <f t="shared" ca="1" si="12"/>
        <v>10127.134684837309</v>
      </c>
      <c r="D59" s="14">
        <f t="shared" ca="1" si="1"/>
        <v>50.635673424186542</v>
      </c>
      <c r="E59" s="15">
        <f t="shared" ca="1" si="2"/>
        <v>1012.7134684837309</v>
      </c>
      <c r="F59" s="32">
        <v>269.3</v>
      </c>
      <c r="G59" s="15">
        <f t="shared" ca="1" si="3"/>
        <v>2865.6565584295877</v>
      </c>
      <c r="H59" s="15">
        <f t="shared" ca="1" si="4"/>
        <v>11846.528619895062</v>
      </c>
      <c r="I59" s="23">
        <v>0.6</v>
      </c>
      <c r="J59" s="15">
        <f t="shared" ca="1" si="5"/>
        <v>4738.6114479580247</v>
      </c>
      <c r="K59" s="15">
        <f t="shared" ca="1" si="6"/>
        <v>220.26517939521148</v>
      </c>
      <c r="L59" s="15">
        <f t="shared" ca="1" si="7"/>
        <v>584.35801027287403</v>
      </c>
      <c r="M59" s="15">
        <f t="shared" ca="1" si="8"/>
        <v>4374.5186170803627</v>
      </c>
      <c r="O59" s="11">
        <f t="shared" ca="1" si="9"/>
        <v>11.132772166829525</v>
      </c>
      <c r="P59" s="11">
        <f t="shared" ca="1" si="10"/>
        <v>4.1109527243045854</v>
      </c>
      <c r="Q59" s="20">
        <f t="shared" ca="1" si="15"/>
        <v>0.11784080431635395</v>
      </c>
    </row>
    <row r="60" spans="1:17" x14ac:dyDescent="0.2">
      <c r="A60">
        <v>1952</v>
      </c>
      <c r="B60" s="41">
        <f t="shared" ca="1" si="14"/>
        <v>1081.4000000000001</v>
      </c>
      <c r="C60" s="13">
        <f t="shared" ca="1" si="12"/>
        <v>10589.54288977463</v>
      </c>
      <c r="D60" s="14">
        <f t="shared" ca="1" si="1"/>
        <v>52.94771444887315</v>
      </c>
      <c r="E60" s="15">
        <f t="shared" ca="1" si="2"/>
        <v>1058.954288977463</v>
      </c>
      <c r="F60" s="32">
        <v>276.7</v>
      </c>
      <c r="G60" s="15">
        <f t="shared" ca="1" si="3"/>
        <v>2992.2338</v>
      </c>
      <c r="H60" s="15">
        <f t="shared" ca="1" si="4"/>
        <v>12384.88316977463</v>
      </c>
      <c r="I60" s="23">
        <v>0.6</v>
      </c>
      <c r="J60" s="15">
        <f t="shared" ca="1" si="5"/>
        <v>4953.953267909852</v>
      </c>
      <c r="K60" s="15">
        <f t="shared" ca="1" si="6"/>
        <v>230.32255785259821</v>
      </c>
      <c r="L60" s="15">
        <f t="shared" ca="1" si="7"/>
        <v>635.49631960166971</v>
      </c>
      <c r="M60" s="15">
        <f t="shared" ca="1" si="8"/>
        <v>4548.7795061607803</v>
      </c>
      <c r="O60" s="11">
        <f t="shared" ca="1" si="9"/>
        <v>11.452638403712436</v>
      </c>
      <c r="P60" s="11">
        <f t="shared" ca="1" si="10"/>
        <v>4.2063801610512117</v>
      </c>
      <c r="Q60" s="20">
        <f t="shared" ca="1" si="15"/>
        <v>0.12258150240457305</v>
      </c>
    </row>
    <row r="61" spans="1:17" x14ac:dyDescent="0.2">
      <c r="A61">
        <v>1953</v>
      </c>
      <c r="B61" s="41">
        <f t="shared" ca="1" si="14"/>
        <v>1101.9649319518433</v>
      </c>
      <c r="C61" s="13">
        <f t="shared" ca="1" si="12"/>
        <v>10983.423757298413</v>
      </c>
      <c r="D61" s="14">
        <f t="shared" ca="1" si="1"/>
        <v>54.917118786492068</v>
      </c>
      <c r="E61" s="15">
        <f t="shared" ca="1" si="2"/>
        <v>1098.3423757298413</v>
      </c>
      <c r="F61" s="32">
        <v>247.7</v>
      </c>
      <c r="G61" s="15">
        <f t="shared" ca="1" si="3"/>
        <v>2729.5671364447153</v>
      </c>
      <c r="H61" s="15">
        <f t="shared" ca="1" si="4"/>
        <v>12621.164039165242</v>
      </c>
      <c r="I61" s="23">
        <v>0.6</v>
      </c>
      <c r="J61" s="15">
        <f t="shared" ca="1" si="5"/>
        <v>5048.4656156660967</v>
      </c>
      <c r="K61" s="15">
        <f t="shared" ca="1" si="6"/>
        <v>238.8894667212405</v>
      </c>
      <c r="L61" s="15">
        <f t="shared" ca="1" si="7"/>
        <v>634.48260988648042</v>
      </c>
      <c r="M61" s="15">
        <f t="shared" ca="1" si="8"/>
        <v>4652.8724725008569</v>
      </c>
      <c r="O61" s="11">
        <f t="shared" ca="1" si="9"/>
        <v>11.45332639289178</v>
      </c>
      <c r="P61" s="11">
        <f t="shared" ca="1" si="10"/>
        <v>4.2223416894578554</v>
      </c>
      <c r="Q61" s="20">
        <f t="shared" ca="1" si="15"/>
        <v>0.12</v>
      </c>
    </row>
    <row r="62" spans="1:17" x14ac:dyDescent="0.2">
      <c r="A62">
        <v>1954</v>
      </c>
      <c r="B62" s="41">
        <f t="shared" ca="1" si="14"/>
        <v>1114.7733462046331</v>
      </c>
      <c r="C62" s="13">
        <f t="shared" ca="1" si="12"/>
        <v>12022.335671699968</v>
      </c>
      <c r="D62" s="14">
        <f t="shared" ref="D62:D93" ca="1" si="16">C62*0.005</f>
        <v>60.111678358499837</v>
      </c>
      <c r="E62" s="15">
        <f t="shared" ref="E62:E93" ca="1" si="17">C62*0.1</f>
        <v>1202.2335671699968</v>
      </c>
      <c r="F62" s="32">
        <v>302.39999999999998</v>
      </c>
      <c r="G62" s="15">
        <f t="shared" ref="G62:G93" ca="1" si="18">F62*B62/100</f>
        <v>3371.0745989228103</v>
      </c>
      <c r="H62" s="15">
        <f t="shared" ref="H62:H93" ca="1" si="19">C62+G62*0.6</f>
        <v>14044.980431053655</v>
      </c>
      <c r="I62" s="23">
        <v>0.6</v>
      </c>
      <c r="J62" s="15">
        <f t="shared" ref="J62:J93" ca="1" si="20">H62*(1-I62)</f>
        <v>5617.9921724214619</v>
      </c>
      <c r="K62" s="15">
        <f t="shared" ref="K62:K93" ca="1" si="21">D62*0.35+E62*0.2</f>
        <v>261.4858008594743</v>
      </c>
      <c r="L62" s="15">
        <f t="shared" ref="L62:L93" ca="1" si="22">Q62*(J62+K62)</f>
        <v>682.58422339978108</v>
      </c>
      <c r="M62" s="15">
        <f t="shared" ref="M62:M93" ca="1" si="23">J62+K62-L62</f>
        <v>5196.8937498811556</v>
      </c>
      <c r="O62" s="11">
        <f t="shared" ref="O62:O93" ca="1" si="24">H62/B62</f>
        <v>12.598956082751096</v>
      </c>
      <c r="P62" s="11">
        <f t="shared" ref="P62:P93" ca="1" si="25">M62/B62</f>
        <v>4.6618388998755167</v>
      </c>
      <c r="Q62" s="20">
        <f t="shared" ca="1" si="15"/>
        <v>0.11609605929331805</v>
      </c>
    </row>
    <row r="63" spans="1:17" x14ac:dyDescent="0.2">
      <c r="A63">
        <v>1955</v>
      </c>
      <c r="B63" s="41">
        <f t="shared" ca="1" si="14"/>
        <v>1089.4964724706126</v>
      </c>
      <c r="C63" s="13">
        <f t="shared" ca="1" si="12"/>
        <v>10963.885783511603</v>
      </c>
      <c r="D63" s="14">
        <f t="shared" ca="1" si="16"/>
        <v>54.819428917558014</v>
      </c>
      <c r="E63" s="15">
        <f t="shared" ca="1" si="17"/>
        <v>1096.3885783511603</v>
      </c>
      <c r="F63" s="32">
        <v>300.39999999999998</v>
      </c>
      <c r="G63" s="15">
        <f t="shared" ca="1" si="18"/>
        <v>3272.8474033017201</v>
      </c>
      <c r="H63" s="15">
        <f t="shared" ca="1" si="19"/>
        <v>12927.594225492636</v>
      </c>
      <c r="I63" s="23">
        <v>0.6</v>
      </c>
      <c r="J63" s="15">
        <f t="shared" ca="1" si="20"/>
        <v>5171.0376901970549</v>
      </c>
      <c r="K63" s="15">
        <f t="shared" ca="1" si="21"/>
        <v>238.46451579137735</v>
      </c>
      <c r="L63" s="15">
        <f t="shared" ca="1" si="22"/>
        <v>609.4015766956669</v>
      </c>
      <c r="M63" s="15">
        <f t="shared" ca="1" si="23"/>
        <v>4800.100629292765</v>
      </c>
      <c r="O63" s="11">
        <f t="shared" ca="1" si="24"/>
        <v>11.865659552047184</v>
      </c>
      <c r="P63" s="11">
        <f t="shared" ca="1" si="25"/>
        <v>4.4057973114935809</v>
      </c>
      <c r="Q63" s="20">
        <f t="shared" ca="1" si="15"/>
        <v>0.11265391037664178</v>
      </c>
    </row>
    <row r="64" spans="1:17" x14ac:dyDescent="0.2">
      <c r="A64">
        <v>1956</v>
      </c>
      <c r="B64" s="41">
        <f t="shared" ca="1" si="14"/>
        <v>1098.2</v>
      </c>
      <c r="C64" s="13">
        <f t="shared" ca="1" si="12"/>
        <v>11531.1</v>
      </c>
      <c r="D64" s="14">
        <f t="shared" ca="1" si="16"/>
        <v>57.655500000000004</v>
      </c>
      <c r="E64" s="15">
        <f t="shared" ca="1" si="17"/>
        <v>1153.1100000000001</v>
      </c>
      <c r="F64" s="32">
        <v>378.2</v>
      </c>
      <c r="G64" s="15">
        <f t="shared" ca="1" si="18"/>
        <v>4153.3923999999997</v>
      </c>
      <c r="H64" s="15">
        <f t="shared" ca="1" si="19"/>
        <v>14023.13544</v>
      </c>
      <c r="I64" s="23">
        <v>0.6</v>
      </c>
      <c r="J64" s="15">
        <f t="shared" ca="1" si="20"/>
        <v>5609.2541760000004</v>
      </c>
      <c r="K64" s="15">
        <f t="shared" ca="1" si="21"/>
        <v>250.80142500000005</v>
      </c>
      <c r="L64" s="15">
        <f t="shared" ca="1" si="22"/>
        <v>710.481670417587</v>
      </c>
      <c r="M64" s="15">
        <f t="shared" ca="1" si="23"/>
        <v>5149.5739305824127</v>
      </c>
      <c r="O64" s="11">
        <f t="shared" ca="1" si="24"/>
        <v>12.7692</v>
      </c>
      <c r="P64" s="11">
        <f t="shared" ca="1" si="25"/>
        <v>4.6891039251342308</v>
      </c>
      <c r="Q64" s="20">
        <f t="shared" ca="1" si="15"/>
        <v>0.12124145550706815</v>
      </c>
    </row>
    <row r="65" spans="1:17" x14ac:dyDescent="0.2">
      <c r="A65">
        <v>1957</v>
      </c>
      <c r="B65" s="41">
        <f t="shared" ca="1" si="14"/>
        <v>1102.4000000000001</v>
      </c>
      <c r="C65" s="13">
        <f t="shared" ca="1" si="12"/>
        <v>11808.63672764058</v>
      </c>
      <c r="D65" s="14">
        <f t="shared" ca="1" si="16"/>
        <v>59.043183638202898</v>
      </c>
      <c r="E65" s="15">
        <f t="shared" ca="1" si="17"/>
        <v>1180.863672764058</v>
      </c>
      <c r="F65" s="32">
        <v>197</v>
      </c>
      <c r="G65" s="15">
        <f t="shared" ca="1" si="18"/>
        <v>2171.7280000000001</v>
      </c>
      <c r="H65" s="15">
        <f t="shared" ca="1" si="19"/>
        <v>13111.67352764058</v>
      </c>
      <c r="I65" s="23">
        <v>0.6</v>
      </c>
      <c r="J65" s="15">
        <f t="shared" ca="1" si="20"/>
        <v>5244.6694110562321</v>
      </c>
      <c r="K65" s="15">
        <f t="shared" ca="1" si="21"/>
        <v>256.83784882618261</v>
      </c>
      <c r="L65" s="15">
        <f t="shared" ca="1" si="22"/>
        <v>702.35256798939474</v>
      </c>
      <c r="M65" s="15">
        <f t="shared" ca="1" si="23"/>
        <v>4799.1546918930198</v>
      </c>
      <c r="O65" s="11">
        <f t="shared" ca="1" si="24"/>
        <v>11.893753199964241</v>
      </c>
      <c r="P65" s="11">
        <f t="shared" ca="1" si="25"/>
        <v>4.3533696406867008</v>
      </c>
      <c r="Q65" s="20">
        <f t="shared" ca="1" si="15"/>
        <v>0.12766548053313054</v>
      </c>
    </row>
    <row r="66" spans="1:17" x14ac:dyDescent="0.2">
      <c r="A66">
        <v>1958</v>
      </c>
      <c r="B66" s="41">
        <f t="shared" ca="1" si="14"/>
        <v>1106.5999999999999</v>
      </c>
      <c r="C66" s="13">
        <f t="shared" ca="1" si="12"/>
        <v>11619.3</v>
      </c>
      <c r="D66" s="14">
        <f t="shared" ca="1" si="16"/>
        <v>58.096499999999999</v>
      </c>
      <c r="E66" s="15">
        <f t="shared" ca="1" si="17"/>
        <v>1161.93</v>
      </c>
      <c r="F66" s="32">
        <v>251.5</v>
      </c>
      <c r="G66" s="15">
        <f t="shared" ca="1" si="18"/>
        <v>2783.0989999999997</v>
      </c>
      <c r="H66" s="15">
        <f t="shared" ca="1" si="19"/>
        <v>13289.159399999999</v>
      </c>
      <c r="I66" s="23">
        <v>0.6</v>
      </c>
      <c r="J66" s="15">
        <f t="shared" ca="1" si="20"/>
        <v>5315.6637599999995</v>
      </c>
      <c r="K66" s="15">
        <f t="shared" ca="1" si="21"/>
        <v>252.71977500000003</v>
      </c>
      <c r="L66" s="15">
        <f t="shared" ca="1" si="22"/>
        <v>668.20602419999989</v>
      </c>
      <c r="M66" s="15">
        <f t="shared" ca="1" si="23"/>
        <v>4900.1775107999993</v>
      </c>
      <c r="O66" s="11">
        <f t="shared" ca="1" si="24"/>
        <v>12.009</v>
      </c>
      <c r="P66" s="11">
        <f t="shared" ca="1" si="25"/>
        <v>4.4281379999999997</v>
      </c>
      <c r="Q66" s="20">
        <f t="shared" ca="1" si="15"/>
        <v>0.12</v>
      </c>
    </row>
    <row r="67" spans="1:17" x14ac:dyDescent="0.2">
      <c r="A67">
        <v>1959</v>
      </c>
      <c r="B67" s="41">
        <f t="shared" ca="1" si="14"/>
        <v>1110.8</v>
      </c>
      <c r="C67" s="13">
        <f t="shared" ca="1" si="12"/>
        <v>11663.4</v>
      </c>
      <c r="D67" s="14">
        <f t="shared" ca="1" si="16"/>
        <v>58.317</v>
      </c>
      <c r="E67" s="15">
        <f t="shared" ca="1" si="17"/>
        <v>1166.3399999999999</v>
      </c>
      <c r="F67" s="32">
        <v>189.3</v>
      </c>
      <c r="G67" s="15">
        <f t="shared" ca="1" si="18"/>
        <v>2102.7444</v>
      </c>
      <c r="H67" s="15">
        <f t="shared" ca="1" si="19"/>
        <v>12925.04664</v>
      </c>
      <c r="I67" s="23">
        <v>0.6</v>
      </c>
      <c r="J67" s="15">
        <f t="shared" ca="1" si="20"/>
        <v>5170.0186560000002</v>
      </c>
      <c r="K67" s="15">
        <f t="shared" ca="1" si="21"/>
        <v>253.67894999999999</v>
      </c>
      <c r="L67" s="15">
        <f t="shared" ca="1" si="22"/>
        <v>711.12614707280568</v>
      </c>
      <c r="M67" s="15">
        <f t="shared" ca="1" si="23"/>
        <v>4712.5714589271938</v>
      </c>
      <c r="O67" s="11">
        <f t="shared" ca="1" si="24"/>
        <v>11.635800000000001</v>
      </c>
      <c r="P67" s="11">
        <f t="shared" ca="1" si="25"/>
        <v>4.2425022136542978</v>
      </c>
      <c r="Q67" s="20">
        <f t="shared" ca="1" si="15"/>
        <v>0.13111463778624344</v>
      </c>
    </row>
    <row r="68" spans="1:17" x14ac:dyDescent="0.2">
      <c r="A68">
        <v>1960</v>
      </c>
      <c r="B68">
        <v>1115</v>
      </c>
      <c r="C68" s="13">
        <f t="shared" ca="1" si="12"/>
        <v>11543.232162051519</v>
      </c>
      <c r="D68" s="14">
        <f t="shared" ca="1" si="16"/>
        <v>57.716160810257598</v>
      </c>
      <c r="E68" s="15">
        <f t="shared" ca="1" si="17"/>
        <v>1154.323216205152</v>
      </c>
      <c r="F68" s="32">
        <v>331.5</v>
      </c>
      <c r="G68" s="15">
        <f t="shared" si="18"/>
        <v>3696.2249999999999</v>
      </c>
      <c r="H68" s="15">
        <f t="shared" ca="1" si="19"/>
        <v>13760.967162051518</v>
      </c>
      <c r="I68" s="23">
        <v>0.65</v>
      </c>
      <c r="J68" s="15">
        <f t="shared" ca="1" si="20"/>
        <v>4816.3385067180307</v>
      </c>
      <c r="K68" s="15">
        <f t="shared" ca="1" si="21"/>
        <v>251.06529952462057</v>
      </c>
      <c r="L68" s="15">
        <f t="shared" ca="1" si="22"/>
        <v>608.08845674911822</v>
      </c>
      <c r="M68" s="15">
        <f t="shared" ca="1" si="23"/>
        <v>4459.3153494935332</v>
      </c>
      <c r="O68" s="11">
        <f t="shared" ca="1" si="24"/>
        <v>12.341674584799568</v>
      </c>
      <c r="P68" s="11">
        <f t="shared" ca="1" si="25"/>
        <v>3.99938596367133</v>
      </c>
      <c r="Q68" s="20">
        <f t="shared" ca="1" si="15"/>
        <v>0.12</v>
      </c>
    </row>
    <row r="69" spans="1:17" x14ac:dyDescent="0.2">
      <c r="A69">
        <v>1961</v>
      </c>
      <c r="B69" s="42">
        <f t="shared" ref="B69:B77" ca="1" si="26">B$68+(B$78-B$68)/(A$78-A$68)*(A69-A$68)*(1+RAND()*RANDBETWEEN(-1,1)/2)</f>
        <v>1104.4253922216801</v>
      </c>
      <c r="C69" s="13">
        <f t="shared" ca="1" si="12"/>
        <v>12505.585656896292</v>
      </c>
      <c r="D69" s="14">
        <f t="shared" ca="1" si="16"/>
        <v>62.527928284481462</v>
      </c>
      <c r="E69" s="15">
        <f t="shared" ca="1" si="17"/>
        <v>1250.5585656896292</v>
      </c>
      <c r="F69" s="32">
        <v>313.5</v>
      </c>
      <c r="G69" s="15">
        <f t="shared" ca="1" si="18"/>
        <v>3462.373604614967</v>
      </c>
      <c r="H69" s="15">
        <f t="shared" ca="1" si="19"/>
        <v>14583.009819665273</v>
      </c>
      <c r="I69" s="23">
        <v>0.65</v>
      </c>
      <c r="J69" s="15">
        <f t="shared" ca="1" si="20"/>
        <v>5104.0534368828448</v>
      </c>
      <c r="K69" s="15">
        <f t="shared" ca="1" si="21"/>
        <v>271.99648803749437</v>
      </c>
      <c r="L69" s="15">
        <f t="shared" ca="1" si="22"/>
        <v>655.11945038190572</v>
      </c>
      <c r="M69" s="15">
        <f t="shared" ca="1" si="23"/>
        <v>4720.9304745384334</v>
      </c>
      <c r="O69" s="11">
        <f t="shared" ca="1" si="24"/>
        <v>13.204160210704547</v>
      </c>
      <c r="P69" s="11">
        <f t="shared" ca="1" si="25"/>
        <v>4.2745580713620974</v>
      </c>
      <c r="Q69" s="20">
        <f t="shared" ca="1" si="15"/>
        <v>0.1218588851537894</v>
      </c>
    </row>
    <row r="70" spans="1:17" x14ac:dyDescent="0.2">
      <c r="A70">
        <v>1962</v>
      </c>
      <c r="B70" s="42">
        <f t="shared" ca="1" si="26"/>
        <v>1078.0622931118605</v>
      </c>
      <c r="C70" s="13">
        <f t="shared" ca="1" si="12"/>
        <v>11143.739720292167</v>
      </c>
      <c r="D70" s="14">
        <f t="shared" ca="1" si="16"/>
        <v>55.718698601460837</v>
      </c>
      <c r="E70" s="15">
        <f t="shared" ca="1" si="17"/>
        <v>1114.3739720292167</v>
      </c>
      <c r="F70" s="32">
        <v>163.30000000000001</v>
      </c>
      <c r="G70" s="15">
        <f t="shared" ca="1" si="18"/>
        <v>1760.4757246516683</v>
      </c>
      <c r="H70" s="15">
        <f t="shared" ca="1" si="19"/>
        <v>12200.025155083169</v>
      </c>
      <c r="I70" s="23">
        <v>0.65</v>
      </c>
      <c r="J70" s="15">
        <f t="shared" ca="1" si="20"/>
        <v>4270.0088042791085</v>
      </c>
      <c r="K70" s="15">
        <f t="shared" ca="1" si="21"/>
        <v>242.37633891635463</v>
      </c>
      <c r="L70" s="15">
        <f t="shared" ca="1" si="22"/>
        <v>541.48621718345566</v>
      </c>
      <c r="M70" s="15">
        <f t="shared" ca="1" si="23"/>
        <v>3970.8989260120079</v>
      </c>
      <c r="O70" s="11">
        <f t="shared" ca="1" si="24"/>
        <v>11.316623569003063</v>
      </c>
      <c r="P70" s="11">
        <f t="shared" ca="1" si="25"/>
        <v>3.6833668623636617</v>
      </c>
      <c r="Q70" s="20">
        <f t="shared" ca="1" si="15"/>
        <v>0.12</v>
      </c>
    </row>
    <row r="71" spans="1:17" x14ac:dyDescent="0.2">
      <c r="A71">
        <v>1963</v>
      </c>
      <c r="B71" s="42">
        <f t="shared" ca="1" si="26"/>
        <v>1070.3721873559032</v>
      </c>
      <c r="C71" s="13">
        <f t="shared" ca="1" si="12"/>
        <v>11446.609918425465</v>
      </c>
      <c r="D71" s="14">
        <f t="shared" ca="1" si="16"/>
        <v>57.23304959212733</v>
      </c>
      <c r="E71" s="15">
        <f t="shared" ca="1" si="17"/>
        <v>1144.6609918425465</v>
      </c>
      <c r="F71" s="32">
        <v>410.1</v>
      </c>
      <c r="G71" s="15">
        <f t="shared" ca="1" si="18"/>
        <v>4389.5963403465594</v>
      </c>
      <c r="H71" s="15">
        <f t="shared" ca="1" si="19"/>
        <v>14080.3677226334</v>
      </c>
      <c r="I71" s="23">
        <v>0.65</v>
      </c>
      <c r="J71" s="15">
        <f t="shared" ca="1" si="20"/>
        <v>4928.1287029216901</v>
      </c>
      <c r="K71" s="15">
        <f t="shared" ca="1" si="21"/>
        <v>248.96376572575389</v>
      </c>
      <c r="L71" s="15">
        <f t="shared" ca="1" si="22"/>
        <v>653.95796019868135</v>
      </c>
      <c r="M71" s="15">
        <f t="shared" ca="1" si="23"/>
        <v>4523.1345084487621</v>
      </c>
      <c r="O71" s="11">
        <f t="shared" ca="1" si="24"/>
        <v>13.154646476208953</v>
      </c>
      <c r="P71" s="11">
        <f t="shared" ca="1" si="25"/>
        <v>4.2257586303901231</v>
      </c>
      <c r="Q71" s="20">
        <f t="shared" ca="1" si="15"/>
        <v>0.12631761247438816</v>
      </c>
    </row>
    <row r="72" spans="1:17" x14ac:dyDescent="0.2">
      <c r="A72">
        <v>1964</v>
      </c>
      <c r="B72" s="42">
        <f t="shared" ca="1" si="26"/>
        <v>1058.2</v>
      </c>
      <c r="C72" s="13">
        <f t="shared" ca="1" si="12"/>
        <v>11430.162862457448</v>
      </c>
      <c r="D72" s="14">
        <f t="shared" ca="1" si="16"/>
        <v>57.150814312287238</v>
      </c>
      <c r="E72" s="15">
        <f t="shared" ca="1" si="17"/>
        <v>1143.0162862457448</v>
      </c>
      <c r="F72" s="32">
        <v>335.2</v>
      </c>
      <c r="G72" s="15">
        <f t="shared" ca="1" si="18"/>
        <v>3547.0864000000001</v>
      </c>
      <c r="H72" s="15">
        <f t="shared" ca="1" si="19"/>
        <v>13558.414702457449</v>
      </c>
      <c r="I72" s="23">
        <v>0.65</v>
      </c>
      <c r="J72" s="15">
        <f t="shared" ca="1" si="20"/>
        <v>4745.445145860107</v>
      </c>
      <c r="K72" s="15">
        <f t="shared" ca="1" si="21"/>
        <v>248.60604225844952</v>
      </c>
      <c r="L72" s="15">
        <f t="shared" ca="1" si="22"/>
        <v>599.2861425742268</v>
      </c>
      <c r="M72" s="15">
        <f t="shared" ca="1" si="23"/>
        <v>4394.76504554433</v>
      </c>
      <c r="O72" s="11">
        <f t="shared" ca="1" si="24"/>
        <v>12.812714706536996</v>
      </c>
      <c r="P72" s="11">
        <f t="shared" ca="1" si="25"/>
        <v>4.1530571210965128</v>
      </c>
      <c r="Q72" s="20">
        <f t="shared" ca="1" si="15"/>
        <v>0.12</v>
      </c>
    </row>
    <row r="73" spans="1:17" x14ac:dyDescent="0.2">
      <c r="A73">
        <v>1965</v>
      </c>
      <c r="B73" s="42">
        <f t="shared" ca="1" si="26"/>
        <v>1053.1718754066583</v>
      </c>
      <c r="C73" s="13">
        <f t="shared" ca="1" si="12"/>
        <v>12047.80836511151</v>
      </c>
      <c r="D73" s="14">
        <f t="shared" ca="1" si="16"/>
        <v>60.23904182555755</v>
      </c>
      <c r="E73" s="15">
        <f t="shared" ca="1" si="17"/>
        <v>1204.7808365111512</v>
      </c>
      <c r="F73" s="32">
        <v>187.9</v>
      </c>
      <c r="G73" s="15">
        <f t="shared" ca="1" si="18"/>
        <v>1978.909953889111</v>
      </c>
      <c r="H73" s="15">
        <f t="shared" ca="1" si="19"/>
        <v>13235.154337444978</v>
      </c>
      <c r="I73" s="23">
        <v>0.65</v>
      </c>
      <c r="J73" s="15">
        <f t="shared" ca="1" si="20"/>
        <v>4632.3040181057422</v>
      </c>
      <c r="K73" s="15">
        <f t="shared" ca="1" si="21"/>
        <v>262.03983194117541</v>
      </c>
      <c r="L73" s="15">
        <f t="shared" ca="1" si="22"/>
        <v>607.79330877638779</v>
      </c>
      <c r="M73" s="15">
        <f t="shared" ca="1" si="23"/>
        <v>4286.5505412705297</v>
      </c>
      <c r="O73" s="11">
        <f t="shared" ca="1" si="24"/>
        <v>12.566946237844155</v>
      </c>
      <c r="P73" s="11">
        <f t="shared" ca="1" si="25"/>
        <v>4.0701338892242793</v>
      </c>
      <c r="Q73" s="20">
        <f t="shared" ca="1" si="15"/>
        <v>0.12418279699955316</v>
      </c>
    </row>
    <row r="74" spans="1:17" x14ac:dyDescent="0.2">
      <c r="A74">
        <v>1966</v>
      </c>
      <c r="B74" s="42">
        <f t="shared" ca="1" si="26"/>
        <v>1060.0363535395215</v>
      </c>
      <c r="C74" s="13">
        <f t="shared" ca="1" si="12"/>
        <v>11804.299355644942</v>
      </c>
      <c r="D74" s="14">
        <f t="shared" ca="1" si="16"/>
        <v>59.021496778224709</v>
      </c>
      <c r="E74" s="15">
        <f t="shared" ca="1" si="17"/>
        <v>1180.4299355644941</v>
      </c>
      <c r="F74" s="32">
        <v>225</v>
      </c>
      <c r="G74" s="15">
        <f t="shared" ca="1" si="18"/>
        <v>2385.0817954639233</v>
      </c>
      <c r="H74" s="15">
        <f t="shared" ca="1" si="19"/>
        <v>13235.348432923296</v>
      </c>
      <c r="I74" s="23">
        <v>0.65</v>
      </c>
      <c r="J74" s="15">
        <f t="shared" ca="1" si="20"/>
        <v>4632.3719515231533</v>
      </c>
      <c r="K74" s="15">
        <f t="shared" ca="1" si="21"/>
        <v>256.74351098527745</v>
      </c>
      <c r="L74" s="15">
        <f t="shared" ca="1" si="22"/>
        <v>631.5292696973064</v>
      </c>
      <c r="M74" s="15">
        <f t="shared" ca="1" si="23"/>
        <v>4257.5861928111244</v>
      </c>
      <c r="O74" s="11">
        <f t="shared" ca="1" si="24"/>
        <v>12.485749558238938</v>
      </c>
      <c r="P74" s="11">
        <f t="shared" ca="1" si="25"/>
        <v>4.0164530004983341</v>
      </c>
      <c r="Q74" s="20">
        <f t="shared" ca="1" si="15"/>
        <v>0.12917045517540124</v>
      </c>
    </row>
    <row r="75" spans="1:17" x14ac:dyDescent="0.2">
      <c r="A75">
        <v>1967</v>
      </c>
      <c r="B75" s="42">
        <f t="shared" ca="1" si="26"/>
        <v>985.63574592012787</v>
      </c>
      <c r="C75" s="13">
        <f t="shared" ca="1" si="12"/>
        <v>10719.416108774127</v>
      </c>
      <c r="D75" s="14">
        <f t="shared" ca="1" si="16"/>
        <v>53.597080543870632</v>
      </c>
      <c r="E75" s="15">
        <f t="shared" ca="1" si="17"/>
        <v>1071.9416108774128</v>
      </c>
      <c r="F75" s="32">
        <v>137.30000000000001</v>
      </c>
      <c r="G75" s="15">
        <f t="shared" ca="1" si="18"/>
        <v>1353.2778791483358</v>
      </c>
      <c r="H75" s="15">
        <f t="shared" ca="1" si="19"/>
        <v>11531.382836263128</v>
      </c>
      <c r="I75" s="23">
        <v>0.65</v>
      </c>
      <c r="J75" s="15">
        <f t="shared" ca="1" si="20"/>
        <v>4035.9839926920945</v>
      </c>
      <c r="K75" s="15">
        <f t="shared" ca="1" si="21"/>
        <v>233.14730036583731</v>
      </c>
      <c r="L75" s="15">
        <f t="shared" ca="1" si="22"/>
        <v>519.59327836851583</v>
      </c>
      <c r="M75" s="15">
        <f t="shared" ca="1" si="23"/>
        <v>3749.5380146894158</v>
      </c>
      <c r="O75" s="11">
        <f t="shared" ca="1" si="24"/>
        <v>11.699436514955281</v>
      </c>
      <c r="P75" s="11">
        <f t="shared" ca="1" si="25"/>
        <v>3.8041822551688016</v>
      </c>
      <c r="Q75" s="20">
        <f t="shared" ca="1" si="15"/>
        <v>0.1217093695884759</v>
      </c>
    </row>
    <row r="76" spans="1:17" x14ac:dyDescent="0.2">
      <c r="A76">
        <v>1968</v>
      </c>
      <c r="B76" s="42">
        <f t="shared" ca="1" si="26"/>
        <v>1043.4652430830581</v>
      </c>
      <c r="C76" s="13">
        <f t="shared" ca="1" si="12"/>
        <v>10956.38505237211</v>
      </c>
      <c r="D76" s="14">
        <f t="shared" ca="1" si="16"/>
        <v>54.78192526186055</v>
      </c>
      <c r="E76" s="15">
        <f t="shared" ca="1" si="17"/>
        <v>1095.6385052372111</v>
      </c>
      <c r="F76" s="32">
        <v>269</v>
      </c>
      <c r="G76" s="15">
        <f t="shared" ca="1" si="18"/>
        <v>2806.9215038934262</v>
      </c>
      <c r="H76" s="15">
        <f t="shared" ca="1" si="19"/>
        <v>12640.537954708167</v>
      </c>
      <c r="I76" s="23">
        <v>0.65</v>
      </c>
      <c r="J76" s="15">
        <f t="shared" ca="1" si="20"/>
        <v>4424.1882841478582</v>
      </c>
      <c r="K76" s="15">
        <f t="shared" ca="1" si="21"/>
        <v>238.30137488909341</v>
      </c>
      <c r="L76" s="15">
        <f t="shared" ca="1" si="22"/>
        <v>594.21749360963065</v>
      </c>
      <c r="M76" s="15">
        <f t="shared" ca="1" si="23"/>
        <v>4068.2721654273209</v>
      </c>
      <c r="O76" s="11">
        <f t="shared" ca="1" si="24"/>
        <v>12.114000000000001</v>
      </c>
      <c r="P76" s="11">
        <f t="shared" ca="1" si="25"/>
        <v>3.8988094643258693</v>
      </c>
      <c r="Q76" s="20">
        <f t="shared" ca="1" si="15"/>
        <v>0.12744639389342211</v>
      </c>
    </row>
    <row r="77" spans="1:17" x14ac:dyDescent="0.2">
      <c r="A77">
        <v>1969</v>
      </c>
      <c r="B77" s="42">
        <f t="shared" ca="1" si="26"/>
        <v>993.57643847526208</v>
      </c>
      <c r="C77" s="13">
        <f t="shared" ca="1" si="12"/>
        <v>9823.1024339737214</v>
      </c>
      <c r="D77" s="14">
        <f t="shared" ca="1" si="16"/>
        <v>49.115512169868609</v>
      </c>
      <c r="E77" s="15">
        <f t="shared" ca="1" si="17"/>
        <v>982.31024339737223</v>
      </c>
      <c r="F77" s="32">
        <v>293.5</v>
      </c>
      <c r="G77" s="15">
        <f t="shared" ca="1" si="18"/>
        <v>2916.1468469248944</v>
      </c>
      <c r="H77" s="15">
        <f t="shared" ca="1" si="19"/>
        <v>11572.790542128658</v>
      </c>
      <c r="I77" s="23">
        <v>0.65</v>
      </c>
      <c r="J77" s="15">
        <f t="shared" ca="1" si="20"/>
        <v>4050.4766897450299</v>
      </c>
      <c r="K77" s="15">
        <f t="shared" ca="1" si="21"/>
        <v>213.65247793892848</v>
      </c>
      <c r="L77" s="15">
        <f t="shared" ca="1" si="22"/>
        <v>495.09355004595875</v>
      </c>
      <c r="M77" s="15">
        <f t="shared" ca="1" si="23"/>
        <v>3769.0356176379996</v>
      </c>
      <c r="O77" s="11">
        <f t="shared" ca="1" si="24"/>
        <v>11.647609679521196</v>
      </c>
      <c r="P77" s="11">
        <f t="shared" ca="1" si="25"/>
        <v>3.7934027737432507</v>
      </c>
      <c r="Q77" s="20">
        <f t="shared" ca="1" si="15"/>
        <v>0.11610660244489415</v>
      </c>
    </row>
    <row r="78" spans="1:17" x14ac:dyDescent="0.2">
      <c r="A78">
        <v>1970</v>
      </c>
      <c r="B78">
        <v>973</v>
      </c>
      <c r="C78" s="13">
        <f t="shared" ca="1" si="12"/>
        <v>10142.140453668371</v>
      </c>
      <c r="D78" s="14">
        <f t="shared" ca="1" si="16"/>
        <v>50.710702268341855</v>
      </c>
      <c r="E78" s="15">
        <f t="shared" ca="1" si="17"/>
        <v>1014.2140453668371</v>
      </c>
      <c r="F78" s="32">
        <v>237.8</v>
      </c>
      <c r="G78" s="15">
        <f t="shared" si="18"/>
        <v>2313.7940000000003</v>
      </c>
      <c r="H78" s="15">
        <f t="shared" ca="1" si="19"/>
        <v>11530.416853668372</v>
      </c>
      <c r="I78" s="23">
        <v>0.65</v>
      </c>
      <c r="J78" s="15">
        <f t="shared" ca="1" si="20"/>
        <v>4035.6458987839301</v>
      </c>
      <c r="K78" s="15">
        <f t="shared" ca="1" si="21"/>
        <v>220.5915548672871</v>
      </c>
      <c r="L78" s="15">
        <f t="shared" ca="1" si="22"/>
        <v>510.74849443814605</v>
      </c>
      <c r="M78" s="15">
        <f t="shared" ca="1" si="23"/>
        <v>3745.4889592130712</v>
      </c>
      <c r="O78" s="11">
        <f t="shared" ca="1" si="24"/>
        <v>11.850377033574894</v>
      </c>
      <c r="P78" s="11">
        <f t="shared" ca="1" si="25"/>
        <v>3.849423390763691</v>
      </c>
      <c r="Q78" s="20">
        <f t="shared" ca="1" si="15"/>
        <v>0.12</v>
      </c>
    </row>
    <row r="79" spans="1:17" x14ac:dyDescent="0.2">
      <c r="A79">
        <v>1971</v>
      </c>
      <c r="B79" s="43">
        <f t="shared" ref="B79:B102" ca="1" si="27">B$78+(B$103-B$78)/(A$103-A$78)*(A79-A$78)*(1+RAND()*RANDBETWEEN(-1,1)/2)</f>
        <v>982.16</v>
      </c>
      <c r="C79" s="13">
        <f t="shared" ref="C79:C102" ca="1" si="28">B79*(9.5+RAND()*RANDBETWEEN(-1,1))</f>
        <v>9657.1395973920207</v>
      </c>
      <c r="D79" s="14">
        <f t="shared" ca="1" si="16"/>
        <v>48.285697986960102</v>
      </c>
      <c r="E79" s="15">
        <f t="shared" ca="1" si="17"/>
        <v>965.7139597392021</v>
      </c>
      <c r="F79" s="32">
        <v>204.6</v>
      </c>
      <c r="G79" s="15">
        <f t="shared" ca="1" si="18"/>
        <v>2009.4993599999998</v>
      </c>
      <c r="H79" s="15">
        <f t="shared" ca="1" si="19"/>
        <v>10862.839213392021</v>
      </c>
      <c r="I79" s="23">
        <v>0.65</v>
      </c>
      <c r="J79" s="15">
        <f t="shared" ca="1" si="20"/>
        <v>3801.9937246872068</v>
      </c>
      <c r="K79" s="15">
        <f t="shared" ca="1" si="21"/>
        <v>210.04278624327648</v>
      </c>
      <c r="L79" s="15">
        <f t="shared" ca="1" si="22"/>
        <v>456.60488187230249</v>
      </c>
      <c r="M79" s="15">
        <f t="shared" ca="1" si="23"/>
        <v>3555.431629058181</v>
      </c>
      <c r="O79" s="11">
        <f t="shared" ca="1" si="24"/>
        <v>11.060152330976644</v>
      </c>
      <c r="P79" s="11">
        <f t="shared" ca="1" si="25"/>
        <v>3.6200126548201732</v>
      </c>
      <c r="Q79" s="20">
        <f t="shared" ca="1" si="15"/>
        <v>0.11380875538602846</v>
      </c>
    </row>
    <row r="80" spans="1:17" x14ac:dyDescent="0.2">
      <c r="A80">
        <v>1972</v>
      </c>
      <c r="B80" s="43">
        <f t="shared" ca="1" si="27"/>
        <v>991.32</v>
      </c>
      <c r="C80" s="13">
        <f t="shared" ca="1" si="28"/>
        <v>9417.5400000000009</v>
      </c>
      <c r="D80" s="14">
        <f t="shared" ca="1" si="16"/>
        <v>47.087700000000005</v>
      </c>
      <c r="E80" s="15">
        <f t="shared" ca="1" si="17"/>
        <v>941.75400000000013</v>
      </c>
      <c r="F80" s="32">
        <v>161</v>
      </c>
      <c r="G80" s="15">
        <f t="shared" ca="1" si="18"/>
        <v>1596.0252000000003</v>
      </c>
      <c r="H80" s="15">
        <f t="shared" ca="1" si="19"/>
        <v>10375.155120000001</v>
      </c>
      <c r="I80" s="23">
        <v>0.65</v>
      </c>
      <c r="J80" s="15">
        <f t="shared" ca="1" si="20"/>
        <v>3631.3042920000003</v>
      </c>
      <c r="K80" s="15">
        <f t="shared" ca="1" si="21"/>
        <v>204.83149500000005</v>
      </c>
      <c r="L80" s="15">
        <f t="shared" ca="1" si="22"/>
        <v>461.39896277689616</v>
      </c>
      <c r="M80" s="15">
        <f t="shared" ca="1" si="23"/>
        <v>3374.7368242231041</v>
      </c>
      <c r="O80" s="11">
        <f t="shared" ca="1" si="24"/>
        <v>10.466000000000001</v>
      </c>
      <c r="P80" s="11">
        <f t="shared" ca="1" si="25"/>
        <v>3.4042860269369162</v>
      </c>
      <c r="Q80" s="20">
        <f t="shared" ca="1" si="15"/>
        <v>0.12027701530808615</v>
      </c>
    </row>
    <row r="81" spans="1:19" x14ac:dyDescent="0.2">
      <c r="A81">
        <v>1973</v>
      </c>
      <c r="B81" s="43">
        <f t="shared" ca="1" si="27"/>
        <v>986.77576504451883</v>
      </c>
      <c r="C81" s="13">
        <f t="shared" ca="1" si="28"/>
        <v>9484.7958735380053</v>
      </c>
      <c r="D81" s="14">
        <f t="shared" ca="1" si="16"/>
        <v>47.423979367690031</v>
      </c>
      <c r="E81" s="15">
        <f t="shared" ca="1" si="17"/>
        <v>948.47958735380053</v>
      </c>
      <c r="F81" s="32">
        <v>511.5</v>
      </c>
      <c r="G81" s="15">
        <f t="shared" ca="1" si="18"/>
        <v>5047.3580382027139</v>
      </c>
      <c r="H81" s="15">
        <f t="shared" ca="1" si="19"/>
        <v>12513.210696459633</v>
      </c>
      <c r="I81" s="23">
        <v>0.65</v>
      </c>
      <c r="J81" s="15">
        <f t="shared" ca="1" si="20"/>
        <v>4379.6237437608715</v>
      </c>
      <c r="K81" s="15">
        <f t="shared" ca="1" si="21"/>
        <v>206.29431024945163</v>
      </c>
      <c r="L81" s="15">
        <f t="shared" ca="1" si="22"/>
        <v>539.82552858142151</v>
      </c>
      <c r="M81" s="15">
        <f t="shared" ca="1" si="23"/>
        <v>4046.0925254289018</v>
      </c>
      <c r="O81" s="11">
        <f t="shared" ca="1" si="24"/>
        <v>12.680905976541787</v>
      </c>
      <c r="P81" s="11">
        <f t="shared" ca="1" si="25"/>
        <v>4.1003160685106215</v>
      </c>
      <c r="Q81" s="20">
        <f t="shared" ca="1" si="15"/>
        <v>0.11771373195588423</v>
      </c>
    </row>
    <row r="82" spans="1:19" x14ac:dyDescent="0.2">
      <c r="A82">
        <v>1974</v>
      </c>
      <c r="B82" s="43">
        <f t="shared" ca="1" si="27"/>
        <v>994.28734812801122</v>
      </c>
      <c r="C82" s="13">
        <f t="shared" ca="1" si="28"/>
        <v>9184.4579352768487</v>
      </c>
      <c r="D82" s="14">
        <f t="shared" ca="1" si="16"/>
        <v>45.922289676384246</v>
      </c>
      <c r="E82" s="15">
        <f t="shared" ca="1" si="17"/>
        <v>918.44579352768494</v>
      </c>
      <c r="F82" s="32">
        <v>542.5</v>
      </c>
      <c r="G82" s="15">
        <f t="shared" ca="1" si="18"/>
        <v>5394.0088635944612</v>
      </c>
      <c r="H82" s="15">
        <f t="shared" ca="1" si="19"/>
        <v>12420.863253433525</v>
      </c>
      <c r="I82" s="23">
        <v>0.65</v>
      </c>
      <c r="J82" s="15">
        <f t="shared" ca="1" si="20"/>
        <v>4347.3021387017334</v>
      </c>
      <c r="K82" s="15">
        <f t="shared" ca="1" si="21"/>
        <v>199.76196009227149</v>
      </c>
      <c r="L82" s="15">
        <f t="shared" ca="1" si="22"/>
        <v>545.64769185528064</v>
      </c>
      <c r="M82" s="15">
        <f t="shared" ca="1" si="23"/>
        <v>4001.4164069387243</v>
      </c>
      <c r="O82" s="11">
        <f t="shared" ca="1" si="24"/>
        <v>12.49222699737539</v>
      </c>
      <c r="P82" s="11">
        <f t="shared" ca="1" si="25"/>
        <v>4.0244064399213846</v>
      </c>
      <c r="Q82" s="20">
        <f t="shared" ca="1" si="15"/>
        <v>0.12</v>
      </c>
    </row>
    <row r="83" spans="1:19" x14ac:dyDescent="0.2">
      <c r="A83">
        <v>1975</v>
      </c>
      <c r="B83" s="43">
        <f t="shared" ca="1" si="27"/>
        <v>1018.8</v>
      </c>
      <c r="C83" s="13">
        <f t="shared" ca="1" si="28"/>
        <v>9196.8579209503077</v>
      </c>
      <c r="D83" s="14">
        <f t="shared" ca="1" si="16"/>
        <v>45.984289604751538</v>
      </c>
      <c r="E83" s="15">
        <f t="shared" ca="1" si="17"/>
        <v>919.68579209503082</v>
      </c>
      <c r="F83" s="32">
        <v>273.10000000000002</v>
      </c>
      <c r="G83" s="15">
        <f t="shared" ca="1" si="18"/>
        <v>2782.3428000000004</v>
      </c>
      <c r="H83" s="15">
        <f t="shared" ca="1" si="19"/>
        <v>10866.263600950308</v>
      </c>
      <c r="I83" s="23">
        <v>0.65</v>
      </c>
      <c r="J83" s="15">
        <f t="shared" ca="1" si="20"/>
        <v>3803.1922603326075</v>
      </c>
      <c r="K83" s="15">
        <f t="shared" ca="1" si="21"/>
        <v>200.03165978066923</v>
      </c>
      <c r="L83" s="15">
        <f t="shared" ca="1" si="22"/>
        <v>479.06248960738776</v>
      </c>
      <c r="M83" s="15">
        <f t="shared" ca="1" si="23"/>
        <v>3524.1614305058888</v>
      </c>
      <c r="O83" s="11">
        <f t="shared" ca="1" si="24"/>
        <v>10.665747547065477</v>
      </c>
      <c r="P83" s="11">
        <f t="shared" ca="1" si="25"/>
        <v>3.4591297904455134</v>
      </c>
      <c r="Q83" s="20">
        <f t="shared" ca="1" si="15"/>
        <v>0.11966917143966108</v>
      </c>
    </row>
    <row r="84" spans="1:19" x14ac:dyDescent="0.2">
      <c r="A84">
        <v>1976</v>
      </c>
      <c r="B84" s="43">
        <f t="shared" ca="1" si="27"/>
        <v>1027.96</v>
      </c>
      <c r="C84" s="13">
        <f t="shared" ca="1" si="28"/>
        <v>9765.6200000000008</v>
      </c>
      <c r="D84" s="14">
        <f t="shared" ca="1" si="16"/>
        <v>48.828100000000006</v>
      </c>
      <c r="E84" s="15">
        <f t="shared" ca="1" si="17"/>
        <v>976.56200000000013</v>
      </c>
      <c r="F84" s="32">
        <v>241.9</v>
      </c>
      <c r="G84" s="15">
        <f t="shared" ca="1" si="18"/>
        <v>2486.6352400000001</v>
      </c>
      <c r="H84" s="15">
        <f t="shared" ca="1" si="19"/>
        <v>11257.601144</v>
      </c>
      <c r="I84" s="23">
        <v>0.65</v>
      </c>
      <c r="J84" s="15">
        <f t="shared" ca="1" si="20"/>
        <v>3940.1604003999996</v>
      </c>
      <c r="K84" s="15">
        <f t="shared" ca="1" si="21"/>
        <v>212.40223500000002</v>
      </c>
      <c r="L84" s="15">
        <f t="shared" ca="1" si="22"/>
        <v>500.02900815331969</v>
      </c>
      <c r="M84" s="15">
        <f t="shared" ca="1" si="23"/>
        <v>3652.5336272466798</v>
      </c>
      <c r="O84" s="11">
        <f t="shared" ca="1" si="24"/>
        <v>10.9514</v>
      </c>
      <c r="P84" s="11">
        <f t="shared" ca="1" si="25"/>
        <v>3.5531865318170741</v>
      </c>
      <c r="Q84" s="20">
        <f t="shared" ca="1" si="15"/>
        <v>0.12041456133392048</v>
      </c>
    </row>
    <row r="85" spans="1:19" x14ac:dyDescent="0.2">
      <c r="A85">
        <v>1977</v>
      </c>
      <c r="B85" s="43">
        <f t="shared" ca="1" si="27"/>
        <v>1037.1199999999999</v>
      </c>
      <c r="C85" s="13">
        <f t="shared" ca="1" si="28"/>
        <v>9852.64</v>
      </c>
      <c r="D85" s="14">
        <f t="shared" ca="1" si="16"/>
        <v>49.263199999999998</v>
      </c>
      <c r="E85" s="15">
        <f t="shared" ca="1" si="17"/>
        <v>985.26400000000001</v>
      </c>
      <c r="F85" s="32">
        <v>147.4</v>
      </c>
      <c r="G85" s="15">
        <f t="shared" ca="1" si="18"/>
        <v>1528.7148799999998</v>
      </c>
      <c r="H85" s="15">
        <f t="shared" ca="1" si="19"/>
        <v>10769.868928</v>
      </c>
      <c r="I85" s="23">
        <v>0.65</v>
      </c>
      <c r="J85" s="15">
        <f t="shared" ca="1" si="20"/>
        <v>3769.4541247999996</v>
      </c>
      <c r="K85" s="15">
        <f t="shared" ca="1" si="21"/>
        <v>214.29492000000002</v>
      </c>
      <c r="L85" s="15">
        <f t="shared" ca="1" si="22"/>
        <v>490.05277991507018</v>
      </c>
      <c r="M85" s="15">
        <f t="shared" ca="1" si="23"/>
        <v>3493.6962648849294</v>
      </c>
      <c r="O85" s="11">
        <f t="shared" ca="1" si="24"/>
        <v>10.384400000000001</v>
      </c>
      <c r="P85" s="11">
        <f t="shared" ca="1" si="25"/>
        <v>3.368651906129406</v>
      </c>
      <c r="Q85" s="20">
        <f t="shared" ca="1" si="15"/>
        <v>0.1230129645226367</v>
      </c>
    </row>
    <row r="86" spans="1:19" x14ac:dyDescent="0.2">
      <c r="A86">
        <v>1978</v>
      </c>
      <c r="B86" s="43">
        <f t="shared" ca="1" si="27"/>
        <v>1035.5261428445065</v>
      </c>
      <c r="C86" s="13">
        <f t="shared" ca="1" si="28"/>
        <v>9683.634572328494</v>
      </c>
      <c r="D86" s="14">
        <f t="shared" ca="1" si="16"/>
        <v>48.418172861642468</v>
      </c>
      <c r="E86" s="15">
        <f t="shared" ca="1" si="17"/>
        <v>968.36345723284944</v>
      </c>
      <c r="F86" s="32">
        <v>239</v>
      </c>
      <c r="G86" s="15">
        <f t="shared" ca="1" si="18"/>
        <v>2474.9074813983707</v>
      </c>
      <c r="H86" s="15">
        <f t="shared" ca="1" si="19"/>
        <v>11168.579061167517</v>
      </c>
      <c r="I86" s="23">
        <v>0.65</v>
      </c>
      <c r="J86" s="15">
        <f t="shared" ca="1" si="20"/>
        <v>3909.0026714086307</v>
      </c>
      <c r="K86" s="15">
        <f t="shared" ca="1" si="21"/>
        <v>210.61905194814477</v>
      </c>
      <c r="L86" s="15">
        <f t="shared" ca="1" si="22"/>
        <v>523.36064114509463</v>
      </c>
      <c r="M86" s="15">
        <f t="shared" ca="1" si="23"/>
        <v>3596.2610822116812</v>
      </c>
      <c r="O86" s="11">
        <f t="shared" ca="1" si="24"/>
        <v>10.785414871794869</v>
      </c>
      <c r="P86" s="11">
        <f t="shared" ca="1" si="25"/>
        <v>3.4728829465695989</v>
      </c>
      <c r="Q86" s="20">
        <f t="shared" ref="Q86:Q106" ca="1" si="29">0.12*(1+RAND()*RANDBETWEEN(-1,1)/10)</f>
        <v>0.12704094606012675</v>
      </c>
    </row>
    <row r="87" spans="1:19" x14ac:dyDescent="0.2">
      <c r="A87">
        <v>1979</v>
      </c>
      <c r="B87" s="43">
        <f t="shared" ca="1" si="27"/>
        <v>1029.633333290963</v>
      </c>
      <c r="C87" s="13">
        <f t="shared" ca="1" si="28"/>
        <v>10596.471012153226</v>
      </c>
      <c r="D87" s="14">
        <f t="shared" ca="1" si="16"/>
        <v>52.982355060766132</v>
      </c>
      <c r="E87" s="15">
        <f t="shared" ca="1" si="17"/>
        <v>1059.6471012153227</v>
      </c>
      <c r="F87" s="32">
        <v>387.9</v>
      </c>
      <c r="G87" s="15">
        <f t="shared" ca="1" si="18"/>
        <v>3993.9476998356458</v>
      </c>
      <c r="H87" s="15">
        <f t="shared" ca="1" si="19"/>
        <v>12992.839632054613</v>
      </c>
      <c r="I87" s="23">
        <v>0.65</v>
      </c>
      <c r="J87" s="15">
        <f t="shared" ca="1" si="20"/>
        <v>4547.4938712191142</v>
      </c>
      <c r="K87" s="15">
        <f t="shared" ca="1" si="21"/>
        <v>230.47324451433269</v>
      </c>
      <c r="L87" s="15">
        <f t="shared" ca="1" si="22"/>
        <v>587.67219869317125</v>
      </c>
      <c r="M87" s="15">
        <f t="shared" ca="1" si="23"/>
        <v>4190.2949170402753</v>
      </c>
      <c r="O87" s="11">
        <f t="shared" ca="1" si="24"/>
        <v>12.618899575178165</v>
      </c>
      <c r="P87" s="11">
        <f t="shared" ca="1" si="25"/>
        <v>4.0696962516229496</v>
      </c>
      <c r="Q87" s="20">
        <f t="shared" ca="1" si="29"/>
        <v>0.12299628366173049</v>
      </c>
    </row>
    <row r="88" spans="1:19" x14ac:dyDescent="0.2">
      <c r="A88">
        <v>1980</v>
      </c>
      <c r="B88" s="43">
        <f t="shared" ca="1" si="27"/>
        <v>1067.2731961079451</v>
      </c>
      <c r="C88" s="13">
        <f t="shared" ca="1" si="28"/>
        <v>10139.095363025479</v>
      </c>
      <c r="D88" s="14">
        <f t="shared" ca="1" si="16"/>
        <v>50.695476815127392</v>
      </c>
      <c r="E88" s="15">
        <f t="shared" ca="1" si="17"/>
        <v>1013.909536302548</v>
      </c>
      <c r="F88" s="32">
        <v>246.2</v>
      </c>
      <c r="G88" s="15">
        <f t="shared" ca="1" si="18"/>
        <v>2627.6266088177608</v>
      </c>
      <c r="H88" s="15">
        <f t="shared" ca="1" si="19"/>
        <v>11715.671328316135</v>
      </c>
      <c r="I88" s="23">
        <v>0.65</v>
      </c>
      <c r="J88" s="15">
        <f t="shared" ca="1" si="20"/>
        <v>4100.4849649106472</v>
      </c>
      <c r="K88" s="15">
        <f t="shared" ca="1" si="21"/>
        <v>220.52532414580418</v>
      </c>
      <c r="L88" s="15">
        <f t="shared" ca="1" si="22"/>
        <v>518.52123468677416</v>
      </c>
      <c r="M88" s="15">
        <f t="shared" ca="1" si="23"/>
        <v>3802.489054369677</v>
      </c>
      <c r="O88" s="11">
        <f t="shared" ca="1" si="24"/>
        <v>10.9772</v>
      </c>
      <c r="P88" s="11">
        <f t="shared" ca="1" si="25"/>
        <v>3.5628075999999997</v>
      </c>
      <c r="Q88" s="20">
        <f t="shared" ca="1" si="29"/>
        <v>0.12</v>
      </c>
    </row>
    <row r="89" spans="1:19" x14ac:dyDescent="0.2">
      <c r="A89">
        <v>1981</v>
      </c>
      <c r="B89" s="43">
        <f t="shared" ca="1" si="27"/>
        <v>1085.2659380500252</v>
      </c>
      <c r="C89" s="13">
        <f t="shared" ca="1" si="28"/>
        <v>10952.727829122219</v>
      </c>
      <c r="D89" s="14">
        <f t="shared" ca="1" si="16"/>
        <v>54.763639145611094</v>
      </c>
      <c r="E89" s="15">
        <f t="shared" ca="1" si="17"/>
        <v>1095.2727829122221</v>
      </c>
      <c r="F89" s="32">
        <v>262.8</v>
      </c>
      <c r="G89" s="15">
        <f t="shared" ca="1" si="18"/>
        <v>2852.0788851954658</v>
      </c>
      <c r="H89" s="15">
        <f t="shared" ca="1" si="19"/>
        <v>12663.975160239499</v>
      </c>
      <c r="I89" s="23">
        <v>0.65</v>
      </c>
      <c r="J89" s="15">
        <f t="shared" ca="1" si="20"/>
        <v>4432.391306083824</v>
      </c>
      <c r="K89" s="15">
        <f t="shared" ca="1" si="21"/>
        <v>238.22183028340831</v>
      </c>
      <c r="L89" s="15">
        <f t="shared" ca="1" si="22"/>
        <v>560.47357636406787</v>
      </c>
      <c r="M89" s="15">
        <f t="shared" ca="1" si="23"/>
        <v>4110.1395600031647</v>
      </c>
      <c r="O89" s="11">
        <f t="shared" ca="1" si="24"/>
        <v>11.669006384733468</v>
      </c>
      <c r="P89" s="11">
        <f t="shared" ca="1" si="25"/>
        <v>3.7872187967017061</v>
      </c>
      <c r="Q89" s="20">
        <f t="shared" ca="1" si="29"/>
        <v>0.12</v>
      </c>
    </row>
    <row r="90" spans="1:19" x14ac:dyDescent="0.2">
      <c r="A90">
        <v>1982</v>
      </c>
      <c r="B90" s="43">
        <f t="shared" ca="1" si="27"/>
        <v>1082.92</v>
      </c>
      <c r="C90" s="13">
        <f t="shared" ca="1" si="28"/>
        <v>11037.031596883053</v>
      </c>
      <c r="D90" s="14">
        <f t="shared" ca="1" si="16"/>
        <v>55.185157984415262</v>
      </c>
      <c r="E90" s="15">
        <f t="shared" ca="1" si="17"/>
        <v>1103.7031596883053</v>
      </c>
      <c r="F90" s="32">
        <v>98.3</v>
      </c>
      <c r="G90" s="15">
        <f t="shared" ca="1" si="18"/>
        <v>1064.51036</v>
      </c>
      <c r="H90" s="15">
        <f t="shared" ca="1" si="19"/>
        <v>11675.737812883053</v>
      </c>
      <c r="I90" s="23">
        <v>0.65</v>
      </c>
      <c r="J90" s="15">
        <f t="shared" ca="1" si="20"/>
        <v>4086.5082345090682</v>
      </c>
      <c r="K90" s="15">
        <f t="shared" ca="1" si="21"/>
        <v>240.05543723220643</v>
      </c>
      <c r="L90" s="15">
        <f t="shared" ca="1" si="22"/>
        <v>535.11594588968148</v>
      </c>
      <c r="M90" s="15">
        <f t="shared" ca="1" si="23"/>
        <v>3791.4477258515931</v>
      </c>
      <c r="O90" s="11">
        <f t="shared" ca="1" si="24"/>
        <v>10.78171777498158</v>
      </c>
      <c r="P90" s="11">
        <f t="shared" ca="1" si="25"/>
        <v>3.5011337179584761</v>
      </c>
      <c r="Q90" s="20">
        <f t="shared" ca="1" si="29"/>
        <v>0.12368151412742713</v>
      </c>
    </row>
    <row r="91" spans="1:19" x14ac:dyDescent="0.2">
      <c r="A91">
        <v>1983</v>
      </c>
      <c r="B91" s="43">
        <f t="shared" ca="1" si="27"/>
        <v>1092.08</v>
      </c>
      <c r="C91" s="13">
        <f t="shared" ca="1" si="28"/>
        <v>10374.759999999998</v>
      </c>
      <c r="D91" s="14">
        <f t="shared" ca="1" si="16"/>
        <v>51.873799999999996</v>
      </c>
      <c r="E91" s="15">
        <f t="shared" ca="1" si="17"/>
        <v>1037.4759999999999</v>
      </c>
      <c r="F91" s="32">
        <v>268.5</v>
      </c>
      <c r="G91" s="15">
        <f t="shared" ca="1" si="18"/>
        <v>2932.2347999999997</v>
      </c>
      <c r="H91" s="15">
        <f t="shared" ca="1" si="19"/>
        <v>12134.100879999998</v>
      </c>
      <c r="I91" s="23">
        <v>0.65</v>
      </c>
      <c r="J91" s="15">
        <f t="shared" ca="1" si="20"/>
        <v>4246.9353079999992</v>
      </c>
      <c r="K91" s="15">
        <f t="shared" ca="1" si="21"/>
        <v>225.65102999999999</v>
      </c>
      <c r="L91" s="15">
        <f t="shared" ca="1" si="22"/>
        <v>536.71036055999991</v>
      </c>
      <c r="M91" s="15">
        <f t="shared" ca="1" si="23"/>
        <v>3935.8759774399991</v>
      </c>
      <c r="O91" s="11">
        <f t="shared" ca="1" si="24"/>
        <v>11.110999999999999</v>
      </c>
      <c r="P91" s="11">
        <f t="shared" ca="1" si="25"/>
        <v>3.6040179999999995</v>
      </c>
      <c r="Q91" s="20">
        <f t="shared" ca="1" si="29"/>
        <v>0.12</v>
      </c>
    </row>
    <row r="92" spans="1:19" x14ac:dyDescent="0.2">
      <c r="A92">
        <v>1984</v>
      </c>
      <c r="B92" s="43">
        <f t="shared" ca="1" si="27"/>
        <v>1101.24</v>
      </c>
      <c r="C92" s="13">
        <f t="shared" ca="1" si="28"/>
        <v>10837.729721092181</v>
      </c>
      <c r="D92" s="14">
        <f t="shared" ca="1" si="16"/>
        <v>54.188648605460905</v>
      </c>
      <c r="E92" s="15">
        <f t="shared" ca="1" si="17"/>
        <v>1083.772972109218</v>
      </c>
      <c r="F92" s="32">
        <v>229.1</v>
      </c>
      <c r="G92" s="15">
        <f t="shared" ca="1" si="18"/>
        <v>2522.9408400000002</v>
      </c>
      <c r="H92" s="15">
        <f t="shared" ca="1" si="19"/>
        <v>12351.494225092181</v>
      </c>
      <c r="I92" s="23">
        <v>0.65</v>
      </c>
      <c r="J92" s="15">
        <f t="shared" ca="1" si="20"/>
        <v>4323.0229787822627</v>
      </c>
      <c r="K92" s="15">
        <f t="shared" ca="1" si="21"/>
        <v>235.72062143375493</v>
      </c>
      <c r="L92" s="15">
        <f t="shared" ca="1" si="22"/>
        <v>547.04923202592204</v>
      </c>
      <c r="M92" s="15">
        <f t="shared" ca="1" si="23"/>
        <v>4011.6943681900957</v>
      </c>
      <c r="O92" s="11">
        <f t="shared" ca="1" si="24"/>
        <v>11.215987636747832</v>
      </c>
      <c r="P92" s="11">
        <f t="shared" ca="1" si="25"/>
        <v>3.6428883514856851</v>
      </c>
      <c r="Q92" s="20">
        <f t="shared" ca="1" si="29"/>
        <v>0.12</v>
      </c>
      <c r="S92" t="s">
        <v>17</v>
      </c>
    </row>
    <row r="93" spans="1:19" x14ac:dyDescent="0.2">
      <c r="A93">
        <v>1985</v>
      </c>
      <c r="B93" s="43">
        <f t="shared" ca="1" si="27"/>
        <v>1081.0306378035905</v>
      </c>
      <c r="C93" s="13">
        <f t="shared" ca="1" si="28"/>
        <v>9573.1484205905708</v>
      </c>
      <c r="D93" s="14">
        <f t="shared" ca="1" si="16"/>
        <v>47.865742102952858</v>
      </c>
      <c r="E93" s="15">
        <f t="shared" ca="1" si="17"/>
        <v>957.31484205905713</v>
      </c>
      <c r="F93" s="32">
        <v>237</v>
      </c>
      <c r="G93" s="15">
        <f t="shared" ca="1" si="18"/>
        <v>2562.0426115945097</v>
      </c>
      <c r="H93" s="15">
        <f t="shared" ca="1" si="19"/>
        <v>11110.373987547277</v>
      </c>
      <c r="I93" s="23">
        <v>0.65</v>
      </c>
      <c r="J93" s="15">
        <f t="shared" ca="1" si="20"/>
        <v>3888.6308956415464</v>
      </c>
      <c r="K93" s="15">
        <f t="shared" ca="1" si="21"/>
        <v>208.21597814784494</v>
      </c>
      <c r="L93" s="15">
        <f t="shared" ca="1" si="22"/>
        <v>491.62162485472697</v>
      </c>
      <c r="M93" s="15">
        <f t="shared" ca="1" si="23"/>
        <v>3605.2252489346647</v>
      </c>
      <c r="O93" s="11">
        <f t="shared" ca="1" si="24"/>
        <v>10.277575490479197</v>
      </c>
      <c r="P93" s="11">
        <f t="shared" ca="1" si="25"/>
        <v>3.3349889659553646</v>
      </c>
      <c r="Q93" s="20">
        <f t="shared" ca="1" si="29"/>
        <v>0.12</v>
      </c>
    </row>
    <row r="94" spans="1:19" x14ac:dyDescent="0.2">
      <c r="A94">
        <v>1986</v>
      </c>
      <c r="B94" s="43">
        <f t="shared" ca="1" si="27"/>
        <v>1150.8768497899855</v>
      </c>
      <c r="C94" s="13">
        <f t="shared" ca="1" si="28"/>
        <v>11812.286229249932</v>
      </c>
      <c r="D94" s="14">
        <f t="shared" ref="D94:D100" ca="1" si="30">C94*0.005</f>
        <v>59.06143114624966</v>
      </c>
      <c r="E94" s="15">
        <f t="shared" ref="E94:E100" ca="1" si="31">C94*0.1</f>
        <v>1181.2286229249933</v>
      </c>
      <c r="F94" s="32">
        <v>280.89999999999998</v>
      </c>
      <c r="G94" s="15">
        <f t="shared" ref="G94:G122" ca="1" si="32">F94*B94/100</f>
        <v>3232.813071060069</v>
      </c>
      <c r="H94" s="15">
        <f t="shared" ref="H94:H122" ca="1" si="33">C94+G94*0.6</f>
        <v>13751.974071885974</v>
      </c>
      <c r="I94" s="23">
        <v>0.65</v>
      </c>
      <c r="J94" s="15">
        <f t="shared" ref="J94:J122" ca="1" si="34">H94*(1-I94)</f>
        <v>4813.190925160091</v>
      </c>
      <c r="K94" s="15">
        <f t="shared" ref="K94:K107" ca="1" si="35">D94*0.35+E94*0.2</f>
        <v>256.91722548618606</v>
      </c>
      <c r="L94" s="15">
        <f t="shared" ref="L94:L122" ca="1" si="36">Q94*(J94+K94)</f>
        <v>623.51248390222611</v>
      </c>
      <c r="M94" s="15">
        <f t="shared" ref="M94:M122" ca="1" si="37">J94+K94-L94</f>
        <v>4446.5956667440505</v>
      </c>
      <c r="O94" s="11">
        <f t="shared" ref="O94:O122" ca="1" si="38">H94/B94</f>
        <v>11.94912737570094</v>
      </c>
      <c r="P94" s="11">
        <f t="shared" ref="P94:P122" ca="1" si="39">M94/B94</f>
        <v>3.8636589723352892</v>
      </c>
      <c r="Q94" s="20">
        <f t="shared" ca="1" si="29"/>
        <v>0.12297814274883824</v>
      </c>
    </row>
    <row r="95" spans="1:19" x14ac:dyDescent="0.2">
      <c r="A95">
        <v>1987</v>
      </c>
      <c r="B95" s="43">
        <f t="shared" ca="1" si="27"/>
        <v>1128.72</v>
      </c>
      <c r="C95" s="13">
        <f t="shared" ca="1" si="28"/>
        <v>11792.304169780149</v>
      </c>
      <c r="D95" s="14">
        <f t="shared" ca="1" si="30"/>
        <v>58.961520848900747</v>
      </c>
      <c r="E95" s="15">
        <f t="shared" ca="1" si="31"/>
        <v>1179.230416978015</v>
      </c>
      <c r="F95" s="32">
        <v>260.2</v>
      </c>
      <c r="G95" s="15">
        <f t="shared" ca="1" si="32"/>
        <v>2936.9294400000003</v>
      </c>
      <c r="H95" s="15">
        <f t="shared" ca="1" si="33"/>
        <v>13554.461833780149</v>
      </c>
      <c r="I95" s="23">
        <v>0.65</v>
      </c>
      <c r="J95" s="15">
        <f t="shared" ca="1" si="34"/>
        <v>4744.061641823052</v>
      </c>
      <c r="K95" s="15">
        <f t="shared" ca="1" si="35"/>
        <v>256.4826156927183</v>
      </c>
      <c r="L95" s="15">
        <f t="shared" ca="1" si="36"/>
        <v>600.06531090189242</v>
      </c>
      <c r="M95" s="15">
        <f t="shared" ca="1" si="37"/>
        <v>4400.4789466138782</v>
      </c>
      <c r="O95" s="11">
        <f t="shared" ca="1" si="38"/>
        <v>12.008701745145075</v>
      </c>
      <c r="P95" s="11">
        <f t="shared" ca="1" si="39"/>
        <v>3.89864532090676</v>
      </c>
      <c r="Q95" s="20">
        <f t="shared" ca="1" si="29"/>
        <v>0.12</v>
      </c>
    </row>
    <row r="96" spans="1:19" x14ac:dyDescent="0.2">
      <c r="A96">
        <v>1988</v>
      </c>
      <c r="B96" s="43">
        <f t="shared" ca="1" si="27"/>
        <v>1187.7866768424949</v>
      </c>
      <c r="C96" s="13">
        <f t="shared" ca="1" si="28"/>
        <v>12248.24833212462</v>
      </c>
      <c r="D96" s="14">
        <f t="shared" ca="1" si="30"/>
        <v>61.241241660623103</v>
      </c>
      <c r="E96" s="15">
        <f t="shared" ca="1" si="31"/>
        <v>1224.824833212462</v>
      </c>
      <c r="F96" s="32">
        <v>277.8</v>
      </c>
      <c r="G96" s="15">
        <f t="shared" ca="1" si="32"/>
        <v>3299.6713882684508</v>
      </c>
      <c r="H96" s="15">
        <f t="shared" ca="1" si="33"/>
        <v>14228.05116508569</v>
      </c>
      <c r="I96" s="23">
        <v>0.65</v>
      </c>
      <c r="J96" s="15">
        <f t="shared" ca="1" si="34"/>
        <v>4979.8179077799914</v>
      </c>
      <c r="K96" s="15">
        <f t="shared" ca="1" si="35"/>
        <v>266.39940122371047</v>
      </c>
      <c r="L96" s="15">
        <f t="shared" ca="1" si="36"/>
        <v>629.54607708044421</v>
      </c>
      <c r="M96" s="15">
        <f t="shared" ca="1" si="37"/>
        <v>4616.6712319232583</v>
      </c>
      <c r="O96" s="11">
        <f t="shared" ca="1" si="38"/>
        <v>11.978624985850372</v>
      </c>
      <c r="P96" s="11">
        <f t="shared" ca="1" si="39"/>
        <v>3.8867848258710911</v>
      </c>
      <c r="Q96" s="20">
        <f t="shared" ca="1" si="29"/>
        <v>0.12</v>
      </c>
    </row>
    <row r="97" spans="1:17" x14ac:dyDescent="0.2">
      <c r="A97">
        <v>1989</v>
      </c>
      <c r="B97" s="43">
        <f t="shared" ca="1" si="27"/>
        <v>1206.1193249037253</v>
      </c>
      <c r="C97" s="13">
        <f t="shared" ca="1" si="28"/>
        <v>11458.133586585391</v>
      </c>
      <c r="D97" s="14">
        <f t="shared" ca="1" si="30"/>
        <v>57.290667932926958</v>
      </c>
      <c r="E97" s="15">
        <f t="shared" ca="1" si="31"/>
        <v>1145.8133586585391</v>
      </c>
      <c r="F97" s="32">
        <v>218.8</v>
      </c>
      <c r="G97" s="15">
        <f t="shared" ca="1" si="32"/>
        <v>2638.9890828893513</v>
      </c>
      <c r="H97" s="15">
        <f t="shared" ca="1" si="33"/>
        <v>13041.527036319001</v>
      </c>
      <c r="I97" s="23">
        <v>0.65</v>
      </c>
      <c r="J97" s="15">
        <f t="shared" ca="1" si="34"/>
        <v>4564.5344627116501</v>
      </c>
      <c r="K97" s="15">
        <f t="shared" ca="1" si="35"/>
        <v>249.21440550823226</v>
      </c>
      <c r="L97" s="15">
        <f t="shared" ca="1" si="36"/>
        <v>577.64986418638591</v>
      </c>
      <c r="M97" s="15">
        <f t="shared" ca="1" si="37"/>
        <v>4236.0990040334964</v>
      </c>
      <c r="O97" s="11">
        <f t="shared" ca="1" si="38"/>
        <v>10.812799999999999</v>
      </c>
      <c r="P97" s="11">
        <f t="shared" ca="1" si="39"/>
        <v>3.5121723999999999</v>
      </c>
      <c r="Q97" s="20">
        <f t="shared" ca="1" si="29"/>
        <v>0.12</v>
      </c>
    </row>
    <row r="98" spans="1:17" x14ac:dyDescent="0.2">
      <c r="A98">
        <v>1990</v>
      </c>
      <c r="B98" s="43">
        <f t="shared" ca="1" si="27"/>
        <v>1200.1686229065342</v>
      </c>
      <c r="C98" s="13">
        <f t="shared" ca="1" si="28"/>
        <v>11401.601917612075</v>
      </c>
      <c r="D98" s="14">
        <f t="shared" ca="1" si="30"/>
        <v>57.008009588060375</v>
      </c>
      <c r="E98" s="15">
        <f t="shared" ca="1" si="31"/>
        <v>1140.1601917612077</v>
      </c>
      <c r="F98" s="32">
        <v>195.3</v>
      </c>
      <c r="G98" s="15">
        <f t="shared" ca="1" si="32"/>
        <v>2343.9293205364611</v>
      </c>
      <c r="H98" s="15">
        <f t="shared" ca="1" si="33"/>
        <v>12807.959509933951</v>
      </c>
      <c r="I98" s="23">
        <v>0.7</v>
      </c>
      <c r="J98" s="15">
        <f t="shared" ca="1" si="34"/>
        <v>3842.3878529801859</v>
      </c>
      <c r="K98" s="15">
        <f t="shared" ca="1" si="35"/>
        <v>247.98484170806267</v>
      </c>
      <c r="L98" s="15">
        <f t="shared" ca="1" si="36"/>
        <v>482.59544093111253</v>
      </c>
      <c r="M98" s="15">
        <f t="shared" ca="1" si="37"/>
        <v>3607.7772537571359</v>
      </c>
      <c r="O98" s="11">
        <f t="shared" ca="1" si="38"/>
        <v>10.671799999999999</v>
      </c>
      <c r="P98" s="11">
        <f t="shared" ca="1" si="39"/>
        <v>3.0060586361772428</v>
      </c>
      <c r="Q98" s="20">
        <f t="shared" ca="1" si="29"/>
        <v>0.11798324430382841</v>
      </c>
    </row>
    <row r="99" spans="1:17" x14ac:dyDescent="0.2">
      <c r="A99">
        <v>1991</v>
      </c>
      <c r="B99" s="43">
        <f t="shared" ca="1" si="27"/>
        <v>1165.3600000000001</v>
      </c>
      <c r="C99" s="13">
        <f t="shared" ca="1" si="28"/>
        <v>11270.927585033651</v>
      </c>
      <c r="D99" s="14">
        <f t="shared" ca="1" si="30"/>
        <v>56.354637925168255</v>
      </c>
      <c r="E99" s="15">
        <f t="shared" ca="1" si="31"/>
        <v>1127.0927585033651</v>
      </c>
      <c r="F99" s="32">
        <v>191.3</v>
      </c>
      <c r="G99" s="15">
        <f t="shared" ca="1" si="32"/>
        <v>2229.3336800000006</v>
      </c>
      <c r="H99" s="15">
        <f t="shared" ca="1" si="33"/>
        <v>12608.527793033651</v>
      </c>
      <c r="I99" s="23">
        <v>0.7</v>
      </c>
      <c r="J99" s="15">
        <f t="shared" ca="1" si="34"/>
        <v>3782.5583379100958</v>
      </c>
      <c r="K99" s="15">
        <f t="shared" ca="1" si="35"/>
        <v>245.14267497448191</v>
      </c>
      <c r="L99" s="15">
        <f t="shared" ca="1" si="36"/>
        <v>516.72234632338973</v>
      </c>
      <c r="M99" s="15">
        <f t="shared" ca="1" si="37"/>
        <v>3510.9786665611882</v>
      </c>
      <c r="O99" s="11">
        <f t="shared" ca="1" si="38"/>
        <v>10.819427295456897</v>
      </c>
      <c r="P99" s="11">
        <f t="shared" ca="1" si="39"/>
        <v>3.0127846043807818</v>
      </c>
      <c r="Q99" s="20">
        <f t="shared" ca="1" si="29"/>
        <v>0.12829213108679116</v>
      </c>
    </row>
    <row r="100" spans="1:17" x14ac:dyDescent="0.2">
      <c r="A100">
        <v>1992</v>
      </c>
      <c r="B100" s="43">
        <f t="shared" ca="1" si="27"/>
        <v>1174.52</v>
      </c>
      <c r="C100" s="13">
        <f t="shared" ca="1" si="28"/>
        <v>11157.94</v>
      </c>
      <c r="D100" s="14">
        <f t="shared" ca="1" si="30"/>
        <v>55.789700000000003</v>
      </c>
      <c r="E100" s="15">
        <f t="shared" ca="1" si="31"/>
        <v>1115.7940000000001</v>
      </c>
      <c r="F100" s="32">
        <v>397.6</v>
      </c>
      <c r="G100" s="15">
        <f t="shared" ca="1" si="32"/>
        <v>4669.8915200000001</v>
      </c>
      <c r="H100" s="15">
        <f t="shared" ca="1" si="33"/>
        <v>13959.874912000001</v>
      </c>
      <c r="I100" s="23">
        <v>0.7</v>
      </c>
      <c r="J100" s="15">
        <f t="shared" ca="1" si="34"/>
        <v>4187.9624736000005</v>
      </c>
      <c r="K100" s="15">
        <f t="shared" ca="1" si="35"/>
        <v>242.68519500000005</v>
      </c>
      <c r="L100" s="15">
        <f t="shared" ca="1" si="36"/>
        <v>531.67772023200007</v>
      </c>
      <c r="M100" s="15">
        <f t="shared" ca="1" si="37"/>
        <v>3898.9699483680006</v>
      </c>
      <c r="O100" s="11">
        <f t="shared" ca="1" si="38"/>
        <v>11.885600000000002</v>
      </c>
      <c r="P100" s="11">
        <f t="shared" ca="1" si="39"/>
        <v>3.3196284000000005</v>
      </c>
      <c r="Q100" s="20">
        <f t="shared" ca="1" si="29"/>
        <v>0.12</v>
      </c>
    </row>
    <row r="101" spans="1:17" x14ac:dyDescent="0.2">
      <c r="A101">
        <v>1993</v>
      </c>
      <c r="B101" s="43">
        <f t="shared" ca="1" si="27"/>
        <v>1285.6031630647783</v>
      </c>
      <c r="C101" s="13">
        <f t="shared" ca="1" si="28"/>
        <v>11585.950934364468</v>
      </c>
      <c r="D101" s="14">
        <v>0</v>
      </c>
      <c r="E101" s="14">
        <v>0</v>
      </c>
      <c r="F101" s="32">
        <v>353.9</v>
      </c>
      <c r="G101" s="15">
        <f t="shared" ca="1" si="32"/>
        <v>4549.74959408625</v>
      </c>
      <c r="H101" s="15">
        <f t="shared" ca="1" si="33"/>
        <v>14315.800690816217</v>
      </c>
      <c r="I101" s="23">
        <v>0.7</v>
      </c>
      <c r="J101" s="15">
        <f t="shared" ca="1" si="34"/>
        <v>4294.7402072448658</v>
      </c>
      <c r="K101" s="15">
        <f t="shared" si="35"/>
        <v>0</v>
      </c>
      <c r="L101" s="15">
        <f t="shared" ca="1" si="36"/>
        <v>483.99870164917797</v>
      </c>
      <c r="M101" s="15">
        <f t="shared" ca="1" si="37"/>
        <v>3810.7415055956881</v>
      </c>
      <c r="O101" s="11">
        <f t="shared" ca="1" si="38"/>
        <v>11.135474073265701</v>
      </c>
      <c r="P101" s="11">
        <f t="shared" ca="1" si="39"/>
        <v>2.9641662490244469</v>
      </c>
      <c r="Q101" s="20">
        <f t="shared" ca="1" si="29"/>
        <v>0.11269568781662576</v>
      </c>
    </row>
    <row r="102" spans="1:17" x14ac:dyDescent="0.2">
      <c r="A102">
        <v>1994</v>
      </c>
      <c r="B102" s="43">
        <f t="shared" ca="1" si="27"/>
        <v>1192.8399999999999</v>
      </c>
      <c r="C102" s="13">
        <f t="shared" ca="1" si="28"/>
        <v>11883.015108909047</v>
      </c>
      <c r="D102" s="14">
        <v>0</v>
      </c>
      <c r="E102" s="14">
        <v>0</v>
      </c>
      <c r="F102" s="32">
        <v>138.9</v>
      </c>
      <c r="G102" s="15">
        <f t="shared" ca="1" si="32"/>
        <v>1656.8547599999999</v>
      </c>
      <c r="H102" s="15">
        <f t="shared" ca="1" si="33"/>
        <v>12877.127964909047</v>
      </c>
      <c r="I102" s="23">
        <v>0.7</v>
      </c>
      <c r="J102" s="15">
        <f t="shared" ca="1" si="34"/>
        <v>3863.1383894727146</v>
      </c>
      <c r="K102" s="15">
        <f t="shared" si="35"/>
        <v>0</v>
      </c>
      <c r="L102" s="15">
        <f t="shared" ca="1" si="36"/>
        <v>495.41399466022978</v>
      </c>
      <c r="M102" s="15">
        <f t="shared" ca="1" si="37"/>
        <v>3367.7243948124847</v>
      </c>
      <c r="O102" s="11">
        <f t="shared" ca="1" si="38"/>
        <v>10.795352239117609</v>
      </c>
      <c r="P102" s="11">
        <f t="shared" ca="1" si="39"/>
        <v>2.8232825817481682</v>
      </c>
      <c r="Q102" s="20">
        <f t="shared" ca="1" si="29"/>
        <v>0.12824132731311486</v>
      </c>
    </row>
    <row r="103" spans="1:17" x14ac:dyDescent="0.2">
      <c r="A103">
        <v>1995</v>
      </c>
      <c r="B103">
        <v>1202</v>
      </c>
      <c r="C103" s="36">
        <v>10875.266</v>
      </c>
      <c r="D103" s="14">
        <v>0</v>
      </c>
      <c r="E103" s="14">
        <v>0</v>
      </c>
      <c r="F103" s="32">
        <v>303.60000000000002</v>
      </c>
      <c r="G103" s="15">
        <f t="shared" si="32"/>
        <v>3649.2719999999999</v>
      </c>
      <c r="H103" s="15">
        <f t="shared" si="33"/>
        <v>13064.8292</v>
      </c>
      <c r="I103" s="23">
        <v>0.75</v>
      </c>
      <c r="J103" s="15">
        <f t="shared" si="34"/>
        <v>3266.2073</v>
      </c>
      <c r="K103" s="15">
        <f t="shared" si="35"/>
        <v>0</v>
      </c>
      <c r="L103" s="15">
        <f t="shared" ca="1" si="36"/>
        <v>391.94487599999997</v>
      </c>
      <c r="M103" s="15">
        <f t="shared" ca="1" si="37"/>
        <v>2874.262424</v>
      </c>
      <c r="O103" s="11">
        <f t="shared" si="38"/>
        <v>10.869242262895176</v>
      </c>
      <c r="P103" s="11">
        <f t="shared" ca="1" si="39"/>
        <v>2.3912332978369384</v>
      </c>
      <c r="Q103" s="20">
        <f t="shared" ca="1" si="29"/>
        <v>0.12</v>
      </c>
    </row>
    <row r="104" spans="1:17" ht="13.6" x14ac:dyDescent="0.25">
      <c r="A104">
        <v>1996</v>
      </c>
      <c r="B104" s="44">
        <f>(B103+B105)/2</f>
        <v>1221</v>
      </c>
      <c r="C104" s="36">
        <v>10176.605</v>
      </c>
      <c r="D104" s="14">
        <v>0</v>
      </c>
      <c r="E104" s="14">
        <v>0</v>
      </c>
      <c r="F104" s="32">
        <v>235.7</v>
      </c>
      <c r="G104" s="15">
        <f t="shared" si="32"/>
        <v>2877.8969999999999</v>
      </c>
      <c r="H104" s="15">
        <f t="shared" si="33"/>
        <v>11903.343199999999</v>
      </c>
      <c r="I104" s="23">
        <v>0.75</v>
      </c>
      <c r="J104" s="15">
        <f t="shared" si="34"/>
        <v>2975.8357999999998</v>
      </c>
      <c r="K104" s="15">
        <f t="shared" si="35"/>
        <v>0</v>
      </c>
      <c r="L104" s="15">
        <f t="shared" ca="1" si="36"/>
        <v>344.0810139684437</v>
      </c>
      <c r="M104" s="15">
        <f t="shared" ca="1" si="37"/>
        <v>2631.7547860315563</v>
      </c>
      <c r="O104" s="11">
        <f t="shared" si="38"/>
        <v>9.7488478296478291</v>
      </c>
      <c r="P104" s="11">
        <f t="shared" ca="1" si="39"/>
        <v>2.1554093251691699</v>
      </c>
      <c r="Q104" s="20">
        <f t="shared" ca="1" si="29"/>
        <v>0.1156249998633808</v>
      </c>
    </row>
    <row r="105" spans="1:17" x14ac:dyDescent="0.2">
      <c r="A105">
        <v>1997</v>
      </c>
      <c r="B105">
        <v>1240</v>
      </c>
      <c r="C105" s="36">
        <v>10736.717000000001</v>
      </c>
      <c r="D105" s="14">
        <v>0</v>
      </c>
      <c r="E105" s="14">
        <v>0</v>
      </c>
      <c r="F105" s="32">
        <v>243.2</v>
      </c>
      <c r="G105" s="15">
        <f t="shared" si="32"/>
        <v>3015.68</v>
      </c>
      <c r="H105" s="15">
        <f t="shared" si="33"/>
        <v>12546.125</v>
      </c>
      <c r="I105" s="23">
        <v>0.75</v>
      </c>
      <c r="J105" s="15">
        <f t="shared" si="34"/>
        <v>3136.53125</v>
      </c>
      <c r="K105" s="15">
        <f t="shared" si="35"/>
        <v>0</v>
      </c>
      <c r="L105" s="15">
        <f t="shared" ca="1" si="36"/>
        <v>409.43998364447185</v>
      </c>
      <c r="M105" s="15">
        <f t="shared" ca="1" si="37"/>
        <v>2727.0912663555282</v>
      </c>
      <c r="O105" s="11">
        <f t="shared" si="38"/>
        <v>10.117842741935483</v>
      </c>
      <c r="P105" s="11">
        <f t="shared" ca="1" si="39"/>
        <v>2.1992671502867163</v>
      </c>
      <c r="Q105" s="20">
        <f t="shared" ca="1" si="29"/>
        <v>0.13053910546705755</v>
      </c>
    </row>
    <row r="106" spans="1:17" ht="13.6" x14ac:dyDescent="0.25">
      <c r="A106">
        <v>1998</v>
      </c>
      <c r="B106" s="44">
        <f>(B105+B107)/2</f>
        <v>1272</v>
      </c>
      <c r="C106" s="36">
        <v>10108.074000000001</v>
      </c>
      <c r="D106" s="14">
        <v>0</v>
      </c>
      <c r="E106" s="14">
        <v>0</v>
      </c>
      <c r="F106" s="32">
        <v>229.8</v>
      </c>
      <c r="G106" s="15">
        <f t="shared" si="32"/>
        <v>2923.0560000000005</v>
      </c>
      <c r="H106" s="15">
        <f t="shared" si="33"/>
        <v>11861.9076</v>
      </c>
      <c r="I106" s="23">
        <v>0.75</v>
      </c>
      <c r="J106" s="15">
        <f t="shared" si="34"/>
        <v>2965.4769000000001</v>
      </c>
      <c r="K106" s="15">
        <f t="shared" si="35"/>
        <v>0</v>
      </c>
      <c r="L106" s="15">
        <f t="shared" ca="1" si="36"/>
        <v>350.5389157623232</v>
      </c>
      <c r="M106" s="15">
        <f t="shared" ca="1" si="37"/>
        <v>2614.937984237677</v>
      </c>
      <c r="O106" s="11">
        <f t="shared" si="38"/>
        <v>9.3253990566037732</v>
      </c>
      <c r="P106" s="11">
        <f t="shared" ca="1" si="39"/>
        <v>2.0557688555327651</v>
      </c>
      <c r="Q106" s="20">
        <f t="shared" ca="1" si="29"/>
        <v>0.11820659124416824</v>
      </c>
    </row>
    <row r="107" spans="1:17" x14ac:dyDescent="0.2">
      <c r="A107">
        <v>1999</v>
      </c>
      <c r="B107">
        <v>1304</v>
      </c>
      <c r="C107" s="36">
        <v>10995.25</v>
      </c>
      <c r="D107" s="14">
        <v>0</v>
      </c>
      <c r="E107" s="14">
        <v>0</v>
      </c>
      <c r="F107" s="32">
        <v>278.5</v>
      </c>
      <c r="G107" s="15">
        <f t="shared" si="32"/>
        <v>3631.64</v>
      </c>
      <c r="H107" s="15">
        <f t="shared" si="33"/>
        <v>13174.234</v>
      </c>
      <c r="I107" s="23">
        <v>0.75</v>
      </c>
      <c r="J107" s="15">
        <f t="shared" si="34"/>
        <v>3293.5585000000001</v>
      </c>
      <c r="K107" s="15">
        <f t="shared" si="35"/>
        <v>0</v>
      </c>
      <c r="L107" s="15">
        <f t="shared" si="36"/>
        <v>380.37944297608988</v>
      </c>
      <c r="M107" s="15">
        <f t="shared" si="37"/>
        <v>2913.17905702391</v>
      </c>
      <c r="O107" s="11">
        <f t="shared" si="38"/>
        <v>10.10294018404908</v>
      </c>
      <c r="P107" s="11">
        <f t="shared" si="39"/>
        <v>2.234033019190115</v>
      </c>
      <c r="Q107" s="17">
        <v>0.115491934628181</v>
      </c>
    </row>
    <row r="108" spans="1:17" ht="13.6" x14ac:dyDescent="0.25">
      <c r="A108">
        <v>2000</v>
      </c>
      <c r="B108" s="44">
        <f>(B107+B109)/2</f>
        <v>1331</v>
      </c>
      <c r="C108" s="36">
        <v>9433.6610000000001</v>
      </c>
      <c r="D108" s="14">
        <v>0</v>
      </c>
      <c r="E108" s="14">
        <v>0</v>
      </c>
      <c r="F108" s="32">
        <v>337.4</v>
      </c>
      <c r="G108" s="15">
        <f t="shared" si="32"/>
        <v>4490.7939999999999</v>
      </c>
      <c r="H108" s="15">
        <f t="shared" si="33"/>
        <v>12128.1374</v>
      </c>
      <c r="I108" s="23">
        <v>0.75</v>
      </c>
      <c r="J108" s="15">
        <f t="shared" si="34"/>
        <v>3032.0343499999999</v>
      </c>
      <c r="K108" s="15">
        <f t="shared" ref="K108:K122" ca="1" si="40">D94*0.35+E94*0.2</f>
        <v>256.91722548618606</v>
      </c>
      <c r="L108" s="15">
        <f t="shared" ca="1" si="36"/>
        <v>389.82823345762455</v>
      </c>
      <c r="M108" s="15">
        <f t="shared" ca="1" si="37"/>
        <v>2899.1233420285612</v>
      </c>
      <c r="O108" s="11">
        <f t="shared" si="38"/>
        <v>9.1120491359879789</v>
      </c>
      <c r="P108" s="11">
        <f t="shared" ca="1" si="39"/>
        <v>2.178154276505305</v>
      </c>
      <c r="Q108" s="17">
        <v>0.118526595637091</v>
      </c>
    </row>
    <row r="109" spans="1:17" x14ac:dyDescent="0.2">
      <c r="A109">
        <v>2001</v>
      </c>
      <c r="B109">
        <v>1358</v>
      </c>
      <c r="C109" s="36">
        <v>9854.8520000000008</v>
      </c>
      <c r="D109" s="14">
        <v>0</v>
      </c>
      <c r="E109" s="14">
        <v>0</v>
      </c>
      <c r="F109" s="32">
        <v>260</v>
      </c>
      <c r="G109" s="15">
        <f t="shared" si="32"/>
        <v>3530.8</v>
      </c>
      <c r="H109" s="15">
        <f t="shared" si="33"/>
        <v>11973.332</v>
      </c>
      <c r="I109" s="23">
        <v>0.8</v>
      </c>
      <c r="J109" s="15">
        <f t="shared" si="34"/>
        <v>2394.6663999999996</v>
      </c>
      <c r="K109" s="15">
        <f t="shared" ca="1" si="40"/>
        <v>256.4826156927183</v>
      </c>
      <c r="L109" s="15">
        <f t="shared" ca="1" si="36"/>
        <v>291.52067267647641</v>
      </c>
      <c r="M109" s="15">
        <f t="shared" ca="1" si="37"/>
        <v>2359.6283430162416</v>
      </c>
      <c r="O109" s="11">
        <f t="shared" si="38"/>
        <v>8.8168865979381454</v>
      </c>
      <c r="P109" s="11">
        <f t="shared" ca="1" si="39"/>
        <v>1.7375760994228584</v>
      </c>
      <c r="Q109" s="17">
        <v>0.10996012330914</v>
      </c>
    </row>
    <row r="110" spans="1:17" ht="13.6" x14ac:dyDescent="0.25">
      <c r="A110">
        <v>2002</v>
      </c>
      <c r="B110" s="44">
        <f>(B109+B111)/2</f>
        <v>1391</v>
      </c>
      <c r="C110" s="36">
        <v>8706.4519999999993</v>
      </c>
      <c r="D110" s="14">
        <v>0</v>
      </c>
      <c r="E110" s="14">
        <v>0</v>
      </c>
      <c r="F110" s="32">
        <v>101.5</v>
      </c>
      <c r="G110" s="15">
        <f t="shared" si="32"/>
        <v>1411.865</v>
      </c>
      <c r="H110" s="15">
        <f t="shared" si="33"/>
        <v>9553.5709999999999</v>
      </c>
      <c r="I110" s="23">
        <v>0.8</v>
      </c>
      <c r="J110" s="15">
        <f t="shared" si="34"/>
        <v>1910.7141999999997</v>
      </c>
      <c r="K110" s="15">
        <f t="shared" ca="1" si="40"/>
        <v>266.39940122371047</v>
      </c>
      <c r="L110" s="15">
        <f t="shared" ca="1" si="36"/>
        <v>254.70805779409665</v>
      </c>
      <c r="M110" s="15">
        <f t="shared" ca="1" si="37"/>
        <v>1922.4055434296135</v>
      </c>
      <c r="O110" s="11">
        <f t="shared" si="38"/>
        <v>6.8681315600287558</v>
      </c>
      <c r="P110" s="11">
        <f t="shared" ca="1" si="39"/>
        <v>1.3820313036877163</v>
      </c>
      <c r="Q110" s="17">
        <v>0.116993462192754</v>
      </c>
    </row>
    <row r="111" spans="1:17" x14ac:dyDescent="0.2">
      <c r="A111">
        <v>2003</v>
      </c>
      <c r="B111" s="37">
        <v>1424</v>
      </c>
      <c r="C111" s="36">
        <v>10385.994000000001</v>
      </c>
      <c r="D111" s="14">
        <v>0</v>
      </c>
      <c r="E111" s="14">
        <v>0</v>
      </c>
      <c r="F111" s="32">
        <v>213.7</v>
      </c>
      <c r="G111" s="15">
        <f t="shared" si="32"/>
        <v>3043.0879999999997</v>
      </c>
      <c r="H111" s="15">
        <f t="shared" si="33"/>
        <v>12211.846800000001</v>
      </c>
      <c r="I111" s="23">
        <v>0.8</v>
      </c>
      <c r="J111" s="15">
        <f t="shared" si="34"/>
        <v>2442.3693599999997</v>
      </c>
      <c r="K111" s="15">
        <f t="shared" ca="1" si="40"/>
        <v>249.21440550823226</v>
      </c>
      <c r="L111" s="15">
        <f t="shared" ca="1" si="36"/>
        <v>240.24090884140557</v>
      </c>
      <c r="M111" s="15">
        <f t="shared" ca="1" si="37"/>
        <v>2451.3428566668263</v>
      </c>
      <c r="O111" s="11">
        <f t="shared" si="38"/>
        <v>8.5757351123595509</v>
      </c>
      <c r="P111" s="11">
        <f t="shared" ca="1" si="39"/>
        <v>1.7214486352997376</v>
      </c>
      <c r="Q111" s="17">
        <v>8.9256337447124801E-2</v>
      </c>
    </row>
    <row r="112" spans="1:17" x14ac:dyDescent="0.2">
      <c r="A112">
        <v>2004</v>
      </c>
      <c r="B112" s="37">
        <v>1636.28125763</v>
      </c>
      <c r="C112" s="36">
        <v>8766.24</v>
      </c>
      <c r="D112" s="14">
        <v>0</v>
      </c>
      <c r="E112" s="14">
        <v>0</v>
      </c>
      <c r="F112" s="32">
        <v>213.6</v>
      </c>
      <c r="G112" s="15">
        <f t="shared" si="32"/>
        <v>3495.09676629768</v>
      </c>
      <c r="H112" s="15">
        <f t="shared" si="33"/>
        <v>10863.298059778608</v>
      </c>
      <c r="I112" s="23">
        <v>0.8</v>
      </c>
      <c r="J112" s="15">
        <f t="shared" si="34"/>
        <v>2172.6596119557212</v>
      </c>
      <c r="K112" s="15">
        <f t="shared" ca="1" si="40"/>
        <v>247.98484170806267</v>
      </c>
      <c r="L112" s="15">
        <f t="shared" ca="1" si="36"/>
        <v>210.91602924736537</v>
      </c>
      <c r="M112" s="15">
        <f t="shared" ca="1" si="37"/>
        <v>2209.7284244164184</v>
      </c>
      <c r="O112" s="11">
        <f t="shared" si="38"/>
        <v>6.6390163727188787</v>
      </c>
      <c r="P112" s="11">
        <f t="shared" ca="1" si="39"/>
        <v>1.3504575781898296</v>
      </c>
      <c r="Q112" s="17">
        <v>8.71321804109364E-2</v>
      </c>
    </row>
    <row r="113" spans="1:17" x14ac:dyDescent="0.2">
      <c r="A113">
        <v>2005</v>
      </c>
      <c r="B113" s="37">
        <v>1659.61655451</v>
      </c>
      <c r="C113" s="36">
        <v>9377.7060000000001</v>
      </c>
      <c r="D113" s="14">
        <v>0</v>
      </c>
      <c r="E113" s="14">
        <v>0</v>
      </c>
      <c r="F113" s="32">
        <v>291.39999999999998</v>
      </c>
      <c r="G113" s="15">
        <f t="shared" si="32"/>
        <v>4836.1226398421395</v>
      </c>
      <c r="H113" s="15">
        <f t="shared" si="33"/>
        <v>12279.379583905284</v>
      </c>
      <c r="I113" s="23">
        <v>0.8</v>
      </c>
      <c r="J113" s="15">
        <f t="shared" si="34"/>
        <v>2455.8759167810563</v>
      </c>
      <c r="K113" s="15">
        <f t="shared" ca="1" si="40"/>
        <v>245.14267497448191</v>
      </c>
      <c r="L113" s="15">
        <f t="shared" ca="1" si="36"/>
        <v>200.09085234854695</v>
      </c>
      <c r="M113" s="15">
        <f t="shared" ca="1" si="37"/>
        <v>2500.9277394069913</v>
      </c>
      <c r="O113" s="11">
        <f t="shared" si="38"/>
        <v>7.3989257039742879</v>
      </c>
      <c r="P113" s="11">
        <f t="shared" ca="1" si="39"/>
        <v>1.5069310634500073</v>
      </c>
      <c r="Q113" s="17">
        <v>7.40797760368236E-2</v>
      </c>
    </row>
    <row r="114" spans="1:17" x14ac:dyDescent="0.2">
      <c r="A114">
        <v>2006</v>
      </c>
      <c r="B114" s="37">
        <v>1672.57917301</v>
      </c>
      <c r="C114" s="36">
        <v>8422.8950000000004</v>
      </c>
      <c r="D114" s="14">
        <v>0</v>
      </c>
      <c r="E114" s="14">
        <v>0</v>
      </c>
      <c r="F114" s="32">
        <v>158.4</v>
      </c>
      <c r="G114" s="15">
        <f t="shared" si="32"/>
        <v>2649.3654100478398</v>
      </c>
      <c r="H114" s="15">
        <f t="shared" si="33"/>
        <v>10012.514246028704</v>
      </c>
      <c r="I114" s="23">
        <v>0.8</v>
      </c>
      <c r="J114" s="15">
        <f t="shared" si="34"/>
        <v>2002.5028492057404</v>
      </c>
      <c r="K114" s="15">
        <f t="shared" ca="1" si="40"/>
        <v>242.68519500000005</v>
      </c>
      <c r="L114" s="15">
        <f t="shared" ca="1" si="36"/>
        <v>184.74141253247069</v>
      </c>
      <c r="M114" s="15">
        <f t="shared" ca="1" si="37"/>
        <v>2060.4466316732696</v>
      </c>
      <c r="O114" s="11">
        <f t="shared" si="38"/>
        <v>5.9862722241184105</v>
      </c>
      <c r="P114" s="11">
        <f t="shared" ca="1" si="39"/>
        <v>1.2318978168102244</v>
      </c>
      <c r="Q114" s="17">
        <v>8.2283269327592098E-2</v>
      </c>
    </row>
    <row r="115" spans="1:17" x14ac:dyDescent="0.2">
      <c r="A115">
        <v>2007</v>
      </c>
      <c r="B115" s="37">
        <v>1672.57918101</v>
      </c>
      <c r="C115" s="36">
        <v>7243.4009999999998</v>
      </c>
      <c r="D115" s="14">
        <v>0</v>
      </c>
      <c r="E115" s="14">
        <v>0</v>
      </c>
      <c r="F115" s="32">
        <v>238.6</v>
      </c>
      <c r="G115" s="15">
        <f t="shared" si="32"/>
        <v>3990.7739258898596</v>
      </c>
      <c r="H115" s="15">
        <f t="shared" si="33"/>
        <v>9637.8653555339151</v>
      </c>
      <c r="I115" s="23">
        <v>0.8</v>
      </c>
      <c r="J115" s="15">
        <f t="shared" si="34"/>
        <v>1927.5730711067827</v>
      </c>
      <c r="K115" s="15">
        <f t="shared" si="40"/>
        <v>0</v>
      </c>
      <c r="L115" s="15">
        <f t="shared" si="36"/>
        <v>81.438558950589325</v>
      </c>
      <c r="M115" s="15">
        <f t="shared" si="37"/>
        <v>1846.1345121561933</v>
      </c>
      <c r="O115" s="11">
        <f t="shared" si="38"/>
        <v>5.762277484354442</v>
      </c>
      <c r="P115" s="11">
        <f t="shared" si="39"/>
        <v>1.1037650911339161</v>
      </c>
      <c r="Q115" s="17">
        <v>4.22492719841892E-2</v>
      </c>
    </row>
    <row r="116" spans="1:17" x14ac:dyDescent="0.2">
      <c r="A116">
        <v>2008</v>
      </c>
      <c r="B116" s="37">
        <v>1851.3502740500001</v>
      </c>
      <c r="C116" s="36">
        <v>6729.73</v>
      </c>
      <c r="D116" s="14">
        <v>0</v>
      </c>
      <c r="E116" s="14">
        <v>0</v>
      </c>
      <c r="F116" s="32">
        <v>217.2</v>
      </c>
      <c r="G116" s="15">
        <f t="shared" si="32"/>
        <v>4021.1327952365996</v>
      </c>
      <c r="H116" s="15">
        <f t="shared" si="33"/>
        <v>9142.409677141959</v>
      </c>
      <c r="I116" s="23">
        <v>0.8</v>
      </c>
      <c r="J116" s="15">
        <f t="shared" si="34"/>
        <v>1828.4819354283914</v>
      </c>
      <c r="K116" s="15">
        <f t="shared" si="40"/>
        <v>0</v>
      </c>
      <c r="L116" s="15">
        <f t="shared" si="36"/>
        <v>73.908628410185898</v>
      </c>
      <c r="M116" s="15">
        <f t="shared" si="37"/>
        <v>1754.5733070182055</v>
      </c>
      <c r="O116" s="11">
        <f t="shared" si="38"/>
        <v>4.938238757564819</v>
      </c>
      <c r="P116" s="11">
        <f t="shared" si="39"/>
        <v>0.94772627936036868</v>
      </c>
      <c r="Q116" s="17">
        <v>4.0420759416947699E-2</v>
      </c>
    </row>
    <row r="117" spans="1:17" x14ac:dyDescent="0.2">
      <c r="A117">
        <v>2009</v>
      </c>
      <c r="B117" s="37">
        <v>1851.3502740500001</v>
      </c>
      <c r="C117" s="36">
        <v>6999.81</v>
      </c>
      <c r="D117" s="14">
        <v>0</v>
      </c>
      <c r="E117" s="14">
        <v>0</v>
      </c>
      <c r="F117" s="32">
        <v>227.5</v>
      </c>
      <c r="G117" s="15">
        <f t="shared" si="32"/>
        <v>4211.8218734637503</v>
      </c>
      <c r="H117" s="15">
        <f t="shared" si="33"/>
        <v>9526.9031240782497</v>
      </c>
      <c r="I117" s="23">
        <v>0.8</v>
      </c>
      <c r="J117" s="15">
        <f t="shared" si="34"/>
        <v>1905.3806248156495</v>
      </c>
      <c r="K117" s="15">
        <f t="shared" si="40"/>
        <v>0</v>
      </c>
      <c r="L117" s="15">
        <f t="shared" si="36"/>
        <v>65.29343642330511</v>
      </c>
      <c r="M117" s="15">
        <f t="shared" si="37"/>
        <v>1840.0871883923444</v>
      </c>
      <c r="O117" s="11">
        <f t="shared" si="38"/>
        <v>5.1459214701911957</v>
      </c>
      <c r="P117" s="11">
        <f t="shared" si="39"/>
        <v>0.99391628595867132</v>
      </c>
      <c r="Q117" s="17">
        <v>3.42679229403954E-2</v>
      </c>
    </row>
    <row r="118" spans="1:17" x14ac:dyDescent="0.2">
      <c r="A118">
        <v>2010</v>
      </c>
      <c r="B118" s="37">
        <v>1851.3502740500001</v>
      </c>
      <c r="C118" s="36">
        <v>6904.0870000000004</v>
      </c>
      <c r="D118" s="14">
        <v>0</v>
      </c>
      <c r="E118" s="14">
        <v>0</v>
      </c>
      <c r="F118" s="32">
        <v>424</v>
      </c>
      <c r="G118" s="15">
        <f t="shared" si="32"/>
        <v>7849.7251619720009</v>
      </c>
      <c r="H118" s="15">
        <f t="shared" si="33"/>
        <v>11613.9220971832</v>
      </c>
      <c r="I118" s="16">
        <v>0.8</v>
      </c>
      <c r="J118" s="15">
        <f t="shared" si="34"/>
        <v>2322.7844194366394</v>
      </c>
      <c r="K118" s="15">
        <f t="shared" si="40"/>
        <v>0</v>
      </c>
      <c r="L118" s="15">
        <f t="shared" si="36"/>
        <v>82.081393096746922</v>
      </c>
      <c r="M118" s="15">
        <f t="shared" si="37"/>
        <v>2240.7030263398924</v>
      </c>
      <c r="O118" s="11">
        <f t="shared" si="38"/>
        <v>6.2732170459438077</v>
      </c>
      <c r="P118" s="11">
        <f t="shared" si="39"/>
        <v>1.2103074484322986</v>
      </c>
      <c r="Q118" s="17">
        <v>3.5337499429522898E-2</v>
      </c>
    </row>
    <row r="119" spans="1:17" x14ac:dyDescent="0.2">
      <c r="A119">
        <v>2011</v>
      </c>
      <c r="B119" s="37">
        <v>1851.3502740500001</v>
      </c>
      <c r="C119" s="36">
        <v>4851.1130000000003</v>
      </c>
      <c r="D119" s="14">
        <v>0</v>
      </c>
      <c r="E119" s="14">
        <v>0</v>
      </c>
      <c r="F119" s="32">
        <v>491.2</v>
      </c>
      <c r="G119" s="15">
        <f t="shared" si="32"/>
        <v>9093.8325461336008</v>
      </c>
      <c r="H119" s="15">
        <f t="shared" si="33"/>
        <v>10307.412527680161</v>
      </c>
      <c r="I119" s="16">
        <v>0.8</v>
      </c>
      <c r="J119" s="15">
        <f t="shared" si="34"/>
        <v>2061.4825055360316</v>
      </c>
      <c r="K119" s="15">
        <f t="shared" si="40"/>
        <v>0</v>
      </c>
      <c r="L119" s="15">
        <f t="shared" si="36"/>
        <v>195.13365274906195</v>
      </c>
      <c r="M119" s="15">
        <f t="shared" si="37"/>
        <v>1866.3488527869697</v>
      </c>
      <c r="O119" s="11">
        <f t="shared" si="38"/>
        <v>5.5675107364376499</v>
      </c>
      <c r="P119" s="11">
        <f t="shared" si="39"/>
        <v>1.008101426805722</v>
      </c>
      <c r="Q119" s="17">
        <v>9.4656953054434403E-2</v>
      </c>
    </row>
    <row r="120" spans="1:17" x14ac:dyDescent="0.2">
      <c r="A120">
        <v>2012</v>
      </c>
      <c r="B120" s="37">
        <v>1851.3502740500001</v>
      </c>
      <c r="C120" s="36">
        <v>6388.835</v>
      </c>
      <c r="D120" s="14">
        <v>0</v>
      </c>
      <c r="E120" s="14">
        <v>0</v>
      </c>
      <c r="F120" s="32">
        <v>219.3</v>
      </c>
      <c r="G120" s="15">
        <f t="shared" si="32"/>
        <v>4060.0111509916501</v>
      </c>
      <c r="H120" s="15">
        <f t="shared" si="33"/>
        <v>8824.8416905949889</v>
      </c>
      <c r="I120" s="16">
        <v>0.8</v>
      </c>
      <c r="J120" s="15">
        <f t="shared" si="34"/>
        <v>1764.9683381189973</v>
      </c>
      <c r="K120" s="15">
        <f t="shared" si="40"/>
        <v>0</v>
      </c>
      <c r="L120" s="15">
        <f t="shared" si="36"/>
        <v>162.59764591066656</v>
      </c>
      <c r="M120" s="15">
        <f t="shared" si="37"/>
        <v>1602.3706922083306</v>
      </c>
      <c r="O120" s="11">
        <f t="shared" si="38"/>
        <v>4.7667055847242947</v>
      </c>
      <c r="P120" s="11">
        <f t="shared" si="39"/>
        <v>0.86551460016423387</v>
      </c>
      <c r="Q120" s="17">
        <v>9.2124964736735093E-2</v>
      </c>
    </row>
    <row r="121" spans="1:17" x14ac:dyDescent="0.2">
      <c r="A121">
        <v>2013</v>
      </c>
      <c r="B121" s="37">
        <v>1795.72214078</v>
      </c>
      <c r="C121" s="36">
        <v>8978.9189999999999</v>
      </c>
      <c r="D121" s="14">
        <v>0</v>
      </c>
      <c r="E121" s="14">
        <v>0</v>
      </c>
      <c r="F121" s="32">
        <v>243.7</v>
      </c>
      <c r="G121" s="15">
        <f t="shared" si="32"/>
        <v>4376.1748570808595</v>
      </c>
      <c r="H121" s="15">
        <f t="shared" si="33"/>
        <v>11604.623914248516</v>
      </c>
      <c r="I121" s="16">
        <v>0.8</v>
      </c>
      <c r="J121" s="15">
        <f t="shared" si="34"/>
        <v>2320.9247828497028</v>
      </c>
      <c r="K121" s="15">
        <f t="shared" si="40"/>
        <v>0</v>
      </c>
      <c r="L121" s="15">
        <f t="shared" si="36"/>
        <v>134.17154496901847</v>
      </c>
      <c r="M121" s="15">
        <f t="shared" si="37"/>
        <v>2186.7532378806841</v>
      </c>
      <c r="O121" s="11">
        <f t="shared" si="38"/>
        <v>6.4623716836324494</v>
      </c>
      <c r="P121" s="11">
        <f t="shared" si="39"/>
        <v>1.2177570172024685</v>
      </c>
      <c r="Q121" s="17">
        <v>5.7809518843725101E-2</v>
      </c>
    </row>
    <row r="122" spans="1:17" x14ac:dyDescent="0.2">
      <c r="A122">
        <v>2014</v>
      </c>
      <c r="B122" s="37">
        <v>1795.7221250800001</v>
      </c>
      <c r="C122" s="36">
        <v>8204.6849999999995</v>
      </c>
      <c r="D122" s="14">
        <v>0</v>
      </c>
      <c r="E122" s="14">
        <v>0</v>
      </c>
      <c r="F122" s="32">
        <v>263.60000000000002</v>
      </c>
      <c r="G122" s="15">
        <f t="shared" si="32"/>
        <v>4733.5235217108802</v>
      </c>
      <c r="H122" s="15">
        <f t="shared" si="33"/>
        <v>11044.799113026527</v>
      </c>
      <c r="I122" s="16">
        <v>0.8</v>
      </c>
      <c r="J122" s="15">
        <f t="shared" si="34"/>
        <v>2208.9598226053049</v>
      </c>
      <c r="K122" s="15">
        <f t="shared" si="40"/>
        <v>0</v>
      </c>
      <c r="L122" s="15">
        <f t="shared" si="36"/>
        <v>151.09600068991219</v>
      </c>
      <c r="M122" s="15">
        <f t="shared" si="37"/>
        <v>2057.8638219153927</v>
      </c>
      <c r="O122" s="11">
        <f t="shared" si="38"/>
        <v>6.1506170463509084</v>
      </c>
      <c r="P122" s="11">
        <f t="shared" si="39"/>
        <v>1.1459812145621997</v>
      </c>
      <c r="Q122" s="17">
        <v>6.8401425478035904E-2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Normal="100" workbookViewId="0">
      <selection activeCell="J51" sqref="J51"/>
    </sheetView>
  </sheetViews>
  <sheetFormatPr defaultRowHeight="12.9" x14ac:dyDescent="0.2"/>
  <cols>
    <col min="1" max="1025" width="11.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Cobdogla</vt:lpstr>
      <vt:lpstr>Cobby Graph</vt:lpstr>
      <vt:lpstr>Berri</vt:lpstr>
      <vt:lpstr>Berri Graph</vt:lpstr>
      <vt:lpstr>Renmark</vt:lpstr>
      <vt:lpstr>Renmark Graph</vt:lpstr>
      <vt:lpstr>Chaffey</vt:lpstr>
      <vt:lpstr>Chaffey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Meissner</dc:creator>
  <cp:lastModifiedBy>Tony Meissner</cp:lastModifiedBy>
  <cp:revision>37</cp:revision>
  <dcterms:created xsi:type="dcterms:W3CDTF">2015-06-17T14:11:55Z</dcterms:created>
  <dcterms:modified xsi:type="dcterms:W3CDTF">2018-11-17T04:39:27Z</dcterms:modified>
  <dc:language>en-AU</dc:language>
</cp:coreProperties>
</file>