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\\小巢秘書桌機\Users\user\小巢\B其衛組\8冬山\滿築\透天\"/>
    </mc:Choice>
  </mc:AlternateContent>
  <xr:revisionPtr revIDLastSave="0" documentId="13_ncr:1_{DCF2BF8F-6CB6-423D-A0B3-768BDC2918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物調表" sheetId="1" r:id="rId1"/>
    <sheet name="資料驗證工作表" sheetId="2" r:id="rId2"/>
    <sheet name="土地坪數計算" sheetId="3" r:id="rId3"/>
    <sheet name="實拿分算表" sheetId="4" r:id="rId4"/>
  </sheets>
  <definedNames>
    <definedName name="_xlnm.Print_Area" localSheetId="0">物調表!$B$1:$AF$50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8" i="4" s="1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1" i="3" s="1"/>
  <c r="C3" i="3"/>
  <c r="C2" i="3"/>
  <c r="Z48" i="1"/>
  <c r="O43" i="1"/>
  <c r="P36" i="1"/>
  <c r="P34" i="1"/>
  <c r="P32" i="1"/>
  <c r="K26" i="1"/>
  <c r="C28" i="1" s="1"/>
  <c r="E3" i="4" s="1"/>
  <c r="AA1" i="1"/>
  <c r="B3" i="4" l="1"/>
  <c r="D3" i="4" l="1"/>
  <c r="H3" i="4" s="1"/>
  <c r="C3" i="4"/>
  <c r="G3" i="4" s="1"/>
</calcChain>
</file>

<file path=xl/sharedStrings.xml><?xml version="1.0" encoding="utf-8"?>
<sst xmlns="http://schemas.openxmlformats.org/spreadsheetml/2006/main" count="480" uniqueCount="410">
  <si>
    <t>黎明國小加盟店(佳慶不動產有限公司)-銷售資料表</t>
  </si>
  <si>
    <t>現場照片</t>
  </si>
  <si>
    <t>格局</t>
  </si>
  <si>
    <t>物件編號:</t>
  </si>
  <si>
    <t>案名:</t>
  </si>
  <si>
    <t>地址/坐落:</t>
  </si>
  <si>
    <t>宜蘭縣</t>
  </si>
  <si>
    <t>冬山鄉</t>
  </si>
  <si>
    <t>清溝路252巷65弄3號</t>
  </si>
  <si>
    <t>客戶來源:</t>
  </si>
  <si>
    <t>原顧</t>
  </si>
  <si>
    <t>售屋動機:</t>
  </si>
  <si>
    <t>資金運用</t>
  </si>
  <si>
    <t xml:space="preserve">總價 </t>
  </si>
  <si>
    <t>萬</t>
  </si>
  <si>
    <t>現場曝光:</t>
  </si>
  <si>
    <t>現況:</t>
  </si>
  <si>
    <t>案件型態:</t>
  </si>
  <si>
    <t>履約保證</t>
  </si>
  <si>
    <t>交屋</t>
  </si>
  <si>
    <t>帶看</t>
  </si>
  <si>
    <t>帆布</t>
  </si>
  <si>
    <t>空屋</t>
  </si>
  <si>
    <t>透天</t>
  </si>
  <si>
    <t>有</t>
  </si>
  <si>
    <t>商議</t>
  </si>
  <si>
    <t>聯絡</t>
  </si>
  <si>
    <t>編號</t>
  </si>
  <si>
    <t>單價</t>
  </si>
  <si>
    <t>萬/坪</t>
  </si>
  <si>
    <t>土地</t>
  </si>
  <si>
    <t>土地坪數:</t>
  </si>
  <si>
    <t>全部</t>
  </si>
  <si>
    <t>土地屬性</t>
  </si>
  <si>
    <t>臨路</t>
  </si>
  <si>
    <t>4</t>
  </si>
  <si>
    <t>米</t>
  </si>
  <si>
    <t>坪</t>
  </si>
  <si>
    <t>持分</t>
  </si>
  <si>
    <t>都計內</t>
  </si>
  <si>
    <t>空地比</t>
  </si>
  <si>
    <t>面寬</t>
  </si>
  <si>
    <t>5.6</t>
  </si>
  <si>
    <t>含道路</t>
  </si>
  <si>
    <t>都計外</t>
  </si>
  <si>
    <t>特定農業區</t>
  </si>
  <si>
    <t>類別</t>
  </si>
  <si>
    <t>甲種建築用地</t>
  </si>
  <si>
    <t>深度</t>
  </si>
  <si>
    <t>14</t>
  </si>
  <si>
    <t>建物資料</t>
  </si>
  <si>
    <t>權狀建坪:</t>
  </si>
  <si>
    <t>主建</t>
  </si>
  <si>
    <t>建築規劃:</t>
  </si>
  <si>
    <t>格局：</t>
  </si>
  <si>
    <t>房</t>
  </si>
  <si>
    <t>廳</t>
  </si>
  <si>
    <t>衛</t>
  </si>
  <si>
    <t>附屬</t>
  </si>
  <si>
    <t>地上</t>
  </si>
  <si>
    <t>樓</t>
  </si>
  <si>
    <t>地下</t>
  </si>
  <si>
    <t>建物</t>
  </si>
  <si>
    <t>朝向</t>
  </si>
  <si>
    <t>公設</t>
  </si>
  <si>
    <t xml:space="preserve">所在樓層 </t>
  </si>
  <si>
    <t>1~3</t>
  </si>
  <si>
    <t>西北</t>
  </si>
  <si>
    <t>加建約:</t>
  </si>
  <si>
    <t>加建區域</t>
  </si>
  <si>
    <t>完工日期</t>
  </si>
  <si>
    <t>年</t>
  </si>
  <si>
    <t>月</t>
  </si>
  <si>
    <t>日</t>
  </si>
  <si>
    <t>屋齡</t>
  </si>
  <si>
    <t>外觀:</t>
  </si>
  <si>
    <t>二丁掛</t>
  </si>
  <si>
    <t>結構:</t>
  </si>
  <si>
    <t>鋼筋混凝土</t>
  </si>
  <si>
    <t>非邊間</t>
  </si>
  <si>
    <t>車位:</t>
  </si>
  <si>
    <t>機車位編號</t>
  </si>
  <si>
    <t>車位編號</t>
  </si>
  <si>
    <t>無中庭</t>
  </si>
  <si>
    <t>管理方式:</t>
  </si>
  <si>
    <t>無管理</t>
  </si>
  <si>
    <t>管理費&amp;清潔費</t>
  </si>
  <si>
    <t>月繳</t>
  </si>
  <si>
    <t>元</t>
  </si>
  <si>
    <t>一坪</t>
  </si>
  <si>
    <t>車位說明</t>
  </si>
  <si>
    <t>門口</t>
  </si>
  <si>
    <t>車道:</t>
  </si>
  <si>
    <t>學區：</t>
  </si>
  <si>
    <t>清溝.順安</t>
  </si>
  <si>
    <t>國小</t>
  </si>
  <si>
    <t>順安</t>
  </si>
  <si>
    <t>國中</t>
  </si>
  <si>
    <t>市場：</t>
  </si>
  <si>
    <t>喜互惠</t>
  </si>
  <si>
    <t>其它：</t>
  </si>
  <si>
    <t>公車站</t>
  </si>
  <si>
    <t>公園：</t>
  </si>
  <si>
    <t>羅東文化工場</t>
  </si>
  <si>
    <t>車站：</t>
  </si>
  <si>
    <t>羅東火車站</t>
  </si>
  <si>
    <t>台九省道</t>
  </si>
  <si>
    <t>水電:</t>
  </si>
  <si>
    <t>臨時電</t>
  </si>
  <si>
    <t>臨時水</t>
  </si>
  <si>
    <t>補充</t>
  </si>
  <si>
    <t>貸款:</t>
  </si>
  <si>
    <t>無貸款</t>
  </si>
  <si>
    <t>原貸款估算</t>
  </si>
  <si>
    <t>無限登</t>
  </si>
  <si>
    <t>銷售重點</t>
  </si>
  <si>
    <r>
      <rPr>
        <sz val="12"/>
        <color rgb="FFFF0000"/>
        <rFont val="微軟正黑體 Light"/>
        <family val="2"/>
        <charset val="136"/>
      </rPr>
      <t>全新完工透天厝，品質穩固、氣派美觀。
朝南座向、室內明亮通風，格局方正，適合大家庭居住生活的空間需求，自住/投資皆宜。
門口好停車，</t>
    </r>
    <r>
      <rPr>
        <sz val="12"/>
        <color rgb="FFFF0000"/>
        <rFont val="細明體"/>
        <family val="3"/>
        <charset val="136"/>
      </rPr>
      <t>別墅透天大面寬闊氣</t>
    </r>
    <r>
      <rPr>
        <sz val="12"/>
        <color rgb="FFFF0000"/>
        <rFont val="微軟正黑體 Light"/>
        <family val="2"/>
        <charset val="136"/>
      </rPr>
      <t>，出入便利，生活機能5方鐘車程可到羅東市區/醫院/市場/熱門商圈/清溝夜市。
近羅東火車站、公車站、台九省道，交通便利。</t>
    </r>
  </si>
  <si>
    <t>注意事項</t>
  </si>
  <si>
    <t>※</t>
  </si>
  <si>
    <t>約在3周水電皆能正常使用
使用執照剛下來</t>
  </si>
  <si>
    <t>經紀人：</t>
  </si>
  <si>
    <t>江鳳益</t>
  </si>
  <si>
    <t>店長：</t>
  </si>
  <si>
    <t>林其衞</t>
  </si>
  <si>
    <t>營業員:</t>
  </si>
  <si>
    <t>林緁締+其衛組</t>
  </si>
  <si>
    <t>建檔</t>
  </si>
  <si>
    <t>劉雅育</t>
  </si>
  <si>
    <t>其他</t>
  </si>
  <si>
    <t>車站</t>
  </si>
  <si>
    <t>市場</t>
  </si>
  <si>
    <t>公園</t>
  </si>
  <si>
    <t>現況</t>
  </si>
  <si>
    <t>縣市</t>
  </si>
  <si>
    <t>鄉鎮市</t>
  </si>
  <si>
    <t>月份</t>
  </si>
  <si>
    <t>日期</t>
  </si>
  <si>
    <t>來源</t>
  </si>
  <si>
    <t>案件型態</t>
  </si>
  <si>
    <t>現場曝光</t>
  </si>
  <si>
    <t>交屋.</t>
  </si>
  <si>
    <t>售屋動機</t>
  </si>
  <si>
    <t xml:space="preserve">都計內分區 </t>
  </si>
  <si>
    <t xml:space="preserve">都計外分區 </t>
  </si>
  <si>
    <t xml:space="preserve">使用地類別 </t>
  </si>
  <si>
    <t>建築規劃</t>
  </si>
  <si>
    <t>方位</t>
  </si>
  <si>
    <t>加建</t>
  </si>
  <si>
    <t>外觀</t>
  </si>
  <si>
    <t>結構</t>
  </si>
  <si>
    <t>營業員</t>
  </si>
  <si>
    <t>別墅</t>
  </si>
  <si>
    <t>售板</t>
  </si>
  <si>
    <t>立即</t>
  </si>
  <si>
    <t>直接</t>
  </si>
  <si>
    <t>華廈</t>
  </si>
  <si>
    <t>空地</t>
  </si>
  <si>
    <t>無</t>
  </si>
  <si>
    <t>(未新增)</t>
  </si>
  <si>
    <t>宜蘭火車站</t>
  </si>
  <si>
    <t>宜蘭運動公園</t>
  </si>
  <si>
    <t>宜蘭市</t>
  </si>
  <si>
    <t>1月</t>
  </si>
  <si>
    <t>1日</t>
  </si>
  <si>
    <t>套房</t>
  </si>
  <si>
    <t>自用</t>
  </si>
  <si>
    <t>須搬遷期</t>
  </si>
  <si>
    <t>鑰匙</t>
  </si>
  <si>
    <t>換屋</t>
  </si>
  <si>
    <t>商業區</t>
  </si>
  <si>
    <t>東</t>
  </si>
  <si>
    <t>宜蘭轉運站</t>
  </si>
  <si>
    <t>綠九市場</t>
  </si>
  <si>
    <t>宜蘭幾米公園</t>
  </si>
  <si>
    <t>臺北市</t>
  </si>
  <si>
    <t>員山鄉</t>
  </si>
  <si>
    <t>2月</t>
  </si>
  <si>
    <t>2日</t>
  </si>
  <si>
    <t>介紹人</t>
  </si>
  <si>
    <t>小農舍</t>
  </si>
  <si>
    <t>出租</t>
  </si>
  <si>
    <t>工作</t>
  </si>
  <si>
    <t>住宅區</t>
  </si>
  <si>
    <t>一般農業區</t>
  </si>
  <si>
    <t>乙種建築用地</t>
  </si>
  <si>
    <t>西</t>
  </si>
  <si>
    <t>頂樓增建</t>
  </si>
  <si>
    <t>抿石子</t>
  </si>
  <si>
    <t>鋼筋混凝土加強磚造</t>
  </si>
  <si>
    <t>陳慶昌</t>
  </si>
  <si>
    <t>冬山火車站</t>
  </si>
  <si>
    <t>北門市場</t>
  </si>
  <si>
    <t>自住</t>
  </si>
  <si>
    <t>新北市</t>
  </si>
  <si>
    <t>頭城鎮</t>
  </si>
  <si>
    <t>3月</t>
  </si>
  <si>
    <t>3日</t>
  </si>
  <si>
    <t>親友介紹</t>
  </si>
  <si>
    <t>配建</t>
  </si>
  <si>
    <t>共同所有權人使用</t>
  </si>
  <si>
    <t>就學</t>
  </si>
  <si>
    <t>農業區</t>
  </si>
  <si>
    <t>工業區</t>
  </si>
  <si>
    <t>丙種建築用地</t>
  </si>
  <si>
    <t>南</t>
  </si>
  <si>
    <t>陽台外推</t>
  </si>
  <si>
    <t>方格子</t>
  </si>
  <si>
    <t>木造</t>
  </si>
  <si>
    <t>曾文俊</t>
  </si>
  <si>
    <t>計程車招呼站</t>
  </si>
  <si>
    <t>礁溪火車站</t>
  </si>
  <si>
    <t>南館市場</t>
  </si>
  <si>
    <t>宜蘭中央公園</t>
  </si>
  <si>
    <t>基隆市</t>
  </si>
  <si>
    <t>礁溪鄉</t>
  </si>
  <si>
    <t>4月</t>
  </si>
  <si>
    <t>4日</t>
  </si>
  <si>
    <t>陌生開發</t>
  </si>
  <si>
    <t>建地</t>
  </si>
  <si>
    <t>家庭組成改變</t>
  </si>
  <si>
    <t>鄉村區</t>
  </si>
  <si>
    <t>丁種建築用地</t>
  </si>
  <si>
    <t>北</t>
  </si>
  <si>
    <t>一樓後方</t>
  </si>
  <si>
    <t>混凝土牆</t>
  </si>
  <si>
    <t>鋼鐵</t>
  </si>
  <si>
    <t>林栓卯</t>
  </si>
  <si>
    <t>頭城車站</t>
  </si>
  <si>
    <t>羅東民生市場</t>
  </si>
  <si>
    <t>宜蘭河濱公園</t>
  </si>
  <si>
    <t>桃園市</t>
  </si>
  <si>
    <t>壯圍鄉</t>
  </si>
  <si>
    <t>5月</t>
  </si>
  <si>
    <t>5日</t>
  </si>
  <si>
    <t>主動委託</t>
  </si>
  <si>
    <t>空定比</t>
  </si>
  <si>
    <t>移民</t>
  </si>
  <si>
    <t>第一種住宅區</t>
  </si>
  <si>
    <t>森林區</t>
  </si>
  <si>
    <t>農牧用地</t>
  </si>
  <si>
    <t>東北</t>
  </si>
  <si>
    <t>廚房</t>
  </si>
  <si>
    <t>四城火車站</t>
  </si>
  <si>
    <t>全聯福利中心</t>
  </si>
  <si>
    <t>員山公園</t>
  </si>
  <si>
    <t>新竹市</t>
  </si>
  <si>
    <t>羅東鎮</t>
  </si>
  <si>
    <t>6月</t>
  </si>
  <si>
    <t>6日</t>
  </si>
  <si>
    <t>店面</t>
  </si>
  <si>
    <t>已申請</t>
  </si>
  <si>
    <t>第二種住宅區</t>
  </si>
  <si>
    <t>山坡地保育區</t>
  </si>
  <si>
    <t>林業用地</t>
  </si>
  <si>
    <t>東南</t>
  </si>
  <si>
    <t>臨地增建</t>
  </si>
  <si>
    <t>紅磚牆</t>
  </si>
  <si>
    <t>桂珍珍</t>
  </si>
  <si>
    <t>二結車站</t>
  </si>
  <si>
    <t>新東社區小公園</t>
  </si>
  <si>
    <t>新竹縣</t>
  </si>
  <si>
    <t>三星鄉</t>
  </si>
  <si>
    <t>7月</t>
  </si>
  <si>
    <t>7日</t>
  </si>
  <si>
    <t>未申請</t>
  </si>
  <si>
    <t>第三種住宅區</t>
  </si>
  <si>
    <t>風景區</t>
  </si>
  <si>
    <t>養殖用地</t>
  </si>
  <si>
    <t>地下室增建</t>
  </si>
  <si>
    <t>蘇澳火車站</t>
  </si>
  <si>
    <t>羅東運動公園</t>
  </si>
  <si>
    <t>苗栗縣</t>
  </si>
  <si>
    <t>五結鄉</t>
  </si>
  <si>
    <t>8月</t>
  </si>
  <si>
    <t>8日</t>
  </si>
  <si>
    <t>公寓</t>
  </si>
  <si>
    <t>第四種住宅區</t>
  </si>
  <si>
    <t>國家公園區</t>
  </si>
  <si>
    <t>鹽業用地</t>
  </si>
  <si>
    <t>西南</t>
  </si>
  <si>
    <t>地上增建</t>
  </si>
  <si>
    <t>金六結環保公園</t>
  </si>
  <si>
    <t>台中市</t>
  </si>
  <si>
    <t>9月</t>
  </si>
  <si>
    <t>9日</t>
  </si>
  <si>
    <t>農舍</t>
  </si>
  <si>
    <t>第五種住宅區</t>
  </si>
  <si>
    <t>河川區</t>
  </si>
  <si>
    <t>礦業用地</t>
  </si>
  <si>
    <t>防火巷</t>
  </si>
  <si>
    <t>龍潭湖公園</t>
  </si>
  <si>
    <t>彰化縣</t>
  </si>
  <si>
    <t>蘇澳鎮</t>
  </si>
  <si>
    <t>10月</t>
  </si>
  <si>
    <t>10日</t>
  </si>
  <si>
    <t>農地</t>
  </si>
  <si>
    <t>第一種商業區</t>
  </si>
  <si>
    <t>海域區</t>
  </si>
  <si>
    <t>窯業用地</t>
  </si>
  <si>
    <t>新生親子公園</t>
  </si>
  <si>
    <t>南投縣</t>
  </si>
  <si>
    <t>大同鄉</t>
  </si>
  <si>
    <t>11月</t>
  </si>
  <si>
    <t>11日</t>
  </si>
  <si>
    <t>廠房</t>
  </si>
  <si>
    <t>第二種商業區</t>
  </si>
  <si>
    <t>交通用地</t>
  </si>
  <si>
    <t>丟丟噹森林公園</t>
  </si>
  <si>
    <t>雲林縣</t>
  </si>
  <si>
    <t>南澳鄉</t>
  </si>
  <si>
    <t>12月</t>
  </si>
  <si>
    <t>12日</t>
  </si>
  <si>
    <t>農+建地</t>
  </si>
  <si>
    <t>第三種商業區</t>
  </si>
  <si>
    <t>水利用地</t>
  </si>
  <si>
    <t>楊士芳紀念公園</t>
  </si>
  <si>
    <t>高雄市</t>
  </si>
  <si>
    <t>13日</t>
  </si>
  <si>
    <t>住宅用地一</t>
  </si>
  <si>
    <t>遊憩用地</t>
  </si>
  <si>
    <t>羅東中山公園</t>
  </si>
  <si>
    <t>臺南市</t>
  </si>
  <si>
    <t>14日</t>
  </si>
  <si>
    <t>住宅用地二</t>
  </si>
  <si>
    <t>古蹟保存用地</t>
  </si>
  <si>
    <t>搖搖洛克馬公園</t>
  </si>
  <si>
    <t>嘉義市</t>
  </si>
  <si>
    <t>15日</t>
  </si>
  <si>
    <t>生態保護用地</t>
  </si>
  <si>
    <t>冬山河親水公園</t>
  </si>
  <si>
    <t>嘉義縣</t>
  </si>
  <si>
    <t>16日</t>
  </si>
  <si>
    <t>車位</t>
  </si>
  <si>
    <t>車道</t>
  </si>
  <si>
    <t>道路用地</t>
  </si>
  <si>
    <t>國土保安用地</t>
  </si>
  <si>
    <t>頭城運動公園</t>
  </si>
  <si>
    <t>屏東縣</t>
  </si>
  <si>
    <t>17日</t>
  </si>
  <si>
    <t>坡道</t>
  </si>
  <si>
    <t>平面</t>
  </si>
  <si>
    <t>停車場用地</t>
  </si>
  <si>
    <t>殯葬用地</t>
  </si>
  <si>
    <t>澎湖縣</t>
  </si>
  <si>
    <t>18日</t>
  </si>
  <si>
    <t>升降</t>
  </si>
  <si>
    <t>機械</t>
  </si>
  <si>
    <t>市場用地</t>
  </si>
  <si>
    <t>海域用地</t>
  </si>
  <si>
    <t>19日</t>
  </si>
  <si>
    <t>落地窗</t>
  </si>
  <si>
    <t>邊間</t>
  </si>
  <si>
    <t>僅機車位</t>
  </si>
  <si>
    <t>公園用地</t>
  </si>
  <si>
    <t>特定目的事業用地</t>
  </si>
  <si>
    <t>20日</t>
  </si>
  <si>
    <t>上層</t>
  </si>
  <si>
    <t>保存區</t>
  </si>
  <si>
    <t>21日</t>
  </si>
  <si>
    <t>有中庭</t>
  </si>
  <si>
    <t>管理員</t>
  </si>
  <si>
    <t>下層</t>
  </si>
  <si>
    <t>行政區</t>
  </si>
  <si>
    <t>1~2</t>
  </si>
  <si>
    <t>22日</t>
  </si>
  <si>
    <t>大門</t>
  </si>
  <si>
    <t>保全</t>
  </si>
  <si>
    <t>季繳</t>
  </si>
  <si>
    <t>23日</t>
  </si>
  <si>
    <t>物業公司</t>
  </si>
  <si>
    <t>年繳</t>
  </si>
  <si>
    <t>1~4</t>
  </si>
  <si>
    <t>24日</t>
  </si>
  <si>
    <t>1~5</t>
  </si>
  <si>
    <t>25日</t>
  </si>
  <si>
    <t>26日</t>
  </si>
  <si>
    <t>水電皆正常使用</t>
  </si>
  <si>
    <t>銀行貸款</t>
  </si>
  <si>
    <t>有限登</t>
  </si>
  <si>
    <t>27日</t>
  </si>
  <si>
    <t>無電力</t>
  </si>
  <si>
    <t>民間貸款</t>
  </si>
  <si>
    <t>28日</t>
  </si>
  <si>
    <t>無自來水</t>
  </si>
  <si>
    <t>其他事項有註記</t>
  </si>
  <si>
    <t>29日</t>
  </si>
  <si>
    <t>自來水正常使用</t>
  </si>
  <si>
    <t>30日</t>
  </si>
  <si>
    <t>電力正常使用</t>
  </si>
  <si>
    <t>31日</t>
  </si>
  <si>
    <t>車位：</t>
  </si>
  <si>
    <t>汽車</t>
  </si>
  <si>
    <t>號</t>
  </si>
  <si>
    <t>機車</t>
  </si>
  <si>
    <t>共用</t>
  </si>
  <si>
    <t>其它</t>
  </si>
  <si>
    <t>地號</t>
  </si>
  <si>
    <t>平米</t>
  </si>
  <si>
    <t>底價</t>
  </si>
  <si>
    <t>開價</t>
  </si>
  <si>
    <t>asobi</t>
  </si>
  <si>
    <t>總價金</t>
  </si>
  <si>
    <t>灌上費用</t>
  </si>
  <si>
    <t>預想實拿(定錨請輸入)</t>
  </si>
  <si>
    <t>服務費</t>
  </si>
  <si>
    <t>土增(請輸入)</t>
  </si>
  <si>
    <t>代書</t>
  </si>
  <si>
    <t>履保</t>
  </si>
  <si>
    <t>宜蘭冬山｜全新透天美墅｜近羅東市區生活圈</t>
    <phoneticPr fontId="40" type="noConversion"/>
  </si>
  <si>
    <t>UA0331208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</si>
</sst>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0_ "/>
    <numFmt numFmtId="177" formatCode="_-&quot;$&quot;* #,##0_-;\-&quot;$&quot;* #,##0_-;_-&quot;$&quot;* &quot;-&quot;??_-;_-@_-"/>
    <numFmt numFmtId="178" formatCode="0_);[Red]\(0\)"/>
    <numFmt numFmtId="179" formatCode="0.0"/>
  </numFmts>
  <fonts count="42">
    <font>
      <sz val="12"/>
      <name val="新細明體"/>
      <charset val="136"/>
    </font>
    <font>
      <sz val="14"/>
      <color theme="1"/>
      <name val="微軟正黑體"/>
      <charset val="136"/>
    </font>
    <font>
      <sz val="16"/>
      <name val="微軟正黑體"/>
      <charset val="136"/>
    </font>
    <font>
      <sz val="14"/>
      <color rgb="FFFF0000"/>
      <name val="微軟正黑體 Light"/>
      <charset val="136"/>
    </font>
    <font>
      <sz val="14"/>
      <name val="微軟正黑體 Light"/>
      <charset val="136"/>
    </font>
    <font>
      <sz val="14"/>
      <color rgb="FF1F1F1F"/>
      <name val="Arial"/>
      <family val="2"/>
    </font>
    <font>
      <sz val="16"/>
      <name val="Microsoft JhengHei"/>
      <charset val="136"/>
    </font>
    <font>
      <sz val="12"/>
      <name val="微軟正黑體 Light"/>
      <charset val="136"/>
    </font>
    <font>
      <sz val="12"/>
      <color theme="1"/>
      <name val="微軟正黑體 Light"/>
      <charset val="136"/>
    </font>
    <font>
      <sz val="12"/>
      <name val="華康中特圓體(P)"/>
      <charset val="136"/>
    </font>
    <font>
      <sz val="10.5"/>
      <name val="微軟正黑體 Light"/>
      <family val="2"/>
      <charset val="136"/>
    </font>
    <font>
      <sz val="10.5"/>
      <color theme="1"/>
      <name val="微軟正黑體 Light"/>
      <family val="2"/>
      <charset val="136"/>
    </font>
    <font>
      <sz val="14"/>
      <name val="微軟正黑體"/>
      <family val="2"/>
      <charset val="136"/>
    </font>
    <font>
      <sz val="14"/>
      <color rgb="FF424242"/>
      <name val="微軟正黑體 Light"/>
      <family val="2"/>
      <charset val="136"/>
    </font>
    <font>
      <sz val="14"/>
      <color rgb="FF000000"/>
      <name val="細明體"/>
      <family val="3"/>
      <charset val="136"/>
    </font>
    <font>
      <sz val="14"/>
      <color rgb="FF222222"/>
      <name val="微軟正黑體 Light"/>
      <family val="2"/>
      <charset val="136"/>
    </font>
    <font>
      <sz val="10"/>
      <name val="微軟正黑體 Light"/>
      <family val="2"/>
      <charset val="136"/>
    </font>
    <font>
      <sz val="12"/>
      <color rgb="FFFF0000"/>
      <name val="微軟正黑體 Light"/>
      <family val="2"/>
      <charset val="136"/>
    </font>
    <font>
      <sz val="12"/>
      <color rgb="FF7030A0"/>
      <name val="微軟正黑體 Light"/>
      <family val="2"/>
      <charset val="136"/>
    </font>
    <font>
      <sz val="14"/>
      <color indexed="10"/>
      <name val="微軟正黑體 Light"/>
      <family val="2"/>
      <charset val="136"/>
    </font>
    <font>
      <sz val="24"/>
      <color indexed="10"/>
      <name val="微軟正黑體 Light"/>
      <family val="2"/>
      <charset val="136"/>
    </font>
    <font>
      <sz val="26"/>
      <name val="微軟正黑體 Light"/>
      <family val="2"/>
      <charset val="136"/>
    </font>
    <font>
      <sz val="18"/>
      <color indexed="10"/>
      <name val="微軟正黑體 Light"/>
      <family val="2"/>
      <charset val="136"/>
    </font>
    <font>
      <sz val="11"/>
      <name val="微軟正黑體 Light"/>
      <family val="2"/>
      <charset val="136"/>
    </font>
    <font>
      <sz val="12"/>
      <color indexed="10"/>
      <name val="微軟正黑體 Light"/>
      <family val="2"/>
      <charset val="136"/>
    </font>
    <font>
      <sz val="9"/>
      <color indexed="10"/>
      <name val="微軟正黑體 Light"/>
      <family val="2"/>
      <charset val="136"/>
    </font>
    <font>
      <sz val="12"/>
      <color indexed="12"/>
      <name val="微軟正黑體 Light"/>
      <family val="2"/>
      <charset val="136"/>
    </font>
    <font>
      <b/>
      <sz val="18"/>
      <name val="微軟正黑體 Light"/>
      <family val="2"/>
      <charset val="136"/>
    </font>
    <font>
      <sz val="14"/>
      <color theme="1"/>
      <name val="微軟正黑體 Light"/>
      <family val="2"/>
      <charset val="136"/>
    </font>
    <font>
      <sz val="11"/>
      <color rgb="FFFF0000"/>
      <name val="微軟正黑體 Light"/>
      <family val="2"/>
      <charset val="136"/>
    </font>
    <font>
      <sz val="12"/>
      <color rgb="FFFF0000"/>
      <name val="華康中特圓體(P)"/>
      <charset val="136"/>
    </font>
    <font>
      <sz val="16"/>
      <color indexed="12"/>
      <name val="微軟正黑體 Light"/>
      <family val="2"/>
      <charset val="136"/>
    </font>
    <font>
      <sz val="16"/>
      <color rgb="FFFF0000"/>
      <name val="微軟正黑體 Light"/>
      <family val="2"/>
      <charset val="136"/>
    </font>
    <font>
      <sz val="14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/>
      <name val="華康中特圓體(P)"/>
      <charset val="136"/>
    </font>
    <font>
      <sz val="12"/>
      <color rgb="FF0000FF"/>
      <name val="微軟正黑體 Light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細明體"/>
      <family val="3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color rgb="FFFF0000"/>
      <name val="微軟正黑體 Light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fgColor indexed="22"/>
      </patternFill>
    </fill>
    <fill>
      <patternFill patternType="solid">
        <fgColor rgb="FFFFFFCC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>
      <alignment vertical="center"/>
    </xf>
    <xf numFmtId="43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39" fillId="0" borderId="0"/>
    <xf numFmtId="0" fontId="39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4" borderId="42" applyNumberFormat="0" applyFont="0" applyAlignment="0" applyProtection="0">
      <alignment vertical="center"/>
    </xf>
  </cellStyleXfs>
  <cellXfs count="2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shrinkToFi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shrinkToFit="1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shrinkToFit="1"/>
    </xf>
    <xf numFmtId="0" fontId="9" fillId="0" borderId="0" xfId="0" applyFont="1">
      <alignment vertical="center"/>
    </xf>
    <xf numFmtId="0" fontId="10" fillId="2" borderId="2" xfId="0" applyFont="1" applyFill="1" applyBorder="1" applyAlignment="1">
      <alignment horizontal="left" vertical="center" shrinkToFi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43" fontId="7" fillId="0" borderId="3" xfId="1" applyFont="1" applyBorder="1" applyAlignment="1">
      <alignment vertical="center"/>
    </xf>
    <xf numFmtId="43" fontId="7" fillId="0" borderId="4" xfId="1" applyFont="1" applyBorder="1" applyAlignment="1">
      <alignment vertical="center"/>
    </xf>
    <xf numFmtId="0" fontId="7" fillId="0" borderId="4" xfId="0" applyFont="1" applyBorder="1">
      <alignment vertical="center"/>
    </xf>
    <xf numFmtId="43" fontId="7" fillId="0" borderId="5" xfId="1" applyFont="1" applyBorder="1" applyAlignment="1">
      <alignment vertical="center"/>
    </xf>
    <xf numFmtId="43" fontId="7" fillId="0" borderId="0" xfId="1" applyFont="1" applyAlignment="1">
      <alignment vertical="center"/>
    </xf>
    <xf numFmtId="0" fontId="7" fillId="0" borderId="0" xfId="0" applyFont="1">
      <alignment vertical="center"/>
    </xf>
    <xf numFmtId="0" fontId="17" fillId="0" borderId="0" xfId="0" applyFont="1">
      <alignment vertical="center"/>
    </xf>
    <xf numFmtId="0" fontId="16" fillId="0" borderId="0" xfId="0" applyFont="1">
      <alignment vertical="center"/>
    </xf>
    <xf numFmtId="0" fontId="16" fillId="0" borderId="4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2" xfId="0" applyFont="1" applyBorder="1">
      <alignment vertical="center"/>
    </xf>
    <xf numFmtId="0" fontId="4" fillId="0" borderId="26" xfId="0" applyFont="1" applyBorder="1" applyAlignment="1">
      <alignment horizontal="center" vertical="center" textRotation="255" wrapText="1"/>
    </xf>
    <xf numFmtId="0" fontId="17" fillId="0" borderId="2" xfId="0" applyFont="1" applyBorder="1" applyAlignment="1">
      <alignment vertical="center" shrinkToFit="1"/>
    </xf>
    <xf numFmtId="0" fontId="7" fillId="0" borderId="2" xfId="0" applyFont="1" applyBorder="1" applyAlignment="1">
      <alignment vertical="center" shrinkToFit="1"/>
    </xf>
    <xf numFmtId="0" fontId="31" fillId="0" borderId="27" xfId="0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 shrinkToFit="1"/>
    </xf>
    <xf numFmtId="0" fontId="7" fillId="0" borderId="2" xfId="2" applyFont="1" applyBorder="1" applyAlignment="1">
      <alignment horizontal="center" vertical="center" wrapText="1"/>
    </xf>
    <xf numFmtId="176" fontId="22" fillId="3" borderId="2" xfId="0" applyNumberFormat="1" applyFont="1" applyFill="1" applyBorder="1" applyAlignment="1">
      <alignment horizontal="center" vertical="center" shrinkToFit="1"/>
    </xf>
    <xf numFmtId="176" fontId="22" fillId="3" borderId="16" xfId="0" applyNumberFormat="1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2" fontId="22" fillId="3" borderId="2" xfId="0" applyNumberFormat="1" applyFont="1" applyFill="1" applyBorder="1" applyAlignment="1">
      <alignment horizontal="center" vertical="center" shrinkToFit="1"/>
    </xf>
    <xf numFmtId="2" fontId="22" fillId="3" borderId="16" xfId="0" applyNumberFormat="1" applyFont="1" applyFill="1" applyBorder="1" applyAlignment="1">
      <alignment horizontal="center" vertical="center" shrinkToFit="1"/>
    </xf>
    <xf numFmtId="49" fontId="17" fillId="0" borderId="2" xfId="0" applyNumberFormat="1" applyFont="1" applyBorder="1" applyAlignment="1">
      <alignment horizontal="right" vertical="center"/>
    </xf>
    <xf numFmtId="49" fontId="24" fillId="0" borderId="2" xfId="0" applyNumberFormat="1" applyFont="1" applyBorder="1" applyAlignment="1">
      <alignment horizontal="right" vertical="center"/>
    </xf>
    <xf numFmtId="49" fontId="24" fillId="0" borderId="16" xfId="0" applyNumberFormat="1" applyFont="1" applyBorder="1" applyAlignment="1">
      <alignment horizontal="right" vertical="center"/>
    </xf>
    <xf numFmtId="49" fontId="17" fillId="0" borderId="25" xfId="0" applyNumberFormat="1" applyFont="1" applyBorder="1" applyAlignment="1">
      <alignment horizontal="right" vertical="center"/>
    </xf>
    <xf numFmtId="49" fontId="24" fillId="0" borderId="25" xfId="0" applyNumberFormat="1" applyFont="1" applyBorder="1" applyAlignment="1">
      <alignment horizontal="right" vertical="center"/>
    </xf>
    <xf numFmtId="0" fontId="17" fillId="0" borderId="10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14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 shrinkToFit="1"/>
    </xf>
    <xf numFmtId="0" fontId="19" fillId="0" borderId="17" xfId="0" applyFont="1" applyBorder="1" applyAlignment="1">
      <alignment horizontal="center" vertical="center" shrinkToFit="1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23" fillId="0" borderId="30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32" xfId="0" applyFont="1" applyBorder="1" applyAlignment="1">
      <alignment horizontal="left" vertical="center"/>
    </xf>
    <xf numFmtId="0" fontId="23" fillId="0" borderId="33" xfId="0" applyFont="1" applyBorder="1" applyAlignment="1">
      <alignment horizontal="left" vertical="center"/>
    </xf>
    <xf numFmtId="0" fontId="3" fillId="0" borderId="19" xfId="0" applyFont="1" applyBorder="1" applyAlignment="1">
      <alignment horizontal="right" vertical="center" shrinkToFit="1"/>
    </xf>
    <xf numFmtId="0" fontId="3" fillId="0" borderId="33" xfId="0" applyFont="1" applyBorder="1" applyAlignment="1">
      <alignment horizontal="right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33" xfId="0" applyFont="1" applyBorder="1" applyAlignment="1">
      <alignment horizontal="center" vertical="center" shrinkToFit="1"/>
    </xf>
    <xf numFmtId="0" fontId="18" fillId="2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7" fillId="0" borderId="9" xfId="0" applyFont="1" applyBorder="1" applyAlignment="1">
      <alignment horizontal="center" vertical="center" shrinkToFit="1"/>
    </xf>
    <xf numFmtId="0" fontId="27" fillId="0" borderId="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4" fontId="32" fillId="0" borderId="9" xfId="0" applyNumberFormat="1" applyFont="1" applyBorder="1" applyAlignment="1">
      <alignment horizontal="center" vertical="center" shrinkToFit="1"/>
    </xf>
    <xf numFmtId="0" fontId="32" fillId="0" borderId="9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center" vertical="center" shrinkToFit="1"/>
    </xf>
    <xf numFmtId="0" fontId="32" fillId="0" borderId="2" xfId="0" applyFont="1" applyBorder="1" applyAlignment="1">
      <alignment horizontal="center" vertical="center" shrinkToFit="1"/>
    </xf>
    <xf numFmtId="0" fontId="32" fillId="0" borderId="14" xfId="0" applyFont="1" applyBorder="1" applyAlignment="1">
      <alignment horizontal="center" vertical="center" shrinkToFit="1"/>
    </xf>
    <xf numFmtId="0" fontId="33" fillId="0" borderId="19" xfId="0" applyFont="1" applyBorder="1" applyAlignment="1">
      <alignment horizontal="center" vertical="center" shrinkToFit="1"/>
    </xf>
    <xf numFmtId="0" fontId="3" fillId="0" borderId="37" xfId="0" applyFont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shrinkToFit="1"/>
    </xf>
    <xf numFmtId="0" fontId="17" fillId="0" borderId="16" xfId="0" applyFont="1" applyBorder="1" applyAlignment="1">
      <alignment horizontal="center" vertical="center" wrapText="1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16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20" fillId="3" borderId="9" xfId="0" applyFont="1" applyFill="1" applyBorder="1" applyAlignment="1">
      <alignment horizontal="center" vertical="center" shrinkToFit="1"/>
    </xf>
    <xf numFmtId="0" fontId="20" fillId="3" borderId="2" xfId="0" applyFont="1" applyFill="1" applyBorder="1" applyAlignment="1">
      <alignment horizontal="center" vertical="center" shrinkToFit="1"/>
    </xf>
    <xf numFmtId="0" fontId="22" fillId="3" borderId="2" xfId="0" applyFont="1" applyFill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9" fontId="7" fillId="0" borderId="9" xfId="3" applyFont="1" applyBorder="1" applyAlignment="1">
      <alignment horizontal="center" vertical="center"/>
    </xf>
    <xf numFmtId="9" fontId="7" fillId="0" borderId="2" xfId="3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9" fontId="7" fillId="0" borderId="2" xfId="3" applyFont="1" applyBorder="1" applyAlignment="1">
      <alignment horizontal="center" vertical="center" shrinkToFit="1"/>
    </xf>
    <xf numFmtId="178" fontId="17" fillId="0" borderId="2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43" fontId="8" fillId="0" borderId="2" xfId="1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shrinkToFit="1"/>
    </xf>
    <xf numFmtId="0" fontId="17" fillId="0" borderId="34" xfId="0" applyFont="1" applyBorder="1" applyAlignment="1">
      <alignment horizontal="center" vertical="center" shrinkToFit="1"/>
    </xf>
    <xf numFmtId="0" fontId="17" fillId="0" borderId="21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textRotation="255" wrapText="1"/>
    </xf>
    <xf numFmtId="0" fontId="8" fillId="0" borderId="2" xfId="0" applyFont="1" applyBorder="1" applyAlignment="1">
      <alignment horizontal="center" vertical="center" shrinkToFit="1"/>
    </xf>
    <xf numFmtId="0" fontId="7" fillId="0" borderId="2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23" fillId="0" borderId="24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textRotation="255" shrinkToFit="1"/>
    </xf>
    <xf numFmtId="0" fontId="4" fillId="3" borderId="10" xfId="0" applyFont="1" applyFill="1" applyBorder="1" applyAlignment="1">
      <alignment horizontal="center" vertical="center" textRotation="255" shrinkToFit="1"/>
    </xf>
    <xf numFmtId="0" fontId="21" fillId="3" borderId="10" xfId="0" applyFont="1" applyFill="1" applyBorder="1" applyAlignment="1">
      <alignment horizontal="center" vertical="center" textRotation="255" shrinkToFit="1"/>
    </xf>
    <xf numFmtId="0" fontId="21" fillId="3" borderId="15" xfId="0" applyFont="1" applyFill="1" applyBorder="1" applyAlignment="1">
      <alignment horizontal="center" vertical="center" textRotation="255" shrinkToFit="1"/>
    </xf>
    <xf numFmtId="0" fontId="4" fillId="0" borderId="8" xfId="0" applyFont="1" applyBorder="1" applyAlignment="1">
      <alignment horizontal="center" vertical="center" textRotation="255" wrapText="1"/>
    </xf>
    <xf numFmtId="0" fontId="4" fillId="0" borderId="10" xfId="0" applyFont="1" applyBorder="1" applyAlignment="1">
      <alignment horizontal="center" vertical="center" textRotation="255" wrapText="1"/>
    </xf>
    <xf numFmtId="0" fontId="4" fillId="0" borderId="15" xfId="0" applyFont="1" applyBorder="1" applyAlignment="1">
      <alignment horizontal="center" vertical="center" textRotation="255" wrapText="1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 shrinkToFit="1"/>
    </xf>
    <xf numFmtId="0" fontId="7" fillId="0" borderId="2" xfId="0" applyFont="1" applyBorder="1">
      <alignment vertical="center"/>
    </xf>
    <xf numFmtId="0" fontId="17" fillId="0" borderId="14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wrapText="1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14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left" vertical="top" wrapText="1" shrinkToFit="1"/>
    </xf>
    <xf numFmtId="0" fontId="25" fillId="0" borderId="27" xfId="0" applyFont="1" applyBorder="1" applyAlignment="1">
      <alignment horizontal="left" vertical="top" wrapText="1" shrinkToFit="1"/>
    </xf>
    <xf numFmtId="0" fontId="25" fillId="0" borderId="35" xfId="0" applyFont="1" applyBorder="1" applyAlignment="1">
      <alignment horizontal="left" vertical="top" wrapText="1" shrinkToFi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26" fillId="0" borderId="27" xfId="0" applyFont="1" applyBorder="1" applyAlignment="1">
      <alignment vertical="center" wrapText="1" shrinkToFit="1"/>
    </xf>
    <xf numFmtId="0" fontId="26" fillId="0" borderId="27" xfId="0" applyFont="1" applyBorder="1" applyAlignment="1">
      <alignment vertical="center" shrinkToFit="1"/>
    </xf>
    <xf numFmtId="0" fontId="26" fillId="0" borderId="35" xfId="0" applyFont="1" applyBorder="1" applyAlignment="1">
      <alignment vertical="center" shrinkToFit="1"/>
    </xf>
    <xf numFmtId="0" fontId="17" fillId="0" borderId="16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shrinkToFit="1"/>
    </xf>
    <xf numFmtId="0" fontId="24" fillId="0" borderId="2" xfId="0" applyFont="1" applyBorder="1" applyAlignment="1">
      <alignment vertical="center" shrinkToFit="1"/>
    </xf>
    <xf numFmtId="0" fontId="7" fillId="0" borderId="10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9" fontId="17" fillId="2" borderId="2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41" fillId="0" borderId="10" xfId="0" applyFont="1" applyBorder="1" applyAlignment="1">
      <alignment horizontal="center" vertical="center"/>
    </xf>
  </cellXfs>
  <cellStyles count="9">
    <cellStyle name="一般" xfId="0" builtinId="0"/>
    <cellStyle name="一般 2" xfId="5" xr:uid="{00000000-0005-0000-0000-000001000000}"/>
    <cellStyle name="一般 2 2" xfId="2" xr:uid="{00000000-0005-0000-0000-000002000000}"/>
    <cellStyle name="一般 3" xfId="6" xr:uid="{00000000-0005-0000-0000-000003000000}"/>
    <cellStyle name="一般 3 2" xfId="4" xr:uid="{00000000-0005-0000-0000-000004000000}"/>
    <cellStyle name="一般 4" xfId="7" xr:uid="{00000000-0005-0000-0000-000005000000}"/>
    <cellStyle name="千分位" xfId="1" builtinId="3"/>
    <cellStyle name="百分比" xfId="3" builtinId="5"/>
    <cellStyle name="備註 2" xfId="8" xr:uid="{00000000-0005-0000-0000-000008000000}"/>
  </cellStyles>
  <dxfs count="9">
    <dxf>
      <numFmt numFmtId="30" formatCode="@"/>
      <fill>
        <patternFill patternType="solid">
          <bgColor theme="3" tint="0.39991454817346722"/>
        </patternFill>
      </fill>
    </dxf>
    <dxf>
      <font>
        <color theme="1"/>
      </font>
      <numFmt numFmtId="30" formatCode="@"/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0"/>
      </font>
    </dxf>
  </dxfs>
  <tableStyles count="0" defaultTableStyle="TableStyleMedium9"/>
  <colors>
    <mruColors>
      <color rgb="FF0000FF"/>
      <color rgb="FF0086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0</xdr:row>
          <xdr:rowOff>30480</xdr:rowOff>
        </xdr:from>
        <xdr:to>
          <xdr:col>7</xdr:col>
          <xdr:colOff>175260</xdr:colOff>
          <xdr:row>1</xdr:row>
          <xdr:rowOff>175260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xdr:twoCellAnchor editAs="oneCell">
    <xdr:from>
      <xdr:col>1</xdr:col>
      <xdr:colOff>19050</xdr:colOff>
      <xdr:row>3</xdr:row>
      <xdr:rowOff>19685</xdr:rowOff>
    </xdr:from>
    <xdr:to>
      <xdr:col>15</xdr:col>
      <xdr:colOff>206375</xdr:colOff>
      <xdr:row>14</xdr:row>
      <xdr:rowOff>173355</xdr:rowOff>
    </xdr:to>
    <xdr:pic>
      <xdr:nvPicPr>
        <xdr:cNvPr id="2" name="圖片 1" descr="S__283975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0820" y="591185"/>
          <a:ext cx="3227705" cy="2144395"/>
        </a:xfrm>
        <a:prstGeom prst="rect">
          <a:avLst/>
        </a:prstGeom>
      </xdr:spPr>
    </xdr:pic>
    <xdr:clientData/>
  </xdr:twoCellAnchor>
  <xdr:twoCellAnchor editAs="oneCell">
    <xdr:from>
      <xdr:col>17</xdr:col>
      <xdr:colOff>64135</xdr:colOff>
      <xdr:row>2</xdr:row>
      <xdr:rowOff>187325</xdr:rowOff>
    </xdr:from>
    <xdr:to>
      <xdr:col>30</xdr:col>
      <xdr:colOff>61595</xdr:colOff>
      <xdr:row>14</xdr:row>
      <xdr:rowOff>12065</xdr:rowOff>
    </xdr:to>
    <xdr:pic>
      <xdr:nvPicPr>
        <xdr:cNvPr id="6" name="圖片 5" descr="Floorplans Diagram (2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l="6452" t="11290" r="1775" b="43889"/>
        <a:stretch>
          <a:fillRect/>
        </a:stretch>
      </xdr:blipFill>
      <xdr:spPr>
        <a:xfrm>
          <a:off x="6270625" y="568325"/>
          <a:ext cx="2820670" cy="2005965"/>
        </a:xfrm>
        <a:prstGeom prst="rect">
          <a:avLst/>
        </a:prstGeom>
      </xdr:spPr>
    </xdr:pic>
    <xdr:clientData/>
  </xdr:twoCellAnchor>
  <xdr:twoCellAnchor>
    <xdr:from>
      <xdr:col>18</xdr:col>
      <xdr:colOff>159385</xdr:colOff>
      <xdr:row>13</xdr:row>
      <xdr:rowOff>102235</xdr:rowOff>
    </xdr:from>
    <xdr:to>
      <xdr:col>20</xdr:col>
      <xdr:colOff>106680</xdr:colOff>
      <xdr:row>14</xdr:row>
      <xdr:rowOff>172720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583045" y="2483485"/>
          <a:ext cx="381635" cy="251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TW" sz="1100">
              <a:ln>
                <a:noFill/>
              </a:ln>
              <a:latin typeface="獅尾圓體-Light" panose="020B0500000000000000" charset="-120"/>
              <a:ea typeface="獅尾圓體-Light" panose="020B0500000000000000" charset="-120"/>
            </a:rPr>
            <a:t>1F</a:t>
          </a:r>
        </a:p>
      </xdr:txBody>
    </xdr:sp>
    <xdr:clientData/>
  </xdr:twoCellAnchor>
  <xdr:twoCellAnchor>
    <xdr:from>
      <xdr:col>23</xdr:col>
      <xdr:colOff>27940</xdr:colOff>
      <xdr:row>13</xdr:row>
      <xdr:rowOff>108585</xdr:rowOff>
    </xdr:from>
    <xdr:to>
      <xdr:col>24</xdr:col>
      <xdr:colOff>192405</xdr:colOff>
      <xdr:row>14</xdr:row>
      <xdr:rowOff>179070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537450" y="2489835"/>
          <a:ext cx="381635" cy="2514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TW" sz="1100">
              <a:ln>
                <a:noFill/>
              </a:ln>
              <a:latin typeface="獅尾圓體-Light" panose="020B0500000000000000" charset="-120"/>
              <a:ea typeface="獅尾圓體-Light" panose="020B0500000000000000" charset="-120"/>
            </a:rPr>
            <a:t>2F</a:t>
          </a:r>
        </a:p>
      </xdr:txBody>
    </xdr:sp>
    <xdr:clientData/>
  </xdr:twoCellAnchor>
  <xdr:twoCellAnchor>
    <xdr:from>
      <xdr:col>27</xdr:col>
      <xdr:colOff>41275</xdr:colOff>
      <xdr:row>13</xdr:row>
      <xdr:rowOff>111760</xdr:rowOff>
    </xdr:from>
    <xdr:to>
      <xdr:col>28</xdr:col>
      <xdr:colOff>205740</xdr:colOff>
      <xdr:row>15</xdr:row>
      <xdr:rowOff>1270</xdr:rowOff>
    </xdr:to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19465" y="2493010"/>
          <a:ext cx="381635" cy="2514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TW" sz="1100">
              <a:ln>
                <a:noFill/>
              </a:ln>
              <a:latin typeface="獅尾圓體-Light" panose="020B0500000000000000" charset="-120"/>
              <a:ea typeface="獅尾圓體-Light" panose="020B0500000000000000" charset="-120"/>
            </a:rPr>
            <a:t>3F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97971</xdr:colOff>
      <xdr:row>19</xdr:row>
      <xdr:rowOff>54428</xdr:rowOff>
    </xdr:from>
    <xdr:to>
      <xdr:col>16</xdr:col>
      <xdr:colOff>1183973</xdr:colOff>
      <xdr:row>31</xdr:row>
      <xdr:rowOff>152814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14590" y="4731385"/>
          <a:ext cx="1085850" cy="2943225"/>
        </a:xfrm>
        <a:prstGeom prst="rect">
          <a:avLst/>
        </a:prstGeom>
      </xdr:spPr>
    </xdr:pic>
    <xdr:clientData/>
  </xdr:twoCellAnchor>
  <xdr:oneCellAnchor>
    <xdr:from>
      <xdr:col>18</xdr:col>
      <xdr:colOff>167618</xdr:colOff>
      <xdr:row>96</xdr:row>
      <xdr:rowOff>14390</xdr:rowOff>
    </xdr:from>
    <xdr:ext cx="176048" cy="228396"/>
    <xdr:sp macro="" textlink="">
      <xdr:nvSpPr>
        <xdr:cNvPr id="3" name="Text Box 8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>
        <a:xfrm>
          <a:off x="22985095" y="24363680"/>
          <a:ext cx="176530" cy="22860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18288" bIns="27432" anchor="ctr" upright="1">
          <a:spAutoFit/>
        </a:bodyPr>
        <a:lstStyle/>
        <a:p>
          <a:pPr algn="ctr" rtl="1">
            <a:defRPr sz="1000"/>
          </a:pPr>
          <a:r>
            <a:rPr lang="zh-TW" altLang="en-US" sz="1000" b="1" i="0" strike="noStrike">
              <a:solidFill>
                <a:srgbClr val="000000"/>
              </a:solidFill>
              <a:latin typeface="華康中圓體(P)"/>
              <a:ea typeface="華康中圓體(P)"/>
            </a:rPr>
            <a:t>，</a:t>
          </a:r>
        </a:p>
      </xdr:txBody>
    </xdr:sp>
    <xdr:clientData/>
  </xdr:oneCellAnchor>
  <xdr:oneCellAnchor>
    <xdr:from>
      <xdr:col>13</xdr:col>
      <xdr:colOff>205718</xdr:colOff>
      <xdr:row>95</xdr:row>
      <xdr:rowOff>185840</xdr:rowOff>
    </xdr:from>
    <xdr:ext cx="176048" cy="222046"/>
    <xdr:sp macro="" textlink="">
      <xdr:nvSpPr>
        <xdr:cNvPr id="4" name="Text Box 8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>
        <a:xfrm>
          <a:off x="15666085" y="24274780"/>
          <a:ext cx="176530" cy="22225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18288" bIns="27432" anchor="ctr" upright="1">
          <a:spAutoFit/>
        </a:bodyPr>
        <a:lstStyle/>
        <a:p>
          <a:pPr algn="ctr" rtl="1">
            <a:defRPr sz="1000"/>
          </a:pPr>
          <a:r>
            <a:rPr lang="zh-TW" altLang="en-US" sz="1000" b="1" i="0" strike="noStrike">
              <a:solidFill>
                <a:srgbClr val="000000"/>
              </a:solidFill>
              <a:latin typeface="華康中圓體(P)"/>
              <a:ea typeface="華康中圓體(P)"/>
            </a:rPr>
            <a:t>（</a:t>
          </a:r>
        </a:p>
      </xdr:txBody>
    </xdr:sp>
    <xdr:clientData/>
  </xdr:oneCellAnchor>
  <xdr:oneCellAnchor>
    <xdr:from>
      <xdr:col>23</xdr:col>
      <xdr:colOff>158093</xdr:colOff>
      <xdr:row>96</xdr:row>
      <xdr:rowOff>14390</xdr:rowOff>
    </xdr:from>
    <xdr:ext cx="176048" cy="228396"/>
    <xdr:sp macro="" textlink="">
      <xdr:nvSpPr>
        <xdr:cNvPr id="5" name="Text Box 8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>
        <a:xfrm>
          <a:off x="29728795" y="24363680"/>
          <a:ext cx="176530" cy="22860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18288" bIns="27432" anchor="ctr" upright="1">
          <a:spAutoFit/>
        </a:bodyPr>
        <a:lstStyle/>
        <a:p>
          <a:pPr algn="ctr" rtl="1">
            <a:defRPr sz="1000"/>
          </a:pPr>
          <a:r>
            <a:rPr lang="zh-TW" altLang="en-US" sz="1000" b="1" i="0" strike="noStrike">
              <a:solidFill>
                <a:srgbClr val="000000"/>
              </a:solidFill>
              <a:latin typeface="華康中圓體(P)"/>
              <a:ea typeface="華康中圓體(P)"/>
            </a:rPr>
            <a:t>）</a:t>
          </a:r>
        </a:p>
      </xdr:txBody>
    </xdr:sp>
    <xdr:clientData/>
  </xdr:oneCellAnchor>
  <xdr:twoCellAnchor>
    <xdr:from>
      <xdr:col>19</xdr:col>
      <xdr:colOff>217170</xdr:colOff>
      <xdr:row>97</xdr:row>
      <xdr:rowOff>171450</xdr:rowOff>
    </xdr:from>
    <xdr:to>
      <xdr:col>24</xdr:col>
      <xdr:colOff>161925</xdr:colOff>
      <xdr:row>97</xdr:row>
      <xdr:rowOff>171450</xdr:rowOff>
    </xdr:to>
    <xdr:sp macro="" textlink="">
      <xdr:nvSpPr>
        <xdr:cNvPr id="6" name="Line 7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>
        <a:xfrm>
          <a:off x="24385905" y="24781510"/>
          <a:ext cx="669798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53340</xdr:colOff>
          <xdr:row>96</xdr:row>
          <xdr:rowOff>0</xdr:rowOff>
        </xdr:from>
        <xdr:to>
          <xdr:col>12</xdr:col>
          <xdr:colOff>289560</xdr:colOff>
          <xdr:row>96</xdr:row>
          <xdr:rowOff>213360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68580</xdr:colOff>
          <xdr:row>97</xdr:row>
          <xdr:rowOff>0</xdr:rowOff>
        </xdr:from>
        <xdr:to>
          <xdr:col>14</xdr:col>
          <xdr:colOff>320040</xdr:colOff>
          <xdr:row>97</xdr:row>
          <xdr:rowOff>213360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53340</xdr:colOff>
          <xdr:row>96</xdr:row>
          <xdr:rowOff>106680</xdr:rowOff>
        </xdr:from>
        <xdr:to>
          <xdr:col>12</xdr:col>
          <xdr:colOff>289560</xdr:colOff>
          <xdr:row>97</xdr:row>
          <xdr:rowOff>144780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97</xdr:row>
          <xdr:rowOff>0</xdr:rowOff>
        </xdr:from>
        <xdr:to>
          <xdr:col>17</xdr:col>
          <xdr:colOff>320040</xdr:colOff>
          <xdr:row>97</xdr:row>
          <xdr:rowOff>213360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AH213"/>
  <sheetViews>
    <sheetView tabSelected="1" topLeftCell="B1" zoomScale="110" zoomScaleNormal="110" workbookViewId="0">
      <selection activeCell="AG10" sqref="AG10"/>
    </sheetView>
  </sheetViews>
  <sheetFormatPr defaultColWidth="9" defaultRowHeight="16.2"/>
  <cols>
    <col min="1" max="1" width="39.109375" style="18" customWidth="1"/>
    <col min="2" max="32" width="3.109375" style="31" customWidth="1"/>
    <col min="33" max="16384" width="9" style="18"/>
  </cols>
  <sheetData>
    <row r="1" spans="2:32" ht="15" customHeight="1">
      <c r="B1" s="36"/>
      <c r="C1" s="37"/>
      <c r="D1" s="37"/>
      <c r="E1" s="37"/>
      <c r="F1" s="37"/>
      <c r="G1" s="37"/>
      <c r="H1" s="37"/>
      <c r="I1" s="85" t="s">
        <v>0</v>
      </c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106">
        <f ca="1">TODAY()</f>
        <v>45771</v>
      </c>
      <c r="AB1" s="107"/>
      <c r="AC1" s="107"/>
      <c r="AD1" s="107"/>
      <c r="AE1" s="107"/>
      <c r="AF1" s="108"/>
    </row>
    <row r="2" spans="2:32" ht="15" customHeight="1">
      <c r="B2" s="38"/>
      <c r="C2" s="39"/>
      <c r="D2" s="39"/>
      <c r="E2" s="39"/>
      <c r="F2" s="39"/>
      <c r="G2" s="39"/>
      <c r="H2" s="39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109"/>
      <c r="AB2" s="109"/>
      <c r="AC2" s="109"/>
      <c r="AD2" s="109"/>
      <c r="AE2" s="109"/>
      <c r="AF2" s="110"/>
    </row>
    <row r="3" spans="2:32" ht="15" customHeight="1">
      <c r="B3" s="219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 t="s">
        <v>2</v>
      </c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95"/>
    </row>
    <row r="4" spans="2:32" ht="14.25" customHeight="1"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95"/>
    </row>
    <row r="5" spans="2:32" ht="14.25" customHeight="1">
      <c r="B5" s="82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95"/>
    </row>
    <row r="6" spans="2:32" ht="14.25" customHeight="1">
      <c r="B6" s="82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95"/>
    </row>
    <row r="7" spans="2:32" ht="14.25" customHeight="1">
      <c r="B7" s="82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95"/>
    </row>
    <row r="8" spans="2:32" ht="14.25" customHeight="1">
      <c r="B8" s="82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95"/>
    </row>
    <row r="9" spans="2:32" ht="14.25" customHeight="1">
      <c r="B9" s="82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95"/>
    </row>
    <row r="10" spans="2:32" ht="14.25" customHeight="1">
      <c r="B10" s="82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95"/>
    </row>
    <row r="11" spans="2:32" ht="14.25" customHeight="1">
      <c r="B11" s="82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95"/>
    </row>
    <row r="12" spans="2:32" ht="14.25" customHeight="1">
      <c r="B12" s="82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95"/>
    </row>
    <row r="13" spans="2:32" ht="14.25" customHeight="1">
      <c r="B13" s="82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95"/>
    </row>
    <row r="14" spans="2:32" ht="14.25" customHeight="1">
      <c r="B14" s="82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95"/>
    </row>
    <row r="15" spans="2:32" ht="14.25" customHeight="1"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96"/>
    </row>
    <row r="16" spans="2:32" ht="15" customHeight="1">
      <c r="B16" s="87" t="s">
        <v>3</v>
      </c>
      <c r="C16" s="88"/>
      <c r="D16" s="88"/>
      <c r="E16" s="88"/>
      <c r="F16" s="88"/>
      <c r="G16" s="89"/>
      <c r="H16" s="87" t="s">
        <v>4</v>
      </c>
      <c r="I16" s="88"/>
      <c r="J16" s="88"/>
      <c r="K16" s="88"/>
      <c r="L16" s="88"/>
      <c r="M16" s="88"/>
      <c r="N16" s="88"/>
      <c r="O16" s="88"/>
      <c r="P16" s="88"/>
      <c r="Q16" s="93"/>
      <c r="R16" s="72" t="s">
        <v>5</v>
      </c>
      <c r="S16" s="73"/>
      <c r="T16" s="73"/>
      <c r="U16" s="76" t="s">
        <v>6</v>
      </c>
      <c r="V16" s="76"/>
      <c r="W16" s="76"/>
      <c r="X16" s="78" t="s">
        <v>7</v>
      </c>
      <c r="Y16" s="78"/>
      <c r="Z16" s="78"/>
      <c r="AA16" s="111" t="s">
        <v>8</v>
      </c>
      <c r="AB16" s="78"/>
      <c r="AC16" s="78"/>
      <c r="AD16" s="78"/>
      <c r="AE16" s="78"/>
      <c r="AF16" s="112"/>
    </row>
    <row r="17" spans="2:34" ht="15" customHeight="1">
      <c r="B17" s="90"/>
      <c r="C17" s="91"/>
      <c r="D17" s="91"/>
      <c r="E17" s="91"/>
      <c r="F17" s="91"/>
      <c r="G17" s="92"/>
      <c r="H17" s="90"/>
      <c r="I17" s="91"/>
      <c r="J17" s="91"/>
      <c r="K17" s="91"/>
      <c r="L17" s="91"/>
      <c r="M17" s="91"/>
      <c r="N17" s="91"/>
      <c r="O17" s="91"/>
      <c r="P17" s="91"/>
      <c r="Q17" s="94"/>
      <c r="R17" s="74"/>
      <c r="S17" s="75"/>
      <c r="T17" s="75"/>
      <c r="U17" s="77"/>
      <c r="V17" s="77"/>
      <c r="W17" s="77"/>
      <c r="X17" s="79"/>
      <c r="Y17" s="79"/>
      <c r="Z17" s="79"/>
      <c r="AA17" s="79"/>
      <c r="AB17" s="79"/>
      <c r="AC17" s="79"/>
      <c r="AD17" s="79"/>
      <c r="AE17" s="79"/>
      <c r="AF17" s="113"/>
    </row>
    <row r="18" spans="2:34" ht="15" customHeight="1">
      <c r="B18" s="242" t="s">
        <v>409</v>
      </c>
      <c r="C18" s="101"/>
      <c r="D18" s="101"/>
      <c r="E18" s="101"/>
      <c r="F18" s="101"/>
      <c r="G18" s="102"/>
      <c r="H18" s="62" t="s">
        <v>408</v>
      </c>
      <c r="I18" s="63"/>
      <c r="J18" s="63"/>
      <c r="K18" s="63"/>
      <c r="L18" s="63"/>
      <c r="M18" s="63"/>
      <c r="N18" s="63"/>
      <c r="O18" s="63"/>
      <c r="P18" s="63"/>
      <c r="Q18" s="64"/>
      <c r="R18" s="68" t="s">
        <v>9</v>
      </c>
      <c r="S18" s="69"/>
      <c r="T18" s="69"/>
      <c r="U18" s="97" t="s">
        <v>10</v>
      </c>
      <c r="V18" s="97"/>
      <c r="W18" s="97"/>
      <c r="X18" s="97"/>
      <c r="Y18" s="98"/>
      <c r="Z18" s="68" t="s">
        <v>11</v>
      </c>
      <c r="AA18" s="69"/>
      <c r="AB18" s="69"/>
      <c r="AC18" s="97" t="s">
        <v>12</v>
      </c>
      <c r="AD18" s="97"/>
      <c r="AE18" s="97"/>
      <c r="AF18" s="98"/>
    </row>
    <row r="19" spans="2:34" ht="15" customHeight="1">
      <c r="B19" s="103"/>
      <c r="C19" s="104"/>
      <c r="D19" s="104"/>
      <c r="E19" s="104"/>
      <c r="F19" s="104"/>
      <c r="G19" s="105"/>
      <c r="H19" s="65"/>
      <c r="I19" s="66"/>
      <c r="J19" s="66"/>
      <c r="K19" s="66"/>
      <c r="L19" s="66"/>
      <c r="M19" s="66"/>
      <c r="N19" s="66"/>
      <c r="O19" s="66"/>
      <c r="P19" s="66"/>
      <c r="Q19" s="67"/>
      <c r="R19" s="70"/>
      <c r="S19" s="71"/>
      <c r="T19" s="71"/>
      <c r="U19" s="99"/>
      <c r="V19" s="99"/>
      <c r="W19" s="99"/>
      <c r="X19" s="99"/>
      <c r="Y19" s="100"/>
      <c r="Z19" s="70"/>
      <c r="AA19" s="71"/>
      <c r="AB19" s="71"/>
      <c r="AC19" s="99"/>
      <c r="AD19" s="99"/>
      <c r="AE19" s="99"/>
      <c r="AF19" s="100"/>
    </row>
    <row r="20" spans="2:34" ht="15" customHeight="1">
      <c r="B20" s="189" t="s">
        <v>13</v>
      </c>
      <c r="C20" s="136">
        <v>1320</v>
      </c>
      <c r="D20" s="136"/>
      <c r="E20" s="136"/>
      <c r="F20" s="136"/>
      <c r="G20" s="136"/>
      <c r="H20" s="196" t="s">
        <v>14</v>
      </c>
      <c r="I20" s="114" t="s">
        <v>15</v>
      </c>
      <c r="J20" s="115"/>
      <c r="K20" s="115"/>
      <c r="L20" s="115"/>
      <c r="M20" s="118" t="s">
        <v>16</v>
      </c>
      <c r="N20" s="118"/>
      <c r="O20" s="118"/>
      <c r="P20" s="120" t="s">
        <v>17</v>
      </c>
      <c r="Q20" s="120"/>
      <c r="R20" s="120"/>
      <c r="S20" s="120"/>
      <c r="T20" s="120"/>
      <c r="U20" s="118" t="s">
        <v>18</v>
      </c>
      <c r="V20" s="118"/>
      <c r="W20" s="118"/>
      <c r="X20" s="118"/>
      <c r="Y20" s="120" t="s">
        <v>19</v>
      </c>
      <c r="Z20" s="120"/>
      <c r="AA20" s="120"/>
      <c r="AB20" s="120"/>
      <c r="AC20" s="120" t="s">
        <v>20</v>
      </c>
      <c r="AD20" s="120"/>
      <c r="AE20" s="120"/>
      <c r="AF20" s="121"/>
    </row>
    <row r="21" spans="2:34" ht="15" customHeight="1">
      <c r="B21" s="190"/>
      <c r="C21" s="137"/>
      <c r="D21" s="137"/>
      <c r="E21" s="137"/>
      <c r="F21" s="137"/>
      <c r="G21" s="137"/>
      <c r="H21" s="52"/>
      <c r="I21" s="116"/>
      <c r="J21" s="117"/>
      <c r="K21" s="117"/>
      <c r="L21" s="117"/>
      <c r="M21" s="119"/>
      <c r="N21" s="119"/>
      <c r="O21" s="119"/>
      <c r="P21" s="46"/>
      <c r="Q21" s="46"/>
      <c r="R21" s="46"/>
      <c r="S21" s="46"/>
      <c r="T21" s="46"/>
      <c r="U21" s="119"/>
      <c r="V21" s="119"/>
      <c r="W21" s="119"/>
      <c r="X21" s="119"/>
      <c r="Y21" s="46"/>
      <c r="Z21" s="46"/>
      <c r="AA21" s="46"/>
      <c r="AB21" s="46"/>
      <c r="AC21" s="46"/>
      <c r="AD21" s="46"/>
      <c r="AE21" s="46"/>
      <c r="AF21" s="122"/>
    </row>
    <row r="22" spans="2:34" ht="15" customHeight="1">
      <c r="B22" s="190"/>
      <c r="C22" s="137"/>
      <c r="D22" s="137"/>
      <c r="E22" s="137"/>
      <c r="F22" s="137"/>
      <c r="G22" s="137"/>
      <c r="H22" s="52"/>
      <c r="I22" s="116"/>
      <c r="J22" s="117"/>
      <c r="K22" s="117"/>
      <c r="L22" s="117"/>
      <c r="M22" s="119"/>
      <c r="N22" s="119"/>
      <c r="O22" s="119"/>
      <c r="P22" s="46"/>
      <c r="Q22" s="46"/>
      <c r="R22" s="46"/>
      <c r="S22" s="46"/>
      <c r="T22" s="46"/>
      <c r="U22" s="119"/>
      <c r="V22" s="119"/>
      <c r="W22" s="119"/>
      <c r="X22" s="119"/>
      <c r="Y22" s="46"/>
      <c r="Z22" s="46"/>
      <c r="AA22" s="46"/>
      <c r="AB22" s="46"/>
      <c r="AC22" s="123"/>
      <c r="AD22" s="123"/>
      <c r="AE22" s="123"/>
      <c r="AF22" s="124"/>
    </row>
    <row r="23" spans="2:34" ht="15" customHeight="1">
      <c r="B23" s="190"/>
      <c r="C23" s="137"/>
      <c r="D23" s="137"/>
      <c r="E23" s="137"/>
      <c r="F23" s="137"/>
      <c r="G23" s="137"/>
      <c r="H23" s="52"/>
      <c r="I23" s="143" t="s">
        <v>21</v>
      </c>
      <c r="J23" s="144"/>
      <c r="K23" s="144"/>
      <c r="L23" s="144"/>
      <c r="M23" s="132" t="s">
        <v>22</v>
      </c>
      <c r="N23" s="132"/>
      <c r="O23" s="132"/>
      <c r="P23" s="132" t="s">
        <v>23</v>
      </c>
      <c r="Q23" s="132"/>
      <c r="R23" s="132"/>
      <c r="S23" s="132"/>
      <c r="T23" s="132"/>
      <c r="U23" s="147" t="s">
        <v>24</v>
      </c>
      <c r="V23" s="147"/>
      <c r="W23" s="147"/>
      <c r="X23" s="147"/>
      <c r="Y23" s="147" t="s">
        <v>25</v>
      </c>
      <c r="Z23" s="147"/>
      <c r="AA23" s="147"/>
      <c r="AB23" s="147"/>
      <c r="AC23" s="149" t="s">
        <v>26</v>
      </c>
      <c r="AD23" s="150"/>
      <c r="AE23" s="153" t="s">
        <v>27</v>
      </c>
      <c r="AF23" s="154"/>
    </row>
    <row r="24" spans="2:34" ht="15" customHeight="1">
      <c r="B24" s="191" t="s">
        <v>28</v>
      </c>
      <c r="C24" s="55"/>
      <c r="D24" s="55"/>
      <c r="E24" s="55"/>
      <c r="F24" s="55"/>
      <c r="G24" s="51" t="s">
        <v>29</v>
      </c>
      <c r="H24" s="52"/>
      <c r="I24" s="143"/>
      <c r="J24" s="144"/>
      <c r="K24" s="144"/>
      <c r="L24" s="144"/>
      <c r="M24" s="132"/>
      <c r="N24" s="132"/>
      <c r="O24" s="132"/>
      <c r="P24" s="132"/>
      <c r="Q24" s="132"/>
      <c r="R24" s="132"/>
      <c r="S24" s="132"/>
      <c r="T24" s="132"/>
      <c r="U24" s="147"/>
      <c r="V24" s="147"/>
      <c r="W24" s="147"/>
      <c r="X24" s="147"/>
      <c r="Y24" s="147"/>
      <c r="Z24" s="147"/>
      <c r="AA24" s="147"/>
      <c r="AB24" s="147"/>
      <c r="AC24" s="149"/>
      <c r="AD24" s="150"/>
      <c r="AE24" s="155"/>
      <c r="AF24" s="156"/>
      <c r="AG24" s="31"/>
      <c r="AH24" s="31"/>
    </row>
    <row r="25" spans="2:34" ht="15" customHeight="1">
      <c r="B25" s="192"/>
      <c r="C25" s="56"/>
      <c r="D25" s="56"/>
      <c r="E25" s="56"/>
      <c r="F25" s="56"/>
      <c r="G25" s="53"/>
      <c r="H25" s="54"/>
      <c r="I25" s="145"/>
      <c r="J25" s="146"/>
      <c r="K25" s="146"/>
      <c r="L25" s="146"/>
      <c r="M25" s="133"/>
      <c r="N25" s="133"/>
      <c r="O25" s="133"/>
      <c r="P25" s="133"/>
      <c r="Q25" s="133"/>
      <c r="R25" s="133"/>
      <c r="S25" s="133"/>
      <c r="T25" s="133"/>
      <c r="U25" s="148"/>
      <c r="V25" s="148"/>
      <c r="W25" s="148"/>
      <c r="X25" s="148"/>
      <c r="Y25" s="148"/>
      <c r="Z25" s="148"/>
      <c r="AA25" s="148"/>
      <c r="AB25" s="148"/>
      <c r="AC25" s="151"/>
      <c r="AD25" s="152"/>
      <c r="AE25" s="220"/>
      <c r="AF25" s="221"/>
      <c r="AG25" s="31"/>
      <c r="AH25" s="31"/>
    </row>
    <row r="26" spans="2:34" ht="15" customHeight="1">
      <c r="B26" s="193" t="s">
        <v>30</v>
      </c>
      <c r="C26" s="170" t="s">
        <v>31</v>
      </c>
      <c r="D26" s="171"/>
      <c r="E26" s="171"/>
      <c r="F26" s="171"/>
      <c r="G26" s="171"/>
      <c r="H26" s="172"/>
      <c r="I26" s="139" t="s">
        <v>32</v>
      </c>
      <c r="J26" s="139"/>
      <c r="K26" s="160">
        <f>74.43*0.3025</f>
        <v>22.515075000000003</v>
      </c>
      <c r="L26" s="160"/>
      <c r="M26" s="160"/>
      <c r="N26" s="160"/>
      <c r="O26" s="45" t="s">
        <v>33</v>
      </c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141" t="s">
        <v>34</v>
      </c>
      <c r="AB26" s="141"/>
      <c r="AC26" s="60" t="s">
        <v>35</v>
      </c>
      <c r="AD26" s="61"/>
      <c r="AE26" s="61"/>
      <c r="AF26" s="228" t="s">
        <v>36</v>
      </c>
    </row>
    <row r="27" spans="2:34" ht="15" customHeight="1">
      <c r="B27" s="194"/>
      <c r="C27" s="173"/>
      <c r="D27" s="174"/>
      <c r="E27" s="174"/>
      <c r="F27" s="174"/>
      <c r="G27" s="174"/>
      <c r="H27" s="175"/>
      <c r="I27" s="140"/>
      <c r="J27" s="140"/>
      <c r="K27" s="144"/>
      <c r="L27" s="144"/>
      <c r="M27" s="144"/>
      <c r="N27" s="144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142"/>
      <c r="AB27" s="142"/>
      <c r="AC27" s="58"/>
      <c r="AD27" s="58"/>
      <c r="AE27" s="58"/>
      <c r="AF27" s="122"/>
    </row>
    <row r="28" spans="2:34" ht="15" customHeight="1">
      <c r="B28" s="194"/>
      <c r="C28" s="49">
        <f>K26+K28+K30</f>
        <v>22.515075000000003</v>
      </c>
      <c r="D28" s="49"/>
      <c r="E28" s="49"/>
      <c r="F28" s="49"/>
      <c r="G28" s="49"/>
      <c r="H28" s="197" t="s">
        <v>37</v>
      </c>
      <c r="I28" s="140" t="s">
        <v>38</v>
      </c>
      <c r="J28" s="140"/>
      <c r="K28" s="144"/>
      <c r="L28" s="144"/>
      <c r="M28" s="144"/>
      <c r="N28" s="144"/>
      <c r="O28" s="119" t="s">
        <v>39</v>
      </c>
      <c r="P28" s="119"/>
      <c r="Q28" s="119"/>
      <c r="R28" s="47"/>
      <c r="S28" s="47"/>
      <c r="T28" s="47"/>
      <c r="U28" s="47"/>
      <c r="V28" s="48" t="s">
        <v>40</v>
      </c>
      <c r="W28" s="48"/>
      <c r="X28" s="161"/>
      <c r="Y28" s="161"/>
      <c r="Z28" s="161"/>
      <c r="AA28" s="142" t="s">
        <v>41</v>
      </c>
      <c r="AB28" s="142"/>
      <c r="AC28" s="57" t="s">
        <v>42</v>
      </c>
      <c r="AD28" s="58"/>
      <c r="AE28" s="58"/>
      <c r="AF28" s="122" t="s">
        <v>36</v>
      </c>
    </row>
    <row r="29" spans="2:34" ht="15" customHeight="1">
      <c r="B29" s="194"/>
      <c r="C29" s="49"/>
      <c r="D29" s="49"/>
      <c r="E29" s="49"/>
      <c r="F29" s="49"/>
      <c r="G29" s="49"/>
      <c r="H29" s="198"/>
      <c r="I29" s="140"/>
      <c r="J29" s="140"/>
      <c r="K29" s="144"/>
      <c r="L29" s="144"/>
      <c r="M29" s="144"/>
      <c r="N29" s="144"/>
      <c r="O29" s="119"/>
      <c r="P29" s="119"/>
      <c r="Q29" s="119"/>
      <c r="R29" s="47"/>
      <c r="S29" s="47"/>
      <c r="T29" s="47"/>
      <c r="U29" s="47"/>
      <c r="V29" s="48"/>
      <c r="W29" s="48"/>
      <c r="X29" s="161"/>
      <c r="Y29" s="161"/>
      <c r="Z29" s="161"/>
      <c r="AA29" s="142"/>
      <c r="AB29" s="142"/>
      <c r="AC29" s="58"/>
      <c r="AD29" s="58"/>
      <c r="AE29" s="58"/>
      <c r="AF29" s="122"/>
    </row>
    <row r="30" spans="2:34" ht="15" customHeight="1">
      <c r="B30" s="194"/>
      <c r="C30" s="49"/>
      <c r="D30" s="49"/>
      <c r="E30" s="49"/>
      <c r="F30" s="49"/>
      <c r="G30" s="49"/>
      <c r="H30" s="198"/>
      <c r="I30" s="140" t="s">
        <v>43</v>
      </c>
      <c r="J30" s="140"/>
      <c r="K30" s="144"/>
      <c r="L30" s="144"/>
      <c r="M30" s="144"/>
      <c r="N30" s="144"/>
      <c r="O30" s="119" t="s">
        <v>44</v>
      </c>
      <c r="P30" s="119"/>
      <c r="Q30" s="119"/>
      <c r="R30" s="47" t="s">
        <v>45</v>
      </c>
      <c r="S30" s="47"/>
      <c r="T30" s="47"/>
      <c r="U30" s="47"/>
      <c r="V30" s="134" t="s">
        <v>46</v>
      </c>
      <c r="W30" s="134"/>
      <c r="X30" s="47" t="s">
        <v>47</v>
      </c>
      <c r="Y30" s="47"/>
      <c r="Z30" s="47"/>
      <c r="AA30" s="140" t="s">
        <v>48</v>
      </c>
      <c r="AB30" s="140"/>
      <c r="AC30" s="57" t="s">
        <v>49</v>
      </c>
      <c r="AD30" s="58"/>
      <c r="AE30" s="58"/>
      <c r="AF30" s="122" t="s">
        <v>36</v>
      </c>
    </row>
    <row r="31" spans="2:34" ht="15" customHeight="1">
      <c r="B31" s="195"/>
      <c r="C31" s="50"/>
      <c r="D31" s="50"/>
      <c r="E31" s="50"/>
      <c r="F31" s="50"/>
      <c r="G31" s="50"/>
      <c r="H31" s="199"/>
      <c r="I31" s="162"/>
      <c r="J31" s="162"/>
      <c r="K31" s="146"/>
      <c r="L31" s="146"/>
      <c r="M31" s="146"/>
      <c r="N31" s="146"/>
      <c r="O31" s="130"/>
      <c r="P31" s="130"/>
      <c r="Q31" s="130"/>
      <c r="R31" s="131"/>
      <c r="S31" s="131"/>
      <c r="T31" s="131"/>
      <c r="U31" s="131"/>
      <c r="V31" s="135"/>
      <c r="W31" s="135"/>
      <c r="X31" s="131"/>
      <c r="Y31" s="131"/>
      <c r="Z31" s="131"/>
      <c r="AA31" s="162"/>
      <c r="AB31" s="162"/>
      <c r="AC31" s="59"/>
      <c r="AD31" s="59"/>
      <c r="AE31" s="59"/>
      <c r="AF31" s="229"/>
    </row>
    <row r="32" spans="2:34" ht="15" customHeight="1">
      <c r="B32" s="193" t="s">
        <v>50</v>
      </c>
      <c r="C32" s="170" t="s">
        <v>51</v>
      </c>
      <c r="D32" s="171"/>
      <c r="E32" s="171"/>
      <c r="F32" s="171"/>
      <c r="G32" s="171"/>
      <c r="H32" s="172"/>
      <c r="I32" s="120" t="s">
        <v>52</v>
      </c>
      <c r="J32" s="120"/>
      <c r="K32" s="157"/>
      <c r="L32" s="157"/>
      <c r="M32" s="157"/>
      <c r="N32" s="157"/>
      <c r="O32" s="201" t="s">
        <v>37</v>
      </c>
      <c r="P32" s="158" t="e">
        <f>K32/C34</f>
        <v>#DIV/0!</v>
      </c>
      <c r="Q32" s="158"/>
      <c r="R32" s="120" t="s">
        <v>53</v>
      </c>
      <c r="S32" s="120"/>
      <c r="T32" s="120"/>
      <c r="U32" s="120"/>
      <c r="V32" s="120"/>
      <c r="W32" s="120"/>
      <c r="X32" s="120"/>
      <c r="Y32" s="120"/>
      <c r="Z32" s="120"/>
      <c r="AA32" s="120" t="s">
        <v>54</v>
      </c>
      <c r="AB32" s="120"/>
      <c r="AC32" s="120"/>
      <c r="AD32" s="120"/>
      <c r="AE32" s="120"/>
      <c r="AF32" s="121"/>
    </row>
    <row r="33" spans="2:32" ht="15" customHeight="1">
      <c r="B33" s="194"/>
      <c r="C33" s="173"/>
      <c r="D33" s="174"/>
      <c r="E33" s="174"/>
      <c r="F33" s="174"/>
      <c r="G33" s="174"/>
      <c r="H33" s="175"/>
      <c r="I33" s="46"/>
      <c r="J33" s="46"/>
      <c r="K33" s="144"/>
      <c r="L33" s="144"/>
      <c r="M33" s="144"/>
      <c r="N33" s="144"/>
      <c r="O33" s="202"/>
      <c r="P33" s="159"/>
      <c r="Q33" s="159"/>
      <c r="R33" s="46"/>
      <c r="S33" s="46"/>
      <c r="T33" s="46"/>
      <c r="U33" s="46"/>
      <c r="V33" s="46"/>
      <c r="W33" s="46"/>
      <c r="X33" s="46"/>
      <c r="Y33" s="46"/>
      <c r="Z33" s="46"/>
      <c r="AA33" s="132">
        <v>4</v>
      </c>
      <c r="AB33" s="119" t="s">
        <v>55</v>
      </c>
      <c r="AC33" s="132">
        <v>2</v>
      </c>
      <c r="AD33" s="119" t="s">
        <v>56</v>
      </c>
      <c r="AE33" s="132">
        <v>3</v>
      </c>
      <c r="AF33" s="230" t="s">
        <v>57</v>
      </c>
    </row>
    <row r="34" spans="2:32" ht="15" customHeight="1">
      <c r="B34" s="194"/>
      <c r="C34" s="138"/>
      <c r="D34" s="138"/>
      <c r="E34" s="138"/>
      <c r="F34" s="138"/>
      <c r="G34" s="138"/>
      <c r="H34" s="197" t="s">
        <v>37</v>
      </c>
      <c r="I34" s="140" t="s">
        <v>58</v>
      </c>
      <c r="J34" s="140"/>
      <c r="K34" s="144"/>
      <c r="L34" s="144"/>
      <c r="M34" s="144"/>
      <c r="N34" s="144"/>
      <c r="O34" s="202" t="s">
        <v>37</v>
      </c>
      <c r="P34" s="159" t="e">
        <f>K34/C34</f>
        <v>#DIV/0!</v>
      </c>
      <c r="Q34" s="159"/>
      <c r="R34" s="46" t="s">
        <v>59</v>
      </c>
      <c r="S34" s="46"/>
      <c r="T34" s="176">
        <v>3</v>
      </c>
      <c r="U34" s="177"/>
      <c r="V34" s="46" t="s">
        <v>60</v>
      </c>
      <c r="W34" s="46" t="s">
        <v>61</v>
      </c>
      <c r="X34" s="46"/>
      <c r="Y34" s="132"/>
      <c r="Z34" s="46" t="s">
        <v>60</v>
      </c>
      <c r="AA34" s="132"/>
      <c r="AB34" s="119"/>
      <c r="AC34" s="132"/>
      <c r="AD34" s="119"/>
      <c r="AE34" s="132"/>
      <c r="AF34" s="230"/>
    </row>
    <row r="35" spans="2:32" ht="15" customHeight="1">
      <c r="B35" s="194"/>
      <c r="C35" s="138"/>
      <c r="D35" s="138"/>
      <c r="E35" s="138"/>
      <c r="F35" s="138"/>
      <c r="G35" s="138"/>
      <c r="H35" s="198"/>
      <c r="I35" s="140"/>
      <c r="J35" s="140"/>
      <c r="K35" s="144"/>
      <c r="L35" s="144"/>
      <c r="M35" s="144"/>
      <c r="N35" s="144"/>
      <c r="O35" s="202"/>
      <c r="P35" s="159"/>
      <c r="Q35" s="159"/>
      <c r="R35" s="46"/>
      <c r="S35" s="46"/>
      <c r="T35" s="178"/>
      <c r="U35" s="179"/>
      <c r="V35" s="46"/>
      <c r="W35" s="46"/>
      <c r="X35" s="46"/>
      <c r="Y35" s="132"/>
      <c r="Z35" s="46"/>
      <c r="AA35" s="147" t="s">
        <v>62</v>
      </c>
      <c r="AB35" s="147"/>
      <c r="AC35" s="147"/>
      <c r="AD35" s="81" t="s">
        <v>63</v>
      </c>
      <c r="AE35" s="222"/>
      <c r="AF35" s="223"/>
    </row>
    <row r="36" spans="2:32" ht="15" customHeight="1">
      <c r="B36" s="194"/>
      <c r="C36" s="138"/>
      <c r="D36" s="138"/>
      <c r="E36" s="138"/>
      <c r="F36" s="138"/>
      <c r="G36" s="138"/>
      <c r="H36" s="198"/>
      <c r="I36" s="46" t="s">
        <v>64</v>
      </c>
      <c r="J36" s="46"/>
      <c r="K36" s="144"/>
      <c r="L36" s="144"/>
      <c r="M36" s="144"/>
      <c r="N36" s="144"/>
      <c r="O36" s="202" t="s">
        <v>37</v>
      </c>
      <c r="P36" s="164" t="e">
        <f>K36/C34</f>
        <v>#DIV/0!</v>
      </c>
      <c r="Q36" s="164"/>
      <c r="R36" s="140" t="s">
        <v>65</v>
      </c>
      <c r="S36" s="140"/>
      <c r="T36" s="165" t="s">
        <v>66</v>
      </c>
      <c r="U36" s="165"/>
      <c r="V36" s="46" t="s">
        <v>60</v>
      </c>
      <c r="W36" s="46"/>
      <c r="X36" s="46"/>
      <c r="Y36" s="46"/>
      <c r="Z36" s="46"/>
      <c r="AA36" s="147"/>
      <c r="AB36" s="147"/>
      <c r="AC36" s="147"/>
      <c r="AD36" s="144" t="s">
        <v>67</v>
      </c>
      <c r="AE36" s="144"/>
      <c r="AF36" s="163"/>
    </row>
    <row r="37" spans="2:32" ht="15" customHeight="1">
      <c r="B37" s="194"/>
      <c r="C37" s="138"/>
      <c r="D37" s="138"/>
      <c r="E37" s="138"/>
      <c r="F37" s="138"/>
      <c r="G37" s="138"/>
      <c r="H37" s="200"/>
      <c r="I37" s="46"/>
      <c r="J37" s="46"/>
      <c r="K37" s="144"/>
      <c r="L37" s="144"/>
      <c r="M37" s="144"/>
      <c r="N37" s="144"/>
      <c r="O37" s="202"/>
      <c r="P37" s="164"/>
      <c r="Q37" s="164"/>
      <c r="R37" s="140"/>
      <c r="S37" s="140"/>
      <c r="T37" s="165"/>
      <c r="U37" s="165"/>
      <c r="V37" s="203"/>
      <c r="W37" s="46"/>
      <c r="X37" s="46"/>
      <c r="Y37" s="46"/>
      <c r="Z37" s="46"/>
      <c r="AA37" s="147"/>
      <c r="AB37" s="147"/>
      <c r="AC37" s="147"/>
      <c r="AD37" s="144"/>
      <c r="AE37" s="144"/>
      <c r="AF37" s="163"/>
    </row>
    <row r="38" spans="2:32" ht="15" customHeight="1">
      <c r="B38" s="194"/>
      <c r="C38" s="46" t="s">
        <v>68</v>
      </c>
      <c r="D38" s="46"/>
      <c r="E38" s="46"/>
      <c r="F38" s="224"/>
      <c r="G38" s="224"/>
      <c r="H38" s="39" t="s">
        <v>37</v>
      </c>
      <c r="I38" s="46" t="s">
        <v>69</v>
      </c>
      <c r="J38" s="46"/>
      <c r="K38" s="46"/>
      <c r="L38" s="132"/>
      <c r="M38" s="132"/>
      <c r="N38" s="132"/>
      <c r="O38" s="132"/>
      <c r="P38" s="132"/>
      <c r="Q38" s="132"/>
      <c r="R38" s="119" t="s">
        <v>70</v>
      </c>
      <c r="S38" s="119"/>
      <c r="T38" s="119"/>
      <c r="U38" s="41"/>
      <c r="V38" s="42" t="s">
        <v>71</v>
      </c>
      <c r="W38" s="41"/>
      <c r="X38" s="42" t="s">
        <v>72</v>
      </c>
      <c r="Y38" s="41"/>
      <c r="Z38" s="42" t="s">
        <v>73</v>
      </c>
      <c r="AA38" s="225" t="s">
        <v>74</v>
      </c>
      <c r="AB38" s="225"/>
      <c r="AC38" s="226">
        <v>0</v>
      </c>
      <c r="AD38" s="226"/>
      <c r="AE38" s="225" t="s">
        <v>71</v>
      </c>
      <c r="AF38" s="227"/>
    </row>
    <row r="39" spans="2:32" ht="15" customHeight="1">
      <c r="B39" s="194"/>
      <c r="C39" s="181" t="s">
        <v>75</v>
      </c>
      <c r="D39" s="181"/>
      <c r="E39" s="132" t="s">
        <v>76</v>
      </c>
      <c r="F39" s="132"/>
      <c r="G39" s="132"/>
      <c r="H39" s="181" t="s">
        <v>77</v>
      </c>
      <c r="I39" s="181"/>
      <c r="J39" s="132" t="s">
        <v>78</v>
      </c>
      <c r="K39" s="132"/>
      <c r="L39" s="132"/>
      <c r="M39" s="217" t="s">
        <v>79</v>
      </c>
      <c r="N39" s="217"/>
      <c r="O39" s="217"/>
      <c r="P39" s="217"/>
      <c r="Q39" s="217"/>
      <c r="R39" s="46" t="s">
        <v>80</v>
      </c>
      <c r="S39" s="46"/>
      <c r="T39" s="168" t="s">
        <v>24</v>
      </c>
      <c r="U39" s="168"/>
      <c r="V39" s="167" t="s">
        <v>81</v>
      </c>
      <c r="W39" s="167"/>
      <c r="X39" s="167"/>
      <c r="Y39" s="144"/>
      <c r="Z39" s="144"/>
      <c r="AA39" s="144"/>
      <c r="AB39" s="169" t="s">
        <v>82</v>
      </c>
      <c r="AC39" s="169"/>
      <c r="AD39" s="144"/>
      <c r="AE39" s="144"/>
      <c r="AF39" s="163"/>
    </row>
    <row r="40" spans="2:32" ht="15" customHeight="1">
      <c r="B40" s="194"/>
      <c r="C40" s="181"/>
      <c r="D40" s="181"/>
      <c r="E40" s="132"/>
      <c r="F40" s="132"/>
      <c r="G40" s="132"/>
      <c r="H40" s="181"/>
      <c r="I40" s="181"/>
      <c r="J40" s="132"/>
      <c r="K40" s="132"/>
      <c r="L40" s="132"/>
      <c r="M40" s="217" t="s">
        <v>83</v>
      </c>
      <c r="N40" s="217"/>
      <c r="O40" s="217"/>
      <c r="P40" s="217"/>
      <c r="Q40" s="217"/>
      <c r="R40" s="46"/>
      <c r="S40" s="46"/>
      <c r="T40" s="168"/>
      <c r="U40" s="168"/>
      <c r="V40" s="167"/>
      <c r="W40" s="167"/>
      <c r="X40" s="167"/>
      <c r="Y40" s="144"/>
      <c r="Z40" s="144"/>
      <c r="AA40" s="144"/>
      <c r="AB40" s="169"/>
      <c r="AC40" s="169"/>
      <c r="AD40" s="144"/>
      <c r="AE40" s="144"/>
      <c r="AF40" s="163"/>
    </row>
    <row r="41" spans="2:32" ht="15" customHeight="1">
      <c r="B41" s="194"/>
      <c r="C41" s="142" t="s">
        <v>84</v>
      </c>
      <c r="D41" s="142"/>
      <c r="E41" s="168" t="s">
        <v>85</v>
      </c>
      <c r="F41" s="168"/>
      <c r="G41" s="168"/>
      <c r="H41" s="180" t="s">
        <v>86</v>
      </c>
      <c r="I41" s="180"/>
      <c r="J41" s="144" t="s">
        <v>87</v>
      </c>
      <c r="K41" s="144"/>
      <c r="L41" s="144">
        <v>380</v>
      </c>
      <c r="M41" s="144"/>
      <c r="N41" s="46" t="s">
        <v>88</v>
      </c>
      <c r="O41" s="46" t="s">
        <v>89</v>
      </c>
      <c r="P41" s="46"/>
      <c r="Q41" s="46"/>
      <c r="R41" s="140" t="s">
        <v>90</v>
      </c>
      <c r="S41" s="140"/>
      <c r="T41" s="144" t="s">
        <v>91</v>
      </c>
      <c r="U41" s="46"/>
      <c r="V41" s="46"/>
      <c r="W41" s="46"/>
      <c r="X41" s="46"/>
      <c r="Y41" s="166" t="s">
        <v>92</v>
      </c>
      <c r="Z41" s="166"/>
      <c r="AA41" s="166"/>
      <c r="AB41" s="166"/>
      <c r="AC41" s="144"/>
      <c r="AD41" s="144"/>
      <c r="AE41" s="144"/>
      <c r="AF41" s="163"/>
    </row>
    <row r="42" spans="2:32" ht="15" customHeight="1">
      <c r="B42" s="194"/>
      <c r="C42" s="142"/>
      <c r="D42" s="142"/>
      <c r="E42" s="168"/>
      <c r="F42" s="168"/>
      <c r="G42" s="168"/>
      <c r="H42" s="180"/>
      <c r="I42" s="180"/>
      <c r="J42" s="144"/>
      <c r="K42" s="144"/>
      <c r="L42" s="144"/>
      <c r="M42" s="144"/>
      <c r="N42" s="46"/>
      <c r="O42" s="46"/>
      <c r="P42" s="46"/>
      <c r="Q42" s="46"/>
      <c r="R42" s="140"/>
      <c r="S42" s="140"/>
      <c r="T42" s="46"/>
      <c r="U42" s="46"/>
      <c r="V42" s="46"/>
      <c r="W42" s="46"/>
      <c r="X42" s="46"/>
      <c r="Y42" s="166"/>
      <c r="Z42" s="166"/>
      <c r="AA42" s="166"/>
      <c r="AB42" s="166"/>
      <c r="AC42" s="144"/>
      <c r="AD42" s="144"/>
      <c r="AE42" s="144"/>
      <c r="AF42" s="163"/>
    </row>
    <row r="43" spans="2:32" ht="15" customHeight="1">
      <c r="B43" s="194"/>
      <c r="C43" s="142"/>
      <c r="D43" s="142"/>
      <c r="E43" s="168"/>
      <c r="F43" s="168"/>
      <c r="G43" s="168"/>
      <c r="H43" s="180"/>
      <c r="I43" s="180"/>
      <c r="J43" s="144"/>
      <c r="K43" s="144"/>
      <c r="L43" s="144"/>
      <c r="M43" s="144"/>
      <c r="N43" s="46"/>
      <c r="O43" s="144" t="e">
        <f>L41/C34</f>
        <v>#DIV/0!</v>
      </c>
      <c r="P43" s="144"/>
      <c r="Q43" s="46" t="s">
        <v>88</v>
      </c>
      <c r="R43" s="140"/>
      <c r="S43" s="140"/>
      <c r="T43" s="46"/>
      <c r="U43" s="46"/>
      <c r="V43" s="46"/>
      <c r="W43" s="46"/>
      <c r="X43" s="46"/>
      <c r="Y43" s="166" t="s">
        <v>80</v>
      </c>
      <c r="Z43" s="166"/>
      <c r="AA43" s="166"/>
      <c r="AB43" s="166"/>
      <c r="AC43" s="144"/>
      <c r="AD43" s="144"/>
      <c r="AE43" s="144"/>
      <c r="AF43" s="163"/>
    </row>
    <row r="44" spans="2:32" ht="15" customHeight="1">
      <c r="B44" s="194"/>
      <c r="C44" s="142"/>
      <c r="D44" s="142"/>
      <c r="E44" s="168"/>
      <c r="F44" s="168"/>
      <c r="G44" s="168"/>
      <c r="H44" s="180"/>
      <c r="I44" s="180"/>
      <c r="J44" s="144"/>
      <c r="K44" s="144"/>
      <c r="L44" s="144"/>
      <c r="M44" s="144"/>
      <c r="N44" s="46"/>
      <c r="O44" s="144"/>
      <c r="P44" s="144"/>
      <c r="Q44" s="46"/>
      <c r="R44" s="140"/>
      <c r="S44" s="140"/>
      <c r="T44" s="46"/>
      <c r="U44" s="46"/>
      <c r="V44" s="46"/>
      <c r="W44" s="46"/>
      <c r="X44" s="46"/>
      <c r="Y44" s="166"/>
      <c r="Z44" s="166"/>
      <c r="AA44" s="166"/>
      <c r="AB44" s="166"/>
      <c r="AC44" s="144"/>
      <c r="AD44" s="144"/>
      <c r="AE44" s="144"/>
      <c r="AF44" s="163"/>
    </row>
    <row r="45" spans="2:32" ht="15" customHeight="1">
      <c r="B45" s="194"/>
      <c r="C45" s="46" t="s">
        <v>93</v>
      </c>
      <c r="D45" s="46"/>
      <c r="E45" s="46"/>
      <c r="F45" s="132" t="s">
        <v>94</v>
      </c>
      <c r="G45" s="218"/>
      <c r="H45" s="218"/>
      <c r="I45" s="46" t="s">
        <v>95</v>
      </c>
      <c r="J45" s="46"/>
      <c r="K45" s="46"/>
      <c r="L45" s="132" t="s">
        <v>96</v>
      </c>
      <c r="M45" s="206"/>
      <c r="N45" s="206"/>
      <c r="O45" s="46" t="s">
        <v>97</v>
      </c>
      <c r="P45" s="203"/>
      <c r="Q45" s="203"/>
      <c r="R45" s="134" t="s">
        <v>98</v>
      </c>
      <c r="S45" s="203"/>
      <c r="T45" s="132" t="s">
        <v>99</v>
      </c>
      <c r="U45" s="132"/>
      <c r="V45" s="132"/>
      <c r="W45" s="132"/>
      <c r="X45" s="132"/>
      <c r="Y45" s="132"/>
      <c r="Z45" s="46" t="s">
        <v>100</v>
      </c>
      <c r="AA45" s="46"/>
      <c r="AB45" s="132" t="s">
        <v>101</v>
      </c>
      <c r="AC45" s="132"/>
      <c r="AD45" s="132"/>
      <c r="AE45" s="132"/>
      <c r="AF45" s="204"/>
    </row>
    <row r="46" spans="2:32" ht="15" customHeight="1">
      <c r="B46" s="194"/>
      <c r="C46" s="46" t="s">
        <v>102</v>
      </c>
      <c r="D46" s="46"/>
      <c r="E46" s="46"/>
      <c r="F46" s="144" t="s">
        <v>103</v>
      </c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34" t="s">
        <v>104</v>
      </c>
      <c r="S46" s="203"/>
      <c r="T46" s="132" t="s">
        <v>105</v>
      </c>
      <c r="U46" s="132"/>
      <c r="V46" s="132"/>
      <c r="W46" s="132"/>
      <c r="X46" s="132"/>
      <c r="Y46" s="132"/>
      <c r="Z46" s="46"/>
      <c r="AA46" s="46"/>
      <c r="AB46" s="205" t="s">
        <v>106</v>
      </c>
      <c r="AC46" s="206"/>
      <c r="AD46" s="206"/>
      <c r="AE46" s="206"/>
      <c r="AF46" s="207"/>
    </row>
    <row r="47" spans="2:32" ht="15" customHeight="1">
      <c r="B47" s="194"/>
      <c r="C47" s="46" t="s">
        <v>107</v>
      </c>
      <c r="D47" s="46"/>
      <c r="E47" s="46"/>
      <c r="F47" s="168" t="s">
        <v>108</v>
      </c>
      <c r="G47" s="168"/>
      <c r="H47" s="168"/>
      <c r="I47" s="168"/>
      <c r="J47" s="168" t="s">
        <v>109</v>
      </c>
      <c r="K47" s="168"/>
      <c r="L47" s="168"/>
      <c r="M47" s="168"/>
      <c r="N47" s="140" t="s">
        <v>110</v>
      </c>
      <c r="O47" s="46"/>
      <c r="P47" s="46"/>
      <c r="Q47" s="46"/>
      <c r="R47" s="119" t="s">
        <v>111</v>
      </c>
      <c r="S47" s="119"/>
      <c r="T47" s="47" t="s">
        <v>112</v>
      </c>
      <c r="U47" s="47"/>
      <c r="V47" s="132">
        <v>1280</v>
      </c>
      <c r="W47" s="132"/>
      <c r="X47" s="132"/>
      <c r="Y47" s="119" t="s">
        <v>14</v>
      </c>
      <c r="Z47" s="46" t="s">
        <v>113</v>
      </c>
      <c r="AA47" s="46"/>
      <c r="AB47" s="46"/>
      <c r="AC47" s="46"/>
      <c r="AD47" s="126" t="s">
        <v>114</v>
      </c>
      <c r="AE47" s="126"/>
      <c r="AF47" s="127"/>
    </row>
    <row r="48" spans="2:32" ht="15" customHeight="1">
      <c r="B48" s="195"/>
      <c r="C48" s="125"/>
      <c r="D48" s="125"/>
      <c r="E48" s="125"/>
      <c r="F48" s="216"/>
      <c r="G48" s="216"/>
      <c r="H48" s="216"/>
      <c r="I48" s="216"/>
      <c r="J48" s="216"/>
      <c r="K48" s="216"/>
      <c r="L48" s="216"/>
      <c r="M48" s="216"/>
      <c r="N48" s="162"/>
      <c r="O48" s="125"/>
      <c r="P48" s="125"/>
      <c r="Q48" s="125"/>
      <c r="R48" s="130"/>
      <c r="S48" s="130"/>
      <c r="T48" s="131"/>
      <c r="U48" s="131"/>
      <c r="V48" s="133"/>
      <c r="W48" s="133"/>
      <c r="X48" s="133"/>
      <c r="Y48" s="130"/>
      <c r="Z48" s="146">
        <f>V47/1.2</f>
        <v>1066.6666666666667</v>
      </c>
      <c r="AA48" s="146"/>
      <c r="AB48" s="146"/>
      <c r="AC48" s="44" t="s">
        <v>14</v>
      </c>
      <c r="AD48" s="128"/>
      <c r="AE48" s="128"/>
      <c r="AF48" s="129"/>
    </row>
    <row r="49" spans="2:32" ht="114" customHeight="1">
      <c r="B49" s="40" t="s">
        <v>115</v>
      </c>
      <c r="C49" s="208" t="s">
        <v>116</v>
      </c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10"/>
      <c r="R49" s="211" t="s">
        <v>117</v>
      </c>
      <c r="S49" s="212"/>
      <c r="T49" s="43" t="s">
        <v>118</v>
      </c>
      <c r="U49" s="213" t="s">
        <v>119</v>
      </c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5"/>
    </row>
    <row r="50" spans="2:32" ht="23.4" customHeight="1">
      <c r="B50" s="182" t="s">
        <v>120</v>
      </c>
      <c r="C50" s="183"/>
      <c r="D50" s="183"/>
      <c r="E50" s="184" t="s">
        <v>121</v>
      </c>
      <c r="F50" s="184"/>
      <c r="G50" s="184"/>
      <c r="H50" s="184"/>
      <c r="I50" s="184"/>
      <c r="J50" s="185" t="s">
        <v>122</v>
      </c>
      <c r="K50" s="185"/>
      <c r="L50" s="185"/>
      <c r="M50" s="184" t="s">
        <v>123</v>
      </c>
      <c r="N50" s="184"/>
      <c r="O50" s="184"/>
      <c r="P50" s="184"/>
      <c r="Q50" s="184"/>
      <c r="R50" s="185" t="s">
        <v>124</v>
      </c>
      <c r="S50" s="185"/>
      <c r="T50" s="185"/>
      <c r="U50" s="184" t="s">
        <v>125</v>
      </c>
      <c r="V50" s="184"/>
      <c r="W50" s="184"/>
      <c r="X50" s="184"/>
      <c r="Y50" s="184"/>
      <c r="Z50" s="186" t="s">
        <v>126</v>
      </c>
      <c r="AA50" s="186"/>
      <c r="AB50" s="187" t="s">
        <v>127</v>
      </c>
      <c r="AC50" s="184"/>
      <c r="AD50" s="184"/>
      <c r="AE50" s="184"/>
      <c r="AF50" s="188"/>
    </row>
    <row r="51" spans="2:32" ht="15" customHeight="1"/>
    <row r="52" spans="2:32" ht="15" customHeight="1"/>
    <row r="53" spans="2:32" ht="15" customHeight="1"/>
    <row r="54" spans="2:32" ht="15" customHeight="1"/>
    <row r="55" spans="2:32" ht="15" customHeight="1"/>
    <row r="56" spans="2:32" ht="15" customHeight="1"/>
    <row r="57" spans="2:32" ht="15" customHeight="1"/>
    <row r="58" spans="2:32" ht="15" customHeight="1"/>
    <row r="59" spans="2:32" ht="15" customHeight="1"/>
    <row r="60" spans="2:32" ht="15" customHeight="1"/>
    <row r="61" spans="2:32" ht="15" customHeight="1"/>
    <row r="62" spans="2:32" ht="15" customHeight="1"/>
    <row r="63" spans="2:32" ht="15" customHeight="1"/>
    <row r="64" spans="2:3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</sheetData>
  <sheetProtection selectLockedCells="1"/>
  <mergeCells count="177">
    <mergeCell ref="AE33:AE34"/>
    <mergeCell ref="AF26:AF27"/>
    <mergeCell ref="AF28:AF29"/>
    <mergeCell ref="AF30:AF31"/>
    <mergeCell ref="AF33:AF34"/>
    <mergeCell ref="C26:H27"/>
    <mergeCell ref="AB45:AF45"/>
    <mergeCell ref="C46:E46"/>
    <mergeCell ref="F46:Q46"/>
    <mergeCell ref="R46:S46"/>
    <mergeCell ref="T46:Y46"/>
    <mergeCell ref="AB46:AF46"/>
    <mergeCell ref="Z47:AC47"/>
    <mergeCell ref="Z48:AB48"/>
    <mergeCell ref="C49:Q49"/>
    <mergeCell ref="R49:S49"/>
    <mergeCell ref="U49:AF49"/>
    <mergeCell ref="Y47:Y48"/>
    <mergeCell ref="F47:I48"/>
    <mergeCell ref="J47:M48"/>
    <mergeCell ref="C45:E45"/>
    <mergeCell ref="F45:H45"/>
    <mergeCell ref="I45:K45"/>
    <mergeCell ref="L45:N45"/>
    <mergeCell ref="O45:Q45"/>
    <mergeCell ref="R45:S45"/>
    <mergeCell ref="T45:Y45"/>
    <mergeCell ref="B50:D50"/>
    <mergeCell ref="E50:I50"/>
    <mergeCell ref="J50:L50"/>
    <mergeCell ref="M50:Q50"/>
    <mergeCell ref="R50:T50"/>
    <mergeCell ref="U50:Y50"/>
    <mergeCell ref="Z50:AA50"/>
    <mergeCell ref="AB50:AF50"/>
    <mergeCell ref="B20:B23"/>
    <mergeCell ref="B24:B25"/>
    <mergeCell ref="B26:B31"/>
    <mergeCell ref="B32:B48"/>
    <mergeCell ref="H20:H23"/>
    <mergeCell ref="H28:H31"/>
    <mergeCell ref="H34:H37"/>
    <mergeCell ref="N41:N44"/>
    <mergeCell ref="N47:N48"/>
    <mergeCell ref="O32:O33"/>
    <mergeCell ref="O34:O35"/>
    <mergeCell ref="O36:O37"/>
    <mergeCell ref="Q43:Q44"/>
    <mergeCell ref="V34:V35"/>
    <mergeCell ref="V36:V37"/>
    <mergeCell ref="Y34:Y35"/>
    <mergeCell ref="C32:H33"/>
    <mergeCell ref="P34:Q35"/>
    <mergeCell ref="R34:S35"/>
    <mergeCell ref="T34:U35"/>
    <mergeCell ref="C41:D44"/>
    <mergeCell ref="E41:G44"/>
    <mergeCell ref="H41:I44"/>
    <mergeCell ref="J41:K44"/>
    <mergeCell ref="L41:M44"/>
    <mergeCell ref="R41:S44"/>
    <mergeCell ref="O41:Q42"/>
    <mergeCell ref="O43:P44"/>
    <mergeCell ref="C39:D40"/>
    <mergeCell ref="J39:L40"/>
    <mergeCell ref="E39:G40"/>
    <mergeCell ref="H39:I40"/>
    <mergeCell ref="K36:N37"/>
    <mergeCell ref="M39:Q39"/>
    <mergeCell ref="M40:Q40"/>
    <mergeCell ref="C38:E38"/>
    <mergeCell ref="F38:G38"/>
    <mergeCell ref="I38:K38"/>
    <mergeCell ref="L38:Q38"/>
    <mergeCell ref="R38:T38"/>
    <mergeCell ref="AC43:AD44"/>
    <mergeCell ref="AE43:AF44"/>
    <mergeCell ref="P36:Q37"/>
    <mergeCell ref="R36:S37"/>
    <mergeCell ref="T36:U37"/>
    <mergeCell ref="AD39:AF40"/>
    <mergeCell ref="T41:X44"/>
    <mergeCell ref="Y41:AB42"/>
    <mergeCell ref="AC41:AF42"/>
    <mergeCell ref="Y43:AB44"/>
    <mergeCell ref="V39:X40"/>
    <mergeCell ref="Y39:AA40"/>
    <mergeCell ref="R39:S40"/>
    <mergeCell ref="T39:U40"/>
    <mergeCell ref="AB39:AC40"/>
    <mergeCell ref="AD36:AF37"/>
    <mergeCell ref="AA38:AB38"/>
    <mergeCell ref="AC38:AD38"/>
    <mergeCell ref="AE38:AF38"/>
    <mergeCell ref="I32:J33"/>
    <mergeCell ref="I34:J35"/>
    <mergeCell ref="W34:X35"/>
    <mergeCell ref="K32:N33"/>
    <mergeCell ref="K34:N35"/>
    <mergeCell ref="P32:Q33"/>
    <mergeCell ref="R32:Z33"/>
    <mergeCell ref="AA35:AC37"/>
    <mergeCell ref="K26:N27"/>
    <mergeCell ref="K28:N29"/>
    <mergeCell ref="K30:N31"/>
    <mergeCell ref="O28:Q29"/>
    <mergeCell ref="X28:Z29"/>
    <mergeCell ref="O30:Q31"/>
    <mergeCell ref="X30:Z31"/>
    <mergeCell ref="I30:J31"/>
    <mergeCell ref="AA30:AB31"/>
    <mergeCell ref="AA32:AF32"/>
    <mergeCell ref="AD35:AF35"/>
    <mergeCell ref="Z34:Z35"/>
    <mergeCell ref="AA33:AA34"/>
    <mergeCell ref="AB33:AB34"/>
    <mergeCell ref="AC33:AC34"/>
    <mergeCell ref="AD33:AD34"/>
    <mergeCell ref="I20:L22"/>
    <mergeCell ref="U20:X22"/>
    <mergeCell ref="Y20:AB22"/>
    <mergeCell ref="AC20:AF22"/>
    <mergeCell ref="M20:O22"/>
    <mergeCell ref="P20:T22"/>
    <mergeCell ref="Z45:AA46"/>
    <mergeCell ref="C47:E48"/>
    <mergeCell ref="O47:Q48"/>
    <mergeCell ref="AD47:AF48"/>
    <mergeCell ref="R47:S48"/>
    <mergeCell ref="T47:U48"/>
    <mergeCell ref="V47:X48"/>
    <mergeCell ref="I36:J37"/>
    <mergeCell ref="W36:X37"/>
    <mergeCell ref="Y36:Z37"/>
    <mergeCell ref="R30:U31"/>
    <mergeCell ref="V30:W31"/>
    <mergeCell ref="C20:G23"/>
    <mergeCell ref="C34:G37"/>
    <mergeCell ref="I26:J27"/>
    <mergeCell ref="AA26:AB27"/>
    <mergeCell ref="I28:J29"/>
    <mergeCell ref="AA28:AB29"/>
    <mergeCell ref="H18:Q19"/>
    <mergeCell ref="R18:T19"/>
    <mergeCell ref="R16:T17"/>
    <mergeCell ref="U16:W17"/>
    <mergeCell ref="X16:Z17"/>
    <mergeCell ref="B4:P15"/>
    <mergeCell ref="I1:Z2"/>
    <mergeCell ref="B16:G17"/>
    <mergeCell ref="H16:Q17"/>
    <mergeCell ref="Q4:AF15"/>
    <mergeCell ref="AC18:AF19"/>
    <mergeCell ref="B18:G19"/>
    <mergeCell ref="U18:Y19"/>
    <mergeCell ref="Z18:AB19"/>
    <mergeCell ref="AA1:AF2"/>
    <mergeCell ref="AA16:AF17"/>
    <mergeCell ref="B3:P3"/>
    <mergeCell ref="Q3:AF3"/>
    <mergeCell ref="O26:Z27"/>
    <mergeCell ref="R28:U29"/>
    <mergeCell ref="V28:W29"/>
    <mergeCell ref="C28:G31"/>
    <mergeCell ref="G24:H25"/>
    <mergeCell ref="C24:F25"/>
    <mergeCell ref="AC30:AE31"/>
    <mergeCell ref="AC26:AE27"/>
    <mergeCell ref="AC28:AE29"/>
    <mergeCell ref="I23:L25"/>
    <mergeCell ref="U23:X25"/>
    <mergeCell ref="Y23:AB25"/>
    <mergeCell ref="M23:O25"/>
    <mergeCell ref="P23:T25"/>
    <mergeCell ref="AC23:AD25"/>
    <mergeCell ref="AE23:AF24"/>
    <mergeCell ref="AE25:AF25"/>
  </mergeCells>
  <phoneticPr fontId="40" type="noConversion"/>
  <conditionalFormatting sqref="H41:Q44">
    <cfRule type="expression" dxfId="8" priority="1">
      <formula>$E$41="無管理"</formula>
    </cfRule>
  </conditionalFormatting>
  <conditionalFormatting sqref="V39:AA40">
    <cfRule type="expression" dxfId="7" priority="7">
      <formula>$T$39="僅機車位"</formula>
    </cfRule>
  </conditionalFormatting>
  <conditionalFormatting sqref="V39:AB39 AD39 V40:AA40">
    <cfRule type="expression" dxfId="6" priority="6">
      <formula>$T$39="有"</formula>
    </cfRule>
  </conditionalFormatting>
  <conditionalFormatting sqref="V48:AC48">
    <cfRule type="expression" dxfId="5" priority="2">
      <formula>$T$47="無貸款"</formula>
    </cfRule>
  </conditionalFormatting>
  <conditionalFormatting sqref="V47:AD47 Y47:Y48">
    <cfRule type="expression" dxfId="4" priority="3">
      <formula>$T$47="無貸款"</formula>
    </cfRule>
  </conditionalFormatting>
  <conditionalFormatting sqref="V39:AF40 Y41:AF44">
    <cfRule type="expression" dxfId="3" priority="5">
      <formula>$T$39="無"</formula>
    </cfRule>
  </conditionalFormatting>
  <conditionalFormatting sqref="AB39:AF40 Y41:AF44">
    <cfRule type="expression" dxfId="2" priority="4">
      <formula>$T$39="僅機車位"</formula>
    </cfRule>
  </conditionalFormatting>
  <conditionalFormatting sqref="AE23">
    <cfRule type="expression" dxfId="1" priority="11">
      <formula>AC23="鑰匙"</formula>
    </cfRule>
  </conditionalFormatting>
  <conditionalFormatting sqref="AE25">
    <cfRule type="expression" dxfId="0" priority="10">
      <formula>AC22="鑰匙"</formula>
    </cfRule>
  </conditionalFormatting>
  <dataValidations count="1">
    <dataValidation type="custom" allowBlank="1" showInputMessage="1" showErrorMessage="1" errorTitle="缺少鑰匙編號" error="請輸入鑰匙編號，否則無法繼續" promptTitle="請輸入鑰匙編號" prompt="當帶看方式為「鑰匙」時，請輸入編號" sqref="AE25" xr:uid="{00000000-0002-0000-0000-000000000000}">
      <formula1>IF(AC23="鑰匙",ISNUMBER(AE25),TRUE)</formula1>
    </dataValidation>
  </dataValidations>
  <printOptions horizontalCentered="1" verticalCentered="1"/>
  <pageMargins left="0" right="0" top="0" bottom="0" header="0" footer="0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shapeId="1137" r:id="rId3">
          <objectPr defaultSize="0" altText="" r:id="rId4">
            <anchor moveWithCells="1" sizeWithCells="1">
              <from>
                <xdr:col>1</xdr:col>
                <xdr:colOff>60960</xdr:colOff>
                <xdr:row>0</xdr:row>
                <xdr:rowOff>30480</xdr:rowOff>
              </from>
              <to>
                <xdr:col>7</xdr:col>
                <xdr:colOff>175260</xdr:colOff>
                <xdr:row>1</xdr:row>
                <xdr:rowOff>175260</xdr:rowOff>
              </to>
            </anchor>
          </objectPr>
        </oleObject>
      </mc:Choice>
      <mc:Fallback>
        <oleObject shapeId="1137" r:id="rId3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41">
        <x14:dataValidation type="list" allowBlank="1" showInputMessage="1" showErrorMessage="1" xr:uid="{00000000-0002-0000-0000-000001000000}">
          <x14:formula1>
            <xm:f>資料驗證工作表!$L$2:$L$5</xm:f>
          </x14:formula1>
          <xm:sqref>I23</xm:sqref>
        </x14:dataValidation>
        <x14:dataValidation type="list" allowBlank="1" showInputMessage="1" showErrorMessage="1" xr:uid="{00000000-0002-0000-0000-000002000000}">
          <x14:formula1>
            <xm:f>資料驗證工作表!$U$4:$U$23</xm:f>
          </x14:formula1>
          <xm:sqref>T34 F38:G38 AA33:AA34 AC33:AC34 AE33:AE34</xm:sqref>
        </x14:dataValidation>
        <x14:dataValidation type="list" allowBlank="1" showInputMessage="1" showErrorMessage="1" xr:uid="{00000000-0002-0000-0000-000003000000}">
          <x14:formula1>
            <xm:f>資料驗證工作表!$N$2:$N$4</xm:f>
          </x14:formula1>
          <xm:sqref>U23</xm:sqref>
        </x14:dataValidation>
        <x14:dataValidation type="list" allowBlank="1" showInputMessage="1" showErrorMessage="1" xr:uid="{00000000-0002-0000-0000-000004000000}">
          <x14:formula1>
            <xm:f>資料驗證工作表!$M$2:$M$6</xm:f>
          </x14:formula1>
          <xm:sqref>M23</xm:sqref>
        </x14:dataValidation>
        <x14:dataValidation type="list" allowBlank="1" showInputMessage="1" showErrorMessage="1" xr:uid="{00000000-0002-0000-0000-000005000000}">
          <x14:formula1>
            <xm:f>資料驗證工作表!$K$2:$K$15</xm:f>
          </x14:formula1>
          <xm:sqref>P23</xm:sqref>
        </x14:dataValidation>
        <x14:dataValidation type="list" allowBlank="1" showInputMessage="1" showErrorMessage="1" xr:uid="{00000000-0002-0000-0000-000006000000}">
          <x14:formula1>
            <xm:f>資料驗證工作表!$V$4:$V$11</xm:f>
          </x14:formula1>
          <xm:sqref>AD36</xm:sqref>
        </x14:dataValidation>
        <x14:dataValidation type="list" allowBlank="1" showInputMessage="1" showErrorMessage="1" xr:uid="{00000000-0002-0000-0000-000007000000}">
          <x14:formula1>
            <xm:f>資料驗證工作表!$K$22:$K$25</xm:f>
          </x14:formula1>
          <xm:sqref>AA35:AC37</xm:sqref>
        </x14:dataValidation>
        <x14:dataValidation type="list" allowBlank="1" showInputMessage="1" showErrorMessage="1" xr:uid="{00000000-0002-0000-0000-000008000000}">
          <x14:formula1>
            <xm:f>資料驗證工作表!$P$2:$P$4</xm:f>
          </x14:formula1>
          <xm:sqref>AC23</xm:sqref>
        </x14:dataValidation>
        <x14:dataValidation type="list" allowBlank="1" showInputMessage="1" showErrorMessage="1" xr:uid="{00000000-0002-0000-0000-000009000000}">
          <x14:formula1>
            <xm:f>資料驗證工作表!$O$2:$O$4</xm:f>
          </x14:formula1>
          <xm:sqref>Y23</xm:sqref>
        </x14:dataValidation>
        <x14:dataValidation type="list" allowBlank="1" showInputMessage="1" showErrorMessage="1" xr:uid="{00000000-0002-0000-0000-00000A000000}">
          <x14:formula1>
            <xm:f>資料驗證工作表!$M$9:$M$10</xm:f>
          </x14:formula1>
          <xm:sqref>X28:Z29</xm:sqref>
        </x14:dataValidation>
        <x14:dataValidation type="list" allowBlank="1" showInputMessage="1" showErrorMessage="1" xr:uid="{00000000-0002-0000-0000-00000B000000}">
          <x14:formula1>
            <xm:f>資料驗證工作表!$M$24:$M$27</xm:f>
          </x14:formula1>
          <xm:sqref>E41</xm:sqref>
        </x14:dataValidation>
        <x14:dataValidation type="list" allowBlank="1" showInputMessage="1" showErrorMessage="1" xr:uid="{00000000-0002-0000-0000-00000C000000}">
          <x14:formula1>
            <xm:f>資料驗證工作表!$W$5:$W$12</xm:f>
          </x14:formula1>
          <xm:sqref>L38:Q38</xm:sqref>
        </x14:dataValidation>
        <x14:dataValidation type="list" showInputMessage="1" showErrorMessage="1" xr:uid="{00000000-0002-0000-0000-00000D000000}">
          <x14:formula1>
            <xm:f>資料驗證工作表!$AB$4:$AB$19</xm:f>
          </x14:formula1>
          <xm:sqref>U50:Y50</xm:sqref>
        </x14:dataValidation>
        <x14:dataValidation type="list" allowBlank="1" showInputMessage="1" showErrorMessage="1" xr:uid="{00000000-0002-0000-0000-00000E000000}">
          <x14:formula1>
            <xm:f>資料驗證工作表!$Z$4:$Z$81</xm:f>
          </x14:formula1>
          <xm:sqref>U38</xm:sqref>
        </x14:dataValidation>
        <x14:dataValidation type="list" allowBlank="1" showInputMessage="1" showErrorMessage="1" xr:uid="{00000000-0002-0000-0000-00000F000000}">
          <x14:formula1>
            <xm:f>資料驗證工作表!$U$4:$U$15</xm:f>
          </x14:formula1>
          <xm:sqref>W38</xm:sqref>
        </x14:dataValidation>
        <x14:dataValidation type="list" allowBlank="1" showInputMessage="1" showErrorMessage="1" xr:uid="{00000000-0002-0000-0000-000010000000}">
          <x14:formula1>
            <xm:f>資料驗證工作表!$R$4:$R$24</xm:f>
          </x14:formula1>
          <xm:sqref>R28:U29</xm:sqref>
        </x14:dataValidation>
        <x14:dataValidation type="list" allowBlank="1" showInputMessage="1" showErrorMessage="1" xr:uid="{00000000-0002-0000-0000-000011000000}">
          <x14:formula1>
            <xm:f>資料驗證工作表!$AA$4:$AA$34</xm:f>
          </x14:formula1>
          <xm:sqref>Y38</xm:sqref>
        </x14:dataValidation>
        <x14:dataValidation type="list" allowBlank="1" showInputMessage="1" showErrorMessage="1" xr:uid="{00000000-0002-0000-0000-000012000000}">
          <x14:formula1>
            <xm:f>資料驗證工作表!$Q$4:$Q$9</xm:f>
          </x14:formula1>
          <xm:sqref>AC18:AF19</xm:sqref>
        </x14:dataValidation>
        <x14:dataValidation type="list" allowBlank="1" showInputMessage="1" showErrorMessage="1" xr:uid="{00000000-0002-0000-0000-000013000000}">
          <x14:formula1>
            <xm:f>資料驗證工作表!$X$4:$X$9</xm:f>
          </x14:formula1>
          <xm:sqref>E39</xm:sqref>
        </x14:dataValidation>
        <x14:dataValidation type="list" allowBlank="1" showInputMessage="1" showErrorMessage="1" xr:uid="{00000000-0002-0000-0000-000014000000}">
          <x14:formula1>
            <xm:f>資料驗證工作表!$Y$4:$Y$7</xm:f>
          </x14:formula1>
          <xm:sqref>J39</xm:sqref>
        </x14:dataValidation>
        <x14:dataValidation type="list" allowBlank="1" showInputMessage="1" showErrorMessage="1" xr:uid="{00000000-0002-0000-0000-000015000000}">
          <x14:formula1>
            <xm:f>資料驗證工作表!$L$22:$L$23</xm:f>
          </x14:formula1>
          <xm:sqref>M39:Q39</xm:sqref>
        </x14:dataValidation>
        <x14:dataValidation type="list" allowBlank="1" showInputMessage="1" showErrorMessage="1" xr:uid="{00000000-0002-0000-0000-000016000000}">
          <x14:formula1>
            <xm:f>資料驗證工作表!$L$24:$L$25</xm:f>
          </x14:formula1>
          <xm:sqref>M40:Q40</xm:sqref>
        </x14:dataValidation>
        <x14:dataValidation type="list" allowBlank="1" showInputMessage="1" showErrorMessage="1" xr:uid="{00000000-0002-0000-0000-000017000000}">
          <x14:formula1>
            <xm:f>資料驗證工作表!$N$20:$N$21</xm:f>
          </x14:formula1>
          <xm:sqref>AC41</xm:sqref>
        </x14:dataValidation>
        <x14:dataValidation type="list" allowBlank="1" showInputMessage="1" showErrorMessage="1" xr:uid="{00000000-0002-0000-0000-000018000000}">
          <x14:formula1>
            <xm:f>資料驗證工作表!$C$4:$C$9</xm:f>
          </x14:formula1>
          <xm:sqref>T45:Y45</xm:sqref>
        </x14:dataValidation>
        <x14:dataValidation type="list" allowBlank="1" showInputMessage="1" showErrorMessage="1" xr:uid="{00000000-0002-0000-0000-000019000000}">
          <x14:formula1>
            <xm:f>資料驗證工作表!$A$5:$A$7</xm:f>
          </x14:formula1>
          <xm:sqref>AB45:AF45</xm:sqref>
        </x14:dataValidation>
        <x14:dataValidation type="list" allowBlank="1" showInputMessage="1" showErrorMessage="1" xr:uid="{00000000-0002-0000-0000-00001A000000}">
          <x14:formula1>
            <xm:f>資料驗證工作表!$F$4:$F$21</xm:f>
          </x14:formula1>
          <xm:sqref>U16:W17</xm:sqref>
        </x14:dataValidation>
        <x14:dataValidation type="list" allowBlank="1" showInputMessage="1" showErrorMessage="1" xr:uid="{00000000-0002-0000-0000-00001B000000}">
          <x14:formula1>
            <xm:f>資料驗證工作表!$S$4:$S$13</xm:f>
          </x14:formula1>
          <xm:sqref>R30:U31</xm:sqref>
        </x14:dataValidation>
        <x14:dataValidation type="list" allowBlank="1" showInputMessage="1" showErrorMessage="1" xr:uid="{00000000-0002-0000-0000-00001C000000}">
          <x14:formula1>
            <xm:f>資料驗證工作表!$D$4:$D$19</xm:f>
          </x14:formula1>
          <xm:sqref>F46:Q46</xm:sqref>
        </x14:dataValidation>
        <x14:dataValidation type="list" allowBlank="1" showInputMessage="1" showErrorMessage="1" xr:uid="{00000000-0002-0000-0000-00001D000000}">
          <x14:formula1>
            <xm:f>資料驗證工作表!$B$4:$B$11</xm:f>
          </x14:formula1>
          <xm:sqref>T46:Y46</xm:sqref>
        </x14:dataValidation>
        <x14:dataValidation type="list" allowBlank="1" showInputMessage="1" showErrorMessage="1" xr:uid="{00000000-0002-0000-0000-00001E000000}">
          <x14:formula1>
            <xm:f>資料驗證工作表!$N$29:$N$31</xm:f>
          </x14:formula1>
          <xm:sqref>T47</xm:sqref>
        </x14:dataValidation>
        <x14:dataValidation type="list" allowBlank="1" showInputMessage="1" showErrorMessage="1" xr:uid="{00000000-0002-0000-0000-00001F000000}">
          <x14:formula1>
            <xm:f>資料驗證工作表!$U$4:$U$8</xm:f>
          </x14:formula1>
          <xm:sqref>Y34:Y35</xm:sqref>
        </x14:dataValidation>
        <x14:dataValidation type="list" allowBlank="1" showInputMessage="1" showErrorMessage="1" xr:uid="{00000000-0002-0000-0000-000020000000}">
          <x14:formula1>
            <xm:f>資料驗證工作表!$G$4:$G$15</xm:f>
          </x14:formula1>
          <xm:sqref>X16:Z17</xm:sqref>
        </x14:dataValidation>
        <x14:dataValidation type="list" allowBlank="1" showInputMessage="1" showErrorMessage="1" xr:uid="{00000000-0002-0000-0000-000021000000}">
          <x14:formula1>
            <xm:f>資料驗證工作表!$T$4:$T$22</xm:f>
          </x14:formula1>
          <xm:sqref>X30:Z31</xm:sqref>
        </x14:dataValidation>
        <x14:dataValidation type="list" allowBlank="1" showInputMessage="1" showErrorMessage="1" xr:uid="{00000000-0002-0000-0000-000022000000}">
          <x14:formula1>
            <xm:f>資料驗證工作表!$J$4:$J$8</xm:f>
          </x14:formula1>
          <xm:sqref>U18:Y19</xm:sqref>
        </x14:dataValidation>
        <x14:dataValidation type="list" allowBlank="1" showInputMessage="1" showErrorMessage="1" xr:uid="{00000000-0002-0000-0000-000023000000}">
          <x14:formula1>
            <xm:f>資料驗證工作表!$U$4:$U$27</xm:f>
          </x14:formula1>
          <xm:sqref>T36:U37</xm:sqref>
        </x14:dataValidation>
        <x14:dataValidation type="list" allowBlank="1" showInputMessage="1" showErrorMessage="1" xr:uid="{00000000-0002-0000-0000-000024000000}">
          <x14:formula1>
            <xm:f>資料驗證工作表!$M$20:$M$22</xm:f>
          </x14:formula1>
          <xm:sqref>T39:U40</xm:sqref>
        </x14:dataValidation>
        <x14:dataValidation type="list" allowBlank="1" showInputMessage="1" showErrorMessage="1" xr:uid="{00000000-0002-0000-0000-000025000000}">
          <x14:formula1>
            <xm:f>資料驗證工作表!$O$20:$O$21</xm:f>
          </x14:formula1>
          <xm:sqref>AC43:AD44</xm:sqref>
        </x14:dataValidation>
        <x14:dataValidation type="list" allowBlank="1" showInputMessage="1" showErrorMessage="1" xr:uid="{00000000-0002-0000-0000-000026000000}">
          <x14:formula1>
            <xm:f>資料驗證工作表!$O$23:$O$24</xm:f>
          </x14:formula1>
          <xm:sqref>AE43:AF44</xm:sqref>
        </x14:dataValidation>
        <x14:dataValidation type="list" allowBlank="1" showInputMessage="1" showErrorMessage="1" xr:uid="{00000000-0002-0000-0000-000027000000}">
          <x14:formula1>
            <xm:f>資料驗證工作表!$M$29:$M$35</xm:f>
          </x14:formula1>
          <xm:sqref>F47:I48 J47:M48</xm:sqref>
        </x14:dataValidation>
        <x14:dataValidation type="list" allowBlank="1" showInputMessage="1" showErrorMessage="1" xr:uid="{00000000-0002-0000-0000-000028000000}">
          <x14:formula1>
            <xm:f>資料驗證工作表!$N$24:$N$26</xm:f>
          </x14:formula1>
          <xm:sqref>J41:K44</xm:sqref>
        </x14:dataValidation>
        <x14:dataValidation type="list" allowBlank="1" showInputMessage="1" showErrorMessage="1" xr:uid="{00000000-0002-0000-0000-000029000000}">
          <x14:formula1>
            <xm:f>資料驗證工作表!$O$29:$O$31</xm:f>
          </x14:formula1>
          <xm:sqref>AD47:AF48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8"/>
  <sheetViews>
    <sheetView topLeftCell="U1" zoomScale="70" zoomScaleNormal="70" workbookViewId="0">
      <selection activeCell="Y20" sqref="Y20"/>
    </sheetView>
  </sheetViews>
  <sheetFormatPr defaultColWidth="9" defaultRowHeight="21"/>
  <cols>
    <col min="1" max="3" width="14" customWidth="1"/>
    <col min="4" max="4" width="18.44140625" customWidth="1"/>
    <col min="5" max="6" width="14" customWidth="1"/>
    <col min="7" max="7" width="14" style="5" customWidth="1"/>
    <col min="8" max="12" width="19.33203125" style="5" customWidth="1"/>
    <col min="13" max="16" width="22.21875" style="5" customWidth="1"/>
    <col min="17" max="19" width="19.33203125" style="5" customWidth="1"/>
    <col min="20" max="26" width="19.33203125" customWidth="1"/>
  </cols>
  <sheetData>
    <row r="1" spans="1:37" ht="17.100000000000001" customHeight="1">
      <c r="A1" s="231" t="s">
        <v>128</v>
      </c>
      <c r="B1" s="231" t="s">
        <v>129</v>
      </c>
      <c r="C1" s="231" t="s">
        <v>130</v>
      </c>
      <c r="D1" s="231" t="s">
        <v>131</v>
      </c>
      <c r="E1" s="231" t="s">
        <v>132</v>
      </c>
      <c r="F1" s="231" t="s">
        <v>133</v>
      </c>
      <c r="G1" s="232" t="s">
        <v>134</v>
      </c>
      <c r="H1" s="232" t="s">
        <v>135</v>
      </c>
      <c r="I1" s="232" t="s">
        <v>136</v>
      </c>
      <c r="J1" s="232" t="s">
        <v>137</v>
      </c>
      <c r="K1" s="11" t="s">
        <v>138</v>
      </c>
      <c r="L1" s="7" t="s">
        <v>139</v>
      </c>
      <c r="M1" s="7" t="s">
        <v>132</v>
      </c>
      <c r="N1" s="7" t="s">
        <v>18</v>
      </c>
      <c r="O1" s="7" t="s">
        <v>140</v>
      </c>
      <c r="P1" s="7" t="s">
        <v>20</v>
      </c>
      <c r="Q1" s="232" t="s">
        <v>141</v>
      </c>
      <c r="R1" s="232" t="s">
        <v>142</v>
      </c>
      <c r="S1" s="232" t="s">
        <v>143</v>
      </c>
      <c r="T1" s="232" t="s">
        <v>144</v>
      </c>
      <c r="U1" s="231" t="s">
        <v>145</v>
      </c>
      <c r="V1" s="231" t="s">
        <v>146</v>
      </c>
      <c r="W1" s="231" t="s">
        <v>147</v>
      </c>
      <c r="X1" s="231" t="s">
        <v>148</v>
      </c>
      <c r="Y1" s="231" t="s">
        <v>149</v>
      </c>
      <c r="Z1" s="231" t="s">
        <v>70</v>
      </c>
      <c r="AA1" s="231"/>
      <c r="AB1" s="231" t="s">
        <v>150</v>
      </c>
      <c r="AC1" s="231"/>
      <c r="AD1" s="231"/>
      <c r="AE1" s="231"/>
      <c r="AF1" s="231"/>
      <c r="AG1" s="231"/>
      <c r="AH1" s="231"/>
      <c r="AI1" s="231"/>
      <c r="AJ1" s="231"/>
      <c r="AK1" s="231"/>
    </row>
    <row r="2" spans="1:37" ht="17.100000000000001" customHeight="1">
      <c r="A2" s="231"/>
      <c r="B2" s="231"/>
      <c r="C2" s="231"/>
      <c r="D2" s="231"/>
      <c r="E2" s="231"/>
      <c r="F2" s="231"/>
      <c r="G2" s="232"/>
      <c r="H2" s="232"/>
      <c r="I2" s="232"/>
      <c r="J2" s="232"/>
      <c r="K2" s="12" t="s">
        <v>151</v>
      </c>
      <c r="L2" s="13" t="s">
        <v>152</v>
      </c>
      <c r="M2" s="13" t="s">
        <v>22</v>
      </c>
      <c r="N2" s="13" t="s">
        <v>24</v>
      </c>
      <c r="O2" s="13" t="s">
        <v>153</v>
      </c>
      <c r="P2" s="13" t="s">
        <v>154</v>
      </c>
      <c r="Q2" s="232"/>
      <c r="R2" s="232"/>
      <c r="S2" s="232"/>
      <c r="T2" s="232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</row>
    <row r="3" spans="1:37" ht="17.100000000000001" customHeight="1">
      <c r="A3" s="231"/>
      <c r="B3" s="231"/>
      <c r="C3" s="231"/>
      <c r="D3" s="231"/>
      <c r="E3" s="231"/>
      <c r="F3" s="231"/>
      <c r="G3" s="232"/>
      <c r="H3" s="232"/>
      <c r="I3" s="232"/>
      <c r="J3" s="232"/>
      <c r="K3" s="14" t="s">
        <v>155</v>
      </c>
      <c r="L3" s="15" t="s">
        <v>21</v>
      </c>
      <c r="M3" s="15" t="s">
        <v>156</v>
      </c>
      <c r="N3" s="15" t="s">
        <v>157</v>
      </c>
      <c r="O3" s="15" t="s">
        <v>25</v>
      </c>
      <c r="P3" s="15" t="s">
        <v>26</v>
      </c>
      <c r="Q3" s="232"/>
      <c r="R3" s="232"/>
      <c r="S3" s="232"/>
      <c r="T3" s="232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</row>
    <row r="4" spans="1:37">
      <c r="A4" s="6" t="s">
        <v>158</v>
      </c>
      <c r="B4" t="s">
        <v>159</v>
      </c>
      <c r="C4" t="s">
        <v>99</v>
      </c>
      <c r="D4" t="s">
        <v>160</v>
      </c>
      <c r="E4" t="s">
        <v>22</v>
      </c>
      <c r="F4" t="s">
        <v>6</v>
      </c>
      <c r="G4" s="8" t="s">
        <v>161</v>
      </c>
      <c r="H4" s="9" t="s">
        <v>162</v>
      </c>
      <c r="I4" s="9" t="s">
        <v>163</v>
      </c>
      <c r="J4" s="9" t="s">
        <v>10</v>
      </c>
      <c r="K4" s="12" t="s">
        <v>164</v>
      </c>
      <c r="L4" s="16" t="s">
        <v>157</v>
      </c>
      <c r="M4" s="15" t="s">
        <v>165</v>
      </c>
      <c r="N4" s="15" t="s">
        <v>25</v>
      </c>
      <c r="O4" s="15" t="s">
        <v>166</v>
      </c>
      <c r="P4" s="15" t="s">
        <v>167</v>
      </c>
      <c r="Q4" s="7" t="s">
        <v>168</v>
      </c>
      <c r="R4" s="9" t="s">
        <v>169</v>
      </c>
      <c r="S4" s="23" t="s">
        <v>45</v>
      </c>
      <c r="T4" s="9" t="s">
        <v>47</v>
      </c>
      <c r="U4">
        <v>1</v>
      </c>
      <c r="V4" s="9" t="s">
        <v>170</v>
      </c>
      <c r="W4" s="6" t="s">
        <v>158</v>
      </c>
      <c r="X4" s="9" t="s">
        <v>76</v>
      </c>
      <c r="Y4" s="9" t="s">
        <v>78</v>
      </c>
      <c r="Z4">
        <v>40</v>
      </c>
      <c r="AA4">
        <v>1</v>
      </c>
      <c r="AB4" t="s">
        <v>125</v>
      </c>
    </row>
    <row r="5" spans="1:37">
      <c r="A5" t="s">
        <v>171</v>
      </c>
      <c r="B5" t="s">
        <v>105</v>
      </c>
      <c r="C5" t="s">
        <v>172</v>
      </c>
      <c r="D5" t="s">
        <v>173</v>
      </c>
      <c r="E5" t="s">
        <v>156</v>
      </c>
      <c r="F5" t="s">
        <v>174</v>
      </c>
      <c r="G5" s="8" t="s">
        <v>175</v>
      </c>
      <c r="H5" s="9" t="s">
        <v>176</v>
      </c>
      <c r="I5" s="9" t="s">
        <v>177</v>
      </c>
      <c r="J5" s="9" t="s">
        <v>178</v>
      </c>
      <c r="K5" s="15" t="s">
        <v>179</v>
      </c>
      <c r="L5" s="9"/>
      <c r="M5" s="9" t="s">
        <v>180</v>
      </c>
      <c r="N5" s="9"/>
      <c r="O5" s="9"/>
      <c r="P5" s="9"/>
      <c r="Q5" s="7" t="s">
        <v>181</v>
      </c>
      <c r="R5" s="9" t="s">
        <v>182</v>
      </c>
      <c r="S5" s="23" t="s">
        <v>183</v>
      </c>
      <c r="T5" s="24" t="s">
        <v>184</v>
      </c>
      <c r="U5">
        <v>2</v>
      </c>
      <c r="V5" t="s">
        <v>185</v>
      </c>
      <c r="W5" s="9" t="s">
        <v>186</v>
      </c>
      <c r="X5" t="s">
        <v>187</v>
      </c>
      <c r="Y5" t="s">
        <v>188</v>
      </c>
      <c r="Z5">
        <v>41</v>
      </c>
      <c r="AA5">
        <v>2</v>
      </c>
      <c r="AB5" t="s">
        <v>189</v>
      </c>
    </row>
    <row r="6" spans="1:37">
      <c r="A6" t="s">
        <v>101</v>
      </c>
      <c r="B6" t="s">
        <v>190</v>
      </c>
      <c r="C6" t="s">
        <v>191</v>
      </c>
      <c r="D6" t="s">
        <v>103</v>
      </c>
      <c r="E6" t="s">
        <v>192</v>
      </c>
      <c r="F6" t="s">
        <v>193</v>
      </c>
      <c r="G6" s="8" t="s">
        <v>194</v>
      </c>
      <c r="H6" s="9" t="s">
        <v>195</v>
      </c>
      <c r="I6" s="9" t="s">
        <v>196</v>
      </c>
      <c r="J6" s="9" t="s">
        <v>197</v>
      </c>
      <c r="K6" s="15" t="s">
        <v>198</v>
      </c>
      <c r="L6" s="9"/>
      <c r="M6" s="9" t="s">
        <v>199</v>
      </c>
      <c r="N6" s="9"/>
      <c r="O6" s="9"/>
      <c r="P6" s="9"/>
      <c r="Q6" s="7" t="s">
        <v>200</v>
      </c>
      <c r="R6" s="9" t="s">
        <v>201</v>
      </c>
      <c r="S6" s="23" t="s">
        <v>202</v>
      </c>
      <c r="T6" s="24" t="s">
        <v>203</v>
      </c>
      <c r="U6">
        <v>3</v>
      </c>
      <c r="V6" t="s">
        <v>204</v>
      </c>
      <c r="W6" t="s">
        <v>205</v>
      </c>
      <c r="X6" t="s">
        <v>206</v>
      </c>
      <c r="Y6" t="s">
        <v>207</v>
      </c>
      <c r="Z6">
        <v>42</v>
      </c>
      <c r="AA6">
        <v>3</v>
      </c>
      <c r="AB6" t="s">
        <v>208</v>
      </c>
    </row>
    <row r="7" spans="1:37">
      <c r="A7" t="s">
        <v>209</v>
      </c>
      <c r="B7" t="s">
        <v>210</v>
      </c>
      <c r="C7" t="s">
        <v>211</v>
      </c>
      <c r="D7" t="s">
        <v>212</v>
      </c>
      <c r="E7" t="s">
        <v>180</v>
      </c>
      <c r="F7" t="s">
        <v>213</v>
      </c>
      <c r="G7" s="8" t="s">
        <v>214</v>
      </c>
      <c r="H7" s="9" t="s">
        <v>215</v>
      </c>
      <c r="I7" s="9" t="s">
        <v>216</v>
      </c>
      <c r="J7" s="9" t="s">
        <v>217</v>
      </c>
      <c r="K7" s="14" t="s">
        <v>218</v>
      </c>
      <c r="L7" s="9"/>
      <c r="M7" s="9"/>
      <c r="N7" s="9"/>
      <c r="O7" s="9"/>
      <c r="P7" s="9"/>
      <c r="Q7" s="7" t="s">
        <v>219</v>
      </c>
      <c r="R7" s="9" t="s">
        <v>202</v>
      </c>
      <c r="S7" s="23" t="s">
        <v>220</v>
      </c>
      <c r="T7" s="24" t="s">
        <v>221</v>
      </c>
      <c r="U7">
        <v>4</v>
      </c>
      <c r="V7" t="s">
        <v>222</v>
      </c>
      <c r="W7" t="s">
        <v>223</v>
      </c>
      <c r="X7" t="s">
        <v>224</v>
      </c>
      <c r="Y7" t="s">
        <v>225</v>
      </c>
      <c r="Z7">
        <v>43</v>
      </c>
      <c r="AA7">
        <v>4</v>
      </c>
      <c r="AB7" t="s">
        <v>226</v>
      </c>
    </row>
    <row r="8" spans="1:37">
      <c r="B8" t="s">
        <v>227</v>
      </c>
      <c r="C8" t="s">
        <v>228</v>
      </c>
      <c r="D8" t="s">
        <v>229</v>
      </c>
      <c r="F8" t="s">
        <v>230</v>
      </c>
      <c r="G8" s="8" t="s">
        <v>231</v>
      </c>
      <c r="H8" s="9" t="s">
        <v>232</v>
      </c>
      <c r="I8" s="9" t="s">
        <v>233</v>
      </c>
      <c r="J8" s="9" t="s">
        <v>234</v>
      </c>
      <c r="K8" s="12" t="s">
        <v>128</v>
      </c>
      <c r="L8" s="9"/>
      <c r="M8" s="9" t="s">
        <v>235</v>
      </c>
      <c r="N8" s="9"/>
      <c r="O8" s="9"/>
      <c r="P8" s="9"/>
      <c r="Q8" s="7" t="s">
        <v>236</v>
      </c>
      <c r="R8" s="9" t="s">
        <v>237</v>
      </c>
      <c r="S8" s="23" t="s">
        <v>238</v>
      </c>
      <c r="T8" s="24" t="s">
        <v>239</v>
      </c>
      <c r="U8">
        <v>5</v>
      </c>
      <c r="V8" t="s">
        <v>240</v>
      </c>
      <c r="W8" t="s">
        <v>241</v>
      </c>
      <c r="X8">
        <v>55315</v>
      </c>
      <c r="Z8">
        <v>44</v>
      </c>
      <c r="AA8">
        <v>5</v>
      </c>
    </row>
    <row r="9" spans="1:37" ht="19.8">
      <c r="B9" t="s">
        <v>242</v>
      </c>
      <c r="C9" t="s">
        <v>243</v>
      </c>
      <c r="D9" t="s">
        <v>244</v>
      </c>
      <c r="F9" t="s">
        <v>245</v>
      </c>
      <c r="G9" s="8" t="s">
        <v>246</v>
      </c>
      <c r="H9" s="9" t="s">
        <v>247</v>
      </c>
      <c r="I9" s="9" t="s">
        <v>248</v>
      </c>
      <c r="J9" s="9"/>
      <c r="K9" s="12" t="s">
        <v>249</v>
      </c>
      <c r="L9" s="9"/>
      <c r="M9" s="9" t="s">
        <v>250</v>
      </c>
      <c r="N9" s="9"/>
      <c r="O9" s="9"/>
      <c r="P9" s="9"/>
      <c r="Q9" s="9" t="s">
        <v>12</v>
      </c>
      <c r="R9" s="9" t="s">
        <v>251</v>
      </c>
      <c r="S9" s="23" t="s">
        <v>252</v>
      </c>
      <c r="T9" s="24" t="s">
        <v>253</v>
      </c>
      <c r="U9">
        <v>6</v>
      </c>
      <c r="V9" t="s">
        <v>254</v>
      </c>
      <c r="W9" t="s">
        <v>255</v>
      </c>
      <c r="X9" t="s">
        <v>256</v>
      </c>
      <c r="Z9">
        <v>45</v>
      </c>
      <c r="AA9">
        <v>6</v>
      </c>
      <c r="AB9" t="s">
        <v>257</v>
      </c>
    </row>
    <row r="10" spans="1:37" ht="19.8">
      <c r="B10" t="s">
        <v>258</v>
      </c>
      <c r="D10" t="s">
        <v>259</v>
      </c>
      <c r="F10" t="s">
        <v>260</v>
      </c>
      <c r="G10" s="8" t="s">
        <v>261</v>
      </c>
      <c r="H10" s="9" t="s">
        <v>262</v>
      </c>
      <c r="I10" s="9" t="s">
        <v>263</v>
      </c>
      <c r="J10" s="9"/>
      <c r="K10" s="14" t="s">
        <v>23</v>
      </c>
      <c r="L10" s="9"/>
      <c r="M10" s="9" t="s">
        <v>264</v>
      </c>
      <c r="N10" s="9"/>
      <c r="O10" s="9"/>
      <c r="P10" s="9"/>
      <c r="Q10" s="9"/>
      <c r="R10" s="9" t="s">
        <v>265</v>
      </c>
      <c r="S10" s="23" t="s">
        <v>266</v>
      </c>
      <c r="T10" s="24" t="s">
        <v>267</v>
      </c>
      <c r="U10">
        <v>7</v>
      </c>
      <c r="V10" t="s">
        <v>67</v>
      </c>
      <c r="W10" t="s">
        <v>268</v>
      </c>
      <c r="Z10">
        <v>46</v>
      </c>
      <c r="AA10">
        <v>7</v>
      </c>
    </row>
    <row r="11" spans="1:37">
      <c r="B11" t="s">
        <v>269</v>
      </c>
      <c r="D11" t="s">
        <v>270</v>
      </c>
      <c r="F11" t="s">
        <v>271</v>
      </c>
      <c r="G11" s="8" t="s">
        <v>272</v>
      </c>
      <c r="H11" s="9" t="s">
        <v>273</v>
      </c>
      <c r="I11" s="9" t="s">
        <v>274</v>
      </c>
      <c r="J11" s="9"/>
      <c r="K11" s="12" t="s">
        <v>275</v>
      </c>
      <c r="L11" s="9"/>
      <c r="M11" s="9"/>
      <c r="N11" s="9"/>
      <c r="O11" s="9"/>
      <c r="P11" s="9"/>
      <c r="R11" s="9" t="s">
        <v>276</v>
      </c>
      <c r="S11" s="23" t="s">
        <v>277</v>
      </c>
      <c r="T11" s="24" t="s">
        <v>278</v>
      </c>
      <c r="U11">
        <v>8</v>
      </c>
      <c r="V11" t="s">
        <v>279</v>
      </c>
      <c r="W11" t="s">
        <v>280</v>
      </c>
      <c r="Z11">
        <v>47</v>
      </c>
      <c r="AA11">
        <v>8</v>
      </c>
    </row>
    <row r="12" spans="1:37" ht="19.8">
      <c r="D12" t="s">
        <v>281</v>
      </c>
      <c r="F12" t="s">
        <v>282</v>
      </c>
      <c r="G12" s="8" t="s">
        <v>7</v>
      </c>
      <c r="H12" s="9" t="s">
        <v>283</v>
      </c>
      <c r="I12" s="9" t="s">
        <v>284</v>
      </c>
      <c r="J12" s="9"/>
      <c r="K12" s="15" t="s">
        <v>285</v>
      </c>
      <c r="L12" s="9"/>
      <c r="M12" s="9"/>
      <c r="N12" s="9"/>
      <c r="O12" s="9"/>
      <c r="P12" s="9"/>
      <c r="Q12" s="9"/>
      <c r="R12" s="9" t="s">
        <v>286</v>
      </c>
      <c r="S12" s="23" t="s">
        <v>287</v>
      </c>
      <c r="T12" s="24" t="s">
        <v>288</v>
      </c>
      <c r="U12">
        <v>9</v>
      </c>
      <c r="W12" t="s">
        <v>289</v>
      </c>
      <c r="Z12">
        <v>48</v>
      </c>
      <c r="AA12">
        <v>9</v>
      </c>
    </row>
    <row r="13" spans="1:37" ht="19.8">
      <c r="D13" s="10" t="s">
        <v>290</v>
      </c>
      <c r="F13" t="s">
        <v>291</v>
      </c>
      <c r="G13" s="8" t="s">
        <v>292</v>
      </c>
      <c r="H13" s="9" t="s">
        <v>293</v>
      </c>
      <c r="I13" s="9" t="s">
        <v>294</v>
      </c>
      <c r="J13" s="9"/>
      <c r="K13" s="15" t="s">
        <v>295</v>
      </c>
      <c r="L13" s="9"/>
      <c r="M13" s="9"/>
      <c r="N13" s="9"/>
      <c r="O13" s="9"/>
      <c r="P13" s="9"/>
      <c r="Q13" s="9"/>
      <c r="R13" s="9" t="s">
        <v>296</v>
      </c>
      <c r="S13" s="23" t="s">
        <v>297</v>
      </c>
      <c r="T13" s="24" t="s">
        <v>298</v>
      </c>
      <c r="U13">
        <v>10</v>
      </c>
      <c r="Z13">
        <v>49</v>
      </c>
      <c r="AA13">
        <v>10</v>
      </c>
    </row>
    <row r="14" spans="1:37" ht="19.8">
      <c r="D14" t="s">
        <v>299</v>
      </c>
      <c r="F14" t="s">
        <v>300</v>
      </c>
      <c r="G14" s="8" t="s">
        <v>301</v>
      </c>
      <c r="H14" s="9" t="s">
        <v>302</v>
      </c>
      <c r="I14" s="9" t="s">
        <v>303</v>
      </c>
      <c r="J14" s="9"/>
      <c r="K14" s="15" t="s">
        <v>304</v>
      </c>
      <c r="L14" s="9"/>
      <c r="M14" s="9"/>
      <c r="N14" s="9"/>
      <c r="O14" s="9"/>
      <c r="P14" s="9"/>
      <c r="Q14" s="9"/>
      <c r="R14" s="9" t="s">
        <v>305</v>
      </c>
      <c r="S14" s="9"/>
      <c r="T14" s="24" t="s">
        <v>306</v>
      </c>
      <c r="U14">
        <v>11</v>
      </c>
      <c r="Z14">
        <v>50</v>
      </c>
      <c r="AA14">
        <v>11</v>
      </c>
    </row>
    <row r="15" spans="1:37" ht="19.8">
      <c r="D15" t="s">
        <v>307</v>
      </c>
      <c r="F15" t="s">
        <v>308</v>
      </c>
      <c r="G15" s="8" t="s">
        <v>309</v>
      </c>
      <c r="H15" s="9" t="s">
        <v>310</v>
      </c>
      <c r="I15" s="9" t="s">
        <v>311</v>
      </c>
      <c r="J15" s="9"/>
      <c r="K15" s="17" t="s">
        <v>312</v>
      </c>
      <c r="L15" s="9"/>
      <c r="M15" s="9"/>
      <c r="N15" s="9"/>
      <c r="O15" s="9"/>
      <c r="P15" s="9"/>
      <c r="Q15" s="9"/>
      <c r="R15" s="9" t="s">
        <v>313</v>
      </c>
      <c r="S15" s="9"/>
      <c r="T15" s="24" t="s">
        <v>314</v>
      </c>
      <c r="U15">
        <v>12</v>
      </c>
      <c r="Z15">
        <v>51</v>
      </c>
      <c r="AA15">
        <v>12</v>
      </c>
    </row>
    <row r="16" spans="1:37" ht="19.8">
      <c r="D16" t="s">
        <v>315</v>
      </c>
      <c r="F16" t="s">
        <v>316</v>
      </c>
      <c r="G16" s="9"/>
      <c r="H16" s="9"/>
      <c r="I16" s="9" t="s">
        <v>317</v>
      </c>
      <c r="J16" s="9"/>
      <c r="K16" s="9"/>
      <c r="L16" s="9"/>
      <c r="M16" s="9"/>
      <c r="N16" s="9"/>
      <c r="O16" s="9"/>
      <c r="P16" s="9"/>
      <c r="Q16" s="9"/>
      <c r="R16" s="9" t="s">
        <v>318</v>
      </c>
      <c r="S16" s="9"/>
      <c r="T16" s="24" t="s">
        <v>319</v>
      </c>
      <c r="U16">
        <v>13</v>
      </c>
      <c r="Z16">
        <v>52</v>
      </c>
      <c r="AA16">
        <v>13</v>
      </c>
    </row>
    <row r="17" spans="4:27" ht="19.8">
      <c r="D17" t="s">
        <v>320</v>
      </c>
      <c r="F17" t="s">
        <v>321</v>
      </c>
      <c r="G17" s="9"/>
      <c r="H17" s="9"/>
      <c r="I17" s="9" t="s">
        <v>322</v>
      </c>
      <c r="J17" s="9"/>
      <c r="K17" s="9"/>
      <c r="L17" s="9"/>
      <c r="M17" s="9"/>
      <c r="N17" s="9"/>
      <c r="O17" s="9"/>
      <c r="P17" s="9"/>
      <c r="Q17" s="9"/>
      <c r="R17" s="9" t="s">
        <v>323</v>
      </c>
      <c r="S17" s="9"/>
      <c r="T17" s="24" t="s">
        <v>324</v>
      </c>
      <c r="U17">
        <v>14</v>
      </c>
      <c r="Z17">
        <v>53</v>
      </c>
      <c r="AA17">
        <v>14</v>
      </c>
    </row>
    <row r="18" spans="4:27" ht="19.8">
      <c r="D18" t="s">
        <v>325</v>
      </c>
      <c r="F18" t="s">
        <v>326</v>
      </c>
      <c r="G18" s="9"/>
      <c r="H18" s="9"/>
      <c r="I18" s="9" t="s">
        <v>327</v>
      </c>
      <c r="J18" s="9"/>
      <c r="K18" s="9"/>
      <c r="L18" s="9"/>
      <c r="M18" s="9"/>
      <c r="N18" s="9"/>
      <c r="O18" s="9"/>
      <c r="P18" s="9"/>
      <c r="Q18" s="9"/>
      <c r="R18" s="9" t="s">
        <v>287</v>
      </c>
      <c r="S18" s="9"/>
      <c r="T18" s="24" t="s">
        <v>328</v>
      </c>
      <c r="U18">
        <v>15</v>
      </c>
      <c r="Z18">
        <v>54</v>
      </c>
      <c r="AA18">
        <v>15</v>
      </c>
    </row>
    <row r="19" spans="4:27" ht="19.8">
      <c r="D19" t="s">
        <v>329</v>
      </c>
      <c r="F19" t="s">
        <v>330</v>
      </c>
      <c r="G19" s="9"/>
      <c r="H19" s="9"/>
      <c r="I19" s="9" t="s">
        <v>331</v>
      </c>
      <c r="J19" s="9"/>
      <c r="K19" s="9"/>
      <c r="L19" s="9"/>
      <c r="M19" s="9" t="s">
        <v>332</v>
      </c>
      <c r="N19" s="9" t="s">
        <v>333</v>
      </c>
      <c r="O19" s="9" t="s">
        <v>332</v>
      </c>
      <c r="P19" s="9"/>
      <c r="Q19" s="9"/>
      <c r="R19" s="9" t="s">
        <v>334</v>
      </c>
      <c r="S19" s="9"/>
      <c r="T19" s="24" t="s">
        <v>335</v>
      </c>
      <c r="U19">
        <v>16</v>
      </c>
      <c r="Z19">
        <v>55</v>
      </c>
      <c r="AA19">
        <v>16</v>
      </c>
    </row>
    <row r="20" spans="4:27" ht="19.8">
      <c r="D20" t="s">
        <v>336</v>
      </c>
      <c r="F20" t="s">
        <v>337</v>
      </c>
      <c r="G20" s="9"/>
      <c r="H20" s="9"/>
      <c r="I20" s="9" t="s">
        <v>338</v>
      </c>
      <c r="J20" s="9"/>
      <c r="K20" s="9"/>
      <c r="L20" s="9"/>
      <c r="M20" s="9" t="s">
        <v>24</v>
      </c>
      <c r="N20" s="9" t="s">
        <v>339</v>
      </c>
      <c r="O20" s="9" t="s">
        <v>340</v>
      </c>
      <c r="P20" s="9"/>
      <c r="Q20" s="9"/>
      <c r="R20" s="9" t="s">
        <v>341</v>
      </c>
      <c r="S20" s="9"/>
      <c r="T20" s="24" t="s">
        <v>342</v>
      </c>
      <c r="U20">
        <v>17</v>
      </c>
      <c r="Z20">
        <v>56</v>
      </c>
      <c r="AA20">
        <v>17</v>
      </c>
    </row>
    <row r="21" spans="4:27" ht="19.8">
      <c r="F21" t="s">
        <v>343</v>
      </c>
      <c r="G21" s="9"/>
      <c r="H21" s="9"/>
      <c r="I21" s="9" t="s">
        <v>344</v>
      </c>
      <c r="J21" s="9"/>
      <c r="K21" s="18"/>
      <c r="L21" s="18"/>
      <c r="M21" s="9" t="s">
        <v>157</v>
      </c>
      <c r="N21" s="9" t="s">
        <v>345</v>
      </c>
      <c r="O21" s="9" t="s">
        <v>346</v>
      </c>
      <c r="P21" s="9"/>
      <c r="Q21" s="9"/>
      <c r="R21" s="9" t="s">
        <v>347</v>
      </c>
      <c r="S21" s="9"/>
      <c r="T21" s="24" t="s">
        <v>348</v>
      </c>
      <c r="U21">
        <v>18</v>
      </c>
      <c r="Z21">
        <v>57</v>
      </c>
      <c r="AA21">
        <v>18</v>
      </c>
    </row>
    <row r="22" spans="4:27">
      <c r="G22" s="9"/>
      <c r="H22" s="9"/>
      <c r="I22" s="9" t="s">
        <v>349</v>
      </c>
      <c r="J22" s="9"/>
      <c r="K22" s="19" t="s">
        <v>350</v>
      </c>
      <c r="L22" s="5" t="s">
        <v>351</v>
      </c>
      <c r="M22" s="9" t="s">
        <v>352</v>
      </c>
      <c r="N22" s="9"/>
      <c r="O22" s="9"/>
      <c r="P22" s="9"/>
      <c r="Q22" s="9"/>
      <c r="R22" s="9" t="s">
        <v>353</v>
      </c>
      <c r="S22" s="9"/>
      <c r="T22" s="24" t="s">
        <v>354</v>
      </c>
      <c r="U22">
        <v>19</v>
      </c>
      <c r="Z22">
        <v>58</v>
      </c>
      <c r="AA22">
        <v>19</v>
      </c>
    </row>
    <row r="23" spans="4:27">
      <c r="G23" s="9"/>
      <c r="H23" s="9"/>
      <c r="I23" s="9" t="s">
        <v>355</v>
      </c>
      <c r="J23" s="9"/>
      <c r="K23" s="20" t="s">
        <v>62</v>
      </c>
      <c r="L23" s="5" t="s">
        <v>79</v>
      </c>
      <c r="M23" s="9"/>
      <c r="N23" s="9"/>
      <c r="O23" s="9" t="s">
        <v>356</v>
      </c>
      <c r="P23" s="9"/>
      <c r="Q23" s="9"/>
      <c r="R23" s="9" t="s">
        <v>357</v>
      </c>
      <c r="S23" s="9"/>
      <c r="U23">
        <v>20</v>
      </c>
      <c r="Z23">
        <v>59</v>
      </c>
      <c r="AA23">
        <v>20</v>
      </c>
    </row>
    <row r="24" spans="4:27" ht="18">
      <c r="G24" s="9"/>
      <c r="H24" s="9"/>
      <c r="I24" s="9" t="s">
        <v>358</v>
      </c>
      <c r="J24" s="9"/>
      <c r="K24" s="21" t="s">
        <v>30</v>
      </c>
      <c r="L24" t="s">
        <v>359</v>
      </c>
      <c r="M24" s="9" t="s">
        <v>360</v>
      </c>
      <c r="N24" s="9" t="s">
        <v>87</v>
      </c>
      <c r="O24" s="9" t="s">
        <v>361</v>
      </c>
      <c r="P24" s="9"/>
      <c r="Q24" s="25"/>
      <c r="R24" s="9" t="s">
        <v>362</v>
      </c>
      <c r="S24" s="9"/>
      <c r="U24" t="s">
        <v>363</v>
      </c>
      <c r="Z24">
        <v>60</v>
      </c>
      <c r="AA24">
        <v>21</v>
      </c>
    </row>
    <row r="25" spans="4:27" ht="18">
      <c r="G25" s="9"/>
      <c r="H25" s="9"/>
      <c r="I25" s="9" t="s">
        <v>364</v>
      </c>
      <c r="J25" s="9"/>
      <c r="K25" s="20" t="s">
        <v>365</v>
      </c>
      <c r="L25" s="9" t="s">
        <v>83</v>
      </c>
      <c r="M25" s="9" t="s">
        <v>366</v>
      </c>
      <c r="N25" s="9" t="s">
        <v>367</v>
      </c>
      <c r="O25" s="9"/>
      <c r="P25" s="9"/>
      <c r="Q25" s="9"/>
      <c r="R25" s="9"/>
      <c r="S25" s="9"/>
      <c r="U25" t="s">
        <v>66</v>
      </c>
      <c r="Z25">
        <v>61</v>
      </c>
      <c r="AA25">
        <v>22</v>
      </c>
    </row>
    <row r="26" spans="4:27" ht="18">
      <c r="G26" s="9"/>
      <c r="H26" s="9"/>
      <c r="I26" s="9" t="s">
        <v>368</v>
      </c>
      <c r="J26" s="9"/>
      <c r="K26" s="9"/>
      <c r="L26" s="9"/>
      <c r="M26" s="9" t="s">
        <v>369</v>
      </c>
      <c r="N26" s="9" t="s">
        <v>370</v>
      </c>
      <c r="O26" s="9"/>
      <c r="P26" s="9"/>
      <c r="Q26" s="9"/>
      <c r="R26" s="9"/>
      <c r="S26" s="9"/>
      <c r="U26" t="s">
        <v>371</v>
      </c>
      <c r="Z26">
        <v>62</v>
      </c>
      <c r="AA26">
        <v>23</v>
      </c>
    </row>
    <row r="27" spans="4:27" ht="18">
      <c r="G27" s="9"/>
      <c r="H27" s="9"/>
      <c r="I27" s="9" t="s">
        <v>372</v>
      </c>
      <c r="J27" s="9"/>
      <c r="K27" s="9"/>
      <c r="L27" s="9"/>
      <c r="M27" s="9" t="s">
        <v>85</v>
      </c>
      <c r="N27" s="9"/>
      <c r="O27" s="9"/>
      <c r="P27" s="9"/>
      <c r="Q27" s="9"/>
      <c r="R27" s="9"/>
      <c r="S27" s="9"/>
      <c r="U27" t="s">
        <v>373</v>
      </c>
      <c r="Z27">
        <v>63</v>
      </c>
      <c r="AA27">
        <v>24</v>
      </c>
    </row>
    <row r="28" spans="4:27" ht="18">
      <c r="G28" s="9"/>
      <c r="H28" s="9"/>
      <c r="I28" s="9" t="s">
        <v>374</v>
      </c>
      <c r="J28" s="9"/>
      <c r="K28" s="9"/>
      <c r="L28" s="9"/>
      <c r="M28" s="9"/>
      <c r="N28" s="9"/>
      <c r="O28" s="9"/>
      <c r="P28" s="9"/>
      <c r="Q28" s="9"/>
      <c r="R28" s="9"/>
      <c r="S28" s="9"/>
      <c r="Z28">
        <v>64</v>
      </c>
      <c r="AA28">
        <v>25</v>
      </c>
    </row>
    <row r="29" spans="4:27" ht="18">
      <c r="G29" s="9"/>
      <c r="H29" s="9"/>
      <c r="I29" s="9" t="s">
        <v>375</v>
      </c>
      <c r="J29" s="9"/>
      <c r="K29" s="9"/>
      <c r="L29" s="9"/>
      <c r="M29" s="9" t="s">
        <v>376</v>
      </c>
      <c r="N29" s="9" t="s">
        <v>377</v>
      </c>
      <c r="O29" s="9" t="s">
        <v>378</v>
      </c>
      <c r="P29" s="9"/>
      <c r="Q29" s="9"/>
      <c r="R29" s="9"/>
      <c r="S29" s="9"/>
      <c r="Z29">
        <v>65</v>
      </c>
      <c r="AA29">
        <v>26</v>
      </c>
    </row>
    <row r="30" spans="4:27" ht="18">
      <c r="G30" s="9"/>
      <c r="H30" s="9"/>
      <c r="I30" s="9" t="s">
        <v>379</v>
      </c>
      <c r="J30" s="9"/>
      <c r="K30" s="9"/>
      <c r="L30" s="9"/>
      <c r="M30" s="9" t="s">
        <v>380</v>
      </c>
      <c r="N30" s="9" t="s">
        <v>381</v>
      </c>
      <c r="O30" s="9" t="s">
        <v>114</v>
      </c>
      <c r="P30" s="9"/>
      <c r="Q30" s="9"/>
      <c r="R30" s="9"/>
      <c r="S30" s="9"/>
      <c r="Z30">
        <v>66</v>
      </c>
      <c r="AA30">
        <v>27</v>
      </c>
    </row>
    <row r="31" spans="4:27" ht="18">
      <c r="G31" s="9"/>
      <c r="H31" s="9"/>
      <c r="I31" s="9" t="s">
        <v>382</v>
      </c>
      <c r="J31" s="9"/>
      <c r="K31" s="9"/>
      <c r="L31" s="9"/>
      <c r="M31" s="9" t="s">
        <v>383</v>
      </c>
      <c r="N31" s="9" t="s">
        <v>112</v>
      </c>
      <c r="O31" s="9" t="s">
        <v>384</v>
      </c>
      <c r="P31" s="9"/>
      <c r="Q31" s="9"/>
      <c r="R31" s="9"/>
      <c r="S31" s="9"/>
      <c r="Z31">
        <v>67</v>
      </c>
      <c r="AA31">
        <v>28</v>
      </c>
    </row>
    <row r="32" spans="4:27" ht="18">
      <c r="G32" s="9"/>
      <c r="H32" s="9"/>
      <c r="I32" s="9" t="s">
        <v>385</v>
      </c>
      <c r="J32" s="9"/>
      <c r="K32" s="9"/>
      <c r="L32" s="9"/>
      <c r="M32" s="9" t="s">
        <v>386</v>
      </c>
      <c r="N32" s="9"/>
      <c r="O32" s="9"/>
      <c r="P32" s="9"/>
      <c r="Q32" s="9"/>
      <c r="R32" s="9"/>
      <c r="S32" s="9"/>
      <c r="Z32">
        <v>68</v>
      </c>
      <c r="AA32">
        <v>29</v>
      </c>
    </row>
    <row r="33" spans="7:27" ht="18">
      <c r="G33" s="9"/>
      <c r="H33" s="9"/>
      <c r="I33" s="9" t="s">
        <v>387</v>
      </c>
      <c r="J33" s="9"/>
      <c r="K33" s="9"/>
      <c r="L33" s="9"/>
      <c r="M33" s="9" t="s">
        <v>388</v>
      </c>
      <c r="N33" s="9"/>
      <c r="O33" s="9"/>
      <c r="P33" s="9"/>
      <c r="Q33" s="9"/>
      <c r="R33" s="9"/>
      <c r="S33" s="9"/>
      <c r="Z33">
        <v>69</v>
      </c>
      <c r="AA33">
        <v>30</v>
      </c>
    </row>
    <row r="34" spans="7:27" ht="18">
      <c r="G34" s="9"/>
      <c r="H34" s="9"/>
      <c r="I34" s="9" t="s">
        <v>389</v>
      </c>
      <c r="J34" s="9"/>
      <c r="K34" s="9"/>
      <c r="L34" s="9"/>
      <c r="M34" s="9" t="s">
        <v>108</v>
      </c>
      <c r="N34" s="9"/>
      <c r="O34" s="9"/>
      <c r="P34" s="9"/>
      <c r="Q34" s="9"/>
      <c r="R34" s="9"/>
      <c r="S34" s="9"/>
      <c r="Z34">
        <v>70</v>
      </c>
      <c r="AA34">
        <v>31</v>
      </c>
    </row>
    <row r="35" spans="7:27">
      <c r="M35" s="22" t="s">
        <v>109</v>
      </c>
      <c r="Q35" s="9"/>
      <c r="Z35">
        <v>71</v>
      </c>
    </row>
    <row r="36" spans="7:27">
      <c r="Q36" s="9"/>
      <c r="Z36">
        <v>72</v>
      </c>
    </row>
    <row r="37" spans="7:27">
      <c r="Q37" s="9"/>
      <c r="Z37">
        <v>73</v>
      </c>
    </row>
    <row r="38" spans="7:27">
      <c r="Q38" s="9"/>
      <c r="Z38">
        <v>74</v>
      </c>
    </row>
    <row r="39" spans="7:27">
      <c r="Q39" s="9"/>
      <c r="Z39">
        <v>75</v>
      </c>
    </row>
    <row r="40" spans="7:27">
      <c r="Q40" s="9"/>
      <c r="Z40">
        <v>76</v>
      </c>
    </row>
    <row r="41" spans="7:27">
      <c r="Z41">
        <v>77</v>
      </c>
    </row>
    <row r="42" spans="7:27">
      <c r="Z42">
        <v>78</v>
      </c>
    </row>
    <row r="43" spans="7:27">
      <c r="Z43">
        <v>79</v>
      </c>
    </row>
    <row r="44" spans="7:27">
      <c r="Z44">
        <v>80</v>
      </c>
    </row>
    <row r="45" spans="7:27">
      <c r="Z45">
        <v>81</v>
      </c>
    </row>
    <row r="46" spans="7:27">
      <c r="Z46">
        <v>82</v>
      </c>
    </row>
    <row r="47" spans="7:27">
      <c r="Z47">
        <v>83</v>
      </c>
    </row>
    <row r="48" spans="7:27">
      <c r="Z48">
        <v>84</v>
      </c>
    </row>
    <row r="49" spans="26:26">
      <c r="Z49">
        <v>85</v>
      </c>
    </row>
    <row r="50" spans="26:26">
      <c r="Z50">
        <v>86</v>
      </c>
    </row>
    <row r="51" spans="26:26">
      <c r="Z51">
        <v>87</v>
      </c>
    </row>
    <row r="52" spans="26:26">
      <c r="Z52">
        <v>88</v>
      </c>
    </row>
    <row r="53" spans="26:26">
      <c r="Z53">
        <v>89</v>
      </c>
    </row>
    <row r="54" spans="26:26">
      <c r="Z54">
        <v>90</v>
      </c>
    </row>
    <row r="55" spans="26:26">
      <c r="Z55">
        <v>91</v>
      </c>
    </row>
    <row r="56" spans="26:26">
      <c r="Z56">
        <v>92</v>
      </c>
    </row>
    <row r="57" spans="26:26">
      <c r="Z57">
        <v>93</v>
      </c>
    </row>
    <row r="58" spans="26:26">
      <c r="Z58">
        <v>94</v>
      </c>
    </row>
    <row r="59" spans="26:26">
      <c r="Z59">
        <v>95</v>
      </c>
    </row>
    <row r="60" spans="26:26">
      <c r="Z60">
        <v>96</v>
      </c>
    </row>
    <row r="61" spans="26:26">
      <c r="Z61">
        <v>97</v>
      </c>
    </row>
    <row r="62" spans="26:26">
      <c r="Z62">
        <v>98</v>
      </c>
    </row>
    <row r="63" spans="26:26">
      <c r="Z63">
        <v>99</v>
      </c>
    </row>
    <row r="64" spans="26:26">
      <c r="Z64">
        <v>100</v>
      </c>
    </row>
    <row r="65" spans="26:26">
      <c r="Z65">
        <v>101</v>
      </c>
    </row>
    <row r="66" spans="26:26">
      <c r="Z66">
        <v>102</v>
      </c>
    </row>
    <row r="67" spans="26:26">
      <c r="Z67">
        <v>103</v>
      </c>
    </row>
    <row r="68" spans="26:26">
      <c r="Z68">
        <v>104</v>
      </c>
    </row>
    <row r="69" spans="26:26">
      <c r="Z69">
        <v>105</v>
      </c>
    </row>
    <row r="70" spans="26:26">
      <c r="Z70">
        <v>106</v>
      </c>
    </row>
    <row r="71" spans="26:26">
      <c r="Z71">
        <v>107</v>
      </c>
    </row>
    <row r="72" spans="26:26">
      <c r="Z72">
        <v>108</v>
      </c>
    </row>
    <row r="73" spans="26:26">
      <c r="Z73">
        <v>109</v>
      </c>
    </row>
    <row r="74" spans="26:26">
      <c r="Z74">
        <v>110</v>
      </c>
    </row>
    <row r="75" spans="26:26">
      <c r="Z75">
        <v>111</v>
      </c>
    </row>
    <row r="76" spans="26:26">
      <c r="Z76">
        <v>112</v>
      </c>
    </row>
    <row r="77" spans="26:26">
      <c r="Z77">
        <v>113</v>
      </c>
    </row>
    <row r="78" spans="26:26">
      <c r="Z78">
        <v>114</v>
      </c>
    </row>
    <row r="79" spans="26:26">
      <c r="Z79">
        <v>115</v>
      </c>
    </row>
    <row r="80" spans="26:26">
      <c r="Z80">
        <v>116</v>
      </c>
    </row>
    <row r="81" spans="26:26">
      <c r="Z81">
        <v>117</v>
      </c>
    </row>
    <row r="97" spans="11:25">
      <c r="K97" s="26" t="s">
        <v>390</v>
      </c>
      <c r="L97" s="27"/>
      <c r="M97" s="28"/>
      <c r="N97" s="28" t="s">
        <v>24</v>
      </c>
      <c r="O97" s="233" t="s">
        <v>391</v>
      </c>
      <c r="P97" s="233"/>
      <c r="Q97" s="234"/>
      <c r="R97" s="234"/>
      <c r="S97" s="34" t="s">
        <v>392</v>
      </c>
      <c r="T97" s="235" t="s">
        <v>393</v>
      </c>
      <c r="U97" s="235"/>
      <c r="V97" s="236"/>
      <c r="W97" s="236"/>
      <c r="X97" s="33" t="s">
        <v>392</v>
      </c>
      <c r="Y97" s="35"/>
    </row>
    <row r="98" spans="11:25">
      <c r="K98" s="29"/>
      <c r="L98" s="30"/>
      <c r="M98" s="31"/>
      <c r="N98" s="32" t="s">
        <v>157</v>
      </c>
      <c r="O98" s="33"/>
      <c r="P98" s="237" t="s">
        <v>394</v>
      </c>
      <c r="Q98" s="237"/>
      <c r="R98" s="31"/>
      <c r="S98" s="238" t="s">
        <v>395</v>
      </c>
      <c r="T98" s="238"/>
      <c r="U98" s="239"/>
      <c r="V98" s="239"/>
      <c r="W98" s="239"/>
      <c r="X98" s="239"/>
      <c r="Y98" s="240"/>
    </row>
  </sheetData>
  <mergeCells count="38">
    <mergeCell ref="O97:P97"/>
    <mergeCell ref="Q97:R97"/>
    <mergeCell ref="T97:U97"/>
    <mergeCell ref="V97:W97"/>
    <mergeCell ref="P98:Q98"/>
    <mergeCell ref="S98:T98"/>
    <mergeCell ref="U98:Y98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K1:AK3"/>
    <mergeCell ref="AF1:AF3"/>
    <mergeCell ref="AG1:AG3"/>
    <mergeCell ref="AH1:AH3"/>
    <mergeCell ref="AI1:AI3"/>
    <mergeCell ref="AJ1:AJ3"/>
  </mergeCells>
  <phoneticPr fontId="40" type="noConversion"/>
  <pageMargins left="0.69930555555555596" right="0.69930555555555596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3" r:id="rId3" name="Check Box 15">
              <controlPr defaultSize="0" autoPict="0">
                <anchor moveWithCells="1">
                  <from>
                    <xdr:col>12</xdr:col>
                    <xdr:colOff>53340</xdr:colOff>
                    <xdr:row>96</xdr:row>
                    <xdr:rowOff>0</xdr:rowOff>
                  </from>
                  <to>
                    <xdr:col>12</xdr:col>
                    <xdr:colOff>289560</xdr:colOff>
                    <xdr:row>96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4" name="Check Box 16">
              <controlPr defaultSize="0" autoPict="0">
                <anchor moveWithCells="1">
                  <from>
                    <xdr:col>14</xdr:col>
                    <xdr:colOff>68580</xdr:colOff>
                    <xdr:row>97</xdr:row>
                    <xdr:rowOff>0</xdr:rowOff>
                  </from>
                  <to>
                    <xdr:col>14</xdr:col>
                    <xdr:colOff>320040</xdr:colOff>
                    <xdr:row>97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5" name="Check Box 17">
              <controlPr defaultSize="0" autoPict="0">
                <anchor moveWithCells="1">
                  <from>
                    <xdr:col>12</xdr:col>
                    <xdr:colOff>53340</xdr:colOff>
                    <xdr:row>96</xdr:row>
                    <xdr:rowOff>106680</xdr:rowOff>
                  </from>
                  <to>
                    <xdr:col>12</xdr:col>
                    <xdr:colOff>289560</xdr:colOff>
                    <xdr:row>97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6" name="Check Box 18">
              <controlPr defaultSize="0" autoPict="0">
                <anchor moveWithCells="1">
                  <from>
                    <xdr:col>17</xdr:col>
                    <xdr:colOff>68580</xdr:colOff>
                    <xdr:row>97</xdr:row>
                    <xdr:rowOff>0</xdr:rowOff>
                  </from>
                  <to>
                    <xdr:col>17</xdr:col>
                    <xdr:colOff>320040</xdr:colOff>
                    <xdr:row>97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7"/>
  <sheetViews>
    <sheetView workbookViewId="0">
      <selection activeCell="B2" sqref="A2:B2"/>
    </sheetView>
  </sheetViews>
  <sheetFormatPr defaultColWidth="38.77734375" defaultRowHeight="61.05" customHeight="1"/>
  <cols>
    <col min="1" max="16384" width="38.77734375" style="5"/>
  </cols>
  <sheetData>
    <row r="1" spans="1:3" ht="61.05" customHeight="1">
      <c r="A1" s="5" t="s">
        <v>396</v>
      </c>
      <c r="B1" s="5" t="s">
        <v>397</v>
      </c>
      <c r="C1" s="5">
        <f>SUM(C2:C30)</f>
        <v>0</v>
      </c>
    </row>
    <row r="2" spans="1:3" ht="61.05" customHeight="1">
      <c r="C2" s="5">
        <f>B2*0.3025</f>
        <v>0</v>
      </c>
    </row>
    <row r="3" spans="1:3" ht="61.05" customHeight="1">
      <c r="C3" s="5">
        <f t="shared" ref="C3:C66" si="0">B3*0.3025</f>
        <v>0</v>
      </c>
    </row>
    <row r="4" spans="1:3" ht="61.05" customHeight="1">
      <c r="C4" s="5">
        <f t="shared" si="0"/>
        <v>0</v>
      </c>
    </row>
    <row r="5" spans="1:3" ht="61.05" customHeight="1">
      <c r="C5" s="5">
        <f t="shared" si="0"/>
        <v>0</v>
      </c>
    </row>
    <row r="6" spans="1:3" ht="61.05" customHeight="1">
      <c r="C6" s="5">
        <f t="shared" si="0"/>
        <v>0</v>
      </c>
    </row>
    <row r="7" spans="1:3" ht="61.05" customHeight="1">
      <c r="C7" s="5">
        <f t="shared" si="0"/>
        <v>0</v>
      </c>
    </row>
    <row r="8" spans="1:3" ht="61.05" customHeight="1">
      <c r="C8" s="5">
        <f t="shared" si="0"/>
        <v>0</v>
      </c>
    </row>
    <row r="9" spans="1:3" ht="61.05" customHeight="1">
      <c r="C9" s="5">
        <f t="shared" si="0"/>
        <v>0</v>
      </c>
    </row>
    <row r="10" spans="1:3" ht="61.05" customHeight="1">
      <c r="C10" s="5">
        <f t="shared" si="0"/>
        <v>0</v>
      </c>
    </row>
    <row r="11" spans="1:3" ht="61.05" customHeight="1">
      <c r="C11" s="5">
        <f t="shared" si="0"/>
        <v>0</v>
      </c>
    </row>
    <row r="12" spans="1:3" ht="61.05" customHeight="1">
      <c r="C12" s="5">
        <f t="shared" si="0"/>
        <v>0</v>
      </c>
    </row>
    <row r="13" spans="1:3" ht="61.05" customHeight="1">
      <c r="C13" s="5">
        <f t="shared" si="0"/>
        <v>0</v>
      </c>
    </row>
    <row r="14" spans="1:3" ht="61.05" customHeight="1">
      <c r="C14" s="5">
        <f t="shared" si="0"/>
        <v>0</v>
      </c>
    </row>
    <row r="15" spans="1:3" ht="61.05" customHeight="1">
      <c r="C15" s="5">
        <f t="shared" si="0"/>
        <v>0</v>
      </c>
    </row>
    <row r="16" spans="1:3" ht="61.05" customHeight="1">
      <c r="C16" s="5">
        <f t="shared" si="0"/>
        <v>0</v>
      </c>
    </row>
    <row r="17" spans="3:3" ht="61.05" customHeight="1">
      <c r="C17" s="5">
        <f t="shared" si="0"/>
        <v>0</v>
      </c>
    </row>
    <row r="18" spans="3:3" ht="61.05" customHeight="1">
      <c r="C18" s="5">
        <f t="shared" si="0"/>
        <v>0</v>
      </c>
    </row>
    <row r="19" spans="3:3" ht="61.05" customHeight="1">
      <c r="C19" s="5">
        <f t="shared" si="0"/>
        <v>0</v>
      </c>
    </row>
    <row r="20" spans="3:3" ht="61.05" customHeight="1">
      <c r="C20" s="5">
        <f t="shared" si="0"/>
        <v>0</v>
      </c>
    </row>
    <row r="21" spans="3:3" ht="61.05" customHeight="1">
      <c r="C21" s="5">
        <f t="shared" si="0"/>
        <v>0</v>
      </c>
    </row>
    <row r="22" spans="3:3" ht="61.05" customHeight="1">
      <c r="C22" s="5">
        <f t="shared" si="0"/>
        <v>0</v>
      </c>
    </row>
    <row r="23" spans="3:3" ht="61.05" customHeight="1">
      <c r="C23" s="5">
        <f t="shared" si="0"/>
        <v>0</v>
      </c>
    </row>
    <row r="24" spans="3:3" ht="61.05" customHeight="1">
      <c r="C24" s="5">
        <f t="shared" si="0"/>
        <v>0</v>
      </c>
    </row>
    <row r="25" spans="3:3" ht="61.05" customHeight="1">
      <c r="C25" s="5">
        <f t="shared" si="0"/>
        <v>0</v>
      </c>
    </row>
    <row r="26" spans="3:3" ht="61.05" customHeight="1">
      <c r="C26" s="5">
        <f t="shared" si="0"/>
        <v>0</v>
      </c>
    </row>
    <row r="27" spans="3:3" ht="61.05" customHeight="1">
      <c r="C27" s="5">
        <f t="shared" si="0"/>
        <v>0</v>
      </c>
    </row>
    <row r="28" spans="3:3" ht="61.05" customHeight="1">
      <c r="C28" s="5">
        <f t="shared" si="0"/>
        <v>0</v>
      </c>
    </row>
    <row r="29" spans="3:3" ht="61.05" customHeight="1">
      <c r="C29" s="5">
        <f t="shared" si="0"/>
        <v>0</v>
      </c>
    </row>
    <row r="30" spans="3:3" ht="61.05" customHeight="1">
      <c r="C30" s="5">
        <f t="shared" si="0"/>
        <v>0</v>
      </c>
    </row>
    <row r="31" spans="3:3" ht="61.05" customHeight="1">
      <c r="C31" s="5">
        <f t="shared" si="0"/>
        <v>0</v>
      </c>
    </row>
    <row r="32" spans="3:3" ht="61.05" customHeight="1">
      <c r="C32" s="5">
        <f t="shared" si="0"/>
        <v>0</v>
      </c>
    </row>
    <row r="33" spans="3:3" ht="61.05" customHeight="1">
      <c r="C33" s="5">
        <f t="shared" si="0"/>
        <v>0</v>
      </c>
    </row>
    <row r="34" spans="3:3" ht="61.05" customHeight="1">
      <c r="C34" s="5">
        <f t="shared" si="0"/>
        <v>0</v>
      </c>
    </row>
    <row r="35" spans="3:3" ht="61.05" customHeight="1">
      <c r="C35" s="5">
        <f t="shared" si="0"/>
        <v>0</v>
      </c>
    </row>
    <row r="36" spans="3:3" ht="61.05" customHeight="1">
      <c r="C36" s="5">
        <f t="shared" si="0"/>
        <v>0</v>
      </c>
    </row>
    <row r="37" spans="3:3" ht="61.05" customHeight="1">
      <c r="C37" s="5">
        <f t="shared" si="0"/>
        <v>0</v>
      </c>
    </row>
    <row r="38" spans="3:3" ht="61.05" customHeight="1">
      <c r="C38" s="5">
        <f t="shared" si="0"/>
        <v>0</v>
      </c>
    </row>
    <row r="39" spans="3:3" ht="61.05" customHeight="1">
      <c r="C39" s="5">
        <f t="shared" si="0"/>
        <v>0</v>
      </c>
    </row>
    <row r="40" spans="3:3" ht="61.05" customHeight="1">
      <c r="C40" s="5">
        <f t="shared" si="0"/>
        <v>0</v>
      </c>
    </row>
    <row r="41" spans="3:3" ht="61.05" customHeight="1">
      <c r="C41" s="5">
        <f t="shared" si="0"/>
        <v>0</v>
      </c>
    </row>
    <row r="42" spans="3:3" ht="61.05" customHeight="1">
      <c r="C42" s="5">
        <f t="shared" si="0"/>
        <v>0</v>
      </c>
    </row>
    <row r="43" spans="3:3" ht="61.05" customHeight="1">
      <c r="C43" s="5">
        <f t="shared" si="0"/>
        <v>0</v>
      </c>
    </row>
    <row r="44" spans="3:3" ht="61.05" customHeight="1">
      <c r="C44" s="5">
        <f t="shared" si="0"/>
        <v>0</v>
      </c>
    </row>
    <row r="45" spans="3:3" ht="61.05" customHeight="1">
      <c r="C45" s="5">
        <f t="shared" si="0"/>
        <v>0</v>
      </c>
    </row>
    <row r="46" spans="3:3" ht="61.05" customHeight="1">
      <c r="C46" s="5">
        <f t="shared" si="0"/>
        <v>0</v>
      </c>
    </row>
    <row r="47" spans="3:3" ht="61.05" customHeight="1">
      <c r="C47" s="5">
        <f t="shared" si="0"/>
        <v>0</v>
      </c>
    </row>
    <row r="48" spans="3:3" ht="61.05" customHeight="1">
      <c r="C48" s="5">
        <f t="shared" si="0"/>
        <v>0</v>
      </c>
    </row>
    <row r="49" spans="3:3" ht="61.05" customHeight="1">
      <c r="C49" s="5">
        <f t="shared" si="0"/>
        <v>0</v>
      </c>
    </row>
    <row r="50" spans="3:3" ht="61.05" customHeight="1">
      <c r="C50" s="5">
        <f t="shared" si="0"/>
        <v>0</v>
      </c>
    </row>
    <row r="51" spans="3:3" ht="61.05" customHeight="1">
      <c r="C51" s="5">
        <f t="shared" si="0"/>
        <v>0</v>
      </c>
    </row>
    <row r="52" spans="3:3" ht="61.05" customHeight="1">
      <c r="C52" s="5">
        <f t="shared" si="0"/>
        <v>0</v>
      </c>
    </row>
    <row r="53" spans="3:3" ht="61.05" customHeight="1">
      <c r="C53" s="5">
        <f t="shared" si="0"/>
        <v>0</v>
      </c>
    </row>
    <row r="54" spans="3:3" ht="61.05" customHeight="1">
      <c r="C54" s="5">
        <f t="shared" si="0"/>
        <v>0</v>
      </c>
    </row>
    <row r="55" spans="3:3" ht="61.05" customHeight="1">
      <c r="C55" s="5">
        <f t="shared" si="0"/>
        <v>0</v>
      </c>
    </row>
    <row r="56" spans="3:3" ht="61.05" customHeight="1">
      <c r="C56" s="5">
        <f t="shared" si="0"/>
        <v>0</v>
      </c>
    </row>
    <row r="57" spans="3:3" ht="61.05" customHeight="1">
      <c r="C57" s="5">
        <f t="shared" si="0"/>
        <v>0</v>
      </c>
    </row>
    <row r="58" spans="3:3" ht="61.05" customHeight="1">
      <c r="C58" s="5">
        <f t="shared" si="0"/>
        <v>0</v>
      </c>
    </row>
    <row r="59" spans="3:3" ht="61.05" customHeight="1">
      <c r="C59" s="5">
        <f t="shared" si="0"/>
        <v>0</v>
      </c>
    </row>
    <row r="60" spans="3:3" ht="61.05" customHeight="1">
      <c r="C60" s="5">
        <f t="shared" si="0"/>
        <v>0</v>
      </c>
    </row>
    <row r="61" spans="3:3" ht="61.05" customHeight="1">
      <c r="C61" s="5">
        <f t="shared" si="0"/>
        <v>0</v>
      </c>
    </row>
    <row r="62" spans="3:3" ht="61.05" customHeight="1">
      <c r="C62" s="5">
        <f t="shared" si="0"/>
        <v>0</v>
      </c>
    </row>
    <row r="63" spans="3:3" ht="61.05" customHeight="1">
      <c r="C63" s="5">
        <f t="shared" si="0"/>
        <v>0</v>
      </c>
    </row>
    <row r="64" spans="3:3" ht="61.05" customHeight="1">
      <c r="C64" s="5">
        <f t="shared" si="0"/>
        <v>0</v>
      </c>
    </row>
    <row r="65" spans="3:3" ht="61.05" customHeight="1">
      <c r="C65" s="5">
        <f t="shared" si="0"/>
        <v>0</v>
      </c>
    </row>
    <row r="66" spans="3:3" ht="61.05" customHeight="1">
      <c r="C66" s="5">
        <f t="shared" si="0"/>
        <v>0</v>
      </c>
    </row>
    <row r="67" spans="3:3" ht="61.05" customHeight="1">
      <c r="C67" s="5">
        <f t="shared" ref="C67:C107" si="1">B67*0.3025</f>
        <v>0</v>
      </c>
    </row>
    <row r="68" spans="3:3" ht="61.05" customHeight="1">
      <c r="C68" s="5">
        <f t="shared" si="1"/>
        <v>0</v>
      </c>
    </row>
    <row r="69" spans="3:3" ht="61.05" customHeight="1">
      <c r="C69" s="5">
        <f t="shared" si="1"/>
        <v>0</v>
      </c>
    </row>
    <row r="70" spans="3:3" ht="61.05" customHeight="1">
      <c r="C70" s="5">
        <f t="shared" si="1"/>
        <v>0</v>
      </c>
    </row>
    <row r="71" spans="3:3" ht="61.05" customHeight="1">
      <c r="C71" s="5">
        <f t="shared" si="1"/>
        <v>0</v>
      </c>
    </row>
    <row r="72" spans="3:3" ht="61.05" customHeight="1">
      <c r="C72" s="5">
        <f t="shared" si="1"/>
        <v>0</v>
      </c>
    </row>
    <row r="73" spans="3:3" ht="61.05" customHeight="1">
      <c r="C73" s="5">
        <f t="shared" si="1"/>
        <v>0</v>
      </c>
    </row>
    <row r="74" spans="3:3" ht="61.05" customHeight="1">
      <c r="C74" s="5">
        <f t="shared" si="1"/>
        <v>0</v>
      </c>
    </row>
    <row r="75" spans="3:3" ht="61.05" customHeight="1">
      <c r="C75" s="5">
        <f t="shared" si="1"/>
        <v>0</v>
      </c>
    </row>
    <row r="76" spans="3:3" ht="61.05" customHeight="1">
      <c r="C76" s="5">
        <f t="shared" si="1"/>
        <v>0</v>
      </c>
    </row>
    <row r="77" spans="3:3" ht="61.05" customHeight="1">
      <c r="C77" s="5">
        <f t="shared" si="1"/>
        <v>0</v>
      </c>
    </row>
    <row r="78" spans="3:3" ht="61.05" customHeight="1">
      <c r="C78" s="5">
        <f t="shared" si="1"/>
        <v>0</v>
      </c>
    </row>
    <row r="79" spans="3:3" ht="61.05" customHeight="1">
      <c r="C79" s="5">
        <f t="shared" si="1"/>
        <v>0</v>
      </c>
    </row>
    <row r="80" spans="3:3" ht="61.05" customHeight="1">
      <c r="C80" s="5">
        <f t="shared" si="1"/>
        <v>0</v>
      </c>
    </row>
    <row r="81" spans="3:3" ht="61.05" customHeight="1">
      <c r="C81" s="5">
        <f t="shared" si="1"/>
        <v>0</v>
      </c>
    </row>
    <row r="82" spans="3:3" ht="61.05" customHeight="1">
      <c r="C82" s="5">
        <f t="shared" si="1"/>
        <v>0</v>
      </c>
    </row>
    <row r="83" spans="3:3" ht="61.05" customHeight="1">
      <c r="C83" s="5">
        <f t="shared" si="1"/>
        <v>0</v>
      </c>
    </row>
    <row r="84" spans="3:3" ht="61.05" customHeight="1">
      <c r="C84" s="5">
        <f t="shared" si="1"/>
        <v>0</v>
      </c>
    </row>
    <row r="85" spans="3:3" ht="61.05" customHeight="1">
      <c r="C85" s="5">
        <f t="shared" si="1"/>
        <v>0</v>
      </c>
    </row>
    <row r="86" spans="3:3" ht="61.05" customHeight="1">
      <c r="C86" s="5">
        <f t="shared" si="1"/>
        <v>0</v>
      </c>
    </row>
    <row r="87" spans="3:3" ht="61.05" customHeight="1">
      <c r="C87" s="5">
        <f t="shared" si="1"/>
        <v>0</v>
      </c>
    </row>
    <row r="88" spans="3:3" ht="61.05" customHeight="1">
      <c r="C88" s="5">
        <f t="shared" si="1"/>
        <v>0</v>
      </c>
    </row>
    <row r="89" spans="3:3" ht="61.05" customHeight="1">
      <c r="C89" s="5">
        <f t="shared" si="1"/>
        <v>0</v>
      </c>
    </row>
    <row r="90" spans="3:3" ht="61.05" customHeight="1">
      <c r="C90" s="5">
        <f t="shared" si="1"/>
        <v>0</v>
      </c>
    </row>
    <row r="91" spans="3:3" ht="61.05" customHeight="1">
      <c r="C91" s="5">
        <f t="shared" si="1"/>
        <v>0</v>
      </c>
    </row>
    <row r="92" spans="3:3" ht="61.05" customHeight="1">
      <c r="C92" s="5">
        <f t="shared" si="1"/>
        <v>0</v>
      </c>
    </row>
    <row r="93" spans="3:3" ht="61.05" customHeight="1">
      <c r="C93" s="5">
        <f t="shared" si="1"/>
        <v>0</v>
      </c>
    </row>
    <row r="94" spans="3:3" ht="61.05" customHeight="1">
      <c r="C94" s="5">
        <f t="shared" si="1"/>
        <v>0</v>
      </c>
    </row>
    <row r="95" spans="3:3" ht="61.05" customHeight="1">
      <c r="C95" s="5">
        <f t="shared" si="1"/>
        <v>0</v>
      </c>
    </row>
    <row r="96" spans="3:3" ht="61.05" customHeight="1">
      <c r="C96" s="5">
        <f t="shared" si="1"/>
        <v>0</v>
      </c>
    </row>
    <row r="97" spans="3:3" ht="61.05" customHeight="1">
      <c r="C97" s="5">
        <f t="shared" si="1"/>
        <v>0</v>
      </c>
    </row>
    <row r="98" spans="3:3" ht="61.05" customHeight="1">
      <c r="C98" s="5">
        <f t="shared" si="1"/>
        <v>0</v>
      </c>
    </row>
    <row r="99" spans="3:3" ht="61.05" customHeight="1">
      <c r="C99" s="5">
        <f t="shared" si="1"/>
        <v>0</v>
      </c>
    </row>
    <row r="100" spans="3:3" ht="61.05" customHeight="1">
      <c r="C100" s="5">
        <f t="shared" si="1"/>
        <v>0</v>
      </c>
    </row>
    <row r="101" spans="3:3" ht="61.05" customHeight="1">
      <c r="C101" s="5">
        <f t="shared" si="1"/>
        <v>0</v>
      </c>
    </row>
    <row r="102" spans="3:3" ht="61.05" customHeight="1">
      <c r="C102" s="5">
        <f t="shared" si="1"/>
        <v>0</v>
      </c>
    </row>
    <row r="103" spans="3:3" ht="61.05" customHeight="1">
      <c r="C103" s="5">
        <f t="shared" si="1"/>
        <v>0</v>
      </c>
    </row>
    <row r="104" spans="3:3" ht="61.05" customHeight="1">
      <c r="C104" s="5">
        <f t="shared" si="1"/>
        <v>0</v>
      </c>
    </row>
    <row r="105" spans="3:3" ht="61.05" customHeight="1">
      <c r="C105" s="5">
        <f t="shared" si="1"/>
        <v>0</v>
      </c>
    </row>
    <row r="106" spans="3:3" ht="61.05" customHeight="1">
      <c r="C106" s="5">
        <f t="shared" si="1"/>
        <v>0</v>
      </c>
    </row>
    <row r="107" spans="3:3" ht="61.05" customHeight="1">
      <c r="C107" s="5">
        <f t="shared" si="1"/>
        <v>0</v>
      </c>
    </row>
  </sheetData>
  <phoneticPr fontId="40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E11" sqref="E10:E11"/>
    </sheetView>
  </sheetViews>
  <sheetFormatPr defaultColWidth="21.21875" defaultRowHeight="33" customHeight="1"/>
  <cols>
    <col min="1" max="1" width="26" style="1" customWidth="1"/>
    <col min="2" max="2" width="22.21875" style="2" customWidth="1"/>
    <col min="3" max="4" width="21.21875" style="1"/>
    <col min="5" max="5" width="21.21875" style="2"/>
    <col min="6" max="6" width="22.21875" style="2" customWidth="1"/>
    <col min="7" max="16384" width="21.21875" style="1"/>
  </cols>
  <sheetData>
    <row r="1" spans="1:8" ht="33" customHeight="1">
      <c r="C1" s="241" t="s">
        <v>398</v>
      </c>
      <c r="D1" s="241"/>
      <c r="E1" s="241" t="s">
        <v>399</v>
      </c>
      <c r="F1" s="241"/>
      <c r="G1" s="241" t="s">
        <v>400</v>
      </c>
      <c r="H1" s="241"/>
    </row>
    <row r="2" spans="1:8" ht="33" customHeight="1">
      <c r="C2" s="1" t="s">
        <v>28</v>
      </c>
      <c r="D2" s="1" t="s">
        <v>401</v>
      </c>
      <c r="E2" s="1" t="s">
        <v>28</v>
      </c>
      <c r="F2" s="1" t="s">
        <v>401</v>
      </c>
      <c r="G2" s="1" t="s">
        <v>28</v>
      </c>
      <c r="H2" s="1" t="s">
        <v>401</v>
      </c>
    </row>
    <row r="3" spans="1:8" ht="33" customHeight="1">
      <c r="A3" s="1" t="s">
        <v>402</v>
      </c>
      <c r="B3" s="2">
        <f>B4+B5+B6+B7+3269</f>
        <v>10423269</v>
      </c>
      <c r="C3" s="3">
        <f>B3/物調表!C28</f>
        <v>462946.22602856078</v>
      </c>
      <c r="D3" s="2">
        <f>B3</f>
        <v>10423269</v>
      </c>
      <c r="E3" s="2">
        <f>F3/物調表!C28</f>
        <v>0</v>
      </c>
      <c r="G3" s="3">
        <f>E3-C3</f>
        <v>-462946.22602856078</v>
      </c>
      <c r="H3" s="2">
        <f>F3-D3</f>
        <v>-10423269</v>
      </c>
    </row>
    <row r="4" spans="1:8" ht="33" customHeight="1">
      <c r="A4" s="1" t="s">
        <v>403</v>
      </c>
      <c r="B4" s="2">
        <v>10000000</v>
      </c>
    </row>
    <row r="5" spans="1:8" ht="33" customHeight="1">
      <c r="A5" s="1" t="s">
        <v>404</v>
      </c>
      <c r="B5" s="2">
        <f>B4*0.04</f>
        <v>400000</v>
      </c>
    </row>
    <row r="6" spans="1:8" ht="33" customHeight="1">
      <c r="A6" s="1" t="s">
        <v>405</v>
      </c>
      <c r="B6" s="4"/>
    </row>
    <row r="7" spans="1:8" ht="33" customHeight="1">
      <c r="A7" s="1" t="s">
        <v>406</v>
      </c>
      <c r="B7" s="2">
        <v>20000</v>
      </c>
    </row>
    <row r="8" spans="1:8" ht="33" customHeight="1">
      <c r="A8" s="1" t="s">
        <v>407</v>
      </c>
      <c r="B8" s="2">
        <f>0.0006*(B4+B5+B6+B7)</f>
        <v>6251.9999999999991</v>
      </c>
    </row>
  </sheetData>
  <mergeCells count="3">
    <mergeCell ref="C1:D1"/>
    <mergeCell ref="E1:F1"/>
    <mergeCell ref="G1:H1"/>
  </mergeCells>
  <phoneticPr fontId="40" type="noConversion"/>
  <pageMargins left="0.69930555555555596" right="0.69930555555555596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物調表</vt:lpstr>
      <vt:lpstr>資料驗證工作表</vt:lpstr>
      <vt:lpstr>土地坪數計算</vt:lpstr>
      <vt:lpstr>實拿分算表</vt:lpstr>
      <vt:lpstr>物調表!Print_Area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GaChing House</cp:lastModifiedBy>
  <cp:lastPrinted>2025-02-25T13:49:00Z</cp:lastPrinted>
  <dcterms:created xsi:type="dcterms:W3CDTF">2012-01-12T10:57:00Z</dcterms:created>
  <dcterms:modified xsi:type="dcterms:W3CDTF">2025-04-24T09:19:05Z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