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/excel_ark/"/>
    </mc:Choice>
  </mc:AlternateContent>
  <xr:revisionPtr revIDLastSave="0" documentId="13_ncr:1_{61FC1842-3208-A644-9122-433D0AECB2E2}" xr6:coauthVersionLast="36" xr6:coauthVersionMax="36" xr10:uidLastSave="{00000000-0000-0000-0000-000000000000}"/>
  <bookViews>
    <workbookView xWindow="20" yWindow="4500" windowWidth="33600" windowHeight="14700" activeTab="2" xr2:uid="{00000000-000D-0000-FFFF-FFFF00000000}"/>
  </bookViews>
  <sheets>
    <sheet name="covid 1 indag (uppdat 6apr)" sheetId="2" r:id="rId1"/>
    <sheet name="covid2 svarsdag (uppdat 6apr)" sheetId="3" r:id="rId2"/>
    <sheet name="Officiell dat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1" i="4" l="1"/>
  <c r="BD22" i="4"/>
  <c r="BC21" i="4"/>
  <c r="BC22" i="4" s="1"/>
  <c r="BB21" i="4"/>
  <c r="BB22" i="4" s="1"/>
  <c r="BA21" i="4"/>
  <c r="BA22" i="4" s="1"/>
  <c r="AZ21" i="4"/>
  <c r="AZ22" i="4" s="1"/>
  <c r="AY21" i="4"/>
  <c r="AY22" i="4" s="1"/>
  <c r="AX21" i="4" l="1"/>
  <c r="AX22" i="4" s="1"/>
  <c r="AW21" i="4" l="1"/>
  <c r="AW22" i="4" s="1"/>
  <c r="AX1" i="4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AV21" i="4" l="1"/>
  <c r="AV22" i="4" s="1"/>
  <c r="AU21" i="4" l="1"/>
  <c r="AU22" i="4" s="1"/>
  <c r="AT21" i="4" l="1"/>
  <c r="AT22" i="4" s="1"/>
  <c r="AS21" i="4" l="1"/>
  <c r="AS22" i="4" s="1"/>
  <c r="AP21" i="4" l="1"/>
  <c r="AP22" i="4" s="1"/>
  <c r="AQ21" i="4"/>
  <c r="AQ22" i="4" s="1"/>
  <c r="AR21" i="4"/>
  <c r="AR22" i="4" s="1"/>
  <c r="AO21" i="4" l="1"/>
  <c r="AO22" i="4" s="1"/>
  <c r="AN21" i="4" l="1"/>
  <c r="AN22" i="4" s="1"/>
  <c r="AM21" i="4" l="1"/>
  <c r="AM22" i="4" s="1"/>
  <c r="AD21" i="4" l="1"/>
  <c r="AD22" i="4" s="1"/>
  <c r="AE21" i="4"/>
  <c r="AE22" i="4" s="1"/>
  <c r="AF21" i="4"/>
  <c r="AF22" i="4" s="1"/>
  <c r="AG21" i="4"/>
  <c r="AG22" i="4" s="1"/>
  <c r="AH21" i="4"/>
  <c r="AH22" i="4" s="1"/>
  <c r="AI21" i="4"/>
  <c r="AI22" i="4" s="1"/>
  <c r="AJ21" i="4"/>
  <c r="AJ22" i="4" s="1"/>
  <c r="AK21" i="4"/>
  <c r="AK22" i="4" s="1"/>
  <c r="AL21" i="4"/>
  <c r="AL22" i="4" s="1"/>
  <c r="K21" i="4"/>
  <c r="K22" i="4" s="1"/>
  <c r="M21" i="4"/>
  <c r="M22" i="4" s="1"/>
  <c r="S21" i="4"/>
  <c r="S22" i="4" s="1"/>
  <c r="U21" i="4"/>
  <c r="U22" i="4" s="1"/>
  <c r="AA21" i="4"/>
  <c r="AA22" i="4" s="1"/>
  <c r="AC21" i="4"/>
  <c r="AC22" i="4" s="1"/>
  <c r="L21" i="4"/>
  <c r="L22" i="4" s="1"/>
  <c r="O21" i="4"/>
  <c r="O22" i="4" s="1"/>
  <c r="P21" i="4"/>
  <c r="P22" i="4" s="1"/>
  <c r="Q21" i="4"/>
  <c r="Q22" i="4" s="1"/>
  <c r="R21" i="4"/>
  <c r="R22" i="4" s="1"/>
  <c r="T21" i="4"/>
  <c r="T22" i="4" s="1"/>
  <c r="V21" i="4"/>
  <c r="V22" i="4" s="1"/>
  <c r="W21" i="4"/>
  <c r="W22" i="4" s="1"/>
  <c r="X21" i="4"/>
  <c r="X22" i="4" s="1"/>
  <c r="Y21" i="4"/>
  <c r="Y22" i="4" s="1"/>
  <c r="Z21" i="4"/>
  <c r="Z22" i="4" s="1"/>
  <c r="AB21" i="4"/>
  <c r="AB22" i="4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C13" i="4" s="1"/>
  <c r="D13" i="4" s="1"/>
  <c r="D20" i="4" s="1"/>
  <c r="B11" i="4"/>
  <c r="B10" i="4"/>
  <c r="B9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C6" i="4" s="1"/>
  <c r="C19" i="4" s="1"/>
  <c r="B4" i="4"/>
  <c r="B3" i="4"/>
  <c r="B2" i="4"/>
  <c r="C21" i="4" l="1"/>
  <c r="C20" i="4"/>
  <c r="E13" i="4"/>
  <c r="C16" i="4"/>
  <c r="D6" i="4"/>
  <c r="B12" i="4"/>
  <c r="B5" i="4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D40" i="3"/>
  <c r="E40" i="3"/>
  <c r="F40" i="3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C40" i="3"/>
  <c r="C39" i="3"/>
  <c r="D16" i="4" l="1"/>
  <c r="D19" i="4"/>
  <c r="D21" i="4" s="1"/>
  <c r="D22" i="4" s="1"/>
  <c r="C22" i="4"/>
  <c r="F13" i="4"/>
  <c r="F20" i="4" s="1"/>
  <c r="E20" i="4"/>
  <c r="E6" i="4"/>
  <c r="E19" i="4" s="1"/>
  <c r="E21" i="4" s="1"/>
  <c r="G13" i="4"/>
  <c r="G20" i="4" s="1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D36" i="2"/>
  <c r="E36" i="2"/>
  <c r="F36" i="2"/>
  <c r="G36" i="2"/>
  <c r="H36" i="2"/>
  <c r="I36" i="2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C36" i="2"/>
  <c r="C35" i="2"/>
  <c r="E22" i="4" l="1"/>
  <c r="F6" i="4"/>
  <c r="E16" i="4"/>
  <c r="H13" i="4"/>
  <c r="H20" i="4" s="1"/>
  <c r="G6" i="4"/>
  <c r="AD27" i="3"/>
  <c r="AD30" i="3"/>
  <c r="G16" i="4" l="1"/>
  <c r="G19" i="4"/>
  <c r="G21" i="4" s="1"/>
  <c r="G22" i="4" s="1"/>
  <c r="F16" i="4"/>
  <c r="F19" i="4"/>
  <c r="F21" i="4" s="1"/>
  <c r="F22" i="4" s="1"/>
  <c r="I13" i="4"/>
  <c r="I20" i="4" s="1"/>
  <c r="H6" i="4"/>
  <c r="H19" i="4" s="1"/>
  <c r="H21" i="4" s="1"/>
  <c r="H22" i="4" s="1"/>
  <c r="B42" i="2"/>
  <c r="B41" i="2"/>
  <c r="N40" i="2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M40" i="2"/>
  <c r="B39" i="2"/>
  <c r="B38" i="2"/>
  <c r="S23" i="2"/>
  <c r="T23" i="2"/>
  <c r="K23" i="2"/>
  <c r="AC23" i="2"/>
  <c r="AB23" i="2"/>
  <c r="AA23" i="2"/>
  <c r="Z23" i="2"/>
  <c r="Y23" i="2"/>
  <c r="X23" i="2"/>
  <c r="W23" i="2"/>
  <c r="V23" i="2"/>
  <c r="U23" i="2"/>
  <c r="R23" i="2"/>
  <c r="Q23" i="2"/>
  <c r="P23" i="2"/>
  <c r="O23" i="2"/>
  <c r="N23" i="2"/>
  <c r="M23" i="2"/>
  <c r="L23" i="2"/>
  <c r="J23" i="2"/>
  <c r="I23" i="2"/>
  <c r="H23" i="2"/>
  <c r="G23" i="2"/>
  <c r="F23" i="2"/>
  <c r="E23" i="2"/>
  <c r="D23" i="2"/>
  <c r="C23" i="2"/>
  <c r="C24" i="2" s="1"/>
  <c r="D24" i="2" s="1"/>
  <c r="B22" i="2"/>
  <c r="B21" i="2"/>
  <c r="B20" i="2"/>
  <c r="Z30" i="3"/>
  <c r="AA30" i="3"/>
  <c r="AB30" i="3"/>
  <c r="AC30" i="3"/>
  <c r="Z27" i="3"/>
  <c r="AA27" i="3"/>
  <c r="AB27" i="3"/>
  <c r="AC27" i="3"/>
  <c r="T8" i="2"/>
  <c r="U8" i="2"/>
  <c r="V8" i="2"/>
  <c r="W8" i="2"/>
  <c r="X8" i="2"/>
  <c r="Y8" i="2"/>
  <c r="Z8" i="2"/>
  <c r="AA8" i="2"/>
  <c r="AB8" i="2"/>
  <c r="AC8" i="2"/>
  <c r="AD8" i="2"/>
  <c r="AD10" i="2"/>
  <c r="Y5" i="2"/>
  <c r="Z5" i="2"/>
  <c r="AA5" i="2"/>
  <c r="AC10" i="2" s="1"/>
  <c r="AB5" i="2"/>
  <c r="AC5" i="2"/>
  <c r="AD5" i="2"/>
  <c r="B4" i="2"/>
  <c r="B3" i="2"/>
  <c r="AB12" i="3"/>
  <c r="AC12" i="3"/>
  <c r="AD12" i="3"/>
  <c r="AD14" i="3"/>
  <c r="AA5" i="3"/>
  <c r="AB5" i="3"/>
  <c r="AC5" i="3"/>
  <c r="AD5" i="3"/>
  <c r="I6" i="4" l="1"/>
  <c r="J13" i="4"/>
  <c r="J20" i="4" s="1"/>
  <c r="H16" i="4"/>
  <c r="AB10" i="2"/>
  <c r="E24" i="2"/>
  <c r="F24" i="2" s="1"/>
  <c r="G24" i="2" s="1"/>
  <c r="H24" i="2" s="1"/>
  <c r="I24" i="2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B23" i="2"/>
  <c r="E10" i="3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D10" i="3"/>
  <c r="D9" i="3"/>
  <c r="Y27" i="3"/>
  <c r="Y30" i="3"/>
  <c r="T12" i="3"/>
  <c r="U12" i="3"/>
  <c r="V12" i="3"/>
  <c r="W12" i="3"/>
  <c r="X12" i="3"/>
  <c r="Y12" i="3"/>
  <c r="Z12" i="3"/>
  <c r="AA12" i="3"/>
  <c r="Y5" i="3"/>
  <c r="Z5" i="3"/>
  <c r="AC14" i="3" s="1"/>
  <c r="I16" i="4" l="1"/>
  <c r="I19" i="4"/>
  <c r="I21" i="4" s="1"/>
  <c r="I22" i="4" s="1"/>
  <c r="K13" i="4"/>
  <c r="J6" i="4"/>
  <c r="AB14" i="3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J16" i="4" l="1"/>
  <c r="J19" i="4"/>
  <c r="J21" i="4" s="1"/>
  <c r="J22" i="4" s="1"/>
  <c r="K6" i="4"/>
  <c r="K16" i="4" s="1"/>
  <c r="L13" i="4"/>
  <c r="B46" i="3"/>
  <c r="B45" i="3"/>
  <c r="B43" i="3"/>
  <c r="B42" i="3"/>
  <c r="B26" i="3"/>
  <c r="B25" i="3"/>
  <c r="B24" i="3"/>
  <c r="U26" i="2"/>
  <c r="V26" i="2"/>
  <c r="W26" i="2"/>
  <c r="X26" i="2"/>
  <c r="U27" i="2"/>
  <c r="V27" i="2"/>
  <c r="W27" i="2"/>
  <c r="X27" i="2"/>
  <c r="U27" i="3"/>
  <c r="V27" i="3"/>
  <c r="W27" i="3"/>
  <c r="X27" i="3"/>
  <c r="U30" i="3"/>
  <c r="V30" i="3"/>
  <c r="W30" i="3"/>
  <c r="X30" i="3"/>
  <c r="R16" i="3"/>
  <c r="Q16" i="3"/>
  <c r="O16" i="3"/>
  <c r="V17" i="3" s="1"/>
  <c r="X5" i="3"/>
  <c r="AA14" i="3" s="1"/>
  <c r="B4" i="3"/>
  <c r="B3" i="3"/>
  <c r="X5" i="2"/>
  <c r="AA10" i="2" s="1"/>
  <c r="K50" i="3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M44" i="3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Q34" i="3"/>
  <c r="AE35" i="3" s="1"/>
  <c r="P34" i="3"/>
  <c r="AD35" i="3" s="1"/>
  <c r="O34" i="3"/>
  <c r="AC35" i="3" s="1"/>
  <c r="N34" i="3"/>
  <c r="AB35" i="3" s="1"/>
  <c r="M34" i="3"/>
  <c r="AA35" i="3" s="1"/>
  <c r="L34" i="3"/>
  <c r="K34" i="3"/>
  <c r="Y35" i="3" s="1"/>
  <c r="J34" i="3"/>
  <c r="X35" i="3" s="1"/>
  <c r="I34" i="3"/>
  <c r="W35" i="3" s="1"/>
  <c r="H34" i="3"/>
  <c r="V35" i="3" s="1"/>
  <c r="G34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C28" i="3" s="1"/>
  <c r="O21" i="3"/>
  <c r="N21" i="3"/>
  <c r="M21" i="3"/>
  <c r="L21" i="3"/>
  <c r="K21" i="3"/>
  <c r="X17" i="3"/>
  <c r="P16" i="3"/>
  <c r="W17" i="3" s="1"/>
  <c r="N16" i="3"/>
  <c r="U17" i="3" s="1"/>
  <c r="M16" i="3"/>
  <c r="T17" i="3" s="1"/>
  <c r="L16" i="3"/>
  <c r="S17" i="3" s="1"/>
  <c r="K16" i="3"/>
  <c r="R17" i="3" s="1"/>
  <c r="J16" i="3"/>
  <c r="Q17" i="3" s="1"/>
  <c r="I16" i="3"/>
  <c r="P17" i="3" s="1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W5" i="3"/>
  <c r="V5" i="3"/>
  <c r="U5" i="3"/>
  <c r="X14" i="3" s="1"/>
  <c r="T5" i="3"/>
  <c r="W14" i="3" s="1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D6" i="3" s="1"/>
  <c r="C5" i="3"/>
  <c r="C6" i="3" s="1"/>
  <c r="B2" i="3"/>
  <c r="M13" i="4" l="1"/>
  <c r="L6" i="4"/>
  <c r="Q14" i="3"/>
  <c r="Y14" i="3"/>
  <c r="B27" i="3"/>
  <c r="Z14" i="3"/>
  <c r="U14" i="3"/>
  <c r="T14" i="3"/>
  <c r="V14" i="3"/>
  <c r="S16" i="3"/>
  <c r="T16" i="3" s="1"/>
  <c r="U16" i="3" s="1"/>
  <c r="P18" i="3"/>
  <c r="P21" i="3" s="1"/>
  <c r="Y17" i="3"/>
  <c r="H14" i="3"/>
  <c r="G14" i="3"/>
  <c r="E6" i="3"/>
  <c r="L14" i="3"/>
  <c r="K14" i="3"/>
  <c r="P14" i="3"/>
  <c r="O14" i="3"/>
  <c r="S14" i="3"/>
  <c r="I14" i="3"/>
  <c r="D28" i="3"/>
  <c r="M14" i="3"/>
  <c r="B5" i="3"/>
  <c r="J14" i="3"/>
  <c r="N14" i="3"/>
  <c r="R14" i="3"/>
  <c r="L20" i="3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R34" i="3"/>
  <c r="R36" i="3" s="1"/>
  <c r="W5" i="2"/>
  <c r="Z10" i="2" s="1"/>
  <c r="V5" i="2"/>
  <c r="Y10" i="2" s="1"/>
  <c r="T5" i="2"/>
  <c r="W10" i="2" s="1"/>
  <c r="U5" i="2"/>
  <c r="M6" i="4" l="1"/>
  <c r="M16" i="4" s="1"/>
  <c r="L16" i="4"/>
  <c r="N13" i="4"/>
  <c r="N20" i="4" s="1"/>
  <c r="X10" i="2"/>
  <c r="Z17" i="3"/>
  <c r="Q18" i="3"/>
  <c r="Q21" i="3" s="1"/>
  <c r="E28" i="3"/>
  <c r="AF35" i="3"/>
  <c r="S34" i="3"/>
  <c r="F6" i="3"/>
  <c r="AA17" i="3"/>
  <c r="Q30" i="2"/>
  <c r="P30" i="2"/>
  <c r="O30" i="2"/>
  <c r="R12" i="2"/>
  <c r="Q12" i="2"/>
  <c r="R26" i="2"/>
  <c r="G26" i="2"/>
  <c r="H26" i="2"/>
  <c r="I26" i="2"/>
  <c r="J26" i="2"/>
  <c r="K26" i="2"/>
  <c r="L26" i="2"/>
  <c r="M26" i="2"/>
  <c r="N26" i="2"/>
  <c r="O26" i="2"/>
  <c r="P26" i="2"/>
  <c r="Q26" i="2"/>
  <c r="R8" i="2"/>
  <c r="S8" i="2"/>
  <c r="S5" i="2"/>
  <c r="V10" i="2" s="1"/>
  <c r="S26" i="2"/>
  <c r="T26" i="2"/>
  <c r="H8" i="2"/>
  <c r="I8" i="2"/>
  <c r="J8" i="2"/>
  <c r="K8" i="2"/>
  <c r="L8" i="2"/>
  <c r="M8" i="2"/>
  <c r="N8" i="2"/>
  <c r="O8" i="2"/>
  <c r="P8" i="2"/>
  <c r="Q8" i="2"/>
  <c r="G8" i="2"/>
  <c r="P12" i="2"/>
  <c r="O12" i="2"/>
  <c r="N30" i="2"/>
  <c r="M30" i="2"/>
  <c r="N12" i="2"/>
  <c r="O5" i="2"/>
  <c r="R5" i="2"/>
  <c r="Q5" i="2"/>
  <c r="N5" i="2"/>
  <c r="N21" i="4" l="1"/>
  <c r="N22" i="4" s="1"/>
  <c r="O13" i="4"/>
  <c r="N6" i="4"/>
  <c r="T34" i="3"/>
  <c r="S36" i="3"/>
  <c r="T10" i="2"/>
  <c r="U10" i="2"/>
  <c r="R18" i="3"/>
  <c r="S18" i="3" s="1"/>
  <c r="AB17" i="3"/>
  <c r="V16" i="3"/>
  <c r="F28" i="3"/>
  <c r="G6" i="3"/>
  <c r="AG35" i="3"/>
  <c r="L12" i="2"/>
  <c r="O6" i="4" l="1"/>
  <c r="P13" i="4"/>
  <c r="N16" i="4"/>
  <c r="R21" i="3"/>
  <c r="G28" i="3"/>
  <c r="G31" i="3" s="1"/>
  <c r="H6" i="3"/>
  <c r="W16" i="3"/>
  <c r="AC17" i="3"/>
  <c r="AH35" i="3"/>
  <c r="U34" i="3"/>
  <c r="T36" i="3"/>
  <c r="G13" i="3"/>
  <c r="S21" i="3"/>
  <c r="T18" i="3"/>
  <c r="M12" i="2"/>
  <c r="Q13" i="4" l="1"/>
  <c r="P6" i="4"/>
  <c r="P16" i="4" s="1"/>
  <c r="O16" i="4"/>
  <c r="T21" i="3"/>
  <c r="U18" i="3"/>
  <c r="AI35" i="3"/>
  <c r="V34" i="3"/>
  <c r="U36" i="3"/>
  <c r="X16" i="3"/>
  <c r="AD17" i="3"/>
  <c r="H28" i="3"/>
  <c r="I6" i="3"/>
  <c r="H13" i="3"/>
  <c r="P5" i="2"/>
  <c r="S10" i="2" s="1"/>
  <c r="R13" i="4" l="1"/>
  <c r="Q6" i="4"/>
  <c r="Q16" i="4" s="1"/>
  <c r="I28" i="3"/>
  <c r="H31" i="3"/>
  <c r="Y16" i="3"/>
  <c r="AE17" i="3"/>
  <c r="U21" i="3"/>
  <c r="V18" i="3"/>
  <c r="J6" i="3"/>
  <c r="J13" i="3" s="1"/>
  <c r="I13" i="3"/>
  <c r="AJ35" i="3"/>
  <c r="W34" i="3"/>
  <c r="V36" i="3"/>
  <c r="R10" i="2"/>
  <c r="Q10" i="2"/>
  <c r="S13" i="4" l="1"/>
  <c r="R6" i="4"/>
  <c r="AK35" i="3"/>
  <c r="X34" i="3"/>
  <c r="W36" i="3"/>
  <c r="V21" i="3"/>
  <c r="W18" i="3"/>
  <c r="AF17" i="3"/>
  <c r="Z16" i="3"/>
  <c r="J28" i="3"/>
  <c r="I31" i="3"/>
  <c r="K6" i="3"/>
  <c r="V13" i="2"/>
  <c r="K17" i="2"/>
  <c r="L17" i="2"/>
  <c r="M17" i="2"/>
  <c r="N17" i="2"/>
  <c r="O17" i="2"/>
  <c r="AA31" i="2"/>
  <c r="L30" i="2"/>
  <c r="AB31" i="2"/>
  <c r="K30" i="2"/>
  <c r="Y31" i="2" s="1"/>
  <c r="J30" i="2"/>
  <c r="X31" i="2" s="1"/>
  <c r="G30" i="2"/>
  <c r="H30" i="2"/>
  <c r="V31" i="2" s="1"/>
  <c r="I30" i="2"/>
  <c r="W31" i="2" s="1"/>
  <c r="I12" i="2"/>
  <c r="P13" i="2" s="1"/>
  <c r="P14" i="2" s="1"/>
  <c r="Q14" i="2" s="1"/>
  <c r="R14" i="2" s="1"/>
  <c r="J12" i="2"/>
  <c r="Q13" i="2" s="1"/>
  <c r="K12" i="2"/>
  <c r="R13" i="2" s="1"/>
  <c r="S13" i="2"/>
  <c r="T13" i="2"/>
  <c r="U13" i="2"/>
  <c r="W13" i="2"/>
  <c r="K46" i="2"/>
  <c r="B2" i="2"/>
  <c r="S6" i="4" l="1"/>
  <c r="R16" i="4"/>
  <c r="T13" i="4"/>
  <c r="L33" i="2"/>
  <c r="M33" i="2" s="1"/>
  <c r="N33" i="2" s="1"/>
  <c r="O33" i="2" s="1"/>
  <c r="R30" i="2"/>
  <c r="P17" i="2"/>
  <c r="L6" i="3"/>
  <c r="L13" i="3" s="1"/>
  <c r="K13" i="3"/>
  <c r="K28" i="3"/>
  <c r="K31" i="3" s="1"/>
  <c r="W21" i="3"/>
  <c r="X18" i="3"/>
  <c r="Y34" i="3"/>
  <c r="X36" i="3"/>
  <c r="AA16" i="3"/>
  <c r="J31" i="3"/>
  <c r="L16" i="2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S12" i="2"/>
  <c r="Y13" i="2"/>
  <c r="AC31" i="2"/>
  <c r="P33" i="2"/>
  <c r="Q33" i="2" s="1"/>
  <c r="R33" i="2" s="1"/>
  <c r="X13" i="2"/>
  <c r="Q17" i="2"/>
  <c r="U13" i="4" l="1"/>
  <c r="T6" i="4"/>
  <c r="S16" i="4"/>
  <c r="S30" i="2"/>
  <c r="T30" i="2" s="1"/>
  <c r="U30" i="2" s="1"/>
  <c r="R32" i="2"/>
  <c r="S32" i="2" s="1"/>
  <c r="T12" i="2"/>
  <c r="S14" i="2"/>
  <c r="AB16" i="3"/>
  <c r="Z34" i="3"/>
  <c r="Y36" i="3"/>
  <c r="X21" i="3"/>
  <c r="Y18" i="3"/>
  <c r="L28" i="3"/>
  <c r="M6" i="3"/>
  <c r="L31" i="3"/>
  <c r="S33" i="2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D31" i="2"/>
  <c r="Z13" i="2"/>
  <c r="R17" i="2"/>
  <c r="M5" i="2"/>
  <c r="P10" i="2" s="1"/>
  <c r="D5" i="2"/>
  <c r="E5" i="2"/>
  <c r="F5" i="2"/>
  <c r="G5" i="2"/>
  <c r="H5" i="2"/>
  <c r="I5" i="2"/>
  <c r="J5" i="2"/>
  <c r="K5" i="2"/>
  <c r="L5" i="2"/>
  <c r="C5" i="2"/>
  <c r="V13" i="4" l="1"/>
  <c r="U6" i="4"/>
  <c r="T16" i="4"/>
  <c r="N6" i="3"/>
  <c r="Y21" i="3"/>
  <c r="Z18" i="3"/>
  <c r="Z36" i="3"/>
  <c r="AA34" i="3"/>
  <c r="M28" i="3"/>
  <c r="M13" i="3"/>
  <c r="AC16" i="3"/>
  <c r="T32" i="2"/>
  <c r="M10" i="2"/>
  <c r="I10" i="2"/>
  <c r="L10" i="2"/>
  <c r="K10" i="2"/>
  <c r="G10" i="2"/>
  <c r="AE31" i="2"/>
  <c r="B5" i="2"/>
  <c r="H10" i="2"/>
  <c r="O10" i="2"/>
  <c r="N10" i="2"/>
  <c r="J10" i="2"/>
  <c r="AF31" i="2"/>
  <c r="V30" i="2"/>
  <c r="W30" i="2" s="1"/>
  <c r="X30" i="2" s="1"/>
  <c r="Y30" i="2" s="1"/>
  <c r="Z30" i="2" s="1"/>
  <c r="AA30" i="2" s="1"/>
  <c r="AG31" i="2"/>
  <c r="AA13" i="2"/>
  <c r="S17" i="2"/>
  <c r="W13" i="4" l="1"/>
  <c r="V6" i="4"/>
  <c r="U16" i="4"/>
  <c r="Z21" i="3"/>
  <c r="AA18" i="3"/>
  <c r="AB34" i="3"/>
  <c r="AA36" i="3"/>
  <c r="AD16" i="3"/>
  <c r="N28" i="3"/>
  <c r="M31" i="3"/>
  <c r="O6" i="3"/>
  <c r="N13" i="3"/>
  <c r="AH31" i="2"/>
  <c r="U12" i="2"/>
  <c r="V12" i="2" s="1"/>
  <c r="T14" i="2"/>
  <c r="C6" i="2"/>
  <c r="D6" i="2" s="1"/>
  <c r="W6" i="4" l="1"/>
  <c r="W16" i="4" s="1"/>
  <c r="X13" i="4"/>
  <c r="V16" i="4"/>
  <c r="P6" i="3"/>
  <c r="P13" i="3" s="1"/>
  <c r="O13" i="3"/>
  <c r="O28" i="3"/>
  <c r="O31" i="3"/>
  <c r="AC34" i="3"/>
  <c r="AB36" i="3"/>
  <c r="N31" i="3"/>
  <c r="AA21" i="3"/>
  <c r="AB18" i="3"/>
  <c r="AE16" i="3"/>
  <c r="E6" i="2"/>
  <c r="U32" i="2"/>
  <c r="AI31" i="2"/>
  <c r="AB13" i="2"/>
  <c r="W12" i="2"/>
  <c r="AC13" i="2"/>
  <c r="U14" i="2"/>
  <c r="T17" i="2"/>
  <c r="Y13" i="4" l="1"/>
  <c r="X6" i="4"/>
  <c r="AF16" i="3"/>
  <c r="AB21" i="3"/>
  <c r="AC18" i="3"/>
  <c r="AD34" i="3"/>
  <c r="AC36" i="3"/>
  <c r="P28" i="3"/>
  <c r="P31" i="3" s="1"/>
  <c r="Q6" i="3"/>
  <c r="F6" i="2"/>
  <c r="AJ31" i="2"/>
  <c r="V32" i="2"/>
  <c r="X12" i="2"/>
  <c r="AD13" i="2"/>
  <c r="V14" i="2"/>
  <c r="U17" i="2"/>
  <c r="Y6" i="4" l="1"/>
  <c r="Y16" i="4" s="1"/>
  <c r="Z13" i="4"/>
  <c r="X16" i="4"/>
  <c r="AC21" i="3"/>
  <c r="AD18" i="3"/>
  <c r="R6" i="3"/>
  <c r="Q13" i="3"/>
  <c r="Q28" i="3"/>
  <c r="AE34" i="3"/>
  <c r="AD36" i="3"/>
  <c r="Y12" i="2"/>
  <c r="AF13" i="2" s="1"/>
  <c r="AE13" i="2"/>
  <c r="G6" i="2"/>
  <c r="AK31" i="2"/>
  <c r="W32" i="2"/>
  <c r="W14" i="2"/>
  <c r="V17" i="2"/>
  <c r="AA13" i="4" l="1"/>
  <c r="Z6" i="4"/>
  <c r="R13" i="3"/>
  <c r="H27" i="2"/>
  <c r="G27" i="2"/>
  <c r="AF34" i="3"/>
  <c r="AE36" i="3"/>
  <c r="R28" i="3"/>
  <c r="Q31" i="3"/>
  <c r="S6" i="3"/>
  <c r="AD21" i="3"/>
  <c r="AE18" i="3"/>
  <c r="Z12" i="2"/>
  <c r="AA12" i="2" s="1"/>
  <c r="AB12" i="2" s="1"/>
  <c r="AC12" i="2" s="1"/>
  <c r="AD12" i="2" s="1"/>
  <c r="AE12" i="2" s="1"/>
  <c r="AF12" i="2" s="1"/>
  <c r="H6" i="2"/>
  <c r="G9" i="2"/>
  <c r="X32" i="2"/>
  <c r="X14" i="2"/>
  <c r="Y14" i="2" s="1"/>
  <c r="W17" i="2"/>
  <c r="AA6" i="4" l="1"/>
  <c r="AA16" i="4" s="1"/>
  <c r="Z16" i="4"/>
  <c r="AB13" i="4"/>
  <c r="S28" i="3"/>
  <c r="T6" i="3"/>
  <c r="T13" i="3"/>
  <c r="R31" i="3"/>
  <c r="S13" i="3"/>
  <c r="AE21" i="3"/>
  <c r="AF18" i="3"/>
  <c r="AF21" i="3" s="1"/>
  <c r="AG34" i="3"/>
  <c r="AF36" i="3"/>
  <c r="H9" i="2"/>
  <c r="I6" i="2"/>
  <c r="AB30" i="2"/>
  <c r="AC30" i="2" s="1"/>
  <c r="Y32" i="2"/>
  <c r="Z32" i="2" s="1"/>
  <c r="AA32" i="2" s="1"/>
  <c r="X17" i="2"/>
  <c r="AC13" i="4" l="1"/>
  <c r="AB6" i="4"/>
  <c r="U6" i="3"/>
  <c r="T28" i="3"/>
  <c r="S31" i="3"/>
  <c r="U13" i="3"/>
  <c r="J27" i="2"/>
  <c r="I27" i="2"/>
  <c r="AH34" i="3"/>
  <c r="AG36" i="3"/>
  <c r="J6" i="2"/>
  <c r="I9" i="2"/>
  <c r="AD30" i="2"/>
  <c r="AE30" i="2" s="1"/>
  <c r="AF30" i="2" s="1"/>
  <c r="AG30" i="2" s="1"/>
  <c r="AH30" i="2" s="1"/>
  <c r="AI30" i="2" s="1"/>
  <c r="AJ30" i="2" s="1"/>
  <c r="AK30" i="2" s="1"/>
  <c r="AB32" i="2"/>
  <c r="Z14" i="2"/>
  <c r="Y17" i="2"/>
  <c r="AC6" i="4" l="1"/>
  <c r="AC16" i="4"/>
  <c r="AB16" i="4"/>
  <c r="U28" i="3"/>
  <c r="T31" i="3"/>
  <c r="V6" i="3"/>
  <c r="V13" i="3"/>
  <c r="K27" i="2"/>
  <c r="AI34" i="3"/>
  <c r="AH36" i="3"/>
  <c r="K6" i="2"/>
  <c r="K9" i="2" s="1"/>
  <c r="J9" i="2"/>
  <c r="AC32" i="2"/>
  <c r="AD32" i="2" s="1"/>
  <c r="AE32" i="2" s="1"/>
  <c r="AF32" i="2" s="1"/>
  <c r="AG32" i="2" s="1"/>
  <c r="AH32" i="2" s="1"/>
  <c r="AI32" i="2" s="1"/>
  <c r="AJ32" i="2" s="1"/>
  <c r="AK32" i="2" s="1"/>
  <c r="AA14" i="2"/>
  <c r="Z17" i="2"/>
  <c r="AD6" i="4" l="1"/>
  <c r="W6" i="3"/>
  <c r="W13" i="3"/>
  <c r="V28" i="3"/>
  <c r="U31" i="3"/>
  <c r="AJ34" i="3"/>
  <c r="AI36" i="3"/>
  <c r="L6" i="2"/>
  <c r="AB14" i="2"/>
  <c r="AA17" i="2"/>
  <c r="W28" i="3" l="1"/>
  <c r="V31" i="3"/>
  <c r="X6" i="3"/>
  <c r="X13" i="3"/>
  <c r="M27" i="2"/>
  <c r="L27" i="2"/>
  <c r="AK34" i="3"/>
  <c r="AJ36" i="3"/>
  <c r="M6" i="2"/>
  <c r="M9" i="2" s="1"/>
  <c r="L9" i="2"/>
  <c r="AC14" i="2"/>
  <c r="AB17" i="2"/>
  <c r="X31" i="3" l="1"/>
  <c r="X28" i="3"/>
  <c r="W31" i="3"/>
  <c r="Y6" i="3"/>
  <c r="Y13" i="3"/>
  <c r="AK36" i="3"/>
  <c r="N6" i="2"/>
  <c r="AC17" i="2"/>
  <c r="AD14" i="2"/>
  <c r="Z6" i="3" l="1"/>
  <c r="Y28" i="3"/>
  <c r="N27" i="2"/>
  <c r="O27" i="2"/>
  <c r="AD17" i="2"/>
  <c r="AE14" i="2"/>
  <c r="O6" i="2"/>
  <c r="N9" i="2"/>
  <c r="AB31" i="3" l="1"/>
  <c r="Y31" i="3"/>
  <c r="Z28" i="3"/>
  <c r="AA28" i="3" s="1"/>
  <c r="AB28" i="3" s="1"/>
  <c r="AC28" i="3" s="1"/>
  <c r="AD28" i="3" s="1"/>
  <c r="AD31" i="3" s="1"/>
  <c r="AC31" i="3"/>
  <c r="Z13" i="3"/>
  <c r="AA6" i="3"/>
  <c r="Z31" i="3"/>
  <c r="P27" i="2"/>
  <c r="AE17" i="2"/>
  <c r="AF14" i="2"/>
  <c r="AF17" i="2" s="1"/>
  <c r="P6" i="2"/>
  <c r="Q6" i="2" s="1"/>
  <c r="O9" i="2"/>
  <c r="R6" i="2" l="1"/>
  <c r="AA13" i="3"/>
  <c r="AB6" i="3"/>
  <c r="AA31" i="3"/>
  <c r="AB13" i="3"/>
  <c r="S6" i="2"/>
  <c r="Q9" i="2"/>
  <c r="P9" i="2"/>
  <c r="R9" i="2"/>
  <c r="AD13" i="3" l="1"/>
  <c r="AC6" i="3"/>
  <c r="AD6" i="3" s="1"/>
  <c r="S9" i="2"/>
  <c r="T6" i="2"/>
  <c r="T27" i="2"/>
  <c r="Q27" i="2"/>
  <c r="U6" i="2" l="1"/>
  <c r="T9" i="2"/>
  <c r="AC13" i="3"/>
  <c r="S27" i="2"/>
  <c r="R27" i="2"/>
  <c r="V6" i="2" l="1"/>
  <c r="U9" i="2"/>
  <c r="W6" i="2" l="1"/>
  <c r="W9" i="2"/>
  <c r="V9" i="2"/>
  <c r="X6" i="2" l="1"/>
  <c r="X9" i="2"/>
  <c r="Y6" i="2" l="1"/>
  <c r="Y9" i="2"/>
  <c r="Z6" i="2" l="1"/>
  <c r="Z9" i="2"/>
  <c r="AA6" i="2" l="1"/>
  <c r="AB6" i="2" l="1"/>
  <c r="AC6" i="2" s="1"/>
  <c r="AD6" i="2" s="1"/>
  <c r="AD9" i="2"/>
  <c r="AA9" i="2"/>
  <c r="AC9" i="2"/>
  <c r="AB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Carl-Johan Fraenkel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inkomstdatum (ej daignosdatum)</t>
        </r>
      </text>
    </comment>
    <comment ref="A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bygger på vårdtid 7 dagar
</t>
        </r>
      </text>
    </comment>
    <comment ref="A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bygger på vårdtid 14 dagar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Carl-Johan Fraenkel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svarsdatum
</t>
        </r>
      </text>
    </comment>
    <comment ref="A1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bygger på vårdtid 7 dagar
</t>
        </r>
      </text>
    </comment>
    <comment ref="A3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bygger på vårdtid 14 dagar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Carl-Johan Fraenkel</author>
  </authors>
  <commentList>
    <comment ref="A2" authorId="0" shapeId="0" xr:uid="{9E56541E-A4CA-094B-B939-ECE4A3EDC876}">
      <text>
        <r>
          <rPr>
            <b/>
            <sz val="9"/>
            <color rgb="FF000000"/>
            <rFont val="Tahoma"/>
            <family val="2"/>
          </rPr>
          <t>Carl-Johan Fraenkel: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inkomstdatum (ej daignosdatum)</t>
        </r>
      </text>
    </comment>
  </commentList>
</comments>
</file>

<file path=xl/sharedStrings.xml><?xml version="1.0" encoding="utf-8"?>
<sst xmlns="http://schemas.openxmlformats.org/spreadsheetml/2006/main" count="92" uniqueCount="43">
  <si>
    <t>in antal alla</t>
  </si>
  <si>
    <t>ut antal alla</t>
  </si>
  <si>
    <t>in IVA (resp)</t>
  </si>
  <si>
    <t>antal inlagda alla</t>
  </si>
  <si>
    <t>antal inlagda IVA (resp)</t>
  </si>
  <si>
    <t>5 dagars medelvärde in</t>
  </si>
  <si>
    <t>fördubblingstakt dagar</t>
  </si>
  <si>
    <t>5 dagars medelvärde inne</t>
  </si>
  <si>
    <t>prognos IVA</t>
  </si>
  <si>
    <t>prognos alla</t>
  </si>
  <si>
    <t>isolering som väntar på negativt svar</t>
  </si>
  <si>
    <t>totalt isoleringsbehov</t>
  </si>
  <si>
    <t>ut IVA (resp) alla</t>
  </si>
  <si>
    <t>Prognos inneliggande</t>
  </si>
  <si>
    <t>5 dagars medelvärde ut</t>
  </si>
  <si>
    <t>äldre m Progn medelvärde inne</t>
  </si>
  <si>
    <t>prognos in IVA resp</t>
  </si>
  <si>
    <t>Prognos in/dag</t>
  </si>
  <si>
    <t>Prognos ut/dag</t>
  </si>
  <si>
    <t>gammal prognos inneliggande resp IVA</t>
  </si>
  <si>
    <t>Prognos inneliggande IVA resp</t>
  </si>
  <si>
    <t xml:space="preserve">prognos ut IVA </t>
  </si>
  <si>
    <t>In Optoflow</t>
  </si>
  <si>
    <t>Ut Opiflow</t>
  </si>
  <si>
    <t>In ECMO</t>
  </si>
  <si>
    <t>Ut ECMO</t>
  </si>
  <si>
    <t>I Optiflow</t>
  </si>
  <si>
    <t>I ECMO</t>
  </si>
  <si>
    <t>ut avlidna</t>
  </si>
  <si>
    <t>ut hem</t>
  </si>
  <si>
    <t>tot inlagda för vårdbehov</t>
  </si>
  <si>
    <t>tot avlidna inom slutenvården</t>
  </si>
  <si>
    <t>totalt hemskrivna</t>
  </si>
  <si>
    <t xml:space="preserve">ut IVA (resp) </t>
  </si>
  <si>
    <t xml:space="preserve">ut mors IVA (resp) </t>
  </si>
  <si>
    <t>Antal inlagda inkl IVA</t>
  </si>
  <si>
    <t>Antal doda</t>
  </si>
  <si>
    <t>Tot inlagda</t>
  </si>
  <si>
    <t>Tot avlidna</t>
  </si>
  <si>
    <t xml:space="preserve">Antal inlagda </t>
  </si>
  <si>
    <t>IVA</t>
  </si>
  <si>
    <t>Totalt</t>
  </si>
  <si>
    <t>Andel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</si>
</sst>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7" tint="0.59999389629810485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164" fontId="0" fillId="3" borderId="0" xfId="0" applyNumberFormat="1" applyFill="1"/>
    <xf numFmtId="16" fontId="1" fillId="4" borderId="0" xfId="0" applyNumberFormat="1" applyFont="1" applyFill="1"/>
    <xf numFmtId="164" fontId="0" fillId="5" borderId="0" xfId="0" applyNumberFormat="1" applyFill="1"/>
    <xf numFmtId="164" fontId="0" fillId="3" borderId="3" xfId="0" applyNumberFormat="1" applyFill="1" applyBorder="1"/>
    <xf numFmtId="0" fontId="0" fillId="6" borderId="0" xfId="0" applyFill="1"/>
    <xf numFmtId="164" fontId="5" fillId="3" borderId="0" xfId="0" applyNumberFormat="1" applyFont="1" applyFill="1"/>
    <xf numFmtId="164" fontId="2" fillId="3" borderId="0" xfId="0" applyNumberFormat="1" applyFont="1" applyFill="1"/>
    <xf numFmtId="16" fontId="0" fillId="7" borderId="0" xfId="0" applyNumberFormat="1" applyFont="1" applyFill="1"/>
    <xf numFmtId="16" fontId="0" fillId="7" borderId="0" xfId="0" applyNumberFormat="1" applyFill="1"/>
    <xf numFmtId="164" fontId="5" fillId="0" borderId="0" xfId="0" applyNumberFormat="1" applyFont="1" applyFill="1"/>
    <xf numFmtId="164" fontId="0" fillId="8" borderId="0" xfId="0" applyNumberFormat="1" applyFill="1"/>
    <xf numFmtId="0" fontId="0" fillId="8" borderId="0" xfId="0" applyFill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64" fontId="5" fillId="12" borderId="0" xfId="0" applyNumberFormat="1" applyFont="1" applyFill="1"/>
    <xf numFmtId="1" fontId="5" fillId="12" borderId="0" xfId="0" applyNumberFormat="1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inläggningar av patienter med positiv covid i slutenvården i Skåne </a:t>
            </a:r>
          </a:p>
        </c:rich>
      </c:tx>
      <c:layout>
        <c:manualLayout>
          <c:xMode val="edge"/>
          <c:yMode val="edge"/>
          <c:x val="0.13405260512648687"/>
          <c:y val="2.365864277631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 1 indag (uppdat 6apr)'!$A$2</c:f>
              <c:strCache>
                <c:ptCount val="1"/>
                <c:pt idx="0">
                  <c:v>in antal alla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 1 indag (uppdat 6apr)'!$C$1:$AD$1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'covid 1 indag (uppdat 6apr)'!$C$2:$X$2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8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0-3D46-8D0F-9A7E8391DC44}"/>
            </c:ext>
          </c:extLst>
        </c:ser>
        <c:ser>
          <c:idx val="2"/>
          <c:order val="2"/>
          <c:tx>
            <c:strRef>
              <c:f>'covid 1 indag (uppdat 6apr)'!$A$6</c:f>
              <c:strCache>
                <c:ptCount val="1"/>
                <c:pt idx="0">
                  <c:v>antal inlagda alla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 1 indag (uppdat 6apr)'!$C$1:$AD$1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'covid 1 indag (uppdat 6apr)'!$C$6:$Y$6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12</c:v>
                </c:pt>
                <c:pt idx="12">
                  <c:v>15</c:v>
                </c:pt>
                <c:pt idx="13">
                  <c:v>22</c:v>
                </c:pt>
                <c:pt idx="14">
                  <c:v>29</c:v>
                </c:pt>
                <c:pt idx="15">
                  <c:v>30</c:v>
                </c:pt>
                <c:pt idx="16">
                  <c:v>32</c:v>
                </c:pt>
                <c:pt idx="17">
                  <c:v>35</c:v>
                </c:pt>
                <c:pt idx="18">
                  <c:v>35</c:v>
                </c:pt>
                <c:pt idx="19">
                  <c:v>37</c:v>
                </c:pt>
                <c:pt idx="20">
                  <c:v>37</c:v>
                </c:pt>
                <c:pt idx="21">
                  <c:v>39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0-3D46-8D0F-9A7E8391DC44}"/>
            </c:ext>
          </c:extLst>
        </c:ser>
        <c:ser>
          <c:idx val="3"/>
          <c:order val="3"/>
          <c:tx>
            <c:strRef>
              <c:f>'covid 1 indag (uppdat 6apr)'!$A$4</c:f>
              <c:strCache>
                <c:ptCount val="1"/>
                <c:pt idx="0">
                  <c:v>ut hem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'covid 1 indag (uppdat 6apr)'!$C$4:$AD$4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8</c:v>
                </c:pt>
                <c:pt idx="2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0-3D46-8D0F-9A7E8391DC44}"/>
            </c:ext>
          </c:extLst>
        </c:ser>
        <c:ser>
          <c:idx val="4"/>
          <c:order val="4"/>
          <c:tx>
            <c:strRef>
              <c:f>'covid 1 indag (uppdat 6apr)'!$A$3</c:f>
              <c:strCache>
                <c:ptCount val="1"/>
                <c:pt idx="0">
                  <c:v>ut avlidna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'covid 1 indag (uppdat 6apr)'!$C$3:$AD$3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0-3D46-8D0F-9A7E8391D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45656"/>
        <c:axId val="181383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'covid 1 indag (uppdat 6apr)'!$A$5</c15:sqref>
                        </c15:formulaRef>
                      </c:ext>
                    </c:extLst>
                    <c:strCache>
                      <c:ptCount val="1"/>
                      <c:pt idx="0">
                        <c:v>ut antal alla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'covid 1 indag (uppdat 6apr)'!$C$1:$AD$1</c15:sqref>
                        </c15:formulaRef>
                      </c:ext>
                    </c:extLst>
                    <c:numCache>
                      <c:formatCode>d\-mmm</c:formatCode>
                      <c:ptCount val="28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'covid 1 indag (uppdat 6apr)'!$C$5:$U$5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18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2A0-3D46-8D0F-9A7E8391DC44}"/>
                  </c:ext>
                </c:extLst>
              </c15:ser>
            </c15:filteredLineSeries>
          </c:ext>
        </c:extLst>
      </c:lineChart>
      <c:dateAx>
        <c:axId val="181745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83592"/>
        <c:crosses val="autoZero"/>
        <c:auto val="1"/>
        <c:lblOffset val="100"/>
        <c:baseTimeUnit val="days"/>
      </c:dateAx>
      <c:valAx>
        <c:axId val="1813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74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patienter med positiv covid i respiratorvård/Optiflow/ECMOi Skåne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 1 indag (uppdat 6apr)'!$A$24</c:f>
              <c:strCache>
                <c:ptCount val="1"/>
                <c:pt idx="0">
                  <c:v>antal inlagda IVA (resp)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 1 indag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 1 indag (uppdat 6apr)'!$C$24:$AC$24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0-BF46-A86D-A875EDBA3D27}"/>
            </c:ext>
          </c:extLst>
        </c:ser>
        <c:ser>
          <c:idx val="2"/>
          <c:order val="3"/>
          <c:tx>
            <c:strRef>
              <c:f>'covid 1 indag (uppdat 6apr)'!$A$40</c:f>
              <c:strCache>
                <c:ptCount val="1"/>
                <c:pt idx="0">
                  <c:v>I Optiflow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 1 indag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 1 indag (uppdat 6apr)'!$C$40:$AD$40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0-BF46-A86D-A875EDBA3D27}"/>
            </c:ext>
          </c:extLst>
        </c:ser>
        <c:ser>
          <c:idx val="3"/>
          <c:order val="4"/>
          <c:tx>
            <c:strRef>
              <c:f>'covid 1 indag (uppdat 6apr)'!$A$43</c:f>
              <c:strCache>
                <c:ptCount val="1"/>
                <c:pt idx="0">
                  <c:v>I ECMO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F0-BF46-A86D-A875EDBA3D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 1 indag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 1 indag (uppdat 6apr)'!$C$43:$AD$43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0-BF46-A86D-A875EDBA3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47856"/>
        <c:axId val="1814778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'covid 1 indag (uppdat 6apr)'!$A$20</c15:sqref>
                        </c15:formulaRef>
                      </c:ext>
                    </c:extLst>
                    <c:strCache>
                      <c:ptCount val="1"/>
                      <c:pt idx="0">
                        <c:v>in IVA (resp)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'covid 1 indag (uppdat 6apr)'!$C$1:$AE$1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'covid 1 indag (uppdat 6apr)'!$C$20:$AC$20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1F0-BF46-A86D-A875EDBA3D27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6apr)'!$A$22</c15:sqref>
                        </c15:formulaRef>
                      </c:ext>
                    </c:extLst>
                    <c:strCache>
                      <c:ptCount val="1"/>
                      <c:pt idx="0">
                        <c:v>ut IVA (resp)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6apr)'!$C$23:$U$23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F0-BF46-A86D-A875EDBA3D27}"/>
                  </c:ext>
                </c:extLst>
              </c15:ser>
            </c15:filteredLineSeries>
          </c:ext>
        </c:extLst>
      </c:lineChart>
      <c:dateAx>
        <c:axId val="181347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477800"/>
        <c:crosses val="autoZero"/>
        <c:auto val="1"/>
        <c:lblOffset val="100"/>
        <c:baseTimeUnit val="days"/>
      </c:dateAx>
      <c:valAx>
        <c:axId val="18147780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478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PROGONOS</a:t>
            </a:r>
            <a:r>
              <a:rPr lang="en-US" baseline="0"/>
              <a:t> vid fördubblingstakt 6 dagar av inläggningar</a:t>
            </a:r>
          </a:p>
          <a:p>
            <a:pPr>
              <a:defRPr/>
            </a:pPr>
            <a:r>
              <a:rPr lang="en-US"/>
              <a:t>patienter med positiv covid  - inläggningar och inneliggande i slutenvården</a:t>
            </a:r>
          </a:p>
          <a:p>
            <a:pPr>
              <a:defRPr/>
            </a:pPr>
            <a:r>
              <a:rPr lang="en-US"/>
              <a:t>(medelvårdtid kalkylerad 7 dagar)</a:t>
            </a:r>
          </a:p>
        </c:rich>
      </c:tx>
      <c:layout>
        <c:manualLayout>
          <c:xMode val="edge"/>
          <c:yMode val="edge"/>
          <c:x val="0.11629451904145134"/>
          <c:y val="2.365864277631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 1 indag (uppdat 6apr)'!$A$2</c:f>
              <c:strCache>
                <c:ptCount val="1"/>
                <c:pt idx="0">
                  <c:v>in antal alla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 1 indag (uppdat 6apr)'!$C$2:$AD$2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8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0-9E41-8FC3-FB0617951DEC}"/>
            </c:ext>
          </c:extLst>
        </c:ser>
        <c:ser>
          <c:idx val="1"/>
          <c:order val="1"/>
          <c:tx>
            <c:strRef>
              <c:f>'covid 1 indag (uppdat 6apr)'!$A$6</c:f>
              <c:strCache>
                <c:ptCount val="1"/>
                <c:pt idx="0">
                  <c:v>antal inlagda alla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 1 indag (uppdat 6apr)'!$C$6:$AD$6</c:f>
              <c:numCache>
                <c:formatCode>General</c:formatCode>
                <c:ptCount val="2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12</c:v>
                </c:pt>
                <c:pt idx="12">
                  <c:v>15</c:v>
                </c:pt>
                <c:pt idx="13">
                  <c:v>22</c:v>
                </c:pt>
                <c:pt idx="14">
                  <c:v>29</c:v>
                </c:pt>
                <c:pt idx="15">
                  <c:v>30</c:v>
                </c:pt>
                <c:pt idx="16">
                  <c:v>32</c:v>
                </c:pt>
                <c:pt idx="17">
                  <c:v>35</c:v>
                </c:pt>
                <c:pt idx="18">
                  <c:v>35</c:v>
                </c:pt>
                <c:pt idx="19">
                  <c:v>37</c:v>
                </c:pt>
                <c:pt idx="20">
                  <c:v>37</c:v>
                </c:pt>
                <c:pt idx="21">
                  <c:v>39</c:v>
                </c:pt>
                <c:pt idx="22">
                  <c:v>47</c:v>
                </c:pt>
                <c:pt idx="23">
                  <c:v>53</c:v>
                </c:pt>
                <c:pt idx="24">
                  <c:v>59</c:v>
                </c:pt>
                <c:pt idx="25">
                  <c:v>59</c:v>
                </c:pt>
                <c:pt idx="26">
                  <c:v>54</c:v>
                </c:pt>
                <c:pt idx="2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0-9E41-8FC3-FB0617951DEC}"/>
            </c:ext>
          </c:extLst>
        </c:ser>
        <c:ser>
          <c:idx val="3"/>
          <c:order val="2"/>
          <c:tx>
            <c:strRef>
              <c:f>'covid 1 indag (uppdat 6apr)'!$A$12</c:f>
              <c:strCache>
                <c:ptCount val="1"/>
                <c:pt idx="0">
                  <c:v>Prognos in/dag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 1 indag (uppdat 6apr)'!$C$12:$AF$12</c:f>
              <c:numCache>
                <c:formatCode>0.0</c:formatCode>
                <c:ptCount val="30"/>
                <c:pt idx="6">
                  <c:v>1.25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3</c:v>
                </c:pt>
                <c:pt idx="11">
                  <c:v>2</c:v>
                </c:pt>
                <c:pt idx="12">
                  <c:v>2.5</c:v>
                </c:pt>
                <c:pt idx="13">
                  <c:v>3.75</c:v>
                </c:pt>
                <c:pt idx="14">
                  <c:v>5.25</c:v>
                </c:pt>
                <c:pt idx="15">
                  <c:v>6.25</c:v>
                </c:pt>
                <c:pt idx="16">
                  <c:v>7.0153878019335814</c:v>
                </c:pt>
                <c:pt idx="17">
                  <c:v>7.8745065618429582</c:v>
                </c:pt>
                <c:pt idx="18">
                  <c:v>8.8388347648318462</c:v>
                </c:pt>
                <c:pt idx="19">
                  <c:v>9.9212565748012498</c:v>
                </c:pt>
                <c:pt idx="20">
                  <c:v>11.136233976754244</c:v>
                </c:pt>
                <c:pt idx="21">
                  <c:v>12.500000000000004</c:v>
                </c:pt>
                <c:pt idx="22">
                  <c:v>14.030775603867166</c:v>
                </c:pt>
                <c:pt idx="23">
                  <c:v>15.74901312368592</c:v>
                </c:pt>
                <c:pt idx="24">
                  <c:v>17.677669529663696</c:v>
                </c:pt>
                <c:pt idx="25">
                  <c:v>19.842513149602503</c:v>
                </c:pt>
                <c:pt idx="26">
                  <c:v>22.272467953508496</c:v>
                </c:pt>
                <c:pt idx="27">
                  <c:v>25.000000000000014</c:v>
                </c:pt>
                <c:pt idx="28">
                  <c:v>28.06155120773434</c:v>
                </c:pt>
                <c:pt idx="29">
                  <c:v>31.498026247371847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0-9E41-8FC3-FB0617951DEC}"/>
            </c:ext>
          </c:extLst>
        </c:ser>
        <c:ser>
          <c:idx val="2"/>
          <c:order val="5"/>
          <c:tx>
            <c:strRef>
              <c:f>'covid 1 indag (uppdat 6apr)'!$A$17</c:f>
              <c:strCache>
                <c:ptCount val="1"/>
                <c:pt idx="0">
                  <c:v>totalt isoleringsbehov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 1 indag (uppdat 6apr)'!$C$17:$AF$17</c:f>
              <c:numCache>
                <c:formatCode>0.0</c:formatCode>
                <c:ptCount val="30"/>
                <c:pt idx="8">
                  <c:v>84</c:v>
                </c:pt>
                <c:pt idx="9">
                  <c:v>83</c:v>
                </c:pt>
                <c:pt idx="10">
                  <c:v>85</c:v>
                </c:pt>
                <c:pt idx="11">
                  <c:v>83</c:v>
                </c:pt>
                <c:pt idx="12">
                  <c:v>85</c:v>
                </c:pt>
                <c:pt idx="13">
                  <c:v>87.5</c:v>
                </c:pt>
                <c:pt idx="14">
                  <c:v>90.75</c:v>
                </c:pt>
                <c:pt idx="15">
                  <c:v>94.75</c:v>
                </c:pt>
                <c:pt idx="16">
                  <c:v>99.265387801933585</c:v>
                </c:pt>
                <c:pt idx="17">
                  <c:v>104.13989436377653</c:v>
                </c:pt>
                <c:pt idx="18">
                  <c:v>110.97872912860839</c:v>
                </c:pt>
                <c:pt idx="19">
                  <c:v>118.39998570340964</c:v>
                </c:pt>
                <c:pt idx="20">
                  <c:v>125.78621968016388</c:v>
                </c:pt>
                <c:pt idx="21">
                  <c:v>133.03621968016387</c:v>
                </c:pt>
                <c:pt idx="22">
                  <c:v>140.81699528403107</c:v>
                </c:pt>
                <c:pt idx="23">
                  <c:v>149.55062060578337</c:v>
                </c:pt>
                <c:pt idx="24">
                  <c:v>159.35378357360412</c:v>
                </c:pt>
                <c:pt idx="25">
                  <c:v>170.35746195837476</c:v>
                </c:pt>
                <c:pt idx="26">
                  <c:v>182.70867333708202</c:v>
                </c:pt>
                <c:pt idx="27">
                  <c:v>196.57243936032779</c:v>
                </c:pt>
                <c:pt idx="28">
                  <c:v>212.13399056806213</c:v>
                </c:pt>
                <c:pt idx="29">
                  <c:v>229.60124121156682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0-9E41-8FC3-FB0617951DEC}"/>
            </c:ext>
          </c:extLst>
        </c:ser>
        <c:ser>
          <c:idx val="6"/>
          <c:order val="6"/>
          <c:tx>
            <c:strRef>
              <c:f>'covid 1 indag (uppdat 6apr)'!$A$14</c:f>
              <c:strCache>
                <c:ptCount val="1"/>
                <c:pt idx="0">
                  <c:v>Prognos inneliggande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 1 indag (uppdat 6apr)'!$C$14:$AF$14</c:f>
              <c:numCache>
                <c:formatCode>0.0</c:formatCode>
                <c:ptCount val="30"/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17.5</c:v>
                </c:pt>
                <c:pt idx="14">
                  <c:v>20.75</c:v>
                </c:pt>
                <c:pt idx="15">
                  <c:v>24.75</c:v>
                </c:pt>
                <c:pt idx="16">
                  <c:v>29.265387801933581</c:v>
                </c:pt>
                <c:pt idx="17">
                  <c:v>34.139894363776541</c:v>
                </c:pt>
                <c:pt idx="18">
                  <c:v>40.978729128608386</c:v>
                </c:pt>
                <c:pt idx="19">
                  <c:v>48.399985703409634</c:v>
                </c:pt>
                <c:pt idx="20">
                  <c:v>55.786219680163882</c:v>
                </c:pt>
                <c:pt idx="21">
                  <c:v>63.036219680163882</c:v>
                </c:pt>
                <c:pt idx="22">
                  <c:v>70.816995284031051</c:v>
                </c:pt>
                <c:pt idx="23">
                  <c:v>79.550620605783379</c:v>
                </c:pt>
                <c:pt idx="24">
                  <c:v>89.353783573604119</c:v>
                </c:pt>
                <c:pt idx="25">
                  <c:v>100.35746195837477</c:v>
                </c:pt>
                <c:pt idx="26">
                  <c:v>112.70867333708202</c:v>
                </c:pt>
                <c:pt idx="27">
                  <c:v>126.57243936032778</c:v>
                </c:pt>
                <c:pt idx="28">
                  <c:v>142.13399056806213</c:v>
                </c:pt>
                <c:pt idx="29">
                  <c:v>159.60124121156682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F0-9E41-8FC3-FB0617951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80152"/>
        <c:axId val="181480544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'covid 1 indag (uppdat 6apr)'!$A$12</c15:sqref>
                        </c15:formulaRef>
                      </c:ext>
                    </c:extLst>
                    <c:strCache>
                      <c:ptCount val="1"/>
                      <c:pt idx="0">
                        <c:v>Prognos in/dag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'covid 1 indag (uppdat 6apr)'!$C$1:$AE$1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'covid 1 indag (uppdat 6apr)'!$C$12:$AB$12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6">
                        <c:v>1.25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2.5</c:v>
                      </c:pt>
                      <c:pt idx="13">
                        <c:v>3.75</c:v>
                      </c:pt>
                      <c:pt idx="14">
                        <c:v>5.25</c:v>
                      </c:pt>
                      <c:pt idx="15">
                        <c:v>6.25</c:v>
                      </c:pt>
                      <c:pt idx="16">
                        <c:v>7.0153878019335814</c:v>
                      </c:pt>
                      <c:pt idx="17">
                        <c:v>7.8745065618429582</c:v>
                      </c:pt>
                      <c:pt idx="18">
                        <c:v>8.8388347648318462</c:v>
                      </c:pt>
                      <c:pt idx="19">
                        <c:v>9.9212565748012498</c:v>
                      </c:pt>
                      <c:pt idx="20">
                        <c:v>11.136233976754244</c:v>
                      </c:pt>
                      <c:pt idx="21">
                        <c:v>12.500000000000004</c:v>
                      </c:pt>
                      <c:pt idx="22">
                        <c:v>14.030775603867166</c:v>
                      </c:pt>
                      <c:pt idx="23">
                        <c:v>15.74901312368592</c:v>
                      </c:pt>
                      <c:pt idx="24">
                        <c:v>17.677669529663696</c:v>
                      </c:pt>
                      <c:pt idx="25">
                        <c:v>19.842513149602503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5F0-9E41-8FC3-FB0617951DEC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6apr)'!$A$16</c15:sqref>
                        </c15:formulaRef>
                      </c:ext>
                    </c:extLst>
                    <c:strCache>
                      <c:ptCount val="1"/>
                      <c:pt idx="0">
                        <c:v>äldre m Progn medelvärde inne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6apr)'!$C$16:$AB$16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8">
                        <c:v>13</c:v>
                      </c:pt>
                      <c:pt idx="9">
                        <c:v>14.592006628021849</c:v>
                      </c:pt>
                      <c:pt idx="10">
                        <c:v>16.378973648633352</c:v>
                      </c:pt>
                      <c:pt idx="11">
                        <c:v>18.384776310850238</c:v>
                      </c:pt>
                      <c:pt idx="12">
                        <c:v>20.636213675586596</c:v>
                      </c:pt>
                      <c:pt idx="13">
                        <c:v>23.163366671648827</c:v>
                      </c:pt>
                      <c:pt idx="14">
                        <c:v>26.000000000000007</c:v>
                      </c:pt>
                      <c:pt idx="15">
                        <c:v>29.184013256043706</c:v>
                      </c:pt>
                      <c:pt idx="16">
                        <c:v>32.757947297266711</c:v>
                      </c:pt>
                      <c:pt idx="17">
                        <c:v>36.769552621700484</c:v>
                      </c:pt>
                      <c:pt idx="18">
                        <c:v>41.272427351173199</c:v>
                      </c:pt>
                      <c:pt idx="19">
                        <c:v>46.326733343297661</c:v>
                      </c:pt>
                      <c:pt idx="20">
                        <c:v>52.000000000000021</c:v>
                      </c:pt>
                      <c:pt idx="21">
                        <c:v>58.368026512087418</c:v>
                      </c:pt>
                      <c:pt idx="22">
                        <c:v>65.515894594533435</c:v>
                      </c:pt>
                      <c:pt idx="23">
                        <c:v>73.539105243400982</c:v>
                      </c:pt>
                      <c:pt idx="24">
                        <c:v>82.544854702346413</c:v>
                      </c:pt>
                      <c:pt idx="25">
                        <c:v>92.653466686595337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F0-9E41-8FC3-FB0617951DEC}"/>
                  </c:ext>
                </c:extLst>
              </c15:ser>
            </c15:filteredLineSeries>
          </c:ext>
        </c:extLst>
      </c:lineChart>
      <c:dateAx>
        <c:axId val="1814801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480544"/>
        <c:crosses val="autoZero"/>
        <c:auto val="1"/>
        <c:lblOffset val="100"/>
        <c:baseTimeUnit val="days"/>
      </c:dateAx>
      <c:valAx>
        <c:axId val="1814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48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PROGOS vid fördubblingstakt av inläggningar 6 dagar </a:t>
            </a:r>
          </a:p>
          <a:p>
            <a:pPr>
              <a:defRPr/>
            </a:pPr>
            <a:r>
              <a:rPr lang="en-US"/>
              <a:t>antal patienter med positiv covid i respiratorvård i Skåne (medelvårdtid i resp kalkylerad</a:t>
            </a:r>
            <a:r>
              <a:rPr lang="en-US" baseline="0"/>
              <a:t> 14 dagar)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 1 indag (uppdat 6apr)'!$A$20</c:f>
              <c:strCache>
                <c:ptCount val="1"/>
                <c:pt idx="0">
                  <c:v>in IVA (resp)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'covid 1 indag (uppdat 6apr)'!$C$20:$AB$20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5-2744-90EA-CBBB82AAC21A}"/>
            </c:ext>
          </c:extLst>
        </c:ser>
        <c:ser>
          <c:idx val="2"/>
          <c:order val="1"/>
          <c:tx>
            <c:strRef>
              <c:f>'covid 1 indag (uppdat 6apr)'!$A$24</c:f>
              <c:strCache>
                <c:ptCount val="1"/>
                <c:pt idx="0">
                  <c:v>antal inlagda IVA (resp)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'covid 1 indag (uppdat 6apr)'!$C$24:$AA$24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5-2744-90EA-CBBB82AAC21A}"/>
            </c:ext>
          </c:extLst>
        </c:ser>
        <c:ser>
          <c:idx val="1"/>
          <c:order val="2"/>
          <c:tx>
            <c:strRef>
              <c:f>'covid 1 indag (uppdat 6apr)'!$A$30</c:f>
              <c:strCache>
                <c:ptCount val="1"/>
                <c:pt idx="0">
                  <c:v>prognos in IVA resp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  <c:extLst xmlns:c15="http://schemas.microsoft.com/office/drawing/2012/chart"/>
            </c:numRef>
          </c:cat>
          <c:val>
            <c:numRef>
              <c:f>'covid 1 indag (uppdat 6apr)'!$C$30:$AC$30</c:f>
              <c:numCache>
                <c:formatCode>0.0</c:formatCode>
                <c:ptCount val="27"/>
                <c:pt idx="4">
                  <c:v>0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  <c:pt idx="10">
                  <c:v>0.25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0.56123102415468651</c:v>
                </c:pt>
                <c:pt idx="16">
                  <c:v>0.6299605249474366</c:v>
                </c:pt>
                <c:pt idx="17">
                  <c:v>0.70710678118654757</c:v>
                </c:pt>
                <c:pt idx="18">
                  <c:v>0.79370052598409979</c:v>
                </c:pt>
                <c:pt idx="19">
                  <c:v>0.89089871814033939</c:v>
                </c:pt>
                <c:pt idx="20">
                  <c:v>1.0000000000000002</c:v>
                </c:pt>
                <c:pt idx="21">
                  <c:v>1.1224620483093732</c:v>
                </c:pt>
                <c:pt idx="22">
                  <c:v>1.2599210498948734</c:v>
                </c:pt>
                <c:pt idx="23">
                  <c:v>1.4142135623730954</c:v>
                </c:pt>
                <c:pt idx="24">
                  <c:v>1.5874010519681998</c:v>
                </c:pt>
                <c:pt idx="25">
                  <c:v>1.781797436280679</c:v>
                </c:pt>
                <c:pt idx="26">
                  <c:v>2.0000000000000004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5-2744-90EA-CBBB82AAC21A}"/>
            </c:ext>
          </c:extLst>
        </c:ser>
        <c:ser>
          <c:idx val="3"/>
          <c:order val="4"/>
          <c:tx>
            <c:strRef>
              <c:f>'covid 1 indag (uppdat 6apr)'!$A$32</c:f>
              <c:strCache>
                <c:ptCount val="1"/>
                <c:pt idx="0">
                  <c:v>Prognos inneliggande IVA resp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'covid 1 indag (uppdat 6apr)'!$C$32:$AC$32</c:f>
              <c:numCache>
                <c:formatCode>0.0</c:formatCode>
                <c:ptCount val="27"/>
                <c:pt idx="14">
                  <c:v>5</c:v>
                </c:pt>
                <c:pt idx="15">
                  <c:v>5.5612310241546865</c:v>
                </c:pt>
                <c:pt idx="16">
                  <c:v>6.1911915491021228</c:v>
                </c:pt>
                <c:pt idx="17">
                  <c:v>6.8982983302886707</c:v>
                </c:pt>
                <c:pt idx="18">
                  <c:v>7.6919988562727708</c:v>
                </c:pt>
                <c:pt idx="19">
                  <c:v>8.249564241079776</c:v>
                </c:pt>
                <c:pt idx="20">
                  <c:v>8.58289757441311</c:v>
                </c:pt>
                <c:pt idx="21">
                  <c:v>9.0386929560558169</c:v>
                </c:pt>
                <c:pt idx="22">
                  <c:v>9.9652806726173555</c:v>
                </c:pt>
                <c:pt idx="23">
                  <c:v>11.379494234990451</c:v>
                </c:pt>
                <c:pt idx="24">
                  <c:v>12.716895286958652</c:v>
                </c:pt>
                <c:pt idx="25">
                  <c:v>13.99869272323933</c:v>
                </c:pt>
                <c:pt idx="26">
                  <c:v>15.49869272323933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5-2744-90EA-CBBB82AA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91576"/>
        <c:axId val="472791968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'covid 1 indag (uppdat 6apr)'!$A$33</c15:sqref>
                        </c15:formulaRef>
                      </c:ext>
                    </c:extLst>
                    <c:strCache>
                      <c:ptCount val="1"/>
                      <c:pt idx="0">
                        <c:v>gammal prognos inneliggande resp IVA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'covid 1 indag (uppdat 6apr)'!$C$1:$AD$1</c15:sqref>
                        </c15:formulaRef>
                      </c:ext>
                    </c:extLst>
                    <c:numCache>
                      <c:formatCode>d\-mmm</c:formatCode>
                      <c:ptCount val="28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'covid 1 indag (uppdat 6apr)'!$C$33:$AB$33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8">
                        <c:v>2</c:v>
                      </c:pt>
                      <c:pt idx="9">
                        <c:v>2.244924096618746</c:v>
                      </c:pt>
                      <c:pt idx="10">
                        <c:v>2.5198420997897464</c:v>
                      </c:pt>
                      <c:pt idx="11">
                        <c:v>2.8284271247461903</c:v>
                      </c:pt>
                      <c:pt idx="12">
                        <c:v>3.1748021039363992</c:v>
                      </c:pt>
                      <c:pt idx="13">
                        <c:v>3.5635948725613575</c:v>
                      </c:pt>
                      <c:pt idx="14">
                        <c:v>4.0000000000000009</c:v>
                      </c:pt>
                      <c:pt idx="15">
                        <c:v>4.489848193237493</c:v>
                      </c:pt>
                      <c:pt idx="16">
                        <c:v>5.0396841995794937</c:v>
                      </c:pt>
                      <c:pt idx="17">
                        <c:v>5.6568542494923815</c:v>
                      </c:pt>
                      <c:pt idx="18">
                        <c:v>6.3496042078727992</c:v>
                      </c:pt>
                      <c:pt idx="19">
                        <c:v>7.127189745122716</c:v>
                      </c:pt>
                      <c:pt idx="20">
                        <c:v>8.0000000000000018</c:v>
                      </c:pt>
                      <c:pt idx="21">
                        <c:v>8.9796963864749859</c:v>
                      </c:pt>
                      <c:pt idx="22">
                        <c:v>10.079368399158987</c:v>
                      </c:pt>
                      <c:pt idx="23">
                        <c:v>11.313708498984763</c:v>
                      </c:pt>
                      <c:pt idx="24">
                        <c:v>12.699208415745598</c:v>
                      </c:pt>
                      <c:pt idx="25">
                        <c:v>14.254379490245432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875-2744-90EA-CBBB82AAC21A}"/>
                  </c:ext>
                </c:extLst>
              </c15:ser>
            </c15:filteredLineSeries>
          </c:ext>
        </c:extLst>
      </c:lineChart>
      <c:dateAx>
        <c:axId val="472791576"/>
        <c:scaling>
          <c:orientation val="minMax"/>
        </c:scaling>
        <c:delete val="0"/>
        <c:axPos val="b"/>
        <c:numFmt formatCode="[$-41D]dd/mmm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2791968"/>
        <c:crosses val="autoZero"/>
        <c:auto val="0"/>
        <c:lblOffset val="100"/>
        <c:baseTimeUnit val="days"/>
      </c:dateAx>
      <c:valAx>
        <c:axId val="47279196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279157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inläggningar av patienter med positiv covid i slutenvården i Skåne </a:t>
            </a:r>
          </a:p>
        </c:rich>
      </c:tx>
      <c:layout>
        <c:manualLayout>
          <c:xMode val="edge"/>
          <c:yMode val="edge"/>
          <c:x val="0.13405260512648687"/>
          <c:y val="2.365864277631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'covid2 svarsdag (uppdat 6apr)'!$A$2</c:f>
              <c:strCache>
                <c:ptCount val="1"/>
                <c:pt idx="0">
                  <c:v>in antal alla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'covid2 svarsdag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'covid2 svarsdag (uppdat 6apr)'!$C$2:$AE$2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6</c:v>
                </c:pt>
                <c:pt idx="23">
                  <c:v>9</c:v>
                </c:pt>
                <c:pt idx="24">
                  <c:v>18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0-0448-BE5B-CA337DFD516C}"/>
            </c:ext>
          </c:extLst>
        </c:ser>
        <c:ser>
          <c:idx val="6"/>
          <c:order val="6"/>
          <c:tx>
            <c:strRef>
              <c:f>'covid2 svarsdag (uppdat 6apr)'!$A$5</c:f>
              <c:strCache>
                <c:ptCount val="1"/>
                <c:pt idx="0">
                  <c:v>ut antal alla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'covid2 svarsdag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'covid2 svarsdag (uppdat 6apr)'!$C$5:$AE$5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6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9</c:v>
                </c:pt>
                <c:pt idx="2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0-0448-BE5B-CA337DFD516C}"/>
            </c:ext>
          </c:extLst>
        </c:ser>
        <c:ser>
          <c:idx val="7"/>
          <c:order val="7"/>
          <c:tx>
            <c:strRef>
              <c:f>'covid2 svarsdag (uppdat 6apr)'!$A$6</c:f>
              <c:strCache>
                <c:ptCount val="1"/>
                <c:pt idx="0">
                  <c:v>antal inlagda alla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'covid2 svarsdag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'covid2 svarsdag (uppdat 6apr)'!$C$6:$AE$6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15</c:v>
                </c:pt>
                <c:pt idx="14">
                  <c:v>17</c:v>
                </c:pt>
                <c:pt idx="15">
                  <c:v>24</c:v>
                </c:pt>
                <c:pt idx="16">
                  <c:v>25</c:v>
                </c:pt>
                <c:pt idx="17">
                  <c:v>29</c:v>
                </c:pt>
                <c:pt idx="18">
                  <c:v>28</c:v>
                </c:pt>
                <c:pt idx="19">
                  <c:v>29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36</c:v>
                </c:pt>
                <c:pt idx="24">
                  <c:v>51</c:v>
                </c:pt>
                <c:pt idx="25">
                  <c:v>54</c:v>
                </c:pt>
                <c:pt idx="26">
                  <c:v>50</c:v>
                </c:pt>
                <c:pt idx="2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0-0448-BE5B-CA337DFD5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93928"/>
        <c:axId val="472794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'covid 1 indag (uppdat 6apr)'!$A$2</c15:sqref>
                        </c15:formulaRef>
                      </c:ext>
                    </c:extLst>
                    <c:strCache>
                      <c:ptCount val="1"/>
                      <c:pt idx="0">
                        <c:v>in antal alla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'covid2 svarsdag (uppdat 6apr)'!$C$1:$AE$1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'covid 1 indag (uppdat 6apr)'!$C$2:$AD$2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6</c:v>
                      </c:pt>
                      <c:pt idx="21">
                        <c:v>4</c:v>
                      </c:pt>
                      <c:pt idx="22">
                        <c:v>12</c:v>
                      </c:pt>
                      <c:pt idx="23">
                        <c:v>11</c:v>
                      </c:pt>
                      <c:pt idx="24">
                        <c:v>9</c:v>
                      </c:pt>
                      <c:pt idx="25">
                        <c:v>4</c:v>
                      </c:pt>
                      <c:pt idx="26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4F0-0448-BE5B-CA337DFD516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6apr)'!$A$5</c15:sqref>
                        </c15:formulaRef>
                      </c:ext>
                    </c:extLst>
                    <c:strCache>
                      <c:ptCount val="1"/>
                      <c:pt idx="0">
                        <c:v>ut antal alla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'covid2 svarsdag (uppdat 6apr)'!$C$1:$AE$1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6apr)'!$C$5:$U$5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18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F0-0448-BE5B-CA337DFD516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6apr)'!$A$6</c15:sqref>
                        </c15:formulaRef>
                      </c:ext>
                    </c:extLst>
                    <c:strCache>
                      <c:ptCount val="1"/>
                      <c:pt idx="0">
                        <c:v>antal inlagda alla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'covid2 svarsdag (uppdat 6apr)'!$C$1:$AE$1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6apr)'!$C$6:$AD$6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13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15</c:v>
                      </c:pt>
                      <c:pt idx="13">
                        <c:v>22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35</c:v>
                      </c:pt>
                      <c:pt idx="18">
                        <c:v>35</c:v>
                      </c:pt>
                      <c:pt idx="19">
                        <c:v>37</c:v>
                      </c:pt>
                      <c:pt idx="20">
                        <c:v>37</c:v>
                      </c:pt>
                      <c:pt idx="21">
                        <c:v>39</c:v>
                      </c:pt>
                      <c:pt idx="22">
                        <c:v>47</c:v>
                      </c:pt>
                      <c:pt idx="23">
                        <c:v>53</c:v>
                      </c:pt>
                      <c:pt idx="24">
                        <c:v>59</c:v>
                      </c:pt>
                      <c:pt idx="25">
                        <c:v>59</c:v>
                      </c:pt>
                      <c:pt idx="26">
                        <c:v>54</c:v>
                      </c:pt>
                      <c:pt idx="27">
                        <c:v>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F0-0448-BE5B-CA337DFD516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6apr)'!$A$4</c15:sqref>
                        </c15:formulaRef>
                      </c:ext>
                    </c:extLst>
                    <c:strCache>
                      <c:ptCount val="1"/>
                      <c:pt idx="0">
                        <c:v>ut hem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'covid2 svarsdag (uppdat 6apr)'!$C$1:$AE$1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6apr)'!$C$4:$AD$4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5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8</c:v>
                      </c:pt>
                      <c:pt idx="27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F0-0448-BE5B-CA337DFD516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6apr)'!$A$3</c15:sqref>
                        </c15:formulaRef>
                      </c:ext>
                    </c:extLst>
                    <c:strCache>
                      <c:ptCount val="1"/>
                      <c:pt idx="0">
                        <c:v>ut avlidna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'covid2 svarsdag (uppdat 6apr)'!$C$1:$AE$1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6apr)'!$C$3:$AD$3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F0-0448-BE5B-CA337DFD516C}"/>
                  </c:ext>
                </c:extLst>
              </c15:ser>
            </c15:filteredLineSeries>
          </c:ext>
        </c:extLst>
      </c:lineChart>
      <c:dateAx>
        <c:axId val="472793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2794320"/>
        <c:crosses val="autoZero"/>
        <c:auto val="1"/>
        <c:lblOffset val="100"/>
        <c:baseTimeUnit val="days"/>
      </c:dateAx>
      <c:valAx>
        <c:axId val="4727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279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patienter med positiv covid i respiratorvård/Optiflow/ECMOi Skåne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 1 indag (uppdat 6apr)'!$A$24</c:f>
              <c:strCache>
                <c:ptCount val="1"/>
                <c:pt idx="0">
                  <c:v>antal inlagda IVA (resp)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 1 indag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 1 indag (uppdat 6apr)'!$C$24:$AC$24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9-0F48-940D-96B474784F82}"/>
            </c:ext>
          </c:extLst>
        </c:ser>
        <c:ser>
          <c:idx val="2"/>
          <c:order val="3"/>
          <c:tx>
            <c:strRef>
              <c:f>'covid 1 indag (uppdat 6apr)'!$A$40</c:f>
              <c:strCache>
                <c:ptCount val="1"/>
                <c:pt idx="0">
                  <c:v>I Optiflow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 1 indag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 1 indag (uppdat 6apr)'!$C$40:$AD$40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9-0F48-940D-96B474784F82}"/>
            </c:ext>
          </c:extLst>
        </c:ser>
        <c:ser>
          <c:idx val="3"/>
          <c:order val="4"/>
          <c:tx>
            <c:strRef>
              <c:f>'covid 1 indag (uppdat 6apr)'!$A$43</c:f>
              <c:strCache>
                <c:ptCount val="1"/>
                <c:pt idx="0">
                  <c:v>I ECMO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49-0F48-940D-96B474784F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 1 indag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 1 indag (uppdat 6apr)'!$C$43:$AD$43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9-0F48-940D-96B474784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11520"/>
        <c:axId val="473411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'covid 1 indag (uppdat 6apr)'!$A$20</c15:sqref>
                        </c15:formulaRef>
                      </c:ext>
                    </c:extLst>
                    <c:strCache>
                      <c:ptCount val="1"/>
                      <c:pt idx="0">
                        <c:v>in IVA (resp)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'covid 1 indag (uppdat 6apr)'!$C$1:$AE$1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'covid 1 indag (uppdat 6apr)'!$C$20:$AC$20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549-0F48-940D-96B474784F82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6apr)'!$A$22</c15:sqref>
                        </c15:formulaRef>
                      </c:ext>
                    </c:extLst>
                    <c:strCache>
                      <c:ptCount val="1"/>
                      <c:pt idx="0">
                        <c:v>ut IVA (resp)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6apr)'!$C$23:$U$23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49-0F48-940D-96B474784F82}"/>
                  </c:ext>
                </c:extLst>
              </c15:ser>
            </c15:filteredLineSeries>
          </c:ext>
        </c:extLst>
      </c:lineChart>
      <c:dateAx>
        <c:axId val="4734115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3411912"/>
        <c:crosses val="autoZero"/>
        <c:auto val="1"/>
        <c:lblOffset val="100"/>
        <c:baseTimeUnit val="days"/>
      </c:dateAx>
      <c:valAx>
        <c:axId val="4734119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34115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PROGONOS</a:t>
            </a:r>
            <a:r>
              <a:rPr lang="en-US" baseline="0"/>
              <a:t> vid fördubblingstakt 6 dagar av inläggningar</a:t>
            </a:r>
          </a:p>
          <a:p>
            <a:pPr>
              <a:defRPr/>
            </a:pPr>
            <a:r>
              <a:rPr lang="en-US"/>
              <a:t>patienter med positiv covid  - inläggningar och inneliggande i slutenvården</a:t>
            </a:r>
          </a:p>
          <a:p>
            <a:pPr>
              <a:defRPr/>
            </a:pPr>
            <a:r>
              <a:rPr lang="en-US"/>
              <a:t>(medelvårdtid kalkylerad 7 dagar)</a:t>
            </a:r>
          </a:p>
        </c:rich>
      </c:tx>
      <c:layout>
        <c:manualLayout>
          <c:xMode val="edge"/>
          <c:yMode val="edge"/>
          <c:x val="0.11629451904145134"/>
          <c:y val="2.365864277631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 1 indag (uppdat 6apr)'!$A$2</c:f>
              <c:strCache>
                <c:ptCount val="1"/>
                <c:pt idx="0">
                  <c:v>in antal alla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 1 indag (uppdat 6apr)'!$C$2:$AD$2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8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D-7A41-B60A-36791A6D6AE8}"/>
            </c:ext>
          </c:extLst>
        </c:ser>
        <c:ser>
          <c:idx val="1"/>
          <c:order val="1"/>
          <c:tx>
            <c:strRef>
              <c:f>'covid 1 indag (uppdat 6apr)'!$A$6</c:f>
              <c:strCache>
                <c:ptCount val="1"/>
                <c:pt idx="0">
                  <c:v>antal inlagda alla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 1 indag (uppdat 6apr)'!$C$6:$AD$6</c:f>
              <c:numCache>
                <c:formatCode>General</c:formatCode>
                <c:ptCount val="2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12</c:v>
                </c:pt>
                <c:pt idx="12">
                  <c:v>15</c:v>
                </c:pt>
                <c:pt idx="13">
                  <c:v>22</c:v>
                </c:pt>
                <c:pt idx="14">
                  <c:v>29</c:v>
                </c:pt>
                <c:pt idx="15">
                  <c:v>30</c:v>
                </c:pt>
                <c:pt idx="16">
                  <c:v>32</c:v>
                </c:pt>
                <c:pt idx="17">
                  <c:v>35</c:v>
                </c:pt>
                <c:pt idx="18">
                  <c:v>35</c:v>
                </c:pt>
                <c:pt idx="19">
                  <c:v>37</c:v>
                </c:pt>
                <c:pt idx="20">
                  <c:v>37</c:v>
                </c:pt>
                <c:pt idx="21">
                  <c:v>39</c:v>
                </c:pt>
                <c:pt idx="22">
                  <c:v>47</c:v>
                </c:pt>
                <c:pt idx="23">
                  <c:v>53</c:v>
                </c:pt>
                <c:pt idx="24">
                  <c:v>59</c:v>
                </c:pt>
                <c:pt idx="25">
                  <c:v>59</c:v>
                </c:pt>
                <c:pt idx="26">
                  <c:v>54</c:v>
                </c:pt>
                <c:pt idx="2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D-7A41-B60A-36791A6D6AE8}"/>
            </c:ext>
          </c:extLst>
        </c:ser>
        <c:ser>
          <c:idx val="3"/>
          <c:order val="2"/>
          <c:tx>
            <c:strRef>
              <c:f>'covid 1 indag (uppdat 6apr)'!$A$12</c:f>
              <c:strCache>
                <c:ptCount val="1"/>
                <c:pt idx="0">
                  <c:v>Prognos in/dag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 1 indag (uppdat 6apr)'!$C$12:$AF$12</c:f>
              <c:numCache>
                <c:formatCode>0.0</c:formatCode>
                <c:ptCount val="30"/>
                <c:pt idx="6">
                  <c:v>1.25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3</c:v>
                </c:pt>
                <c:pt idx="11">
                  <c:v>2</c:v>
                </c:pt>
                <c:pt idx="12">
                  <c:v>2.5</c:v>
                </c:pt>
                <c:pt idx="13">
                  <c:v>3.75</c:v>
                </c:pt>
                <c:pt idx="14">
                  <c:v>5.25</c:v>
                </c:pt>
                <c:pt idx="15">
                  <c:v>6.25</c:v>
                </c:pt>
                <c:pt idx="16">
                  <c:v>7.0153878019335814</c:v>
                </c:pt>
                <c:pt idx="17">
                  <c:v>7.8745065618429582</c:v>
                </c:pt>
                <c:pt idx="18">
                  <c:v>8.8388347648318462</c:v>
                </c:pt>
                <c:pt idx="19">
                  <c:v>9.9212565748012498</c:v>
                </c:pt>
                <c:pt idx="20">
                  <c:v>11.136233976754244</c:v>
                </c:pt>
                <c:pt idx="21">
                  <c:v>12.500000000000004</c:v>
                </c:pt>
                <c:pt idx="22">
                  <c:v>14.030775603867166</c:v>
                </c:pt>
                <c:pt idx="23">
                  <c:v>15.74901312368592</c:v>
                </c:pt>
                <c:pt idx="24">
                  <c:v>17.677669529663696</c:v>
                </c:pt>
                <c:pt idx="25">
                  <c:v>19.842513149602503</c:v>
                </c:pt>
                <c:pt idx="26">
                  <c:v>22.272467953508496</c:v>
                </c:pt>
                <c:pt idx="27">
                  <c:v>25.000000000000014</c:v>
                </c:pt>
                <c:pt idx="28">
                  <c:v>28.06155120773434</c:v>
                </c:pt>
                <c:pt idx="29">
                  <c:v>31.498026247371847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D-7A41-B60A-36791A6D6AE8}"/>
            </c:ext>
          </c:extLst>
        </c:ser>
        <c:ser>
          <c:idx val="2"/>
          <c:order val="5"/>
          <c:tx>
            <c:strRef>
              <c:f>'covid 1 indag (uppdat 6apr)'!$A$17</c:f>
              <c:strCache>
                <c:ptCount val="1"/>
                <c:pt idx="0">
                  <c:v>totalt isoleringsbehov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 1 indag (uppdat 6apr)'!$C$17:$AF$17</c:f>
              <c:numCache>
                <c:formatCode>0.0</c:formatCode>
                <c:ptCount val="30"/>
                <c:pt idx="8">
                  <c:v>84</c:v>
                </c:pt>
                <c:pt idx="9">
                  <c:v>83</c:v>
                </c:pt>
                <c:pt idx="10">
                  <c:v>85</c:v>
                </c:pt>
                <c:pt idx="11">
                  <c:v>83</c:v>
                </c:pt>
                <c:pt idx="12">
                  <c:v>85</c:v>
                </c:pt>
                <c:pt idx="13">
                  <c:v>87.5</c:v>
                </c:pt>
                <c:pt idx="14">
                  <c:v>90.75</c:v>
                </c:pt>
                <c:pt idx="15">
                  <c:v>94.75</c:v>
                </c:pt>
                <c:pt idx="16">
                  <c:v>99.265387801933585</c:v>
                </c:pt>
                <c:pt idx="17">
                  <c:v>104.13989436377653</c:v>
                </c:pt>
                <c:pt idx="18">
                  <c:v>110.97872912860839</c:v>
                </c:pt>
                <c:pt idx="19">
                  <c:v>118.39998570340964</c:v>
                </c:pt>
                <c:pt idx="20">
                  <c:v>125.78621968016388</c:v>
                </c:pt>
                <c:pt idx="21">
                  <c:v>133.03621968016387</c:v>
                </c:pt>
                <c:pt idx="22">
                  <c:v>140.81699528403107</c:v>
                </c:pt>
                <c:pt idx="23">
                  <c:v>149.55062060578337</c:v>
                </c:pt>
                <c:pt idx="24">
                  <c:v>159.35378357360412</c:v>
                </c:pt>
                <c:pt idx="25">
                  <c:v>170.35746195837476</c:v>
                </c:pt>
                <c:pt idx="26">
                  <c:v>182.70867333708202</c:v>
                </c:pt>
                <c:pt idx="27">
                  <c:v>196.57243936032779</c:v>
                </c:pt>
                <c:pt idx="28">
                  <c:v>212.13399056806213</c:v>
                </c:pt>
                <c:pt idx="29">
                  <c:v>229.60124121156682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D-7A41-B60A-36791A6D6AE8}"/>
            </c:ext>
          </c:extLst>
        </c:ser>
        <c:ser>
          <c:idx val="6"/>
          <c:order val="6"/>
          <c:tx>
            <c:strRef>
              <c:f>'covid 1 indag (uppdat 6apr)'!$A$14</c:f>
              <c:strCache>
                <c:ptCount val="1"/>
                <c:pt idx="0">
                  <c:v>Prognos inneliggande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 1 indag (uppdat 6apr)'!$C$14:$AF$14</c:f>
              <c:numCache>
                <c:formatCode>0.0</c:formatCode>
                <c:ptCount val="30"/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17.5</c:v>
                </c:pt>
                <c:pt idx="14">
                  <c:v>20.75</c:v>
                </c:pt>
                <c:pt idx="15">
                  <c:v>24.75</c:v>
                </c:pt>
                <c:pt idx="16">
                  <c:v>29.265387801933581</c:v>
                </c:pt>
                <c:pt idx="17">
                  <c:v>34.139894363776541</c:v>
                </c:pt>
                <c:pt idx="18">
                  <c:v>40.978729128608386</c:v>
                </c:pt>
                <c:pt idx="19">
                  <c:v>48.399985703409634</c:v>
                </c:pt>
                <c:pt idx="20">
                  <c:v>55.786219680163882</c:v>
                </c:pt>
                <c:pt idx="21">
                  <c:v>63.036219680163882</c:v>
                </c:pt>
                <c:pt idx="22">
                  <c:v>70.816995284031051</c:v>
                </c:pt>
                <c:pt idx="23">
                  <c:v>79.550620605783379</c:v>
                </c:pt>
                <c:pt idx="24">
                  <c:v>89.353783573604119</c:v>
                </c:pt>
                <c:pt idx="25">
                  <c:v>100.35746195837477</c:v>
                </c:pt>
                <c:pt idx="26">
                  <c:v>112.70867333708202</c:v>
                </c:pt>
                <c:pt idx="27">
                  <c:v>126.57243936032778</c:v>
                </c:pt>
                <c:pt idx="28">
                  <c:v>142.13399056806213</c:v>
                </c:pt>
                <c:pt idx="29">
                  <c:v>159.60124121156682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D-7A41-B60A-36791A6D6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12696"/>
        <c:axId val="473413088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'covid 1 indag (uppdat 6apr)'!$A$12</c15:sqref>
                        </c15:formulaRef>
                      </c:ext>
                    </c:extLst>
                    <c:strCache>
                      <c:ptCount val="1"/>
                      <c:pt idx="0">
                        <c:v>Prognos in/dag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'covid 1 indag (uppdat 6apr)'!$C$1:$AE$1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'covid 1 indag (uppdat 6apr)'!$C$12:$AB$12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6">
                        <c:v>1.25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2.5</c:v>
                      </c:pt>
                      <c:pt idx="13">
                        <c:v>3.75</c:v>
                      </c:pt>
                      <c:pt idx="14">
                        <c:v>5.25</c:v>
                      </c:pt>
                      <c:pt idx="15">
                        <c:v>6.25</c:v>
                      </c:pt>
                      <c:pt idx="16">
                        <c:v>7.0153878019335814</c:v>
                      </c:pt>
                      <c:pt idx="17">
                        <c:v>7.8745065618429582</c:v>
                      </c:pt>
                      <c:pt idx="18">
                        <c:v>8.8388347648318462</c:v>
                      </c:pt>
                      <c:pt idx="19">
                        <c:v>9.9212565748012498</c:v>
                      </c:pt>
                      <c:pt idx="20">
                        <c:v>11.136233976754244</c:v>
                      </c:pt>
                      <c:pt idx="21">
                        <c:v>12.500000000000004</c:v>
                      </c:pt>
                      <c:pt idx="22">
                        <c:v>14.030775603867166</c:v>
                      </c:pt>
                      <c:pt idx="23">
                        <c:v>15.74901312368592</c:v>
                      </c:pt>
                      <c:pt idx="24">
                        <c:v>17.677669529663696</c:v>
                      </c:pt>
                      <c:pt idx="25">
                        <c:v>19.842513149602503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89D-7A41-B60A-36791A6D6AE8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6apr)'!$A$16</c15:sqref>
                        </c15:formulaRef>
                      </c:ext>
                    </c:extLst>
                    <c:strCache>
                      <c:ptCount val="1"/>
                      <c:pt idx="0">
                        <c:v>äldre m Progn medelvärde inne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'covid 1 indag (uppdat 6apr)'!$C$16:$AB$16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8">
                        <c:v>13</c:v>
                      </c:pt>
                      <c:pt idx="9">
                        <c:v>14.592006628021849</c:v>
                      </c:pt>
                      <c:pt idx="10">
                        <c:v>16.378973648633352</c:v>
                      </c:pt>
                      <c:pt idx="11">
                        <c:v>18.384776310850238</c:v>
                      </c:pt>
                      <c:pt idx="12">
                        <c:v>20.636213675586596</c:v>
                      </c:pt>
                      <c:pt idx="13">
                        <c:v>23.163366671648827</c:v>
                      </c:pt>
                      <c:pt idx="14">
                        <c:v>26.000000000000007</c:v>
                      </c:pt>
                      <c:pt idx="15">
                        <c:v>29.184013256043706</c:v>
                      </c:pt>
                      <c:pt idx="16">
                        <c:v>32.757947297266711</c:v>
                      </c:pt>
                      <c:pt idx="17">
                        <c:v>36.769552621700484</c:v>
                      </c:pt>
                      <c:pt idx="18">
                        <c:v>41.272427351173199</c:v>
                      </c:pt>
                      <c:pt idx="19">
                        <c:v>46.326733343297661</c:v>
                      </c:pt>
                      <c:pt idx="20">
                        <c:v>52.000000000000021</c:v>
                      </c:pt>
                      <c:pt idx="21">
                        <c:v>58.368026512087418</c:v>
                      </c:pt>
                      <c:pt idx="22">
                        <c:v>65.515894594533435</c:v>
                      </c:pt>
                      <c:pt idx="23">
                        <c:v>73.539105243400982</c:v>
                      </c:pt>
                      <c:pt idx="24">
                        <c:v>82.544854702346413</c:v>
                      </c:pt>
                      <c:pt idx="25">
                        <c:v>92.653466686595337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89D-7A41-B60A-36791A6D6AE8}"/>
                  </c:ext>
                </c:extLst>
              </c15:ser>
            </c15:filteredLineSeries>
          </c:ext>
        </c:extLst>
      </c:lineChart>
      <c:dateAx>
        <c:axId val="473412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3413088"/>
        <c:crosses val="autoZero"/>
        <c:auto val="1"/>
        <c:lblOffset val="100"/>
        <c:baseTimeUnit val="days"/>
      </c:dateAx>
      <c:valAx>
        <c:axId val="4734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341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PROGOS vid fördubblingstakt av inläggningar 6 dagar </a:t>
            </a:r>
          </a:p>
          <a:p>
            <a:pPr>
              <a:defRPr/>
            </a:pPr>
            <a:r>
              <a:rPr lang="en-US"/>
              <a:t>antal patienter med positiv covid i respiratorvård i Skåne (medelvårdtid i resp kalkylerad</a:t>
            </a:r>
            <a:r>
              <a:rPr lang="en-US" baseline="0"/>
              <a:t> 14 dagar)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 1 indag (uppdat 6apr)'!$A$20</c:f>
              <c:strCache>
                <c:ptCount val="1"/>
                <c:pt idx="0">
                  <c:v>in IVA (resp)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'covid 1 indag (uppdat 6apr)'!$C$20:$AB$20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6-0E4F-AA5C-149D9B9E4935}"/>
            </c:ext>
          </c:extLst>
        </c:ser>
        <c:ser>
          <c:idx val="2"/>
          <c:order val="1"/>
          <c:tx>
            <c:strRef>
              <c:f>'covid 1 indag (uppdat 6apr)'!$A$24</c:f>
              <c:strCache>
                <c:ptCount val="1"/>
                <c:pt idx="0">
                  <c:v>antal inlagda IVA (resp)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'covid 1 indag (uppdat 6apr)'!$C$24:$AA$24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6-0E4F-AA5C-149D9B9E4935}"/>
            </c:ext>
          </c:extLst>
        </c:ser>
        <c:ser>
          <c:idx val="1"/>
          <c:order val="2"/>
          <c:tx>
            <c:strRef>
              <c:f>'covid 1 indag (uppdat 6apr)'!$A$30</c:f>
              <c:strCache>
                <c:ptCount val="1"/>
                <c:pt idx="0">
                  <c:v>prognos in IVA resp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'covid 1 indag (uppdat 6apr)'!$C$1:$AD$1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  <c:extLst xmlns:c15="http://schemas.microsoft.com/office/drawing/2012/chart"/>
            </c:numRef>
          </c:cat>
          <c:val>
            <c:numRef>
              <c:f>'covid 1 indag (uppdat 6apr)'!$C$30:$AC$30</c:f>
              <c:numCache>
                <c:formatCode>0.0</c:formatCode>
                <c:ptCount val="27"/>
                <c:pt idx="4">
                  <c:v>0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  <c:pt idx="10">
                  <c:v>0.25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0.56123102415468651</c:v>
                </c:pt>
                <c:pt idx="16">
                  <c:v>0.6299605249474366</c:v>
                </c:pt>
                <c:pt idx="17">
                  <c:v>0.70710678118654757</c:v>
                </c:pt>
                <c:pt idx="18">
                  <c:v>0.79370052598409979</c:v>
                </c:pt>
                <c:pt idx="19">
                  <c:v>0.89089871814033939</c:v>
                </c:pt>
                <c:pt idx="20">
                  <c:v>1.0000000000000002</c:v>
                </c:pt>
                <c:pt idx="21">
                  <c:v>1.1224620483093732</c:v>
                </c:pt>
                <c:pt idx="22">
                  <c:v>1.2599210498948734</c:v>
                </c:pt>
                <c:pt idx="23">
                  <c:v>1.4142135623730954</c:v>
                </c:pt>
                <c:pt idx="24">
                  <c:v>1.5874010519681998</c:v>
                </c:pt>
                <c:pt idx="25">
                  <c:v>1.781797436280679</c:v>
                </c:pt>
                <c:pt idx="26">
                  <c:v>2.0000000000000004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6-0E4F-AA5C-149D9B9E4935}"/>
            </c:ext>
          </c:extLst>
        </c:ser>
        <c:ser>
          <c:idx val="3"/>
          <c:order val="4"/>
          <c:tx>
            <c:strRef>
              <c:f>'covid 1 indag (uppdat 6apr)'!$A$32</c:f>
              <c:strCache>
                <c:ptCount val="1"/>
                <c:pt idx="0">
                  <c:v>Prognos inneliggande IVA resp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'covid 1 indag (uppdat 6apr)'!$C$32:$AC$32</c:f>
              <c:numCache>
                <c:formatCode>0.0</c:formatCode>
                <c:ptCount val="27"/>
                <c:pt idx="14">
                  <c:v>5</c:v>
                </c:pt>
                <c:pt idx="15">
                  <c:v>5.5612310241546865</c:v>
                </c:pt>
                <c:pt idx="16">
                  <c:v>6.1911915491021228</c:v>
                </c:pt>
                <c:pt idx="17">
                  <c:v>6.8982983302886707</c:v>
                </c:pt>
                <c:pt idx="18">
                  <c:v>7.6919988562727708</c:v>
                </c:pt>
                <c:pt idx="19">
                  <c:v>8.249564241079776</c:v>
                </c:pt>
                <c:pt idx="20">
                  <c:v>8.58289757441311</c:v>
                </c:pt>
                <c:pt idx="21">
                  <c:v>9.0386929560558169</c:v>
                </c:pt>
                <c:pt idx="22">
                  <c:v>9.9652806726173555</c:v>
                </c:pt>
                <c:pt idx="23">
                  <c:v>11.379494234990451</c:v>
                </c:pt>
                <c:pt idx="24">
                  <c:v>12.716895286958652</c:v>
                </c:pt>
                <c:pt idx="25">
                  <c:v>13.99869272323933</c:v>
                </c:pt>
                <c:pt idx="26">
                  <c:v>15.49869272323933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6-0E4F-AA5C-149D9B9E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93536"/>
        <c:axId val="472793144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'covid 1 indag (uppdat 6apr)'!$A$33</c15:sqref>
                        </c15:formulaRef>
                      </c:ext>
                    </c:extLst>
                    <c:strCache>
                      <c:ptCount val="1"/>
                      <c:pt idx="0">
                        <c:v>gammal prognos inneliggande resp IVA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'covid 1 indag (uppdat 6apr)'!$C$1:$AD$1</c15:sqref>
                        </c15:formulaRef>
                      </c:ext>
                    </c:extLst>
                    <c:numCache>
                      <c:formatCode>d\-mmm</c:formatCode>
                      <c:ptCount val="28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'covid 1 indag (uppdat 6apr)'!$C$33:$AB$33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8">
                        <c:v>2</c:v>
                      </c:pt>
                      <c:pt idx="9">
                        <c:v>2.244924096618746</c:v>
                      </c:pt>
                      <c:pt idx="10">
                        <c:v>2.5198420997897464</c:v>
                      </c:pt>
                      <c:pt idx="11">
                        <c:v>2.8284271247461903</c:v>
                      </c:pt>
                      <c:pt idx="12">
                        <c:v>3.1748021039363992</c:v>
                      </c:pt>
                      <c:pt idx="13">
                        <c:v>3.5635948725613575</c:v>
                      </c:pt>
                      <c:pt idx="14">
                        <c:v>4.0000000000000009</c:v>
                      </c:pt>
                      <c:pt idx="15">
                        <c:v>4.489848193237493</c:v>
                      </c:pt>
                      <c:pt idx="16">
                        <c:v>5.0396841995794937</c:v>
                      </c:pt>
                      <c:pt idx="17">
                        <c:v>5.6568542494923815</c:v>
                      </c:pt>
                      <c:pt idx="18">
                        <c:v>6.3496042078727992</c:v>
                      </c:pt>
                      <c:pt idx="19">
                        <c:v>7.127189745122716</c:v>
                      </c:pt>
                      <c:pt idx="20">
                        <c:v>8.0000000000000018</c:v>
                      </c:pt>
                      <c:pt idx="21">
                        <c:v>8.9796963864749859</c:v>
                      </c:pt>
                      <c:pt idx="22">
                        <c:v>10.079368399158987</c:v>
                      </c:pt>
                      <c:pt idx="23">
                        <c:v>11.313708498984763</c:v>
                      </c:pt>
                      <c:pt idx="24">
                        <c:v>12.699208415745598</c:v>
                      </c:pt>
                      <c:pt idx="25">
                        <c:v>14.254379490245432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E26-0E4F-AA5C-149D9B9E4935}"/>
                  </c:ext>
                </c:extLst>
              </c15:ser>
            </c15:filteredLineSeries>
          </c:ext>
        </c:extLst>
      </c:lineChart>
      <c:dateAx>
        <c:axId val="472793536"/>
        <c:scaling>
          <c:orientation val="minMax"/>
        </c:scaling>
        <c:delete val="0"/>
        <c:axPos val="b"/>
        <c:numFmt formatCode="[$-41D]dd/mmm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2793144"/>
        <c:crosses val="autoZero"/>
        <c:auto val="0"/>
        <c:lblOffset val="100"/>
        <c:baseTimeUnit val="days"/>
      </c:dateAx>
      <c:valAx>
        <c:axId val="47279314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27935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Totalt antal covid inom slutenvården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'covid2 svarsdag (uppdat 6apr)'!$A$9</c:f>
              <c:strCache>
                <c:ptCount val="1"/>
                <c:pt idx="0">
                  <c:v>tot avlidna inom slutenvården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'covid2 svarsdag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'covid2 svarsdag (uppdat 6apr)'!$C$9:$AA$9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3-B74E-967D-54B1A2625503}"/>
            </c:ext>
          </c:extLst>
        </c:ser>
        <c:ser>
          <c:idx val="1"/>
          <c:order val="2"/>
          <c:tx>
            <c:strRef>
              <c:f>'covid2 svarsdag (uppdat 6apr)'!$A$10</c:f>
              <c:strCache>
                <c:ptCount val="1"/>
                <c:pt idx="0">
                  <c:v>totalt hemskrivna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'covid2 svarsdag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'covid2 svarsdag (uppdat 6apr)'!$C$10:$AA$10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27</c:v>
                </c:pt>
                <c:pt idx="21">
                  <c:v>28</c:v>
                </c:pt>
                <c:pt idx="22">
                  <c:v>32</c:v>
                </c:pt>
                <c:pt idx="23">
                  <c:v>34</c:v>
                </c:pt>
                <c:pt idx="2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3-B74E-967D-54B1A2625503}"/>
            </c:ext>
          </c:extLst>
        </c:ser>
        <c:ser>
          <c:idx val="0"/>
          <c:order val="0"/>
          <c:tx>
            <c:strRef>
              <c:f>'covid2 svarsdag (uppdat 6apr)'!$A$8</c:f>
              <c:strCache>
                <c:ptCount val="1"/>
                <c:pt idx="0">
                  <c:v>tot inlagda för vårdbehov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'covid2 svarsdag (uppdat 6apr)'!$C$1:$AE$1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'covid2 svarsdag (uppdat 6apr)'!$C$8:$AA$8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22</c:v>
                </c:pt>
                <c:pt idx="12">
                  <c:v>22</c:v>
                </c:pt>
                <c:pt idx="13">
                  <c:v>27</c:v>
                </c:pt>
                <c:pt idx="14">
                  <c:v>31</c:v>
                </c:pt>
                <c:pt idx="15">
                  <c:v>41</c:v>
                </c:pt>
                <c:pt idx="16">
                  <c:v>47</c:v>
                </c:pt>
                <c:pt idx="17">
                  <c:v>53</c:v>
                </c:pt>
                <c:pt idx="18">
                  <c:v>55</c:v>
                </c:pt>
                <c:pt idx="19">
                  <c:v>58</c:v>
                </c:pt>
                <c:pt idx="20">
                  <c:v>63</c:v>
                </c:pt>
                <c:pt idx="21">
                  <c:v>67</c:v>
                </c:pt>
                <c:pt idx="22">
                  <c:v>73</c:v>
                </c:pt>
                <c:pt idx="23">
                  <c:v>82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3-B74E-967D-54B1A2625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92360"/>
        <c:axId val="473413872"/>
      </c:lineChart>
      <c:dateAx>
        <c:axId val="4727923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3413872"/>
        <c:crosses val="autoZero"/>
        <c:auto val="1"/>
        <c:lblOffset val="100"/>
        <c:baseTimeUnit val="days"/>
      </c:dateAx>
      <c:valAx>
        <c:axId val="4734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279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47</xdr:row>
      <xdr:rowOff>76200</xdr:rowOff>
    </xdr:from>
    <xdr:to>
      <xdr:col>9</xdr:col>
      <xdr:colOff>301625</xdr:colOff>
      <xdr:row>67</xdr:row>
      <xdr:rowOff>23812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67</xdr:row>
      <xdr:rowOff>66675</xdr:rowOff>
    </xdr:from>
    <xdr:to>
      <xdr:col>9</xdr:col>
      <xdr:colOff>466725</xdr:colOff>
      <xdr:row>88</xdr:row>
      <xdr:rowOff>95250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609599</xdr:colOff>
      <xdr:row>47</xdr:row>
      <xdr:rowOff>0</xdr:rowOff>
    </xdr:from>
    <xdr:to>
      <xdr:col>21</xdr:col>
      <xdr:colOff>466724</xdr:colOff>
      <xdr:row>66</xdr:row>
      <xdr:rowOff>138112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20</xdr:col>
      <xdr:colOff>219075</xdr:colOff>
      <xdr:row>87</xdr:row>
      <xdr:rowOff>138112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51</xdr:row>
      <xdr:rowOff>76200</xdr:rowOff>
    </xdr:from>
    <xdr:to>
      <xdr:col>9</xdr:col>
      <xdr:colOff>301625</xdr:colOff>
      <xdr:row>71</xdr:row>
      <xdr:rowOff>23812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71</xdr:row>
      <xdr:rowOff>66675</xdr:rowOff>
    </xdr:from>
    <xdr:to>
      <xdr:col>9</xdr:col>
      <xdr:colOff>466725</xdr:colOff>
      <xdr:row>92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609599</xdr:colOff>
      <xdr:row>51</xdr:row>
      <xdr:rowOff>0</xdr:rowOff>
    </xdr:from>
    <xdr:to>
      <xdr:col>21</xdr:col>
      <xdr:colOff>466724</xdr:colOff>
      <xdr:row>70</xdr:row>
      <xdr:rowOff>138112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72</xdr:row>
      <xdr:rowOff>0</xdr:rowOff>
    </xdr:from>
    <xdr:to>
      <xdr:col>20</xdr:col>
      <xdr:colOff>219075</xdr:colOff>
      <xdr:row>91</xdr:row>
      <xdr:rowOff>138112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9</xdr:col>
      <xdr:colOff>447675</xdr:colOff>
      <xdr:row>120</xdr:row>
      <xdr:rowOff>57150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6"/>
  <sheetViews>
    <sheetView zoomScaleNormal="100" workbookViewId="0">
      <pane ySplit="1" topLeftCell="A2" activePane="bottomLeft" state="frozen"/>
      <selection pane="bottomLeft" sqref="A1:XFD1048576"/>
    </sheetView>
  </sheetViews>
  <sheetFormatPr baseColWidth="10" defaultColWidth="8.83203125" defaultRowHeight="15" x14ac:dyDescent="0.2"/>
  <cols>
    <col min="1" max="1" width="21.6640625" customWidth="1"/>
    <col min="2" max="2" width="12.5" customWidth="1"/>
    <col min="13" max="13" width="8.5" customWidth="1"/>
  </cols>
  <sheetData>
    <row r="1" spans="1:49" x14ac:dyDescent="0.2"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6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6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2">
        <v>43918</v>
      </c>
      <c r="V1" s="6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2">
        <v>43925</v>
      </c>
      <c r="AC1" s="6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3">
        <v>43932</v>
      </c>
      <c r="AJ1" s="6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6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</row>
    <row r="2" spans="1:49" x14ac:dyDescent="0.2">
      <c r="A2" t="s">
        <v>0</v>
      </c>
      <c r="B2">
        <f>SUM(C2:AC2)</f>
        <v>116</v>
      </c>
      <c r="C2">
        <v>1</v>
      </c>
      <c r="D2">
        <v>4</v>
      </c>
      <c r="E2">
        <v>0</v>
      </c>
      <c r="F2">
        <v>1</v>
      </c>
      <c r="G2">
        <v>1</v>
      </c>
      <c r="H2">
        <v>2</v>
      </c>
      <c r="I2">
        <v>1</v>
      </c>
      <c r="J2">
        <v>4</v>
      </c>
      <c r="K2">
        <v>2</v>
      </c>
      <c r="L2">
        <v>3</v>
      </c>
      <c r="M2">
        <v>3</v>
      </c>
      <c r="N2">
        <v>0</v>
      </c>
      <c r="O2">
        <v>4</v>
      </c>
      <c r="P2">
        <v>8</v>
      </c>
      <c r="Q2">
        <v>9</v>
      </c>
      <c r="R2">
        <v>4</v>
      </c>
      <c r="S2">
        <v>7</v>
      </c>
      <c r="T2">
        <v>5</v>
      </c>
      <c r="U2">
        <v>3</v>
      </c>
      <c r="V2">
        <v>4</v>
      </c>
      <c r="W2">
        <v>6</v>
      </c>
      <c r="X2">
        <v>4</v>
      </c>
      <c r="Y2">
        <v>12</v>
      </c>
      <c r="Z2">
        <v>11</v>
      </c>
      <c r="AA2">
        <v>9</v>
      </c>
      <c r="AB2">
        <v>4</v>
      </c>
      <c r="AC2">
        <v>4</v>
      </c>
    </row>
    <row r="3" spans="1:49" x14ac:dyDescent="0.2">
      <c r="A3" t="s">
        <v>28</v>
      </c>
      <c r="B3">
        <f t="shared" ref="B3:B4" si="0">SUM(C3:AC3)</f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2</v>
      </c>
      <c r="T3">
        <v>0</v>
      </c>
      <c r="U3">
        <v>2</v>
      </c>
      <c r="V3">
        <v>0</v>
      </c>
      <c r="W3">
        <v>1</v>
      </c>
      <c r="X3">
        <v>1</v>
      </c>
      <c r="Y3">
        <v>0</v>
      </c>
      <c r="Z3">
        <v>3</v>
      </c>
      <c r="AA3">
        <v>0</v>
      </c>
      <c r="AB3">
        <v>2</v>
      </c>
      <c r="AC3">
        <v>1</v>
      </c>
      <c r="AD3">
        <v>1</v>
      </c>
    </row>
    <row r="4" spans="1:49" x14ac:dyDescent="0.2">
      <c r="A4" t="s">
        <v>29</v>
      </c>
      <c r="B4">
        <f t="shared" si="0"/>
        <v>47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4</v>
      </c>
      <c r="M4">
        <v>1</v>
      </c>
      <c r="N4">
        <v>2</v>
      </c>
      <c r="O4">
        <v>1</v>
      </c>
      <c r="P4">
        <v>1</v>
      </c>
      <c r="Q4">
        <v>2</v>
      </c>
      <c r="R4">
        <v>2</v>
      </c>
      <c r="S4">
        <v>3</v>
      </c>
      <c r="T4">
        <v>2</v>
      </c>
      <c r="U4">
        <v>1</v>
      </c>
      <c r="V4">
        <v>2</v>
      </c>
      <c r="W4">
        <v>5</v>
      </c>
      <c r="X4">
        <v>1</v>
      </c>
      <c r="Y4">
        <v>4</v>
      </c>
      <c r="Z4">
        <v>2</v>
      </c>
      <c r="AA4">
        <v>3</v>
      </c>
      <c r="AB4">
        <v>2</v>
      </c>
      <c r="AC4">
        <v>8</v>
      </c>
      <c r="AD4">
        <v>6</v>
      </c>
    </row>
    <row r="5" spans="1:49" x14ac:dyDescent="0.2">
      <c r="A5" t="s">
        <v>1</v>
      </c>
      <c r="B5">
        <f t="shared" ref="B5" si="1">SUM(C5:AC5)</f>
        <v>62</v>
      </c>
      <c r="C5">
        <f>SUM(C3:C4)</f>
        <v>0</v>
      </c>
      <c r="D5">
        <f t="shared" ref="D5:L5" si="2">SUM(D3:D4)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1</v>
      </c>
      <c r="J5">
        <f t="shared" si="2"/>
        <v>0</v>
      </c>
      <c r="K5">
        <f t="shared" si="2"/>
        <v>1</v>
      </c>
      <c r="L5">
        <f t="shared" si="2"/>
        <v>4</v>
      </c>
      <c r="M5">
        <f t="shared" ref="M5" si="3">SUM(M3:M4)</f>
        <v>1</v>
      </c>
      <c r="N5">
        <f>SUM(N3:N4)</f>
        <v>3</v>
      </c>
      <c r="O5">
        <f>SUM(O3:O4)</f>
        <v>1</v>
      </c>
      <c r="P5">
        <f t="shared" ref="P5" si="4">SUM(P3:P4)</f>
        <v>1</v>
      </c>
      <c r="Q5">
        <f>SUM(Q3:Q4)</f>
        <v>2</v>
      </c>
      <c r="R5">
        <f>SUM(R3:R4)</f>
        <v>3</v>
      </c>
      <c r="S5">
        <f>SUM(S3:S4)</f>
        <v>5</v>
      </c>
      <c r="T5">
        <f t="shared" ref="T5:U5" si="5">SUM(T3:T4)</f>
        <v>2</v>
      </c>
      <c r="U5">
        <f t="shared" si="5"/>
        <v>3</v>
      </c>
      <c r="V5">
        <f>SUM(V3:V4)</f>
        <v>2</v>
      </c>
      <c r="W5">
        <f>SUM(W3:W4)</f>
        <v>6</v>
      </c>
      <c r="X5">
        <f>SUM(X3:X4)</f>
        <v>2</v>
      </c>
      <c r="Y5">
        <f t="shared" ref="Y5:AD5" si="6">SUM(Y3:Y4)</f>
        <v>4</v>
      </c>
      <c r="Z5">
        <f t="shared" si="6"/>
        <v>5</v>
      </c>
      <c r="AA5">
        <f t="shared" si="6"/>
        <v>3</v>
      </c>
      <c r="AB5">
        <f t="shared" si="6"/>
        <v>4</v>
      </c>
      <c r="AC5">
        <f t="shared" si="6"/>
        <v>9</v>
      </c>
      <c r="AD5">
        <f t="shared" si="6"/>
        <v>7</v>
      </c>
    </row>
    <row r="6" spans="1:49" x14ac:dyDescent="0.2">
      <c r="A6" t="s">
        <v>3</v>
      </c>
      <c r="C6">
        <f>SUM(C2-C5)</f>
        <v>1</v>
      </c>
      <c r="D6">
        <f>SUM(D2,C6,-D5)</f>
        <v>5</v>
      </c>
      <c r="E6">
        <f t="shared" ref="E6:K6" si="7">SUM(E2,D6,-E5)</f>
        <v>5</v>
      </c>
      <c r="F6">
        <f t="shared" si="7"/>
        <v>6</v>
      </c>
      <c r="G6">
        <f t="shared" si="7"/>
        <v>7</v>
      </c>
      <c r="H6">
        <f t="shared" si="7"/>
        <v>9</v>
      </c>
      <c r="I6">
        <f t="shared" si="7"/>
        <v>9</v>
      </c>
      <c r="J6">
        <f t="shared" si="7"/>
        <v>13</v>
      </c>
      <c r="K6">
        <f t="shared" si="7"/>
        <v>14</v>
      </c>
      <c r="L6">
        <f>SUM(L2,K6,-L5)</f>
        <v>13</v>
      </c>
      <c r="M6">
        <f t="shared" ref="M6:N6" si="8">SUM(M2,L6,-M5)</f>
        <v>15</v>
      </c>
      <c r="N6">
        <f t="shared" si="8"/>
        <v>12</v>
      </c>
      <c r="O6">
        <f>SUM(O2,N6,-O5)</f>
        <v>15</v>
      </c>
      <c r="P6">
        <f t="shared" ref="P6:Q6" si="9">SUM(P2,O6,-P5)</f>
        <v>22</v>
      </c>
      <c r="Q6">
        <f t="shared" si="9"/>
        <v>29</v>
      </c>
      <c r="R6">
        <f t="shared" ref="R6" si="10">SUM(R2,Q6,-R5)</f>
        <v>30</v>
      </c>
      <c r="S6">
        <f t="shared" ref="S6" si="11">SUM(S2,R6,-S5)</f>
        <v>32</v>
      </c>
      <c r="T6">
        <f t="shared" ref="T6" si="12">SUM(T2,S6,-T5)</f>
        <v>35</v>
      </c>
      <c r="U6">
        <f t="shared" ref="U6" si="13">SUM(U2,T6,-U5)</f>
        <v>35</v>
      </c>
      <c r="V6">
        <f>SUM(V2,U6,-V5)</f>
        <v>37</v>
      </c>
      <c r="W6">
        <f>SUM(W2,V6,-W5)</f>
        <v>37</v>
      </c>
      <c r="X6">
        <f>SUM(X2,W6,-X5)</f>
        <v>39</v>
      </c>
      <c r="Y6">
        <f t="shared" ref="Y6:AD6" si="14">SUM(Y2,X6,-Y5)</f>
        <v>47</v>
      </c>
      <c r="Z6">
        <f t="shared" si="14"/>
        <v>53</v>
      </c>
      <c r="AA6">
        <f t="shared" si="14"/>
        <v>59</v>
      </c>
      <c r="AB6">
        <f t="shared" si="14"/>
        <v>59</v>
      </c>
      <c r="AC6">
        <f t="shared" si="14"/>
        <v>54</v>
      </c>
      <c r="AD6">
        <f t="shared" si="14"/>
        <v>47</v>
      </c>
    </row>
    <row r="8" spans="1:49" s="4" customFormat="1" x14ac:dyDescent="0.2">
      <c r="A8" s="4" t="s">
        <v>5</v>
      </c>
      <c r="G8" s="4">
        <f>AVERAGE(D2:G2)</f>
        <v>1.5</v>
      </c>
      <c r="H8" s="4">
        <f t="shared" ref="H8:Q8" si="15">AVERAGE(E2:H2)</f>
        <v>1</v>
      </c>
      <c r="I8" s="4">
        <f t="shared" si="15"/>
        <v>1.25</v>
      </c>
      <c r="J8" s="4">
        <f t="shared" si="15"/>
        <v>2</v>
      </c>
      <c r="K8" s="4">
        <f t="shared" si="15"/>
        <v>2.25</v>
      </c>
      <c r="L8" s="4">
        <f t="shared" si="15"/>
        <v>2.5</v>
      </c>
      <c r="M8" s="4">
        <f t="shared" si="15"/>
        <v>3</v>
      </c>
      <c r="N8" s="4">
        <f t="shared" si="15"/>
        <v>2</v>
      </c>
      <c r="O8" s="4">
        <f t="shared" si="15"/>
        <v>2.5</v>
      </c>
      <c r="P8" s="4">
        <f t="shared" si="15"/>
        <v>3.75</v>
      </c>
      <c r="Q8" s="4">
        <f t="shared" si="15"/>
        <v>5.25</v>
      </c>
      <c r="R8" s="4">
        <f>AVERAGE(O2:R2)</f>
        <v>6.25</v>
      </c>
      <c r="S8" s="4">
        <f>AVERAGE(P2:S2)</f>
        <v>7</v>
      </c>
      <c r="T8" s="4">
        <f t="shared" ref="T8:AD8" si="16">AVERAGE(Q2:T2)</f>
        <v>6.25</v>
      </c>
      <c r="U8" s="4">
        <f t="shared" si="16"/>
        <v>4.75</v>
      </c>
      <c r="V8" s="4">
        <f t="shared" si="16"/>
        <v>4.75</v>
      </c>
      <c r="W8" s="4">
        <f t="shared" si="16"/>
        <v>4.5</v>
      </c>
      <c r="X8" s="4">
        <f t="shared" si="16"/>
        <v>4.25</v>
      </c>
      <c r="Y8" s="4">
        <f t="shared" si="16"/>
        <v>6.5</v>
      </c>
      <c r="Z8" s="4">
        <f t="shared" si="16"/>
        <v>8.25</v>
      </c>
      <c r="AA8" s="4">
        <f t="shared" si="16"/>
        <v>9</v>
      </c>
      <c r="AB8" s="4">
        <f t="shared" si="16"/>
        <v>9</v>
      </c>
      <c r="AC8" s="4">
        <f t="shared" si="16"/>
        <v>7</v>
      </c>
      <c r="AD8" s="4">
        <f t="shared" si="16"/>
        <v>5.666666666666667</v>
      </c>
    </row>
    <row r="9" spans="1:49" s="4" customFormat="1" x14ac:dyDescent="0.2">
      <c r="A9" s="4" t="s">
        <v>7</v>
      </c>
      <c r="G9" s="4">
        <f>AVERAGE(D6:G6)</f>
        <v>5.75</v>
      </c>
      <c r="H9" s="4">
        <f t="shared" ref="H9:S9" si="17">AVERAGE(E6:H6)</f>
        <v>6.75</v>
      </c>
      <c r="I9" s="4">
        <f t="shared" si="17"/>
        <v>7.75</v>
      </c>
      <c r="J9" s="4">
        <f t="shared" si="17"/>
        <v>9.5</v>
      </c>
      <c r="K9" s="4">
        <f t="shared" si="17"/>
        <v>11.25</v>
      </c>
      <c r="L9" s="4">
        <f t="shared" si="17"/>
        <v>12.25</v>
      </c>
      <c r="M9" s="4">
        <f t="shared" si="17"/>
        <v>13.75</v>
      </c>
      <c r="N9" s="4">
        <f t="shared" si="17"/>
        <v>13.5</v>
      </c>
      <c r="O9" s="4">
        <f t="shared" si="17"/>
        <v>13.75</v>
      </c>
      <c r="P9" s="4">
        <f t="shared" si="17"/>
        <v>16</v>
      </c>
      <c r="Q9" s="4">
        <f t="shared" si="17"/>
        <v>19.5</v>
      </c>
      <c r="R9" s="4">
        <f t="shared" si="17"/>
        <v>24</v>
      </c>
      <c r="S9" s="4">
        <f t="shared" si="17"/>
        <v>28.25</v>
      </c>
      <c r="T9" s="4">
        <f t="shared" ref="T9" si="18">AVERAGE(Q6:T6)</f>
        <v>31.5</v>
      </c>
      <c r="U9" s="4">
        <f t="shared" ref="U9" si="19">AVERAGE(R6:U6)</f>
        <v>33</v>
      </c>
      <c r="V9" s="4">
        <f t="shared" ref="V9" si="20">AVERAGE(S6:V6)</f>
        <v>34.75</v>
      </c>
      <c r="W9" s="4">
        <f t="shared" ref="W9" si="21">AVERAGE(T6:W6)</f>
        <v>36</v>
      </c>
      <c r="X9" s="4">
        <f t="shared" ref="X9" si="22">AVERAGE(U6:X6)</f>
        <v>37</v>
      </c>
      <c r="Y9" s="4">
        <f t="shared" ref="Y9" si="23">AVERAGE(V6:Y6)</f>
        <v>40</v>
      </c>
      <c r="Z9" s="4">
        <f t="shared" ref="Z9" si="24">AVERAGE(W6:Z6)</f>
        <v>44</v>
      </c>
      <c r="AA9" s="4">
        <f t="shared" ref="AA9" si="25">AVERAGE(X6:AA6)</f>
        <v>49.5</v>
      </c>
      <c r="AB9" s="4">
        <f t="shared" ref="AB9" si="26">AVERAGE(Y6:AB6)</f>
        <v>54.5</v>
      </c>
      <c r="AC9" s="4">
        <f t="shared" ref="AC9" si="27">AVERAGE(Z6:AC6)</f>
        <v>56.25</v>
      </c>
      <c r="AD9" s="4">
        <f t="shared" ref="AD9" si="28">AVERAGE(AA6:AD6)</f>
        <v>54.75</v>
      </c>
    </row>
    <row r="10" spans="1:49" s="4" customFormat="1" x14ac:dyDescent="0.2">
      <c r="A10" s="4" t="s">
        <v>14</v>
      </c>
      <c r="G10" s="4">
        <f>AVERAGE(D5:G5)</f>
        <v>0</v>
      </c>
      <c r="H10" s="4">
        <f t="shared" ref="H10:S10" si="29">AVERAGE(E5:H5)</f>
        <v>0</v>
      </c>
      <c r="I10" s="4">
        <f t="shared" si="29"/>
        <v>0.25</v>
      </c>
      <c r="J10" s="4">
        <f t="shared" si="29"/>
        <v>0.25</v>
      </c>
      <c r="K10" s="4">
        <f t="shared" si="29"/>
        <v>0.5</v>
      </c>
      <c r="L10" s="4">
        <f t="shared" si="29"/>
        <v>1.5</v>
      </c>
      <c r="M10" s="4">
        <f t="shared" si="29"/>
        <v>1.5</v>
      </c>
      <c r="N10" s="4">
        <f t="shared" si="29"/>
        <v>2.25</v>
      </c>
      <c r="O10" s="4">
        <f t="shared" si="29"/>
        <v>2.25</v>
      </c>
      <c r="P10" s="4">
        <f t="shared" si="29"/>
        <v>1.5</v>
      </c>
      <c r="Q10" s="4">
        <f t="shared" si="29"/>
        <v>1.75</v>
      </c>
      <c r="R10" s="4">
        <f t="shared" si="29"/>
        <v>1.75</v>
      </c>
      <c r="S10" s="4">
        <f t="shared" si="29"/>
        <v>2.75</v>
      </c>
      <c r="T10" s="4">
        <f t="shared" ref="T10" si="30">AVERAGE(Q5:T5)</f>
        <v>3</v>
      </c>
      <c r="U10" s="4">
        <f t="shared" ref="U10" si="31">AVERAGE(R5:U5)</f>
        <v>3.25</v>
      </c>
      <c r="V10" s="4">
        <f t="shared" ref="V10" si="32">AVERAGE(S5:V5)</f>
        <v>3</v>
      </c>
      <c r="W10" s="4">
        <f t="shared" ref="W10" si="33">AVERAGE(T5:W5)</f>
        <v>3.25</v>
      </c>
      <c r="X10" s="4">
        <f t="shared" ref="X10" si="34">AVERAGE(U5:X5)</f>
        <v>3.25</v>
      </c>
      <c r="Y10" s="4">
        <f t="shared" ref="Y10" si="35">AVERAGE(V5:Y5)</f>
        <v>3.5</v>
      </c>
      <c r="Z10" s="4">
        <f t="shared" ref="Z10" si="36">AVERAGE(W5:Z5)</f>
        <v>4.25</v>
      </c>
      <c r="AA10" s="4">
        <f t="shared" ref="AA10" si="37">AVERAGE(X5:AA5)</f>
        <v>3.5</v>
      </c>
      <c r="AB10" s="4">
        <f t="shared" ref="AB10" si="38">AVERAGE(Y5:AB5)</f>
        <v>4</v>
      </c>
      <c r="AC10" s="4">
        <f t="shared" ref="AC10" si="39">AVERAGE(Z5:AC5)</f>
        <v>5.25</v>
      </c>
      <c r="AD10" s="4">
        <f t="shared" ref="AD10" si="40">AVERAGE(AA5:AD5)</f>
        <v>5.75</v>
      </c>
    </row>
    <row r="11" spans="1:49" s="5" customFormat="1" x14ac:dyDescent="0.2">
      <c r="A11" s="5" t="s">
        <v>9</v>
      </c>
    </row>
    <row r="12" spans="1:49" s="5" customFormat="1" x14ac:dyDescent="0.2">
      <c r="A12" s="5" t="s">
        <v>17</v>
      </c>
      <c r="I12" s="8">
        <f t="shared" ref="I12:K12" si="41">AVERAGE(F2:I2)</f>
        <v>1.25</v>
      </c>
      <c r="J12" s="8">
        <f t="shared" si="41"/>
        <v>2</v>
      </c>
      <c r="K12" s="8">
        <f t="shared" si="41"/>
        <v>2.25</v>
      </c>
      <c r="L12" s="8">
        <f>AVERAGE(I2:L2)</f>
        <v>2.5</v>
      </c>
      <c r="M12" s="8">
        <f>AVERAGE(J2:M2)</f>
        <v>3</v>
      </c>
      <c r="N12" s="8">
        <f>AVERAGE(K2:N2)</f>
        <v>2</v>
      </c>
      <c r="O12" s="8">
        <f>AVERAGE(L2:O2)</f>
        <v>2.5</v>
      </c>
      <c r="P12" s="8">
        <f t="shared" ref="P12" si="42">AVERAGE(M2:P2)</f>
        <v>3.75</v>
      </c>
      <c r="Q12" s="8">
        <f>AVERAGE(N2:Q2)</f>
        <v>5.25</v>
      </c>
      <c r="R12" s="8">
        <f>AVERAGE(O2:R2)</f>
        <v>6.25</v>
      </c>
      <c r="S12" s="5">
        <f t="shared" ref="S12:AD12" si="43">PRODUCT(R12,$K46)</f>
        <v>7.0153878019335814</v>
      </c>
      <c r="T12" s="5">
        <f t="shared" si="43"/>
        <v>7.8745065618429582</v>
      </c>
      <c r="U12" s="5">
        <f t="shared" si="43"/>
        <v>8.8388347648318462</v>
      </c>
      <c r="V12" s="5">
        <f t="shared" si="43"/>
        <v>9.9212565748012498</v>
      </c>
      <c r="W12" s="5">
        <f t="shared" si="43"/>
        <v>11.136233976754244</v>
      </c>
      <c r="X12" s="5">
        <f t="shared" si="43"/>
        <v>12.500000000000004</v>
      </c>
      <c r="Y12" s="5">
        <f t="shared" si="43"/>
        <v>14.030775603867166</v>
      </c>
      <c r="Z12" s="5">
        <f t="shared" si="43"/>
        <v>15.74901312368592</v>
      </c>
      <c r="AA12" s="5">
        <f t="shared" si="43"/>
        <v>17.677669529663696</v>
      </c>
      <c r="AB12" s="5">
        <f t="shared" si="43"/>
        <v>19.842513149602503</v>
      </c>
      <c r="AC12" s="5">
        <f t="shared" si="43"/>
        <v>22.272467953508496</v>
      </c>
      <c r="AD12" s="5">
        <f t="shared" si="43"/>
        <v>25.000000000000014</v>
      </c>
      <c r="AE12" s="5">
        <f t="shared" ref="AE12:AF12" si="44">PRODUCT(AD12,$K46)</f>
        <v>28.06155120773434</v>
      </c>
      <c r="AF12" s="5">
        <f t="shared" si="44"/>
        <v>31.498026247371847</v>
      </c>
    </row>
    <row r="13" spans="1:49" s="5" customFormat="1" x14ac:dyDescent="0.2">
      <c r="A13" s="5" t="s">
        <v>18</v>
      </c>
      <c r="G13" s="5">
        <v>0</v>
      </c>
      <c r="H13" s="5">
        <v>0</v>
      </c>
      <c r="I13" s="5">
        <v>0.2</v>
      </c>
      <c r="J13" s="5">
        <v>0.2</v>
      </c>
      <c r="K13" s="5">
        <v>0.4</v>
      </c>
      <c r="L13" s="5">
        <v>1.2</v>
      </c>
      <c r="M13" s="5">
        <v>1.4</v>
      </c>
      <c r="N13" s="5">
        <v>1.6</v>
      </c>
      <c r="O13" s="5">
        <v>2</v>
      </c>
      <c r="P13" s="5">
        <f>IF(I12&gt;0,I12)</f>
        <v>1.25</v>
      </c>
      <c r="Q13" s="5">
        <f>IF(J12&gt;0,J12)</f>
        <v>2</v>
      </c>
      <c r="R13" s="5">
        <f>IF(K12&gt;0,K12)</f>
        <v>2.25</v>
      </c>
      <c r="S13" s="5">
        <f t="shared" ref="S13:AD13" si="45">IF(L12&gt;0,L12)</f>
        <v>2.5</v>
      </c>
      <c r="T13" s="5">
        <f t="shared" si="45"/>
        <v>3</v>
      </c>
      <c r="U13" s="5">
        <f t="shared" si="45"/>
        <v>2</v>
      </c>
      <c r="V13" s="5">
        <f>IF(O12&gt;0,O12)</f>
        <v>2.5</v>
      </c>
      <c r="W13" s="5">
        <f t="shared" si="45"/>
        <v>3.75</v>
      </c>
      <c r="X13" s="5">
        <f t="shared" si="45"/>
        <v>5.25</v>
      </c>
      <c r="Y13" s="5">
        <f t="shared" si="45"/>
        <v>6.25</v>
      </c>
      <c r="Z13" s="5">
        <f t="shared" si="45"/>
        <v>7.0153878019335814</v>
      </c>
      <c r="AA13" s="5">
        <f t="shared" si="45"/>
        <v>7.8745065618429582</v>
      </c>
      <c r="AB13" s="5">
        <f t="shared" si="45"/>
        <v>8.8388347648318462</v>
      </c>
      <c r="AC13" s="5">
        <f t="shared" si="45"/>
        <v>9.9212565748012498</v>
      </c>
      <c r="AD13" s="5">
        <f t="shared" si="45"/>
        <v>11.136233976754244</v>
      </c>
      <c r="AE13" s="5">
        <f t="shared" ref="AE13" si="46">IF(X12&gt;0,X12)</f>
        <v>12.500000000000004</v>
      </c>
      <c r="AF13" s="5">
        <f t="shared" ref="AF13" si="47">IF(Y12&gt;0,Y12)</f>
        <v>14.030775603867166</v>
      </c>
    </row>
    <row r="14" spans="1:49" s="11" customFormat="1" x14ac:dyDescent="0.2">
      <c r="A14" s="11" t="s">
        <v>13</v>
      </c>
      <c r="K14" s="11">
        <v>14</v>
      </c>
      <c r="L14" s="11">
        <v>13</v>
      </c>
      <c r="M14" s="11">
        <v>15</v>
      </c>
      <c r="N14" s="11">
        <v>13</v>
      </c>
      <c r="O14" s="11">
        <v>15</v>
      </c>
      <c r="P14" s="11">
        <f>SUM(P12,O14,-P13)</f>
        <v>17.5</v>
      </c>
      <c r="Q14" s="11">
        <f>SUM(Q12,P14,-Q13)</f>
        <v>20.75</v>
      </c>
      <c r="R14" s="11">
        <f>SUM(R12,Q14,-R13)</f>
        <v>24.75</v>
      </c>
      <c r="S14" s="11">
        <f>SUM(S12,R14,-S13)</f>
        <v>29.265387801933581</v>
      </c>
      <c r="T14" s="11">
        <f t="shared" ref="T14:AD14" si="48">SUM(T12,S14,-T13)</f>
        <v>34.139894363776541</v>
      </c>
      <c r="U14" s="11">
        <f t="shared" si="48"/>
        <v>40.978729128608386</v>
      </c>
      <c r="V14" s="11">
        <f t="shared" si="48"/>
        <v>48.399985703409634</v>
      </c>
      <c r="W14" s="11">
        <f t="shared" si="48"/>
        <v>55.786219680163882</v>
      </c>
      <c r="X14" s="11">
        <f t="shared" si="48"/>
        <v>63.036219680163882</v>
      </c>
      <c r="Y14" s="11">
        <f>SUM(Y12,X14,-Y13)</f>
        <v>70.816995284031051</v>
      </c>
      <c r="Z14" s="11">
        <f t="shared" si="48"/>
        <v>79.550620605783379</v>
      </c>
      <c r="AA14" s="11">
        <f t="shared" si="48"/>
        <v>89.353783573604119</v>
      </c>
      <c r="AB14" s="11">
        <f t="shared" si="48"/>
        <v>100.35746195837477</v>
      </c>
      <c r="AC14" s="11">
        <f t="shared" si="48"/>
        <v>112.70867333708202</v>
      </c>
      <c r="AD14" s="11">
        <f t="shared" si="48"/>
        <v>126.57243936032778</v>
      </c>
      <c r="AE14" s="11">
        <f>SUM(AE12,AD14,-AE13)</f>
        <v>142.13399056806213</v>
      </c>
      <c r="AF14" s="11">
        <f t="shared" ref="AF14" si="49">SUM(AF12,AE14,-AF13)</f>
        <v>159.60124121156682</v>
      </c>
    </row>
    <row r="15" spans="1:49" s="9" customFormat="1" x14ac:dyDescent="0.2"/>
    <row r="16" spans="1:49" s="10" customFormat="1" x14ac:dyDescent="0.2">
      <c r="A16" s="10" t="s">
        <v>15</v>
      </c>
      <c r="K16" s="10">
        <v>13</v>
      </c>
      <c r="L16" s="10">
        <f t="shared" ref="L16:AD16" si="50">PRODUCT(K16,$K46)</f>
        <v>14.592006628021849</v>
      </c>
      <c r="M16" s="10">
        <f t="shared" si="50"/>
        <v>16.378973648633352</v>
      </c>
      <c r="N16" s="10">
        <f t="shared" si="50"/>
        <v>18.384776310850238</v>
      </c>
      <c r="O16" s="10">
        <f t="shared" si="50"/>
        <v>20.636213675586596</v>
      </c>
      <c r="P16" s="10">
        <f t="shared" si="50"/>
        <v>23.163366671648827</v>
      </c>
      <c r="Q16" s="10">
        <f t="shared" si="50"/>
        <v>26.000000000000007</v>
      </c>
      <c r="R16" s="10">
        <f t="shared" si="50"/>
        <v>29.184013256043706</v>
      </c>
      <c r="S16" s="10">
        <f t="shared" si="50"/>
        <v>32.757947297266711</v>
      </c>
      <c r="T16" s="10">
        <f t="shared" si="50"/>
        <v>36.769552621700484</v>
      </c>
      <c r="U16" s="10">
        <f t="shared" si="50"/>
        <v>41.272427351173199</v>
      </c>
      <c r="V16" s="10">
        <f t="shared" si="50"/>
        <v>46.326733343297661</v>
      </c>
      <c r="W16" s="10">
        <f t="shared" si="50"/>
        <v>52.000000000000021</v>
      </c>
      <c r="X16" s="10">
        <f t="shared" si="50"/>
        <v>58.368026512087418</v>
      </c>
      <c r="Y16" s="10">
        <f t="shared" si="50"/>
        <v>65.515894594533435</v>
      </c>
      <c r="Z16" s="10">
        <f t="shared" si="50"/>
        <v>73.539105243400982</v>
      </c>
      <c r="AA16" s="10">
        <f t="shared" si="50"/>
        <v>82.544854702346413</v>
      </c>
      <c r="AB16" s="10">
        <f t="shared" si="50"/>
        <v>92.653466686595337</v>
      </c>
      <c r="AC16" s="10">
        <f t="shared" si="50"/>
        <v>104.00000000000006</v>
      </c>
      <c r="AD16" s="10">
        <f t="shared" si="50"/>
        <v>116.73605302417485</v>
      </c>
      <c r="AE16" s="10">
        <f t="shared" ref="AE16:AF16" si="51">PRODUCT(AD16,$K46)</f>
        <v>131.03178918906687</v>
      </c>
      <c r="AF16" s="10">
        <f t="shared" si="51"/>
        <v>147.07821048680196</v>
      </c>
    </row>
    <row r="17" spans="1:37" s="7" customFormat="1" x14ac:dyDescent="0.2">
      <c r="A17" s="7" t="s">
        <v>11</v>
      </c>
      <c r="K17" s="7">
        <f t="shared" ref="K17:M17" si="52">$C$18+K14</f>
        <v>84</v>
      </c>
      <c r="L17" s="7">
        <f t="shared" si="52"/>
        <v>83</v>
      </c>
      <c r="M17" s="7">
        <f t="shared" si="52"/>
        <v>85</v>
      </c>
      <c r="N17" s="7">
        <f>$C$18+N14</f>
        <v>83</v>
      </c>
      <c r="O17" s="7">
        <f>$C$18+O14</f>
        <v>85</v>
      </c>
      <c r="P17" s="7">
        <f t="shared" ref="P17:AB17" si="53">$C$18+P14</f>
        <v>87.5</v>
      </c>
      <c r="Q17" s="7">
        <f t="shared" si="53"/>
        <v>90.75</v>
      </c>
      <c r="R17" s="7">
        <f t="shared" si="53"/>
        <v>94.75</v>
      </c>
      <c r="S17" s="7">
        <f t="shared" si="53"/>
        <v>99.265387801933585</v>
      </c>
      <c r="T17" s="7">
        <f t="shared" si="53"/>
        <v>104.13989436377653</v>
      </c>
      <c r="U17" s="7">
        <f t="shared" si="53"/>
        <v>110.97872912860839</v>
      </c>
      <c r="V17" s="7">
        <f t="shared" si="53"/>
        <v>118.39998570340964</v>
      </c>
      <c r="W17" s="7">
        <f t="shared" si="53"/>
        <v>125.78621968016388</v>
      </c>
      <c r="X17" s="7">
        <f t="shared" si="53"/>
        <v>133.03621968016387</v>
      </c>
      <c r="Y17" s="7">
        <f t="shared" si="53"/>
        <v>140.81699528403107</v>
      </c>
      <c r="Z17" s="7">
        <f t="shared" si="53"/>
        <v>149.55062060578337</v>
      </c>
      <c r="AA17" s="7">
        <f t="shared" si="53"/>
        <v>159.35378357360412</v>
      </c>
      <c r="AB17" s="7">
        <f t="shared" si="53"/>
        <v>170.35746195837476</v>
      </c>
      <c r="AC17" s="7">
        <f>$C$18+AC14</f>
        <v>182.70867333708202</v>
      </c>
      <c r="AD17" s="7">
        <f>$C$18+AD14</f>
        <v>196.57243936032779</v>
      </c>
      <c r="AE17" s="7">
        <f t="shared" ref="AE17:AF17" si="54">$C$18+AE14</f>
        <v>212.13399056806213</v>
      </c>
      <c r="AF17" s="7">
        <f t="shared" si="54"/>
        <v>229.60124121156682</v>
      </c>
    </row>
    <row r="18" spans="1:37" s="4" customFormat="1" x14ac:dyDescent="0.2">
      <c r="A18" s="4" t="s">
        <v>10</v>
      </c>
      <c r="C18" s="4">
        <v>70</v>
      </c>
    </row>
    <row r="19" spans="1:37" s="4" customFormat="1" x14ac:dyDescent="0.2"/>
    <row r="20" spans="1:37" s="20" customFormat="1" x14ac:dyDescent="0.2">
      <c r="A20" s="20" t="s">
        <v>2</v>
      </c>
      <c r="B20" s="20">
        <f>SUM(C20:AC20)</f>
        <v>16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1</v>
      </c>
      <c r="I20" s="20">
        <v>1</v>
      </c>
      <c r="J20" s="20">
        <v>0</v>
      </c>
      <c r="K20" s="20">
        <v>0</v>
      </c>
      <c r="L20" s="20">
        <v>0</v>
      </c>
      <c r="M20" s="20">
        <v>1</v>
      </c>
      <c r="N20" s="20">
        <v>1</v>
      </c>
      <c r="O20" s="20">
        <v>0</v>
      </c>
      <c r="P20" s="20">
        <v>0</v>
      </c>
      <c r="Q20" s="20">
        <v>1</v>
      </c>
      <c r="R20" s="20">
        <v>0</v>
      </c>
      <c r="S20" s="20">
        <v>0</v>
      </c>
      <c r="T20" s="20">
        <v>2</v>
      </c>
      <c r="U20" s="20">
        <v>2</v>
      </c>
      <c r="V20" s="20">
        <v>0</v>
      </c>
      <c r="W20" s="20">
        <v>1</v>
      </c>
      <c r="X20" s="20">
        <v>2</v>
      </c>
      <c r="Y20" s="20">
        <v>1</v>
      </c>
      <c r="Z20" s="20">
        <v>1</v>
      </c>
      <c r="AA20" s="20">
        <v>1</v>
      </c>
      <c r="AB20" s="20">
        <v>0</v>
      </c>
      <c r="AC20" s="20">
        <v>1</v>
      </c>
    </row>
    <row r="21" spans="1:37" x14ac:dyDescent="0.2">
      <c r="A21" t="s">
        <v>34</v>
      </c>
      <c r="B21">
        <f t="shared" ref="B21:B23" si="55">SUM(C21:AC21)</f>
        <v>3</v>
      </c>
      <c r="R21">
        <v>1</v>
      </c>
      <c r="Z21">
        <v>1</v>
      </c>
      <c r="AC21">
        <v>1</v>
      </c>
    </row>
    <row r="22" spans="1:37" x14ac:dyDescent="0.2">
      <c r="A22" t="s">
        <v>33</v>
      </c>
      <c r="B22">
        <f t="shared" si="55"/>
        <v>2</v>
      </c>
      <c r="S22">
        <v>1</v>
      </c>
      <c r="AA22">
        <v>1</v>
      </c>
    </row>
    <row r="23" spans="1:37" x14ac:dyDescent="0.2">
      <c r="A23" t="s">
        <v>12</v>
      </c>
      <c r="B23">
        <f t="shared" si="55"/>
        <v>5</v>
      </c>
      <c r="C23">
        <f t="shared" ref="C23:Q23" si="56">SUM(C21:C22)</f>
        <v>0</v>
      </c>
      <c r="D23">
        <f t="shared" si="56"/>
        <v>0</v>
      </c>
      <c r="E23">
        <f t="shared" si="56"/>
        <v>0</v>
      </c>
      <c r="F23">
        <f t="shared" si="56"/>
        <v>0</v>
      </c>
      <c r="G23">
        <f t="shared" si="56"/>
        <v>0</v>
      </c>
      <c r="H23">
        <f t="shared" si="56"/>
        <v>0</v>
      </c>
      <c r="I23">
        <f t="shared" si="56"/>
        <v>0</v>
      </c>
      <c r="J23">
        <f t="shared" si="56"/>
        <v>0</v>
      </c>
      <c r="K23">
        <f>SUM(K21:K22)</f>
        <v>0</v>
      </c>
      <c r="L23">
        <f t="shared" si="56"/>
        <v>0</v>
      </c>
      <c r="M23">
        <f t="shared" si="56"/>
        <v>0</v>
      </c>
      <c r="N23">
        <f t="shared" si="56"/>
        <v>0</v>
      </c>
      <c r="O23">
        <f t="shared" si="56"/>
        <v>0</v>
      </c>
      <c r="P23">
        <f t="shared" si="56"/>
        <v>0</v>
      </c>
      <c r="Q23">
        <f t="shared" si="56"/>
        <v>0</v>
      </c>
      <c r="R23">
        <f>SUM(R21:R22)</f>
        <v>1</v>
      </c>
      <c r="S23">
        <f>SUM(S21:S22)</f>
        <v>1</v>
      </c>
      <c r="T23">
        <f>SUM(T21:T22)</f>
        <v>0</v>
      </c>
      <c r="U23">
        <f t="shared" ref="U23:AC23" si="57">SUM(U21:U22)</f>
        <v>0</v>
      </c>
      <c r="V23">
        <f t="shared" si="57"/>
        <v>0</v>
      </c>
      <c r="W23">
        <f t="shared" si="57"/>
        <v>0</v>
      </c>
      <c r="X23">
        <f t="shared" si="57"/>
        <v>0</v>
      </c>
      <c r="Y23">
        <f t="shared" si="57"/>
        <v>0</v>
      </c>
      <c r="Z23">
        <f t="shared" si="57"/>
        <v>1</v>
      </c>
      <c r="AA23">
        <f t="shared" si="57"/>
        <v>1</v>
      </c>
      <c r="AB23">
        <f t="shared" si="57"/>
        <v>0</v>
      </c>
      <c r="AC23">
        <f t="shared" si="57"/>
        <v>1</v>
      </c>
    </row>
    <row r="24" spans="1:37" s="20" customFormat="1" x14ac:dyDescent="0.2">
      <c r="A24" s="20" t="s">
        <v>4</v>
      </c>
      <c r="C24" s="20">
        <f>SUM(C20-C23)</f>
        <v>0</v>
      </c>
      <c r="D24" s="20">
        <f t="shared" ref="D24:K24" si="58">SUM(D20,C24,-D23)</f>
        <v>0</v>
      </c>
      <c r="E24" s="20">
        <f t="shared" si="58"/>
        <v>0</v>
      </c>
      <c r="F24" s="20">
        <f t="shared" si="58"/>
        <v>0</v>
      </c>
      <c r="G24" s="20">
        <f t="shared" si="58"/>
        <v>0</v>
      </c>
      <c r="H24" s="20">
        <f t="shared" si="58"/>
        <v>1</v>
      </c>
      <c r="I24" s="20">
        <f t="shared" si="58"/>
        <v>2</v>
      </c>
      <c r="J24" s="20">
        <f t="shared" si="58"/>
        <v>2</v>
      </c>
      <c r="K24" s="20">
        <f t="shared" si="58"/>
        <v>2</v>
      </c>
      <c r="L24" s="20">
        <f>SUM(L20,K24,-L23)</f>
        <v>2</v>
      </c>
      <c r="M24" s="20">
        <f t="shared" ref="M24:N24" si="59">SUM(M20,L24,-M23)</f>
        <v>3</v>
      </c>
      <c r="N24" s="20">
        <f t="shared" si="59"/>
        <v>4</v>
      </c>
      <c r="O24" s="20">
        <f>SUM(O20,N24,-O23)</f>
        <v>4</v>
      </c>
      <c r="P24" s="20">
        <f t="shared" ref="P24:T24" si="60">SUM(P20,O24,-P23)</f>
        <v>4</v>
      </c>
      <c r="Q24" s="20">
        <f t="shared" si="60"/>
        <v>5</v>
      </c>
      <c r="R24" s="20">
        <f t="shared" si="60"/>
        <v>4</v>
      </c>
      <c r="S24" s="20">
        <f t="shared" si="60"/>
        <v>3</v>
      </c>
      <c r="T24" s="20">
        <f t="shared" si="60"/>
        <v>5</v>
      </c>
      <c r="U24" s="20">
        <f>SUM(U20,T24,-U23)</f>
        <v>7</v>
      </c>
      <c r="V24" s="20">
        <f t="shared" ref="V24:AC24" si="61">SUM(V20,U24,-V23)</f>
        <v>7</v>
      </c>
      <c r="W24" s="20">
        <f t="shared" si="61"/>
        <v>8</v>
      </c>
      <c r="X24" s="20">
        <f t="shared" si="61"/>
        <v>10</v>
      </c>
      <c r="Y24" s="20">
        <f t="shared" si="61"/>
        <v>11</v>
      </c>
      <c r="Z24" s="20">
        <f t="shared" si="61"/>
        <v>11</v>
      </c>
      <c r="AA24" s="20">
        <f t="shared" si="61"/>
        <v>11</v>
      </c>
      <c r="AB24" s="20">
        <f t="shared" si="61"/>
        <v>11</v>
      </c>
      <c r="AC24" s="20">
        <f t="shared" si="61"/>
        <v>11</v>
      </c>
    </row>
    <row r="26" spans="1:37" s="4" customFormat="1" x14ac:dyDescent="0.2">
      <c r="A26" s="4" t="s">
        <v>5</v>
      </c>
      <c r="G26" s="4">
        <f t="shared" ref="G26:Q26" si="62">AVERAGE(D20:G20)</f>
        <v>0</v>
      </c>
      <c r="H26" s="4">
        <f t="shared" si="62"/>
        <v>0.25</v>
      </c>
      <c r="I26" s="4">
        <f t="shared" si="62"/>
        <v>0.5</v>
      </c>
      <c r="J26" s="4">
        <f t="shared" si="62"/>
        <v>0.5</v>
      </c>
      <c r="K26" s="4">
        <f t="shared" si="62"/>
        <v>0.5</v>
      </c>
      <c r="L26" s="4">
        <f t="shared" si="62"/>
        <v>0.25</v>
      </c>
      <c r="M26" s="4">
        <f t="shared" si="62"/>
        <v>0.25</v>
      </c>
      <c r="N26" s="4">
        <f t="shared" si="62"/>
        <v>0.5</v>
      </c>
      <c r="O26" s="4">
        <f t="shared" si="62"/>
        <v>0.5</v>
      </c>
      <c r="P26" s="4">
        <f t="shared" si="62"/>
        <v>0.5</v>
      </c>
      <c r="Q26" s="4">
        <f t="shared" si="62"/>
        <v>0.5</v>
      </c>
      <c r="R26" s="4">
        <f>AVERAGE(O20:R20)</f>
        <v>0.25</v>
      </c>
      <c r="S26" s="4">
        <f t="shared" ref="S26" si="63">AVERAGE(O20:S20)</f>
        <v>0.2</v>
      </c>
      <c r="T26" s="4">
        <f t="shared" ref="T26" si="64">AVERAGE(P20:T20)</f>
        <v>0.6</v>
      </c>
      <c r="U26" s="4">
        <f t="shared" ref="U26" si="65">AVERAGE(Q20:U20)</f>
        <v>1</v>
      </c>
      <c r="V26" s="4">
        <f t="shared" ref="V26" si="66">AVERAGE(R20:V20)</f>
        <v>0.8</v>
      </c>
      <c r="W26" s="4">
        <f t="shared" ref="W26" si="67">AVERAGE(S20:W20)</f>
        <v>1</v>
      </c>
      <c r="X26" s="4">
        <f t="shared" ref="X26" si="68">AVERAGE(T20:X20)</f>
        <v>1.4</v>
      </c>
    </row>
    <row r="27" spans="1:37" s="4" customFormat="1" x14ac:dyDescent="0.2">
      <c r="A27" s="4" t="s">
        <v>7</v>
      </c>
      <c r="G27" s="4">
        <f t="shared" ref="G27:Q27" si="69">AVERAGE(D24:G24)</f>
        <v>0</v>
      </c>
      <c r="H27" s="4">
        <f t="shared" si="69"/>
        <v>0.25</v>
      </c>
      <c r="I27" s="4">
        <f t="shared" si="69"/>
        <v>0.75</v>
      </c>
      <c r="J27" s="4">
        <f t="shared" si="69"/>
        <v>1.25</v>
      </c>
      <c r="K27" s="4">
        <f t="shared" si="69"/>
        <v>1.75</v>
      </c>
      <c r="L27" s="4">
        <f t="shared" si="69"/>
        <v>2</v>
      </c>
      <c r="M27" s="4">
        <f t="shared" si="69"/>
        <v>2.25</v>
      </c>
      <c r="N27" s="4">
        <f t="shared" si="69"/>
        <v>2.75</v>
      </c>
      <c r="O27" s="4">
        <f t="shared" si="69"/>
        <v>3.25</v>
      </c>
      <c r="P27" s="4">
        <f t="shared" si="69"/>
        <v>3.75</v>
      </c>
      <c r="Q27" s="4">
        <f t="shared" si="69"/>
        <v>4.25</v>
      </c>
      <c r="R27" s="4">
        <f>AVERAGE(O24:R24)</f>
        <v>4.25</v>
      </c>
      <c r="S27" s="4">
        <f t="shared" ref="S27" si="70">AVERAGE(O24:S24)</f>
        <v>4</v>
      </c>
      <c r="T27" s="4">
        <f t="shared" ref="T27" si="71">AVERAGE(P24:T24)</f>
        <v>4.2</v>
      </c>
      <c r="U27" s="4">
        <f t="shared" ref="U27" si="72">AVERAGE(Q24:U24)</f>
        <v>4.8</v>
      </c>
      <c r="V27" s="4">
        <f t="shared" ref="V27" si="73">AVERAGE(R24:V24)</f>
        <v>5.2</v>
      </c>
      <c r="W27" s="4">
        <f t="shared" ref="W27" si="74">AVERAGE(S24:W24)</f>
        <v>6</v>
      </c>
      <c r="X27" s="4">
        <f t="shared" ref="X27" si="75">AVERAGE(T24:X24)</f>
        <v>7.4</v>
      </c>
    </row>
    <row r="28" spans="1:37" s="4" customFormat="1" x14ac:dyDescent="0.2"/>
    <row r="29" spans="1:37" s="5" customFormat="1" x14ac:dyDescent="0.2">
      <c r="A29" s="5" t="s">
        <v>8</v>
      </c>
    </row>
    <row r="30" spans="1:37" s="5" customFormat="1" x14ac:dyDescent="0.2">
      <c r="A30" s="5" t="s">
        <v>16</v>
      </c>
      <c r="G30" s="5">
        <f t="shared" ref="G30:I30" si="76">AVERAGE(E20:G20)</f>
        <v>0</v>
      </c>
      <c r="H30" s="5">
        <f t="shared" si="76"/>
        <v>0.33333333333333331</v>
      </c>
      <c r="I30" s="5">
        <f t="shared" si="76"/>
        <v>0.66666666666666663</v>
      </c>
      <c r="J30" s="5">
        <f t="shared" ref="J30:L30" si="77">AVERAGE(H20:J20)</f>
        <v>0.66666666666666663</v>
      </c>
      <c r="K30" s="5">
        <f t="shared" si="77"/>
        <v>0.33333333333333331</v>
      </c>
      <c r="L30" s="5">
        <f t="shared" si="77"/>
        <v>0</v>
      </c>
      <c r="M30" s="5">
        <f>AVERAGE(J20:M20)</f>
        <v>0.25</v>
      </c>
      <c r="N30" s="5">
        <f>AVERAGE(K20:N20)</f>
        <v>0.5</v>
      </c>
      <c r="O30" s="5">
        <f>AVERAGE(L20:O20)</f>
        <v>0.5</v>
      </c>
      <c r="P30" s="5">
        <f t="shared" ref="P30" si="78">AVERAGE(M20:P20)</f>
        <v>0.5</v>
      </c>
      <c r="Q30" s="5">
        <f>AVERAGE(N20:Q20)</f>
        <v>0.5</v>
      </c>
      <c r="R30" s="5">
        <f t="shared" ref="R30:T30" si="79">PRODUCT(Q30,$K46)</f>
        <v>0.56123102415468651</v>
      </c>
      <c r="S30" s="5">
        <f t="shared" si="79"/>
        <v>0.6299605249474366</v>
      </c>
      <c r="T30" s="5">
        <f t="shared" si="79"/>
        <v>0.70710678118654757</v>
      </c>
      <c r="U30" s="5">
        <f t="shared" ref="U30:AK30" si="80">PRODUCT(T30,$K46)</f>
        <v>0.79370052598409979</v>
      </c>
      <c r="V30" s="5">
        <f t="shared" si="80"/>
        <v>0.89089871814033939</v>
      </c>
      <c r="W30" s="5">
        <f t="shared" si="80"/>
        <v>1.0000000000000002</v>
      </c>
      <c r="X30" s="5">
        <f t="shared" si="80"/>
        <v>1.1224620483093732</v>
      </c>
      <c r="Y30" s="5">
        <f t="shared" si="80"/>
        <v>1.2599210498948734</v>
      </c>
      <c r="Z30" s="5">
        <f t="shared" si="80"/>
        <v>1.4142135623730954</v>
      </c>
      <c r="AA30" s="5">
        <f t="shared" si="80"/>
        <v>1.5874010519681998</v>
      </c>
      <c r="AB30" s="5">
        <f t="shared" si="80"/>
        <v>1.781797436280679</v>
      </c>
      <c r="AC30" s="5">
        <f t="shared" si="80"/>
        <v>2.0000000000000004</v>
      </c>
      <c r="AD30" s="5">
        <f t="shared" si="80"/>
        <v>2.2449240966187465</v>
      </c>
      <c r="AE30" s="5">
        <f t="shared" si="80"/>
        <v>2.5198420997897468</v>
      </c>
      <c r="AF30" s="5">
        <f t="shared" si="80"/>
        <v>2.8284271247461907</v>
      </c>
      <c r="AG30" s="5">
        <f t="shared" si="80"/>
        <v>3.1748021039363996</v>
      </c>
      <c r="AH30" s="5">
        <f t="shared" si="80"/>
        <v>3.563594872561358</v>
      </c>
      <c r="AI30" s="5">
        <f t="shared" si="80"/>
        <v>4.0000000000000009</v>
      </c>
      <c r="AJ30" s="5">
        <f t="shared" si="80"/>
        <v>4.489848193237493</v>
      </c>
      <c r="AK30" s="5">
        <f t="shared" si="80"/>
        <v>5.0396841995794937</v>
      </c>
    </row>
    <row r="31" spans="1:37" s="5" customFormat="1" x14ac:dyDescent="0.2">
      <c r="A31" s="5" t="s">
        <v>21</v>
      </c>
      <c r="V31" s="5">
        <f>IF(H30&gt;0,H30)</f>
        <v>0.33333333333333331</v>
      </c>
      <c r="W31" s="5">
        <f t="shared" ref="W31:AD31" si="81">IF(I30&gt;0,I30)</f>
        <v>0.66666666666666663</v>
      </c>
      <c r="X31" s="5">
        <f t="shared" si="81"/>
        <v>0.66666666666666663</v>
      </c>
      <c r="Y31" s="5">
        <f t="shared" si="81"/>
        <v>0.33333333333333331</v>
      </c>
      <c r="Z31" s="5">
        <v>0</v>
      </c>
      <c r="AA31" s="5">
        <f>IF(M30&gt;0,M30)</f>
        <v>0.25</v>
      </c>
      <c r="AB31" s="5">
        <f t="shared" si="81"/>
        <v>0.5</v>
      </c>
      <c r="AC31" s="5">
        <f t="shared" si="81"/>
        <v>0.5</v>
      </c>
      <c r="AD31" s="5">
        <f t="shared" si="81"/>
        <v>0.5</v>
      </c>
      <c r="AE31" s="5">
        <f t="shared" ref="AE31" si="82">IF(Q30&gt;0,Q30)</f>
        <v>0.5</v>
      </c>
      <c r="AF31" s="5">
        <f t="shared" ref="AF31" si="83">IF(R30&gt;0,R30)</f>
        <v>0.56123102415468651</v>
      </c>
      <c r="AG31" s="5">
        <f t="shared" ref="AG31" si="84">IF(S30&gt;0,S30)</f>
        <v>0.6299605249474366</v>
      </c>
      <c r="AH31" s="5">
        <f t="shared" ref="AH31" si="85">IF(T30&gt;0,T30)</f>
        <v>0.70710678118654757</v>
      </c>
      <c r="AI31" s="5">
        <f t="shared" ref="AI31" si="86">IF(U30&gt;0,U30)</f>
        <v>0.79370052598409979</v>
      </c>
      <c r="AJ31" s="5">
        <f t="shared" ref="AJ31" si="87">IF(V30&gt;0,V30)</f>
        <v>0.89089871814033939</v>
      </c>
      <c r="AK31" s="5">
        <f t="shared" ref="AK31" si="88">IF(W30&gt;0,W30)</f>
        <v>1.0000000000000002</v>
      </c>
    </row>
    <row r="32" spans="1:37" s="11" customFormat="1" x14ac:dyDescent="0.2">
      <c r="A32" s="11" t="s">
        <v>20</v>
      </c>
      <c r="Q32" s="11">
        <v>5</v>
      </c>
      <c r="R32" s="11">
        <f t="shared" ref="R32" si="89">SUM(R30,Q32,-R31)</f>
        <v>5.5612310241546865</v>
      </c>
      <c r="S32" s="11">
        <f t="shared" ref="S32" si="90">SUM(S30,R32,-S31)</f>
        <v>6.1911915491021228</v>
      </c>
      <c r="T32" s="11">
        <f t="shared" ref="T32:AD32" si="91">SUM(T30,S32,-T31)</f>
        <v>6.8982983302886707</v>
      </c>
      <c r="U32" s="11">
        <f>SUM(U30,T32,-U31)</f>
        <v>7.6919988562727708</v>
      </c>
      <c r="V32" s="11">
        <f t="shared" si="91"/>
        <v>8.249564241079776</v>
      </c>
      <c r="W32" s="11">
        <f t="shared" si="91"/>
        <v>8.58289757441311</v>
      </c>
      <c r="X32" s="11">
        <f t="shared" si="91"/>
        <v>9.0386929560558169</v>
      </c>
      <c r="Y32" s="11">
        <f>SUM(Y30,X32,-Y31)</f>
        <v>9.9652806726173555</v>
      </c>
      <c r="Z32" s="11">
        <f t="shared" si="91"/>
        <v>11.379494234990451</v>
      </c>
      <c r="AA32" s="11">
        <f t="shared" si="91"/>
        <v>12.716895286958652</v>
      </c>
      <c r="AB32" s="11">
        <f t="shared" si="91"/>
        <v>13.99869272323933</v>
      </c>
      <c r="AC32" s="11">
        <f t="shared" si="91"/>
        <v>15.49869272323933</v>
      </c>
      <c r="AD32" s="11">
        <f t="shared" si="91"/>
        <v>17.243616819858076</v>
      </c>
      <c r="AE32" s="11">
        <f t="shared" ref="AE32" si="92">SUM(AE30,AD32,-AE31)</f>
        <v>19.263458919647825</v>
      </c>
      <c r="AF32" s="11">
        <f t="shared" ref="AF32" si="93">SUM(AF30,AE32,-AF31)</f>
        <v>21.53065502023933</v>
      </c>
      <c r="AG32" s="11">
        <f t="shared" ref="AG32" si="94">SUM(AG30,AF32,-AG31)</f>
        <v>24.075496599228295</v>
      </c>
      <c r="AH32" s="11">
        <f t="shared" ref="AH32" si="95">SUM(AH30,AG32,-AH31)</f>
        <v>26.931984690603105</v>
      </c>
      <c r="AI32" s="11">
        <f t="shared" ref="AI32" si="96">SUM(AI30,AH32,-AI31)</f>
        <v>30.138284164619005</v>
      </c>
      <c r="AJ32" s="11">
        <f t="shared" ref="AJ32" si="97">SUM(AJ30,AI32,-AJ31)</f>
        <v>33.737233639716159</v>
      </c>
      <c r="AK32" s="11">
        <f t="shared" ref="AK32" si="98">SUM(AK30,AJ32,-AK31)</f>
        <v>37.776917839295649</v>
      </c>
    </row>
    <row r="33" spans="1:30" s="10" customFormat="1" x14ac:dyDescent="0.2">
      <c r="A33" s="10" t="s">
        <v>19</v>
      </c>
      <c r="K33" s="10">
        <v>2</v>
      </c>
      <c r="L33" s="10">
        <f t="shared" ref="L33:AD33" si="99">PRODUCT(K33,$K46)</f>
        <v>2.244924096618746</v>
      </c>
      <c r="M33" s="10">
        <f t="shared" si="99"/>
        <v>2.5198420997897464</v>
      </c>
      <c r="N33" s="10">
        <f t="shared" si="99"/>
        <v>2.8284271247461903</v>
      </c>
      <c r="O33" s="10">
        <f t="shared" si="99"/>
        <v>3.1748021039363992</v>
      </c>
      <c r="P33" s="10">
        <f t="shared" si="99"/>
        <v>3.5635948725613575</v>
      </c>
      <c r="Q33" s="10">
        <f t="shared" si="99"/>
        <v>4.0000000000000009</v>
      </c>
      <c r="R33" s="10">
        <f t="shared" si="99"/>
        <v>4.489848193237493</v>
      </c>
      <c r="S33" s="10">
        <f t="shared" si="99"/>
        <v>5.0396841995794937</v>
      </c>
      <c r="T33" s="10">
        <f t="shared" si="99"/>
        <v>5.6568542494923815</v>
      </c>
      <c r="U33" s="10">
        <f t="shared" si="99"/>
        <v>6.3496042078727992</v>
      </c>
      <c r="V33" s="10">
        <f t="shared" si="99"/>
        <v>7.127189745122716</v>
      </c>
      <c r="W33" s="10">
        <f t="shared" si="99"/>
        <v>8.0000000000000018</v>
      </c>
      <c r="X33" s="10">
        <f t="shared" si="99"/>
        <v>8.9796963864749859</v>
      </c>
      <c r="Y33" s="10">
        <f t="shared" si="99"/>
        <v>10.079368399158987</v>
      </c>
      <c r="Z33" s="10">
        <f t="shared" si="99"/>
        <v>11.313708498984763</v>
      </c>
      <c r="AA33" s="10">
        <f t="shared" si="99"/>
        <v>12.699208415745598</v>
      </c>
      <c r="AB33" s="10">
        <f t="shared" si="99"/>
        <v>14.254379490245432</v>
      </c>
      <c r="AC33" s="10">
        <f t="shared" si="99"/>
        <v>16.000000000000004</v>
      </c>
      <c r="AD33" s="10">
        <f t="shared" si="99"/>
        <v>17.959392772949972</v>
      </c>
    </row>
    <row r="34" spans="1:30" s="14" customFormat="1" x14ac:dyDescent="0.2"/>
    <row r="35" spans="1:30" s="21" customFormat="1" x14ac:dyDescent="0.2">
      <c r="A35" s="21" t="s">
        <v>35</v>
      </c>
      <c r="C35" s="22">
        <f>C24+C6</f>
        <v>1</v>
      </c>
      <c r="D35" s="22">
        <f t="shared" ref="D35:AC35" si="100">D24+D6</f>
        <v>5</v>
      </c>
      <c r="E35" s="22">
        <f t="shared" si="100"/>
        <v>5</v>
      </c>
      <c r="F35" s="22">
        <f t="shared" si="100"/>
        <v>6</v>
      </c>
      <c r="G35" s="22">
        <f t="shared" si="100"/>
        <v>7</v>
      </c>
      <c r="H35" s="22">
        <f t="shared" si="100"/>
        <v>10</v>
      </c>
      <c r="I35" s="22">
        <f t="shared" si="100"/>
        <v>11</v>
      </c>
      <c r="J35" s="22">
        <f t="shared" si="100"/>
        <v>15</v>
      </c>
      <c r="K35" s="22">
        <f t="shared" si="100"/>
        <v>16</v>
      </c>
      <c r="L35" s="22">
        <f t="shared" si="100"/>
        <v>15</v>
      </c>
      <c r="M35" s="22">
        <f t="shared" si="100"/>
        <v>18</v>
      </c>
      <c r="N35" s="22">
        <f t="shared" si="100"/>
        <v>16</v>
      </c>
      <c r="O35" s="22">
        <f t="shared" si="100"/>
        <v>19</v>
      </c>
      <c r="P35" s="22">
        <f t="shared" si="100"/>
        <v>26</v>
      </c>
      <c r="Q35" s="22">
        <f t="shared" si="100"/>
        <v>34</v>
      </c>
      <c r="R35" s="22">
        <f t="shared" si="100"/>
        <v>34</v>
      </c>
      <c r="S35" s="22">
        <f t="shared" si="100"/>
        <v>35</v>
      </c>
      <c r="T35" s="22">
        <f t="shared" si="100"/>
        <v>40</v>
      </c>
      <c r="U35" s="22">
        <f t="shared" si="100"/>
        <v>42</v>
      </c>
      <c r="V35" s="22">
        <f t="shared" si="100"/>
        <v>44</v>
      </c>
      <c r="W35" s="22">
        <f t="shared" si="100"/>
        <v>45</v>
      </c>
      <c r="X35" s="22">
        <f t="shared" si="100"/>
        <v>49</v>
      </c>
      <c r="Y35" s="22">
        <f t="shared" si="100"/>
        <v>58</v>
      </c>
      <c r="Z35" s="22">
        <f t="shared" si="100"/>
        <v>64</v>
      </c>
      <c r="AA35" s="22">
        <f t="shared" si="100"/>
        <v>70</v>
      </c>
      <c r="AB35" s="22">
        <f t="shared" si="100"/>
        <v>70</v>
      </c>
      <c r="AC35" s="22">
        <f t="shared" si="100"/>
        <v>65</v>
      </c>
    </row>
    <row r="36" spans="1:30" s="21" customFormat="1" x14ac:dyDescent="0.2">
      <c r="A36" s="21" t="s">
        <v>36</v>
      </c>
      <c r="C36" s="22">
        <f>B36+C21+C3</f>
        <v>0</v>
      </c>
      <c r="D36" s="22">
        <f t="shared" ref="D36:AC36" si="101">C36+D21+D3</f>
        <v>0</v>
      </c>
      <c r="E36" s="22">
        <f t="shared" si="101"/>
        <v>0</v>
      </c>
      <c r="F36" s="22">
        <f t="shared" si="101"/>
        <v>0</v>
      </c>
      <c r="G36" s="22">
        <f t="shared" si="101"/>
        <v>0</v>
      </c>
      <c r="H36" s="22">
        <f t="shared" si="101"/>
        <v>0</v>
      </c>
      <c r="I36" s="22">
        <f t="shared" si="101"/>
        <v>0</v>
      </c>
      <c r="J36" s="22">
        <f t="shared" si="101"/>
        <v>0</v>
      </c>
      <c r="K36" s="22">
        <f t="shared" si="101"/>
        <v>1</v>
      </c>
      <c r="L36" s="22">
        <f t="shared" si="101"/>
        <v>1</v>
      </c>
      <c r="M36" s="22">
        <f t="shared" si="101"/>
        <v>1</v>
      </c>
      <c r="N36" s="22">
        <f t="shared" si="101"/>
        <v>2</v>
      </c>
      <c r="O36" s="22">
        <f t="shared" si="101"/>
        <v>2</v>
      </c>
      <c r="P36" s="22">
        <f t="shared" si="101"/>
        <v>2</v>
      </c>
      <c r="Q36" s="22">
        <f t="shared" si="101"/>
        <v>2</v>
      </c>
      <c r="R36" s="22">
        <f t="shared" si="101"/>
        <v>4</v>
      </c>
      <c r="S36" s="22">
        <f t="shared" si="101"/>
        <v>6</v>
      </c>
      <c r="T36" s="22">
        <f t="shared" si="101"/>
        <v>6</v>
      </c>
      <c r="U36" s="22">
        <f t="shared" si="101"/>
        <v>8</v>
      </c>
      <c r="V36" s="22">
        <f t="shared" si="101"/>
        <v>8</v>
      </c>
      <c r="W36" s="22">
        <f t="shared" si="101"/>
        <v>9</v>
      </c>
      <c r="X36" s="22">
        <f t="shared" si="101"/>
        <v>10</v>
      </c>
      <c r="Y36" s="22">
        <f t="shared" si="101"/>
        <v>10</v>
      </c>
      <c r="Z36" s="22">
        <f t="shared" si="101"/>
        <v>14</v>
      </c>
      <c r="AA36" s="22">
        <f t="shared" si="101"/>
        <v>14</v>
      </c>
      <c r="AB36" s="22">
        <f t="shared" si="101"/>
        <v>16</v>
      </c>
      <c r="AC36" s="22">
        <f t="shared" si="101"/>
        <v>18</v>
      </c>
    </row>
    <row r="37" spans="1:30" s="14" customFormat="1" x14ac:dyDescent="0.2"/>
    <row r="38" spans="1:30" s="16" customFormat="1" ht="17.25" customHeight="1" x14ac:dyDescent="0.2">
      <c r="A38" s="15" t="s">
        <v>22</v>
      </c>
      <c r="B38" s="16">
        <f>SUM(C38:AC38)</f>
        <v>25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2</v>
      </c>
      <c r="N38" s="16">
        <v>1</v>
      </c>
      <c r="O38" s="16">
        <v>0</v>
      </c>
      <c r="P38" s="16">
        <v>0</v>
      </c>
      <c r="Q38" s="16">
        <v>0</v>
      </c>
      <c r="R38" s="16">
        <v>3</v>
      </c>
      <c r="S38" s="16">
        <v>2</v>
      </c>
      <c r="T38" s="16">
        <v>2</v>
      </c>
      <c r="U38" s="16">
        <v>3</v>
      </c>
      <c r="V38" s="16">
        <v>1</v>
      </c>
      <c r="W38" s="16">
        <v>1</v>
      </c>
      <c r="X38" s="16">
        <v>2</v>
      </c>
      <c r="Y38" s="16">
        <v>1</v>
      </c>
      <c r="Z38" s="16">
        <v>2</v>
      </c>
      <c r="AA38" s="16">
        <v>3</v>
      </c>
      <c r="AB38" s="16">
        <v>1</v>
      </c>
      <c r="AC38" s="16">
        <v>1</v>
      </c>
      <c r="AD38" s="16">
        <v>1</v>
      </c>
    </row>
    <row r="39" spans="1:30" s="16" customFormat="1" x14ac:dyDescent="0.2">
      <c r="A39" s="15" t="s">
        <v>23</v>
      </c>
      <c r="B39" s="16">
        <f t="shared" ref="B39" si="102">SUM(C39:AC39)</f>
        <v>16</v>
      </c>
      <c r="N39" s="16">
        <v>1</v>
      </c>
      <c r="T39" s="16">
        <v>2</v>
      </c>
      <c r="U39" s="16">
        <v>1</v>
      </c>
      <c r="W39" s="16">
        <v>1</v>
      </c>
      <c r="X39" s="16">
        <v>2</v>
      </c>
      <c r="Y39" s="16">
        <v>2</v>
      </c>
      <c r="Z39" s="16">
        <v>1</v>
      </c>
      <c r="AA39" s="16">
        <v>4</v>
      </c>
      <c r="AB39" s="16">
        <v>1</v>
      </c>
      <c r="AC39" s="16">
        <v>1</v>
      </c>
      <c r="AD39" s="16">
        <v>1</v>
      </c>
    </row>
    <row r="40" spans="1:30" s="16" customFormat="1" x14ac:dyDescent="0.2">
      <c r="A40" s="15" t="s">
        <v>26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f>SUM(M38,L40,-M39)</f>
        <v>2</v>
      </c>
      <c r="N40" s="16">
        <f t="shared" ref="N40:AD40" si="103">SUM(N38,M40,-N39)</f>
        <v>2</v>
      </c>
      <c r="O40" s="16">
        <f t="shared" si="103"/>
        <v>2</v>
      </c>
      <c r="P40" s="16">
        <f t="shared" si="103"/>
        <v>2</v>
      </c>
      <c r="Q40" s="16">
        <f t="shared" si="103"/>
        <v>2</v>
      </c>
      <c r="R40" s="16">
        <f t="shared" si="103"/>
        <v>5</v>
      </c>
      <c r="S40" s="16">
        <f t="shared" si="103"/>
        <v>7</v>
      </c>
      <c r="T40" s="16">
        <f t="shared" si="103"/>
        <v>7</v>
      </c>
      <c r="U40" s="16">
        <f t="shared" si="103"/>
        <v>9</v>
      </c>
      <c r="V40" s="16">
        <f t="shared" si="103"/>
        <v>10</v>
      </c>
      <c r="W40" s="16">
        <f t="shared" si="103"/>
        <v>10</v>
      </c>
      <c r="X40" s="16">
        <f t="shared" si="103"/>
        <v>10</v>
      </c>
      <c r="Y40" s="16">
        <f t="shared" si="103"/>
        <v>9</v>
      </c>
      <c r="Z40" s="16">
        <f t="shared" si="103"/>
        <v>10</v>
      </c>
      <c r="AA40" s="16">
        <f t="shared" si="103"/>
        <v>9</v>
      </c>
      <c r="AB40" s="16">
        <f t="shared" si="103"/>
        <v>9</v>
      </c>
      <c r="AC40" s="16">
        <f t="shared" si="103"/>
        <v>9</v>
      </c>
      <c r="AD40" s="16">
        <f t="shared" si="103"/>
        <v>9</v>
      </c>
    </row>
    <row r="41" spans="1:30" s="18" customFormat="1" x14ac:dyDescent="0.2">
      <c r="A41" s="17" t="s">
        <v>24</v>
      </c>
      <c r="B41" s="18">
        <f>SUM(C41:AC41)</f>
        <v>1</v>
      </c>
      <c r="S41" s="18">
        <v>1</v>
      </c>
    </row>
    <row r="42" spans="1:30" s="18" customFormat="1" x14ac:dyDescent="0.2">
      <c r="A42" s="17" t="s">
        <v>25</v>
      </c>
      <c r="B42" s="18">
        <f t="shared" ref="B42" si="104">SUM(C42:AC42)</f>
        <v>0</v>
      </c>
    </row>
    <row r="43" spans="1:30" s="18" customFormat="1" x14ac:dyDescent="0.2">
      <c r="A43" s="17" t="s">
        <v>27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1</v>
      </c>
      <c r="T43" s="18">
        <v>1</v>
      </c>
      <c r="U43" s="18">
        <v>1</v>
      </c>
      <c r="V43" s="18">
        <v>1</v>
      </c>
      <c r="W43" s="18">
        <v>1</v>
      </c>
      <c r="X43" s="18">
        <v>1</v>
      </c>
      <c r="Y43" s="18">
        <v>1</v>
      </c>
      <c r="Z43" s="18">
        <v>1</v>
      </c>
      <c r="AA43" s="18">
        <v>1</v>
      </c>
      <c r="AB43" s="18">
        <v>1</v>
      </c>
      <c r="AC43" s="18">
        <v>1</v>
      </c>
      <c r="AD43" s="18">
        <v>1</v>
      </c>
    </row>
    <row r="44" spans="1:30" ht="16" thickBot="1" x14ac:dyDescent="0.25"/>
    <row r="45" spans="1:30" ht="16" thickBot="1" x14ac:dyDescent="0.25">
      <c r="A45" s="2" t="s">
        <v>6</v>
      </c>
      <c r="B45" s="3">
        <v>6</v>
      </c>
    </row>
    <row r="46" spans="1:30" x14ac:dyDescent="0.2">
      <c r="K46">
        <f>POWER(2,1/B45)</f>
        <v>1.122462048309373</v>
      </c>
    </row>
  </sheetData>
  <pageMargins left="0.7" right="0.7" top="0.75" bottom="0.75" header="0.3" footer="0.3"/>
  <pageSetup paperSize="9" orientation="portrait" r:id="rId1"/>
  <ignoredErrors>
    <ignoredError sqref="C5:R5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0"/>
  <sheetViews>
    <sheetView topLeftCell="E1" workbookViewId="0">
      <pane ySplit="1" topLeftCell="A16" activePane="bottomLeft" state="frozen"/>
      <selection pane="bottomLeft" activeCell="AC39" sqref="AC39"/>
    </sheetView>
  </sheetViews>
  <sheetFormatPr baseColWidth="10" defaultColWidth="8.83203125" defaultRowHeight="15" x14ac:dyDescent="0.2"/>
  <cols>
    <col min="1" max="1" width="21.6640625" customWidth="1"/>
    <col min="2" max="2" width="12.5" customWidth="1"/>
    <col min="13" max="13" width="8.5" customWidth="1"/>
  </cols>
  <sheetData>
    <row r="1" spans="1:49" x14ac:dyDescent="0.2"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6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6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2">
        <v>43918</v>
      </c>
      <c r="V1" s="6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2">
        <v>43925</v>
      </c>
      <c r="AC1" s="6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3">
        <v>43932</v>
      </c>
      <c r="AJ1" s="6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6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</row>
    <row r="2" spans="1:49" s="19" customFormat="1" x14ac:dyDescent="0.2">
      <c r="A2" s="19" t="s">
        <v>0</v>
      </c>
      <c r="B2" s="19">
        <f>SUM(C2:AC2)</f>
        <v>112</v>
      </c>
      <c r="C2" s="19">
        <v>0</v>
      </c>
      <c r="D2" s="19">
        <v>1</v>
      </c>
      <c r="E2" s="19">
        <v>2</v>
      </c>
      <c r="F2" s="19">
        <v>1</v>
      </c>
      <c r="G2" s="19">
        <v>2</v>
      </c>
      <c r="H2" s="19">
        <v>0</v>
      </c>
      <c r="I2" s="19">
        <v>0</v>
      </c>
      <c r="J2" s="19">
        <v>3</v>
      </c>
      <c r="K2" s="19">
        <v>4</v>
      </c>
      <c r="L2" s="19">
        <v>1</v>
      </c>
      <c r="M2" s="19">
        <v>3</v>
      </c>
      <c r="N2" s="19">
        <v>5</v>
      </c>
      <c r="O2" s="19">
        <v>0</v>
      </c>
      <c r="P2" s="19">
        <v>5</v>
      </c>
      <c r="Q2" s="19">
        <v>4</v>
      </c>
      <c r="R2" s="19">
        <v>10</v>
      </c>
      <c r="S2" s="19">
        <v>6</v>
      </c>
      <c r="T2" s="19">
        <v>6</v>
      </c>
      <c r="U2" s="19">
        <v>2</v>
      </c>
      <c r="V2" s="19">
        <v>3</v>
      </c>
      <c r="W2" s="19">
        <v>5</v>
      </c>
      <c r="X2" s="19">
        <v>4</v>
      </c>
      <c r="Y2" s="19">
        <v>6</v>
      </c>
      <c r="Z2" s="19">
        <v>9</v>
      </c>
      <c r="AA2" s="19">
        <v>18</v>
      </c>
      <c r="AB2" s="19">
        <v>7</v>
      </c>
      <c r="AC2" s="19">
        <v>5</v>
      </c>
      <c r="AD2" s="19">
        <v>4</v>
      </c>
    </row>
    <row r="3" spans="1:49" x14ac:dyDescent="0.2">
      <c r="A3" t="s">
        <v>28</v>
      </c>
      <c r="B3">
        <f t="shared" ref="B3:B4" si="0">SUM(C3:AC3)</f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2</v>
      </c>
      <c r="T3">
        <v>0</v>
      </c>
      <c r="U3">
        <v>2</v>
      </c>
      <c r="V3">
        <v>0</v>
      </c>
      <c r="W3">
        <v>1</v>
      </c>
      <c r="X3">
        <v>1</v>
      </c>
      <c r="Z3">
        <v>3</v>
      </c>
      <c r="AA3">
        <v>0</v>
      </c>
      <c r="AB3">
        <v>2</v>
      </c>
      <c r="AC3">
        <v>1</v>
      </c>
      <c r="AD3">
        <v>1</v>
      </c>
    </row>
    <row r="4" spans="1:49" x14ac:dyDescent="0.2">
      <c r="A4" t="s">
        <v>29</v>
      </c>
      <c r="B4">
        <f t="shared" si="0"/>
        <v>47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4</v>
      </c>
      <c r="M4">
        <v>1</v>
      </c>
      <c r="N4">
        <v>2</v>
      </c>
      <c r="O4">
        <v>1</v>
      </c>
      <c r="P4">
        <v>1</v>
      </c>
      <c r="Q4">
        <v>2</v>
      </c>
      <c r="R4">
        <v>2</v>
      </c>
      <c r="S4">
        <v>3</v>
      </c>
      <c r="T4">
        <v>2</v>
      </c>
      <c r="U4">
        <v>1</v>
      </c>
      <c r="V4">
        <v>2</v>
      </c>
      <c r="W4">
        <v>5</v>
      </c>
      <c r="X4">
        <v>1</v>
      </c>
      <c r="Y4">
        <v>4</v>
      </c>
      <c r="Z4">
        <v>2</v>
      </c>
      <c r="AA4">
        <v>3</v>
      </c>
      <c r="AB4">
        <v>2</v>
      </c>
      <c r="AC4">
        <v>8</v>
      </c>
      <c r="AD4">
        <v>6</v>
      </c>
    </row>
    <row r="5" spans="1:49" x14ac:dyDescent="0.2">
      <c r="A5" t="s">
        <v>1</v>
      </c>
      <c r="B5">
        <f t="shared" ref="B5" si="1">SUM(C5:AC5)</f>
        <v>62</v>
      </c>
      <c r="C5">
        <f>SUM(C3:C4)</f>
        <v>0</v>
      </c>
      <c r="D5">
        <f t="shared" ref="D5:M5" si="2">SUM(D3:D4)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1</v>
      </c>
      <c r="J5">
        <f t="shared" si="2"/>
        <v>0</v>
      </c>
      <c r="K5">
        <f t="shared" si="2"/>
        <v>1</v>
      </c>
      <c r="L5">
        <f t="shared" si="2"/>
        <v>4</v>
      </c>
      <c r="M5">
        <f t="shared" si="2"/>
        <v>1</v>
      </c>
      <c r="N5">
        <f>SUM(N3:N4)</f>
        <v>3</v>
      </c>
      <c r="O5">
        <f>SUM(O3:O4)</f>
        <v>1</v>
      </c>
      <c r="P5">
        <f t="shared" ref="P5" si="3">SUM(P3:P4)</f>
        <v>1</v>
      </c>
      <c r="Q5">
        <f>SUM(Q3:Q4)</f>
        <v>2</v>
      </c>
      <c r="R5">
        <f>SUM(R3:R4)</f>
        <v>3</v>
      </c>
      <c r="S5">
        <f>SUM(S3:S4)</f>
        <v>5</v>
      </c>
      <c r="T5">
        <f t="shared" ref="T5:U5" si="4">SUM(T3:T4)</f>
        <v>2</v>
      </c>
      <c r="U5">
        <f t="shared" si="4"/>
        <v>3</v>
      </c>
      <c r="V5">
        <f>SUM(V3:V4)</f>
        <v>2</v>
      </c>
      <c r="W5">
        <f>SUM(W3:W4)</f>
        <v>6</v>
      </c>
      <c r="X5">
        <f>SUM(X3:X4)</f>
        <v>2</v>
      </c>
      <c r="Y5">
        <f t="shared" ref="Y5:AD5" si="5">SUM(Y3:Y4)</f>
        <v>4</v>
      </c>
      <c r="Z5">
        <f t="shared" si="5"/>
        <v>5</v>
      </c>
      <c r="AA5">
        <f t="shared" si="5"/>
        <v>3</v>
      </c>
      <c r="AB5">
        <f t="shared" si="5"/>
        <v>4</v>
      </c>
      <c r="AC5">
        <f t="shared" si="5"/>
        <v>9</v>
      </c>
      <c r="AD5">
        <f t="shared" si="5"/>
        <v>7</v>
      </c>
    </row>
    <row r="6" spans="1:49" s="19" customFormat="1" x14ac:dyDescent="0.2">
      <c r="A6" s="19" t="s">
        <v>3</v>
      </c>
      <c r="C6" s="19">
        <f>SUM(C2-C5)</f>
        <v>0</v>
      </c>
      <c r="D6" s="19">
        <f>SUM(D2,C6,-D5)</f>
        <v>1</v>
      </c>
      <c r="E6" s="19">
        <f t="shared" ref="E6:K6" si="6">SUM(E2,D6,-E5)</f>
        <v>3</v>
      </c>
      <c r="F6" s="19">
        <f t="shared" si="6"/>
        <v>4</v>
      </c>
      <c r="G6" s="19">
        <f t="shared" si="6"/>
        <v>6</v>
      </c>
      <c r="H6" s="19">
        <f t="shared" si="6"/>
        <v>6</v>
      </c>
      <c r="I6" s="19">
        <f t="shared" si="6"/>
        <v>5</v>
      </c>
      <c r="J6" s="19">
        <f t="shared" si="6"/>
        <v>8</v>
      </c>
      <c r="K6" s="19">
        <f t="shared" si="6"/>
        <v>11</v>
      </c>
      <c r="L6" s="19">
        <f>SUM(L2,K6,-L5)</f>
        <v>8</v>
      </c>
      <c r="M6" s="19">
        <f t="shared" ref="M6:N6" si="7">SUM(M2,L6,-M5)</f>
        <v>10</v>
      </c>
      <c r="N6" s="19">
        <f t="shared" si="7"/>
        <v>12</v>
      </c>
      <c r="O6" s="19">
        <f>SUM(O2,N6,-O5)</f>
        <v>11</v>
      </c>
      <c r="P6" s="19">
        <f t="shared" ref="P6:U6" si="8">SUM(P2,O6,-P5)</f>
        <v>15</v>
      </c>
      <c r="Q6" s="19">
        <f t="shared" si="8"/>
        <v>17</v>
      </c>
      <c r="R6" s="19">
        <f t="shared" si="8"/>
        <v>24</v>
      </c>
      <c r="S6" s="19">
        <f t="shared" si="8"/>
        <v>25</v>
      </c>
      <c r="T6" s="19">
        <f t="shared" si="8"/>
        <v>29</v>
      </c>
      <c r="U6" s="19">
        <f t="shared" si="8"/>
        <v>28</v>
      </c>
      <c r="V6" s="19">
        <f>SUM(V2,U6,-V5)</f>
        <v>29</v>
      </c>
      <c r="W6" s="19">
        <f>SUM(W2,V6,-W5)</f>
        <v>28</v>
      </c>
      <c r="X6" s="19">
        <f>SUM(X2,W6,-X5)</f>
        <v>30</v>
      </c>
      <c r="Y6" s="19">
        <f t="shared" ref="Y6:AA6" si="9">SUM(Y2,X6,-Y5)</f>
        <v>32</v>
      </c>
      <c r="Z6" s="19">
        <f t="shared" si="9"/>
        <v>36</v>
      </c>
      <c r="AA6" s="19">
        <f t="shared" si="9"/>
        <v>51</v>
      </c>
      <c r="AB6" s="19">
        <f t="shared" ref="AB6" si="10">SUM(AB2,AA6,-AB5)</f>
        <v>54</v>
      </c>
      <c r="AC6" s="19">
        <f t="shared" ref="AC6" si="11">SUM(AC2,AB6,-AC5)</f>
        <v>50</v>
      </c>
      <c r="AD6" s="19">
        <f t="shared" ref="AD6" si="12">SUM(AD2,AC6,-AD5)</f>
        <v>47</v>
      </c>
    </row>
    <row r="8" spans="1:49" x14ac:dyDescent="0.2">
      <c r="A8" t="s">
        <v>30</v>
      </c>
      <c r="C8">
        <v>0</v>
      </c>
      <c r="D8">
        <f>SUM(C8,D2)</f>
        <v>1</v>
      </c>
      <c r="E8">
        <f t="shared" ref="E8:X8" si="13">SUM(D8,E2)</f>
        <v>3</v>
      </c>
      <c r="F8">
        <f t="shared" si="13"/>
        <v>4</v>
      </c>
      <c r="G8">
        <f t="shared" si="13"/>
        <v>6</v>
      </c>
      <c r="H8">
        <f t="shared" si="13"/>
        <v>6</v>
      </c>
      <c r="I8">
        <f t="shared" si="13"/>
        <v>6</v>
      </c>
      <c r="J8">
        <f t="shared" si="13"/>
        <v>9</v>
      </c>
      <c r="K8">
        <f t="shared" si="13"/>
        <v>13</v>
      </c>
      <c r="L8">
        <f t="shared" si="13"/>
        <v>14</v>
      </c>
      <c r="M8">
        <f t="shared" si="13"/>
        <v>17</v>
      </c>
      <c r="N8">
        <f t="shared" si="13"/>
        <v>22</v>
      </c>
      <c r="O8">
        <f t="shared" si="13"/>
        <v>22</v>
      </c>
      <c r="P8">
        <f t="shared" si="13"/>
        <v>27</v>
      </c>
      <c r="Q8">
        <f t="shared" si="13"/>
        <v>31</v>
      </c>
      <c r="R8">
        <f t="shared" si="13"/>
        <v>41</v>
      </c>
      <c r="S8">
        <f t="shared" si="13"/>
        <v>47</v>
      </c>
      <c r="T8">
        <f t="shared" si="13"/>
        <v>53</v>
      </c>
      <c r="U8">
        <f t="shared" si="13"/>
        <v>55</v>
      </c>
      <c r="V8">
        <f t="shared" si="13"/>
        <v>58</v>
      </c>
      <c r="W8">
        <f t="shared" si="13"/>
        <v>63</v>
      </c>
      <c r="X8">
        <f t="shared" si="13"/>
        <v>67</v>
      </c>
      <c r="Y8">
        <f t="shared" ref="Y8:Y10" si="14">SUM(X8,Y2)</f>
        <v>73</v>
      </c>
      <c r="Z8">
        <f t="shared" ref="Z8:Z10" si="15">SUM(Y8,Z2)</f>
        <v>82</v>
      </c>
      <c r="AA8">
        <f t="shared" ref="AA8:AA10" si="16">SUM(Z8,AA2)</f>
        <v>100</v>
      </c>
      <c r="AB8">
        <f t="shared" ref="AB8:AB10" si="17">SUM(AA8,AB2)</f>
        <v>107</v>
      </c>
      <c r="AC8">
        <f t="shared" ref="AC8:AC10" si="18">SUM(AB8,AC2)</f>
        <v>112</v>
      </c>
      <c r="AD8">
        <f t="shared" ref="AD8:AD10" si="19">SUM(AC8,AD2)</f>
        <v>116</v>
      </c>
    </row>
    <row r="9" spans="1:49" x14ac:dyDescent="0.2">
      <c r="A9" t="s">
        <v>31</v>
      </c>
      <c r="C9">
        <v>0</v>
      </c>
      <c r="D9">
        <f>SUM(C9,D3)</f>
        <v>0</v>
      </c>
      <c r="E9">
        <f t="shared" ref="E9:X9" si="20">SUM(D9,E3)</f>
        <v>0</v>
      </c>
      <c r="F9">
        <f t="shared" si="20"/>
        <v>0</v>
      </c>
      <c r="G9">
        <f t="shared" si="20"/>
        <v>0</v>
      </c>
      <c r="H9">
        <f t="shared" si="20"/>
        <v>0</v>
      </c>
      <c r="I9">
        <f t="shared" si="20"/>
        <v>0</v>
      </c>
      <c r="J9">
        <f t="shared" si="20"/>
        <v>0</v>
      </c>
      <c r="K9">
        <f t="shared" si="20"/>
        <v>1</v>
      </c>
      <c r="L9">
        <f t="shared" si="20"/>
        <v>1</v>
      </c>
      <c r="M9">
        <f t="shared" si="20"/>
        <v>1</v>
      </c>
      <c r="N9">
        <f t="shared" si="20"/>
        <v>2</v>
      </c>
      <c r="O9">
        <f t="shared" si="20"/>
        <v>2</v>
      </c>
      <c r="P9">
        <f t="shared" si="20"/>
        <v>2</v>
      </c>
      <c r="Q9">
        <f t="shared" si="20"/>
        <v>2</v>
      </c>
      <c r="R9">
        <f t="shared" si="20"/>
        <v>3</v>
      </c>
      <c r="S9">
        <f t="shared" si="20"/>
        <v>5</v>
      </c>
      <c r="T9">
        <f t="shared" si="20"/>
        <v>5</v>
      </c>
      <c r="U9">
        <f t="shared" si="20"/>
        <v>7</v>
      </c>
      <c r="V9">
        <f t="shared" si="20"/>
        <v>7</v>
      </c>
      <c r="W9">
        <f t="shared" si="20"/>
        <v>8</v>
      </c>
      <c r="X9">
        <f t="shared" si="20"/>
        <v>9</v>
      </c>
      <c r="Y9">
        <f t="shared" si="14"/>
        <v>9</v>
      </c>
      <c r="Z9">
        <f t="shared" si="15"/>
        <v>12</v>
      </c>
      <c r="AA9">
        <f t="shared" si="16"/>
        <v>12</v>
      </c>
      <c r="AB9">
        <f t="shared" si="17"/>
        <v>14</v>
      </c>
      <c r="AC9">
        <f t="shared" si="18"/>
        <v>15</v>
      </c>
      <c r="AD9">
        <f t="shared" si="19"/>
        <v>16</v>
      </c>
    </row>
    <row r="10" spans="1:49" x14ac:dyDescent="0.2">
      <c r="A10" t="s">
        <v>32</v>
      </c>
      <c r="C10">
        <v>0</v>
      </c>
      <c r="D10">
        <f>SUM(C10,D4)</f>
        <v>0</v>
      </c>
      <c r="E10">
        <f t="shared" ref="E10:X10" si="21">SUM(D10,E4)</f>
        <v>0</v>
      </c>
      <c r="F10">
        <f t="shared" si="21"/>
        <v>0</v>
      </c>
      <c r="G10">
        <f t="shared" si="21"/>
        <v>0</v>
      </c>
      <c r="H10">
        <f t="shared" si="21"/>
        <v>0</v>
      </c>
      <c r="I10">
        <f t="shared" si="21"/>
        <v>1</v>
      </c>
      <c r="J10">
        <f t="shared" si="21"/>
        <v>1</v>
      </c>
      <c r="K10">
        <f t="shared" si="21"/>
        <v>1</v>
      </c>
      <c r="L10">
        <f t="shared" si="21"/>
        <v>5</v>
      </c>
      <c r="M10">
        <f t="shared" si="21"/>
        <v>6</v>
      </c>
      <c r="N10">
        <f t="shared" si="21"/>
        <v>8</v>
      </c>
      <c r="O10">
        <f t="shared" si="21"/>
        <v>9</v>
      </c>
      <c r="P10">
        <f t="shared" si="21"/>
        <v>10</v>
      </c>
      <c r="Q10">
        <f t="shared" si="21"/>
        <v>12</v>
      </c>
      <c r="R10">
        <f t="shared" si="21"/>
        <v>14</v>
      </c>
      <c r="S10">
        <f t="shared" si="21"/>
        <v>17</v>
      </c>
      <c r="T10">
        <f t="shared" si="21"/>
        <v>19</v>
      </c>
      <c r="U10">
        <f t="shared" si="21"/>
        <v>20</v>
      </c>
      <c r="V10">
        <f t="shared" si="21"/>
        <v>22</v>
      </c>
      <c r="W10">
        <f t="shared" si="21"/>
        <v>27</v>
      </c>
      <c r="X10">
        <f t="shared" si="21"/>
        <v>28</v>
      </c>
      <c r="Y10">
        <f t="shared" si="14"/>
        <v>32</v>
      </c>
      <c r="Z10">
        <f t="shared" si="15"/>
        <v>34</v>
      </c>
      <c r="AA10">
        <f t="shared" si="16"/>
        <v>37</v>
      </c>
      <c r="AB10">
        <f t="shared" si="17"/>
        <v>39</v>
      </c>
      <c r="AC10">
        <f t="shared" si="18"/>
        <v>47</v>
      </c>
      <c r="AD10">
        <f t="shared" si="19"/>
        <v>53</v>
      </c>
    </row>
    <row r="12" spans="1:49" s="4" customFormat="1" x14ac:dyDescent="0.2">
      <c r="A12" s="4" t="s">
        <v>5</v>
      </c>
      <c r="G12" s="4">
        <f>AVERAGE(D2:G2)</f>
        <v>1.5</v>
      </c>
      <c r="H12" s="4">
        <f t="shared" ref="H12:Q12" si="22">AVERAGE(E2:H2)</f>
        <v>1.25</v>
      </c>
      <c r="I12" s="4">
        <f t="shared" si="22"/>
        <v>0.75</v>
      </c>
      <c r="J12" s="4">
        <f t="shared" si="22"/>
        <v>1.25</v>
      </c>
      <c r="K12" s="4">
        <f t="shared" si="22"/>
        <v>1.75</v>
      </c>
      <c r="L12" s="4">
        <f t="shared" si="22"/>
        <v>2</v>
      </c>
      <c r="M12" s="4">
        <f t="shared" si="22"/>
        <v>2.75</v>
      </c>
      <c r="N12" s="4">
        <f t="shared" si="22"/>
        <v>3.25</v>
      </c>
      <c r="O12" s="4">
        <f t="shared" si="22"/>
        <v>2.25</v>
      </c>
      <c r="P12" s="4">
        <f t="shared" si="22"/>
        <v>3.25</v>
      </c>
      <c r="Q12" s="4">
        <f t="shared" si="22"/>
        <v>3.5</v>
      </c>
      <c r="R12" s="4">
        <f>AVERAGE(O2:R2)</f>
        <v>4.75</v>
      </c>
      <c r="S12" s="4">
        <f>AVERAGE(P2:S2)</f>
        <v>6.25</v>
      </c>
      <c r="T12" s="4">
        <f t="shared" ref="T12:AA12" si="23">AVERAGE(Q2:T2)</f>
        <v>6.5</v>
      </c>
      <c r="U12" s="4">
        <f t="shared" si="23"/>
        <v>6</v>
      </c>
      <c r="V12" s="4">
        <f t="shared" si="23"/>
        <v>4.25</v>
      </c>
      <c r="W12" s="4">
        <f t="shared" si="23"/>
        <v>4</v>
      </c>
      <c r="X12" s="4">
        <f t="shared" si="23"/>
        <v>3.5</v>
      </c>
      <c r="Y12" s="4">
        <f t="shared" si="23"/>
        <v>4.5</v>
      </c>
      <c r="Z12" s="4">
        <f t="shared" si="23"/>
        <v>6</v>
      </c>
      <c r="AA12" s="4">
        <f t="shared" si="23"/>
        <v>9.25</v>
      </c>
      <c r="AB12" s="4">
        <f t="shared" ref="AB12" si="24">AVERAGE(Y2:AB2)</f>
        <v>10</v>
      </c>
      <c r="AC12" s="4">
        <f t="shared" ref="AC12" si="25">AVERAGE(Z2:AC2)</f>
        <v>9.75</v>
      </c>
      <c r="AD12" s="4">
        <f t="shared" ref="AD12" si="26">AVERAGE(AA2:AD2)</f>
        <v>8.5</v>
      </c>
    </row>
    <row r="13" spans="1:49" s="4" customFormat="1" x14ac:dyDescent="0.2">
      <c r="A13" s="4" t="s">
        <v>7</v>
      </c>
      <c r="G13" s="4">
        <f>AVERAGE(D6:G6)</f>
        <v>3.5</v>
      </c>
      <c r="H13" s="4">
        <f t="shared" ref="H13:S13" si="27">AVERAGE(E6:H6)</f>
        <v>4.75</v>
      </c>
      <c r="I13" s="4">
        <f t="shared" si="27"/>
        <v>5.25</v>
      </c>
      <c r="J13" s="4">
        <f t="shared" si="27"/>
        <v>6.25</v>
      </c>
      <c r="K13" s="4">
        <f t="shared" si="27"/>
        <v>7.5</v>
      </c>
      <c r="L13" s="4">
        <f t="shared" si="27"/>
        <v>8</v>
      </c>
      <c r="M13" s="4">
        <f t="shared" si="27"/>
        <v>9.25</v>
      </c>
      <c r="N13" s="4">
        <f t="shared" si="27"/>
        <v>10.25</v>
      </c>
      <c r="O13" s="4">
        <f t="shared" si="27"/>
        <v>10.25</v>
      </c>
      <c r="P13" s="4">
        <f t="shared" si="27"/>
        <v>12</v>
      </c>
      <c r="Q13" s="4">
        <f t="shared" si="27"/>
        <v>13.75</v>
      </c>
      <c r="R13" s="4">
        <f t="shared" si="27"/>
        <v>16.75</v>
      </c>
      <c r="S13" s="4">
        <f t="shared" si="27"/>
        <v>20.25</v>
      </c>
      <c r="T13" s="4">
        <f t="shared" ref="T13" si="28">AVERAGE(Q6:T6)</f>
        <v>23.75</v>
      </c>
      <c r="U13" s="4">
        <f t="shared" ref="U13" si="29">AVERAGE(R6:U6)</f>
        <v>26.5</v>
      </c>
      <c r="V13" s="4">
        <f t="shared" ref="V13" si="30">AVERAGE(S6:V6)</f>
        <v>27.75</v>
      </c>
      <c r="W13" s="4">
        <f t="shared" ref="W13" si="31">AVERAGE(T6:W6)</f>
        <v>28.5</v>
      </c>
      <c r="X13" s="4">
        <f t="shared" ref="X13" si="32">AVERAGE(U6:X6)</f>
        <v>28.75</v>
      </c>
      <c r="Y13" s="4">
        <f t="shared" ref="Y13" si="33">AVERAGE(V6:Y6)</f>
        <v>29.75</v>
      </c>
      <c r="Z13" s="4">
        <f t="shared" ref="Z13" si="34">AVERAGE(W6:Z6)</f>
        <v>31.5</v>
      </c>
      <c r="AA13" s="4">
        <f t="shared" ref="AA13" si="35">AVERAGE(X6:AA6)</f>
        <v>37.25</v>
      </c>
      <c r="AB13" s="4">
        <f t="shared" ref="AB13" si="36">AVERAGE(Y6:AB6)</f>
        <v>43.25</v>
      </c>
      <c r="AC13" s="4">
        <f t="shared" ref="AC13" si="37">AVERAGE(Z6:AC6)</f>
        <v>47.75</v>
      </c>
      <c r="AD13" s="4">
        <f t="shared" ref="AD13" si="38">AVERAGE(AA6:AD6)</f>
        <v>50.5</v>
      </c>
    </row>
    <row r="14" spans="1:49" s="4" customFormat="1" x14ac:dyDescent="0.2">
      <c r="A14" s="4" t="s">
        <v>14</v>
      </c>
      <c r="G14" s="4">
        <f>AVERAGE(D5:G5)</f>
        <v>0</v>
      </c>
      <c r="H14" s="4">
        <f t="shared" ref="H14:S14" si="39">AVERAGE(E5:H5)</f>
        <v>0</v>
      </c>
      <c r="I14" s="4">
        <f t="shared" si="39"/>
        <v>0.25</v>
      </c>
      <c r="J14" s="4">
        <f t="shared" si="39"/>
        <v>0.25</v>
      </c>
      <c r="K14" s="4">
        <f t="shared" si="39"/>
        <v>0.5</v>
      </c>
      <c r="L14" s="4">
        <f t="shared" si="39"/>
        <v>1.5</v>
      </c>
      <c r="M14" s="4">
        <f t="shared" si="39"/>
        <v>1.5</v>
      </c>
      <c r="N14" s="4">
        <f t="shared" si="39"/>
        <v>2.25</v>
      </c>
      <c r="O14" s="4">
        <f t="shared" si="39"/>
        <v>2.25</v>
      </c>
      <c r="P14" s="4">
        <f t="shared" si="39"/>
        <v>1.5</v>
      </c>
      <c r="Q14" s="4">
        <f t="shared" si="39"/>
        <v>1.75</v>
      </c>
      <c r="R14" s="4">
        <f t="shared" si="39"/>
        <v>1.75</v>
      </c>
      <c r="S14" s="4">
        <f t="shared" si="39"/>
        <v>2.75</v>
      </c>
      <c r="T14" s="4">
        <f t="shared" ref="T14" si="40">AVERAGE(Q5:T5)</f>
        <v>3</v>
      </c>
      <c r="U14" s="4">
        <f t="shared" ref="U14" si="41">AVERAGE(R5:U5)</f>
        <v>3.25</v>
      </c>
      <c r="V14" s="4">
        <f t="shared" ref="V14" si="42">AVERAGE(S5:V5)</f>
        <v>3</v>
      </c>
      <c r="W14" s="4">
        <f t="shared" ref="W14" si="43">AVERAGE(T5:W5)</f>
        <v>3.25</v>
      </c>
      <c r="X14" s="4">
        <f t="shared" ref="X14" si="44">AVERAGE(U5:X5)</f>
        <v>3.25</v>
      </c>
      <c r="Y14" s="4">
        <f t="shared" ref="Y14" si="45">AVERAGE(V5:Y5)</f>
        <v>3.5</v>
      </c>
      <c r="Z14" s="4">
        <f t="shared" ref="Z14" si="46">AVERAGE(W5:Z5)</f>
        <v>4.25</v>
      </c>
      <c r="AA14" s="4">
        <f t="shared" ref="AA14" si="47">AVERAGE(X5:AA5)</f>
        <v>3.5</v>
      </c>
      <c r="AB14" s="4">
        <f t="shared" ref="AB14" si="48">AVERAGE(Y5:AB5)</f>
        <v>4</v>
      </c>
      <c r="AC14" s="4">
        <f t="shared" ref="AC14" si="49">AVERAGE(Z5:AC5)</f>
        <v>5.25</v>
      </c>
      <c r="AD14" s="4">
        <f t="shared" ref="AD14" si="50">AVERAGE(AA5:AD5)</f>
        <v>5.75</v>
      </c>
    </row>
    <row r="15" spans="1:49" s="5" customFormat="1" x14ac:dyDescent="0.2">
      <c r="A15" s="5" t="s">
        <v>9</v>
      </c>
    </row>
    <row r="16" spans="1:49" s="5" customFormat="1" x14ac:dyDescent="0.2">
      <c r="A16" s="5" t="s">
        <v>17</v>
      </c>
      <c r="I16" s="8">
        <f t="shared" ref="I16:K16" si="51">AVERAGE(F2:I2)</f>
        <v>0.75</v>
      </c>
      <c r="J16" s="8">
        <f t="shared" si="51"/>
        <v>1.25</v>
      </c>
      <c r="K16" s="8">
        <f t="shared" si="51"/>
        <v>1.75</v>
      </c>
      <c r="L16" s="8">
        <f>AVERAGE(I2:L2)</f>
        <v>2</v>
      </c>
      <c r="M16" s="8">
        <f>AVERAGE(J2:M2)</f>
        <v>2.75</v>
      </c>
      <c r="N16" s="8">
        <f>AVERAGE(K2:N2)</f>
        <v>3.25</v>
      </c>
      <c r="O16" s="8">
        <f>AVERAGE(L2:O2)</f>
        <v>2.25</v>
      </c>
      <c r="P16" s="8">
        <f t="shared" ref="P16" si="52">AVERAGE(M2:P2)</f>
        <v>3.25</v>
      </c>
      <c r="Q16" s="8">
        <f>AVERAGE(N2:Q2)</f>
        <v>3.5</v>
      </c>
      <c r="R16" s="8">
        <f>AVERAGE(O2:R2)</f>
        <v>4.75</v>
      </c>
      <c r="S16" s="5">
        <f t="shared" ref="S16:AF16" si="53">PRODUCT(R16,$K50)</f>
        <v>5.3316947294695218</v>
      </c>
      <c r="T16" s="5">
        <f>PRODUCT(S16,$K50)</f>
        <v>5.9846249870006476</v>
      </c>
      <c r="U16" s="5">
        <f>PRODUCT(T16,$K50)</f>
        <v>6.7175144212722016</v>
      </c>
      <c r="V16" s="5">
        <f t="shared" si="53"/>
        <v>7.5401549968489476</v>
      </c>
      <c r="W16" s="5">
        <f t="shared" si="53"/>
        <v>8.4635378223332243</v>
      </c>
      <c r="X16" s="5">
        <f t="shared" si="53"/>
        <v>9.5000000000000018</v>
      </c>
      <c r="Y16" s="5">
        <f t="shared" si="53"/>
        <v>10.663389458939045</v>
      </c>
      <c r="Z16" s="5">
        <f t="shared" si="53"/>
        <v>11.969249974001297</v>
      </c>
      <c r="AA16" s="5">
        <f t="shared" si="53"/>
        <v>13.435028842544405</v>
      </c>
      <c r="AB16" s="5">
        <f t="shared" si="53"/>
        <v>15.080309993697897</v>
      </c>
      <c r="AC16" s="5">
        <f t="shared" si="53"/>
        <v>16.927075644666449</v>
      </c>
      <c r="AD16" s="5">
        <f t="shared" si="53"/>
        <v>19.000000000000004</v>
      </c>
      <c r="AE16" s="5">
        <f t="shared" si="53"/>
        <v>21.326778917878091</v>
      </c>
      <c r="AF16" s="5">
        <f t="shared" si="53"/>
        <v>23.938499948002594</v>
      </c>
    </row>
    <row r="17" spans="1:32" s="5" customFormat="1" x14ac:dyDescent="0.2">
      <c r="A17" s="5" t="s">
        <v>18</v>
      </c>
      <c r="G17" s="5">
        <v>0</v>
      </c>
      <c r="H17" s="5">
        <v>0</v>
      </c>
      <c r="I17" s="5">
        <v>0.2</v>
      </c>
      <c r="J17" s="5">
        <v>0.2</v>
      </c>
      <c r="K17" s="5">
        <v>0.4</v>
      </c>
      <c r="L17" s="5">
        <v>1.2</v>
      </c>
      <c r="M17" s="5">
        <v>1.4</v>
      </c>
      <c r="N17" s="5">
        <v>1.6</v>
      </c>
      <c r="O17" s="5">
        <v>2</v>
      </c>
      <c r="P17" s="5">
        <f>IF(I16&gt;0,I16)</f>
        <v>0.75</v>
      </c>
      <c r="Q17" s="5">
        <f>IF(J16&gt;0,J16)</f>
        <v>1.25</v>
      </c>
      <c r="R17" s="5">
        <f>IF(K16&gt;0,K16)</f>
        <v>1.75</v>
      </c>
      <c r="S17" s="5">
        <f t="shared" ref="S17:AF17" si="54">IF(L16&gt;0,L16)</f>
        <v>2</v>
      </c>
      <c r="T17" s="5">
        <f t="shared" si="54"/>
        <v>2.75</v>
      </c>
      <c r="U17" s="5">
        <f t="shared" si="54"/>
        <v>3.25</v>
      </c>
      <c r="V17" s="5">
        <f>IF(O16&gt;0,O16)</f>
        <v>2.25</v>
      </c>
      <c r="W17" s="5">
        <f t="shared" si="54"/>
        <v>3.25</v>
      </c>
      <c r="X17" s="5">
        <f t="shared" si="54"/>
        <v>3.5</v>
      </c>
      <c r="Y17" s="5">
        <f t="shared" si="54"/>
        <v>4.75</v>
      </c>
      <c r="Z17" s="5">
        <f t="shared" si="54"/>
        <v>5.3316947294695218</v>
      </c>
      <c r="AA17" s="5">
        <f t="shared" si="54"/>
        <v>5.9846249870006476</v>
      </c>
      <c r="AB17" s="5">
        <f t="shared" si="54"/>
        <v>6.7175144212722016</v>
      </c>
      <c r="AC17" s="5">
        <f t="shared" si="54"/>
        <v>7.5401549968489476</v>
      </c>
      <c r="AD17" s="5">
        <f t="shared" si="54"/>
        <v>8.4635378223332243</v>
      </c>
      <c r="AE17" s="5">
        <f t="shared" si="54"/>
        <v>9.5000000000000018</v>
      </c>
      <c r="AF17" s="5">
        <f t="shared" si="54"/>
        <v>10.663389458939045</v>
      </c>
    </row>
    <row r="18" spans="1:32" s="11" customFormat="1" x14ac:dyDescent="0.2">
      <c r="A18" s="11" t="s">
        <v>13</v>
      </c>
      <c r="K18" s="11">
        <v>14</v>
      </c>
      <c r="L18" s="11">
        <v>13</v>
      </c>
      <c r="M18" s="11">
        <v>15</v>
      </c>
      <c r="N18" s="11">
        <v>13</v>
      </c>
      <c r="O18" s="11">
        <v>15</v>
      </c>
      <c r="P18" s="11">
        <f>SUM(P16,O18,-P17)</f>
        <v>17.5</v>
      </c>
      <c r="Q18" s="11">
        <f>SUM(Q16,P18,-Q17)</f>
        <v>19.75</v>
      </c>
      <c r="R18" s="11">
        <f>SUM(R16,Q18,-R17)</f>
        <v>22.75</v>
      </c>
      <c r="S18" s="11">
        <f>SUM(S16,R18,-S17)</f>
        <v>26.081694729469522</v>
      </c>
      <c r="T18" s="11">
        <f t="shared" ref="T18:AD18" si="55">SUM(T16,S18,-T17)</f>
        <v>29.316319716470169</v>
      </c>
      <c r="U18" s="11">
        <f t="shared" si="55"/>
        <v>32.783834137742367</v>
      </c>
      <c r="V18" s="11">
        <f t="shared" si="55"/>
        <v>38.073989134591315</v>
      </c>
      <c r="W18" s="11">
        <f t="shared" si="55"/>
        <v>43.287526956924538</v>
      </c>
      <c r="X18" s="11">
        <f t="shared" si="55"/>
        <v>49.287526956924538</v>
      </c>
      <c r="Y18" s="11">
        <f>SUM(Y16,X18,-Y17)</f>
        <v>55.200916415863581</v>
      </c>
      <c r="Z18" s="11">
        <f t="shared" si="55"/>
        <v>61.838471660395356</v>
      </c>
      <c r="AA18" s="11">
        <f t="shared" si="55"/>
        <v>69.288875515939111</v>
      </c>
      <c r="AB18" s="11">
        <f t="shared" si="55"/>
        <v>77.651671088364807</v>
      </c>
      <c r="AC18" s="11">
        <f t="shared" si="55"/>
        <v>87.038591736182298</v>
      </c>
      <c r="AD18" s="11">
        <f t="shared" si="55"/>
        <v>97.575053913849075</v>
      </c>
      <c r="AE18" s="11">
        <f>SUM(AE16,AD18,-AE17)</f>
        <v>109.40183283172716</v>
      </c>
      <c r="AF18" s="11">
        <f t="shared" ref="AF18" si="56">SUM(AF16,AE18,-AF17)</f>
        <v>122.6769433207907</v>
      </c>
    </row>
    <row r="19" spans="1:32" s="9" customFormat="1" x14ac:dyDescent="0.2"/>
    <row r="20" spans="1:32" s="10" customFormat="1" x14ac:dyDescent="0.2">
      <c r="A20" s="10" t="s">
        <v>15</v>
      </c>
      <c r="K20" s="10">
        <v>13</v>
      </c>
      <c r="L20" s="10">
        <f t="shared" ref="L20:AF20" si="57">PRODUCT(K20,$K50)</f>
        <v>14.592006628021849</v>
      </c>
      <c r="M20" s="10">
        <f t="shared" si="57"/>
        <v>16.378973648633352</v>
      </c>
      <c r="N20" s="10">
        <f t="shared" si="57"/>
        <v>18.384776310850238</v>
      </c>
      <c r="O20" s="10">
        <f t="shared" si="57"/>
        <v>20.636213675586596</v>
      </c>
      <c r="P20" s="10">
        <f t="shared" si="57"/>
        <v>23.163366671648827</v>
      </c>
      <c r="Q20" s="10">
        <f t="shared" si="57"/>
        <v>26.000000000000007</v>
      </c>
      <c r="R20" s="10">
        <f t="shared" si="57"/>
        <v>29.184013256043706</v>
      </c>
      <c r="S20" s="10">
        <f t="shared" si="57"/>
        <v>32.757947297266711</v>
      </c>
      <c r="T20" s="10">
        <f t="shared" si="57"/>
        <v>36.769552621700484</v>
      </c>
      <c r="U20" s="10">
        <f t="shared" si="57"/>
        <v>41.272427351173199</v>
      </c>
      <c r="V20" s="10">
        <f t="shared" si="57"/>
        <v>46.326733343297661</v>
      </c>
      <c r="W20" s="10">
        <f t="shared" si="57"/>
        <v>52.000000000000021</v>
      </c>
      <c r="X20" s="10">
        <f t="shared" si="57"/>
        <v>58.368026512087418</v>
      </c>
      <c r="Y20" s="10">
        <f t="shared" si="57"/>
        <v>65.515894594533435</v>
      </c>
      <c r="Z20" s="10">
        <f t="shared" si="57"/>
        <v>73.539105243400982</v>
      </c>
      <c r="AA20" s="10">
        <f t="shared" si="57"/>
        <v>82.544854702346413</v>
      </c>
      <c r="AB20" s="10">
        <f t="shared" si="57"/>
        <v>92.653466686595337</v>
      </c>
      <c r="AC20" s="10">
        <f t="shared" si="57"/>
        <v>104.00000000000006</v>
      </c>
      <c r="AD20" s="10">
        <f t="shared" si="57"/>
        <v>116.73605302417485</v>
      </c>
      <c r="AE20" s="10">
        <f t="shared" si="57"/>
        <v>131.03178918906687</v>
      </c>
      <c r="AF20" s="10">
        <f t="shared" si="57"/>
        <v>147.07821048680196</v>
      </c>
    </row>
    <row r="21" spans="1:32" s="7" customFormat="1" x14ac:dyDescent="0.2">
      <c r="A21" s="7" t="s">
        <v>11</v>
      </c>
      <c r="K21" s="7">
        <f t="shared" ref="K21:M21" si="58">$C$22+K18</f>
        <v>84</v>
      </c>
      <c r="L21" s="7">
        <f t="shared" si="58"/>
        <v>83</v>
      </c>
      <c r="M21" s="7">
        <f t="shared" si="58"/>
        <v>85</v>
      </c>
      <c r="N21" s="7">
        <f>$C$22+N18</f>
        <v>83</v>
      </c>
      <c r="O21" s="7">
        <f>$C$22+O18</f>
        <v>85</v>
      </c>
      <c r="P21" s="7">
        <f t="shared" ref="P21:AB21" si="59">$C$22+P18</f>
        <v>87.5</v>
      </c>
      <c r="Q21" s="7">
        <f t="shared" si="59"/>
        <v>89.75</v>
      </c>
      <c r="R21" s="7">
        <f t="shared" si="59"/>
        <v>92.75</v>
      </c>
      <c r="S21" s="7">
        <f t="shared" si="59"/>
        <v>96.081694729469518</v>
      </c>
      <c r="T21" s="7">
        <f t="shared" si="59"/>
        <v>99.316319716470161</v>
      </c>
      <c r="U21" s="7">
        <f t="shared" si="59"/>
        <v>102.78383413774236</v>
      </c>
      <c r="V21" s="7">
        <f t="shared" si="59"/>
        <v>108.07398913459132</v>
      </c>
      <c r="W21" s="7">
        <f t="shared" si="59"/>
        <v>113.28752695692454</v>
      </c>
      <c r="X21" s="7">
        <f t="shared" si="59"/>
        <v>119.28752695692454</v>
      </c>
      <c r="Y21" s="7">
        <f t="shared" si="59"/>
        <v>125.20091641586359</v>
      </c>
      <c r="Z21" s="7">
        <f t="shared" si="59"/>
        <v>131.83847166039536</v>
      </c>
      <c r="AA21" s="7">
        <f t="shared" si="59"/>
        <v>139.28887551593911</v>
      </c>
      <c r="AB21" s="7">
        <f t="shared" si="59"/>
        <v>147.65167108836482</v>
      </c>
      <c r="AC21" s="7">
        <f>$C$22+AC18</f>
        <v>157.0385917361823</v>
      </c>
      <c r="AD21" s="7">
        <f>$C$22+AD18</f>
        <v>167.57505391384908</v>
      </c>
      <c r="AE21" s="7">
        <f t="shared" ref="AE21:AF21" si="60">$C$22+AE18</f>
        <v>179.40183283172718</v>
      </c>
      <c r="AF21" s="7">
        <f t="shared" si="60"/>
        <v>192.67694332079071</v>
      </c>
    </row>
    <row r="22" spans="1:32" s="4" customFormat="1" x14ac:dyDescent="0.2">
      <c r="A22" s="4" t="s">
        <v>10</v>
      </c>
      <c r="C22" s="4">
        <v>70</v>
      </c>
    </row>
    <row r="23" spans="1:32" s="4" customFormat="1" x14ac:dyDescent="0.2"/>
    <row r="24" spans="1:32" s="20" customFormat="1" x14ac:dyDescent="0.2">
      <c r="A24" s="20" t="s">
        <v>2</v>
      </c>
      <c r="B24" s="20">
        <f>SUM(C24:AC24)</f>
        <v>16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1</v>
      </c>
      <c r="I24" s="20">
        <v>1</v>
      </c>
      <c r="J24" s="20">
        <v>0</v>
      </c>
      <c r="K24" s="20">
        <v>0</v>
      </c>
      <c r="L24" s="20">
        <v>0</v>
      </c>
      <c r="M24" s="20">
        <v>1</v>
      </c>
      <c r="N24" s="20">
        <v>1</v>
      </c>
      <c r="O24" s="20">
        <v>0</v>
      </c>
      <c r="P24" s="20">
        <v>0</v>
      </c>
      <c r="Q24" s="20">
        <v>1</v>
      </c>
      <c r="R24" s="20">
        <v>0</v>
      </c>
      <c r="S24" s="20">
        <v>0</v>
      </c>
      <c r="T24" s="20">
        <v>2</v>
      </c>
      <c r="U24" s="20">
        <v>2</v>
      </c>
      <c r="V24" s="20">
        <v>0</v>
      </c>
      <c r="W24" s="20">
        <v>1</v>
      </c>
      <c r="X24" s="20">
        <v>2</v>
      </c>
      <c r="Y24" s="20">
        <v>1</v>
      </c>
      <c r="Z24" s="20">
        <v>1</v>
      </c>
      <c r="AA24" s="20">
        <v>1</v>
      </c>
      <c r="AB24" s="20">
        <v>0</v>
      </c>
      <c r="AC24" s="20">
        <v>1</v>
      </c>
    </row>
    <row r="25" spans="1:32" x14ac:dyDescent="0.2">
      <c r="A25" t="s">
        <v>34</v>
      </c>
      <c r="B25">
        <f t="shared" ref="B25:B27" si="61">SUM(C25:AC25)</f>
        <v>3</v>
      </c>
      <c r="R25">
        <v>1</v>
      </c>
      <c r="Z25">
        <v>1</v>
      </c>
      <c r="AC25">
        <v>1</v>
      </c>
    </row>
    <row r="26" spans="1:32" x14ac:dyDescent="0.2">
      <c r="A26" t="s">
        <v>33</v>
      </c>
      <c r="B26">
        <f t="shared" si="61"/>
        <v>2</v>
      </c>
      <c r="S26">
        <v>1</v>
      </c>
      <c r="AA26">
        <v>1</v>
      </c>
    </row>
    <row r="27" spans="1:32" x14ac:dyDescent="0.2">
      <c r="A27" t="s">
        <v>12</v>
      </c>
      <c r="B27">
        <f t="shared" si="61"/>
        <v>5</v>
      </c>
      <c r="C27">
        <f t="shared" ref="C27:Q27" si="62">SUM(C25:C26)</f>
        <v>0</v>
      </c>
      <c r="D27">
        <f t="shared" si="62"/>
        <v>0</v>
      </c>
      <c r="E27">
        <f t="shared" si="62"/>
        <v>0</v>
      </c>
      <c r="F27">
        <f t="shared" si="62"/>
        <v>0</v>
      </c>
      <c r="G27">
        <f t="shared" si="62"/>
        <v>0</v>
      </c>
      <c r="H27">
        <f t="shared" si="62"/>
        <v>0</v>
      </c>
      <c r="I27">
        <f t="shared" si="62"/>
        <v>0</v>
      </c>
      <c r="J27">
        <f t="shared" si="62"/>
        <v>0</v>
      </c>
      <c r="K27">
        <f t="shared" si="62"/>
        <v>0</v>
      </c>
      <c r="L27">
        <f t="shared" si="62"/>
        <v>0</v>
      </c>
      <c r="M27">
        <f t="shared" si="62"/>
        <v>0</v>
      </c>
      <c r="N27">
        <f t="shared" si="62"/>
        <v>0</v>
      </c>
      <c r="O27">
        <f t="shared" si="62"/>
        <v>0</v>
      </c>
      <c r="P27">
        <f t="shared" si="62"/>
        <v>0</v>
      </c>
      <c r="Q27">
        <f t="shared" si="62"/>
        <v>0</v>
      </c>
      <c r="R27">
        <f>SUM(R25:R26)</f>
        <v>1</v>
      </c>
      <c r="S27">
        <f t="shared" ref="S27:T27" si="63">SUM(S25:S26)</f>
        <v>1</v>
      </c>
      <c r="T27">
        <f t="shared" si="63"/>
        <v>0</v>
      </c>
      <c r="U27">
        <f t="shared" ref="U27:X27" si="64">SUM(U25:U26)</f>
        <v>0</v>
      </c>
      <c r="V27">
        <f t="shared" si="64"/>
        <v>0</v>
      </c>
      <c r="W27">
        <f t="shared" si="64"/>
        <v>0</v>
      </c>
      <c r="X27">
        <f t="shared" si="64"/>
        <v>0</v>
      </c>
      <c r="Y27">
        <f t="shared" ref="Y27:AC27" si="65">SUM(Y25:Y26)</f>
        <v>0</v>
      </c>
      <c r="Z27">
        <f t="shared" si="65"/>
        <v>1</v>
      </c>
      <c r="AA27">
        <f t="shared" si="65"/>
        <v>1</v>
      </c>
      <c r="AB27">
        <f t="shared" si="65"/>
        <v>0</v>
      </c>
      <c r="AC27">
        <f t="shared" si="65"/>
        <v>1</v>
      </c>
      <c r="AD27">
        <f t="shared" ref="AD27" si="66">SUM(AD25:AD26)</f>
        <v>0</v>
      </c>
    </row>
    <row r="28" spans="1:32" s="20" customFormat="1" x14ac:dyDescent="0.2">
      <c r="A28" s="20" t="s">
        <v>4</v>
      </c>
      <c r="C28" s="20">
        <f>SUM(C24-C27)</f>
        <v>0</v>
      </c>
      <c r="D28" s="20">
        <f t="shared" ref="D28:K28" si="67">SUM(D24,C28,-D27)</f>
        <v>0</v>
      </c>
      <c r="E28" s="20">
        <f t="shared" si="67"/>
        <v>0</v>
      </c>
      <c r="F28" s="20">
        <f t="shared" si="67"/>
        <v>0</v>
      </c>
      <c r="G28" s="20">
        <f t="shared" si="67"/>
        <v>0</v>
      </c>
      <c r="H28" s="20">
        <f t="shared" si="67"/>
        <v>1</v>
      </c>
      <c r="I28" s="20">
        <f t="shared" si="67"/>
        <v>2</v>
      </c>
      <c r="J28" s="20">
        <f t="shared" si="67"/>
        <v>2</v>
      </c>
      <c r="K28" s="20">
        <f t="shared" si="67"/>
        <v>2</v>
      </c>
      <c r="L28" s="20">
        <f>SUM(L24,K28,-L27)</f>
        <v>2</v>
      </c>
      <c r="M28" s="20">
        <f t="shared" ref="M28:N28" si="68">SUM(M24,L28,-M27)</f>
        <v>3</v>
      </c>
      <c r="N28" s="20">
        <f t="shared" si="68"/>
        <v>4</v>
      </c>
      <c r="O28" s="20">
        <f>SUM(O24,N28,-O27)</f>
        <v>4</v>
      </c>
      <c r="P28" s="20">
        <f t="shared" ref="P28:T28" si="69">SUM(P24,O28,-P27)</f>
        <v>4</v>
      </c>
      <c r="Q28" s="20">
        <f t="shared" si="69"/>
        <v>5</v>
      </c>
      <c r="R28" s="20">
        <f t="shared" si="69"/>
        <v>4</v>
      </c>
      <c r="S28" s="20">
        <f t="shared" si="69"/>
        <v>3</v>
      </c>
      <c r="T28" s="20">
        <f t="shared" si="69"/>
        <v>5</v>
      </c>
      <c r="U28" s="20">
        <f>SUM(U24,T28,-U27)</f>
        <v>7</v>
      </c>
      <c r="V28" s="20">
        <f t="shared" ref="V28" si="70">SUM(V24,U28,-V27)</f>
        <v>7</v>
      </c>
      <c r="W28" s="20">
        <f t="shared" ref="W28" si="71">SUM(W24,V28,-W27)</f>
        <v>8</v>
      </c>
      <c r="X28" s="20">
        <f t="shared" ref="X28:Y28" si="72">SUM(X24,W28,-X27)</f>
        <v>10</v>
      </c>
      <c r="Y28" s="20">
        <f t="shared" si="72"/>
        <v>11</v>
      </c>
      <c r="Z28" s="20">
        <f t="shared" ref="Z28" si="73">SUM(Z24,Y28,-Z27)</f>
        <v>11</v>
      </c>
      <c r="AA28" s="20">
        <f t="shared" ref="AA28" si="74">SUM(AA24,Z28,-AA27)</f>
        <v>11</v>
      </c>
      <c r="AB28" s="20">
        <f t="shared" ref="AB28" si="75">SUM(AB24,AA28,-AB27)</f>
        <v>11</v>
      </c>
      <c r="AC28" s="20">
        <f t="shared" ref="AC28:AD28" si="76">SUM(AC24,AB28,-AC27)</f>
        <v>11</v>
      </c>
      <c r="AD28" s="20">
        <f t="shared" si="76"/>
        <v>11</v>
      </c>
    </row>
    <row r="30" spans="1:32" s="4" customFormat="1" x14ac:dyDescent="0.2">
      <c r="A30" s="4" t="s">
        <v>5</v>
      </c>
      <c r="G30" s="4">
        <f t="shared" ref="G30:Q30" si="77">AVERAGE(D24:G24)</f>
        <v>0</v>
      </c>
      <c r="H30" s="4">
        <f t="shared" si="77"/>
        <v>0.25</v>
      </c>
      <c r="I30" s="4">
        <f t="shared" si="77"/>
        <v>0.5</v>
      </c>
      <c r="J30" s="4">
        <f t="shared" si="77"/>
        <v>0.5</v>
      </c>
      <c r="K30" s="4">
        <f t="shared" si="77"/>
        <v>0.5</v>
      </c>
      <c r="L30" s="4">
        <f t="shared" si="77"/>
        <v>0.25</v>
      </c>
      <c r="M30" s="4">
        <f t="shared" si="77"/>
        <v>0.25</v>
      </c>
      <c r="N30" s="4">
        <f t="shared" si="77"/>
        <v>0.5</v>
      </c>
      <c r="O30" s="4">
        <f t="shared" si="77"/>
        <v>0.5</v>
      </c>
      <c r="P30" s="4">
        <f t="shared" si="77"/>
        <v>0.5</v>
      </c>
      <c r="Q30" s="4">
        <f t="shared" si="77"/>
        <v>0.5</v>
      </c>
      <c r="R30" s="4">
        <f>AVERAGE(O24:R24)</f>
        <v>0.25</v>
      </c>
      <c r="S30" s="4">
        <f t="shared" ref="S30:T30" si="78">AVERAGE(O24:S24)</f>
        <v>0.2</v>
      </c>
      <c r="T30" s="4">
        <f t="shared" si="78"/>
        <v>0.6</v>
      </c>
      <c r="U30" s="4">
        <f t="shared" ref="U30" si="79">AVERAGE(Q24:U24)</f>
        <v>1</v>
      </c>
      <c r="V30" s="4">
        <f t="shared" ref="V30" si="80">AVERAGE(R24:V24)</f>
        <v>0.8</v>
      </c>
      <c r="W30" s="4">
        <f t="shared" ref="W30" si="81">AVERAGE(S24:W24)</f>
        <v>1</v>
      </c>
      <c r="X30" s="4">
        <f t="shared" ref="X30:Y30" si="82">AVERAGE(T24:X24)</f>
        <v>1.4</v>
      </c>
      <c r="Y30" s="4">
        <f t="shared" si="82"/>
        <v>1.2</v>
      </c>
      <c r="Z30" s="4">
        <f t="shared" ref="Z30" si="83">AVERAGE(V24:Z24)</f>
        <v>1</v>
      </c>
      <c r="AA30" s="4">
        <f t="shared" ref="AA30" si="84">AVERAGE(W24:AA24)</f>
        <v>1.2</v>
      </c>
      <c r="AB30" s="4">
        <f t="shared" ref="AB30" si="85">AVERAGE(X24:AB24)</f>
        <v>1</v>
      </c>
      <c r="AC30" s="4">
        <f t="shared" ref="AC30:AD30" si="86">AVERAGE(Y24:AC24)</f>
        <v>0.8</v>
      </c>
      <c r="AD30" s="4">
        <f t="shared" si="86"/>
        <v>0.75</v>
      </c>
    </row>
    <row r="31" spans="1:32" s="4" customFormat="1" x14ac:dyDescent="0.2">
      <c r="A31" s="4" t="s">
        <v>7</v>
      </c>
      <c r="G31" s="4">
        <f t="shared" ref="G31:Q31" si="87">AVERAGE(D28:G28)</f>
        <v>0</v>
      </c>
      <c r="H31" s="4">
        <f t="shared" si="87"/>
        <v>0.25</v>
      </c>
      <c r="I31" s="4">
        <f t="shared" si="87"/>
        <v>0.75</v>
      </c>
      <c r="J31" s="4">
        <f t="shared" si="87"/>
        <v>1.25</v>
      </c>
      <c r="K31" s="4">
        <f t="shared" si="87"/>
        <v>1.75</v>
      </c>
      <c r="L31" s="4">
        <f t="shared" si="87"/>
        <v>2</v>
      </c>
      <c r="M31" s="4">
        <f t="shared" si="87"/>
        <v>2.25</v>
      </c>
      <c r="N31" s="4">
        <f t="shared" si="87"/>
        <v>2.75</v>
      </c>
      <c r="O31" s="4">
        <f t="shared" si="87"/>
        <v>3.25</v>
      </c>
      <c r="P31" s="4">
        <f t="shared" si="87"/>
        <v>3.75</v>
      </c>
      <c r="Q31" s="4">
        <f t="shared" si="87"/>
        <v>4.25</v>
      </c>
      <c r="R31" s="4">
        <f>AVERAGE(O28:R28)</f>
        <v>4.25</v>
      </c>
      <c r="S31" s="4">
        <f t="shared" ref="S31:T31" si="88">AVERAGE(O28:S28)</f>
        <v>4</v>
      </c>
      <c r="T31" s="4">
        <f t="shared" si="88"/>
        <v>4.2</v>
      </c>
      <c r="U31" s="4">
        <f t="shared" ref="U31" si="89">AVERAGE(Q28:U28)</f>
        <v>4.8</v>
      </c>
      <c r="V31" s="4">
        <f t="shared" ref="V31" si="90">AVERAGE(R28:V28)</f>
        <v>5.2</v>
      </c>
      <c r="W31" s="4">
        <f t="shared" ref="W31" si="91">AVERAGE(S28:W28)</f>
        <v>6</v>
      </c>
      <c r="X31" s="4">
        <f t="shared" ref="X31:Y31" si="92">AVERAGE(T28:X28)</f>
        <v>7.4</v>
      </c>
      <c r="Y31" s="4">
        <f t="shared" si="92"/>
        <v>8.6</v>
      </c>
      <c r="Z31" s="4">
        <f t="shared" ref="Z31" si="93">AVERAGE(V28:Z28)</f>
        <v>9.4</v>
      </c>
      <c r="AA31" s="4">
        <f t="shared" ref="AA31" si="94">AVERAGE(W28:AA28)</f>
        <v>10.199999999999999</v>
      </c>
      <c r="AB31" s="4">
        <f t="shared" ref="AB31" si="95">AVERAGE(X28:AB28)</f>
        <v>10.8</v>
      </c>
      <c r="AC31" s="4">
        <f t="shared" ref="AC31:AD31" si="96">AVERAGE(Y28:AC28)</f>
        <v>11</v>
      </c>
      <c r="AD31" s="4">
        <f t="shared" si="96"/>
        <v>11</v>
      </c>
    </row>
    <row r="32" spans="1:32" s="4" customFormat="1" x14ac:dyDescent="0.2"/>
    <row r="33" spans="1:37" s="5" customFormat="1" x14ac:dyDescent="0.2">
      <c r="A33" s="5" t="s">
        <v>8</v>
      </c>
    </row>
    <row r="34" spans="1:37" s="5" customFormat="1" x14ac:dyDescent="0.2">
      <c r="A34" s="5" t="s">
        <v>16</v>
      </c>
      <c r="G34" s="5">
        <f t="shared" ref="G34:L34" si="97">AVERAGE(E24:G24)</f>
        <v>0</v>
      </c>
      <c r="H34" s="5">
        <f t="shared" si="97"/>
        <v>0.33333333333333331</v>
      </c>
      <c r="I34" s="5">
        <f t="shared" si="97"/>
        <v>0.66666666666666663</v>
      </c>
      <c r="J34" s="5">
        <f t="shared" si="97"/>
        <v>0.66666666666666663</v>
      </c>
      <c r="K34" s="5">
        <f t="shared" si="97"/>
        <v>0.33333333333333331</v>
      </c>
      <c r="L34" s="5">
        <f t="shared" si="97"/>
        <v>0</v>
      </c>
      <c r="M34" s="5">
        <f>AVERAGE(J24:M24)</f>
        <v>0.25</v>
      </c>
      <c r="N34" s="5">
        <f>AVERAGE(K24:N24)</f>
        <v>0.5</v>
      </c>
      <c r="O34" s="5">
        <f>AVERAGE(L24:O24)</f>
        <v>0.5</v>
      </c>
      <c r="P34" s="5">
        <f t="shared" ref="P34" si="98">AVERAGE(M24:P24)</f>
        <v>0.5</v>
      </c>
      <c r="Q34" s="5">
        <f>AVERAGE(N24:Q24)</f>
        <v>0.5</v>
      </c>
      <c r="R34" s="5">
        <f t="shared" ref="R34:AK34" si="99">PRODUCT(Q34,$K50)</f>
        <v>0.56123102415468651</v>
      </c>
      <c r="S34" s="5">
        <f t="shared" si="99"/>
        <v>0.6299605249474366</v>
      </c>
      <c r="T34" s="5">
        <f>PRODUCT(S34,$K50)</f>
        <v>0.70710678118654757</v>
      </c>
      <c r="U34" s="5">
        <f t="shared" si="99"/>
        <v>0.79370052598409979</v>
      </c>
      <c r="V34" s="5">
        <f t="shared" si="99"/>
        <v>0.89089871814033939</v>
      </c>
      <c r="W34" s="5">
        <f t="shared" si="99"/>
        <v>1.0000000000000002</v>
      </c>
      <c r="X34" s="5">
        <f t="shared" si="99"/>
        <v>1.1224620483093732</v>
      </c>
      <c r="Y34" s="5">
        <f t="shared" si="99"/>
        <v>1.2599210498948734</v>
      </c>
      <c r="Z34" s="5">
        <f t="shared" si="99"/>
        <v>1.4142135623730954</v>
      </c>
      <c r="AA34" s="5">
        <f t="shared" si="99"/>
        <v>1.5874010519681998</v>
      </c>
      <c r="AB34" s="5">
        <f t="shared" si="99"/>
        <v>1.781797436280679</v>
      </c>
      <c r="AC34" s="5">
        <f t="shared" si="99"/>
        <v>2.0000000000000004</v>
      </c>
      <c r="AD34" s="5">
        <f t="shared" si="99"/>
        <v>2.2449240966187465</v>
      </c>
      <c r="AE34" s="5">
        <f t="shared" si="99"/>
        <v>2.5198420997897468</v>
      </c>
      <c r="AF34" s="5">
        <f t="shared" si="99"/>
        <v>2.8284271247461907</v>
      </c>
      <c r="AG34" s="5">
        <f t="shared" si="99"/>
        <v>3.1748021039363996</v>
      </c>
      <c r="AH34" s="5">
        <f t="shared" si="99"/>
        <v>3.563594872561358</v>
      </c>
      <c r="AI34" s="5">
        <f t="shared" si="99"/>
        <v>4.0000000000000009</v>
      </c>
      <c r="AJ34" s="5">
        <f t="shared" si="99"/>
        <v>4.489848193237493</v>
      </c>
      <c r="AK34" s="5">
        <f t="shared" si="99"/>
        <v>5.0396841995794937</v>
      </c>
    </row>
    <row r="35" spans="1:37" s="5" customFormat="1" x14ac:dyDescent="0.2">
      <c r="A35" s="5" t="s">
        <v>21</v>
      </c>
      <c r="V35" s="5">
        <f>IF(H34&gt;0,H34)</f>
        <v>0.33333333333333331</v>
      </c>
      <c r="W35" s="5">
        <f t="shared" ref="W35:AK35" si="100">IF(I34&gt;0,I34)</f>
        <v>0.66666666666666663</v>
      </c>
      <c r="X35" s="5">
        <f t="shared" si="100"/>
        <v>0.66666666666666663</v>
      </c>
      <c r="Y35" s="5">
        <f t="shared" si="100"/>
        <v>0.33333333333333331</v>
      </c>
      <c r="Z35" s="5">
        <v>0</v>
      </c>
      <c r="AA35" s="5">
        <f>IF(M34&gt;0,M34)</f>
        <v>0.25</v>
      </c>
      <c r="AB35" s="5">
        <f t="shared" si="100"/>
        <v>0.5</v>
      </c>
      <c r="AC35" s="5">
        <f t="shared" si="100"/>
        <v>0.5</v>
      </c>
      <c r="AD35" s="5">
        <f t="shared" si="100"/>
        <v>0.5</v>
      </c>
      <c r="AE35" s="5">
        <f t="shared" si="100"/>
        <v>0.5</v>
      </c>
      <c r="AF35" s="5">
        <f t="shared" si="100"/>
        <v>0.56123102415468651</v>
      </c>
      <c r="AG35" s="5">
        <f t="shared" si="100"/>
        <v>0.6299605249474366</v>
      </c>
      <c r="AH35" s="5">
        <f t="shared" si="100"/>
        <v>0.70710678118654757</v>
      </c>
      <c r="AI35" s="5">
        <f t="shared" si="100"/>
        <v>0.79370052598409979</v>
      </c>
      <c r="AJ35" s="5">
        <f t="shared" si="100"/>
        <v>0.89089871814033939</v>
      </c>
      <c r="AK35" s="5">
        <f t="shared" si="100"/>
        <v>1.0000000000000002</v>
      </c>
    </row>
    <row r="36" spans="1:37" s="11" customFormat="1" x14ac:dyDescent="0.2">
      <c r="A36" s="11" t="s">
        <v>20</v>
      </c>
      <c r="Q36" s="11">
        <v>5</v>
      </c>
      <c r="R36" s="11">
        <f>SUM(R34,Q36,-R35)</f>
        <v>5.5612310241546865</v>
      </c>
      <c r="S36" s="11">
        <f>SUM(S34,R36,-S35)</f>
        <v>6.1911915491021228</v>
      </c>
      <c r="T36" s="11">
        <f t="shared" ref="T36:AK36" si="101">SUM(T34,S36,-T35)</f>
        <v>6.8982983302886707</v>
      </c>
      <c r="U36" s="11">
        <f>SUM(U34,T36,-U35)</f>
        <v>7.6919988562727708</v>
      </c>
      <c r="V36" s="11">
        <f t="shared" si="101"/>
        <v>8.249564241079776</v>
      </c>
      <c r="W36" s="11">
        <f t="shared" si="101"/>
        <v>8.58289757441311</v>
      </c>
      <c r="X36" s="11">
        <f t="shared" si="101"/>
        <v>9.0386929560558169</v>
      </c>
      <c r="Y36" s="11">
        <f>SUM(Y34,X36,-Y35)</f>
        <v>9.9652806726173555</v>
      </c>
      <c r="Z36" s="11">
        <f t="shared" si="101"/>
        <v>11.379494234990451</v>
      </c>
      <c r="AA36" s="11">
        <f t="shared" si="101"/>
        <v>12.716895286958652</v>
      </c>
      <c r="AB36" s="11">
        <f t="shared" si="101"/>
        <v>13.99869272323933</v>
      </c>
      <c r="AC36" s="11">
        <f t="shared" si="101"/>
        <v>15.49869272323933</v>
      </c>
      <c r="AD36" s="11">
        <f t="shared" si="101"/>
        <v>17.243616819858076</v>
      </c>
      <c r="AE36" s="11">
        <f t="shared" si="101"/>
        <v>19.263458919647825</v>
      </c>
      <c r="AF36" s="11">
        <f t="shared" si="101"/>
        <v>21.53065502023933</v>
      </c>
      <c r="AG36" s="11">
        <f t="shared" si="101"/>
        <v>24.075496599228295</v>
      </c>
      <c r="AH36" s="11">
        <f t="shared" si="101"/>
        <v>26.931984690603105</v>
      </c>
      <c r="AI36" s="11">
        <f t="shared" si="101"/>
        <v>30.138284164619005</v>
      </c>
      <c r="AJ36" s="11">
        <f t="shared" si="101"/>
        <v>33.737233639716159</v>
      </c>
      <c r="AK36" s="11">
        <f t="shared" si="101"/>
        <v>37.776917839295649</v>
      </c>
    </row>
    <row r="37" spans="1:37" s="10" customFormat="1" x14ac:dyDescent="0.2">
      <c r="A37" s="10" t="s">
        <v>19</v>
      </c>
      <c r="K37" s="10">
        <v>2</v>
      </c>
      <c r="L37" s="10">
        <f t="shared" ref="L37:AD37" si="102">PRODUCT(K37,$K50)</f>
        <v>2.244924096618746</v>
      </c>
      <c r="M37" s="10">
        <f t="shared" si="102"/>
        <v>2.5198420997897464</v>
      </c>
      <c r="N37" s="10">
        <f t="shared" si="102"/>
        <v>2.8284271247461903</v>
      </c>
      <c r="O37" s="10">
        <f t="shared" si="102"/>
        <v>3.1748021039363992</v>
      </c>
      <c r="P37" s="10">
        <f t="shared" si="102"/>
        <v>3.5635948725613575</v>
      </c>
      <c r="Q37" s="10">
        <f t="shared" si="102"/>
        <v>4.0000000000000009</v>
      </c>
      <c r="R37" s="10">
        <f t="shared" si="102"/>
        <v>4.489848193237493</v>
      </c>
      <c r="S37" s="10">
        <f t="shared" si="102"/>
        <v>5.0396841995794937</v>
      </c>
      <c r="T37" s="10">
        <f t="shared" si="102"/>
        <v>5.6568542494923815</v>
      </c>
      <c r="U37" s="10">
        <f t="shared" si="102"/>
        <v>6.3496042078727992</v>
      </c>
      <c r="V37" s="10">
        <f t="shared" si="102"/>
        <v>7.127189745122716</v>
      </c>
      <c r="W37" s="10">
        <f t="shared" si="102"/>
        <v>8.0000000000000018</v>
      </c>
      <c r="X37" s="10">
        <f t="shared" si="102"/>
        <v>8.9796963864749859</v>
      </c>
      <c r="Y37" s="10">
        <f t="shared" si="102"/>
        <v>10.079368399158987</v>
      </c>
      <c r="Z37" s="10">
        <f t="shared" si="102"/>
        <v>11.313708498984763</v>
      </c>
      <c r="AA37" s="10">
        <f t="shared" si="102"/>
        <v>12.699208415745598</v>
      </c>
      <c r="AB37" s="10">
        <f t="shared" si="102"/>
        <v>14.254379490245432</v>
      </c>
      <c r="AC37" s="10">
        <f t="shared" si="102"/>
        <v>16.000000000000004</v>
      </c>
      <c r="AD37" s="10">
        <f t="shared" si="102"/>
        <v>17.959392772949972</v>
      </c>
    </row>
    <row r="38" spans="1:37" s="14" customFormat="1" x14ac:dyDescent="0.2"/>
    <row r="39" spans="1:37" s="21" customFormat="1" x14ac:dyDescent="0.2">
      <c r="A39" s="21" t="s">
        <v>37</v>
      </c>
      <c r="C39" s="22">
        <f>C6+C28</f>
        <v>0</v>
      </c>
      <c r="D39" s="22">
        <f t="shared" ref="D39:AC39" si="103">D6+D28</f>
        <v>1</v>
      </c>
      <c r="E39" s="22">
        <f t="shared" si="103"/>
        <v>3</v>
      </c>
      <c r="F39" s="22">
        <f t="shared" si="103"/>
        <v>4</v>
      </c>
      <c r="G39" s="22">
        <f t="shared" si="103"/>
        <v>6</v>
      </c>
      <c r="H39" s="22">
        <f t="shared" si="103"/>
        <v>7</v>
      </c>
      <c r="I39" s="22">
        <f t="shared" si="103"/>
        <v>7</v>
      </c>
      <c r="J39" s="22">
        <f t="shared" si="103"/>
        <v>10</v>
      </c>
      <c r="K39" s="22">
        <f t="shared" si="103"/>
        <v>13</v>
      </c>
      <c r="L39" s="22">
        <f t="shared" si="103"/>
        <v>10</v>
      </c>
      <c r="M39" s="22">
        <f t="shared" si="103"/>
        <v>13</v>
      </c>
      <c r="N39" s="22">
        <f t="shared" si="103"/>
        <v>16</v>
      </c>
      <c r="O39" s="22">
        <f t="shared" si="103"/>
        <v>15</v>
      </c>
      <c r="P39" s="22">
        <f t="shared" si="103"/>
        <v>19</v>
      </c>
      <c r="Q39" s="22">
        <f t="shared" si="103"/>
        <v>22</v>
      </c>
      <c r="R39" s="22">
        <f t="shared" si="103"/>
        <v>28</v>
      </c>
      <c r="S39" s="22">
        <f t="shared" si="103"/>
        <v>28</v>
      </c>
      <c r="T39" s="22">
        <f t="shared" si="103"/>
        <v>34</v>
      </c>
      <c r="U39" s="22">
        <f t="shared" si="103"/>
        <v>35</v>
      </c>
      <c r="V39" s="22">
        <f t="shared" si="103"/>
        <v>36</v>
      </c>
      <c r="W39" s="22">
        <f t="shared" si="103"/>
        <v>36</v>
      </c>
      <c r="X39" s="22">
        <f t="shared" si="103"/>
        <v>40</v>
      </c>
      <c r="Y39" s="22">
        <f t="shared" si="103"/>
        <v>43</v>
      </c>
      <c r="Z39" s="22">
        <f t="shared" si="103"/>
        <v>47</v>
      </c>
      <c r="AA39" s="22">
        <f t="shared" si="103"/>
        <v>62</v>
      </c>
      <c r="AB39" s="22">
        <f t="shared" si="103"/>
        <v>65</v>
      </c>
      <c r="AC39" s="22">
        <f t="shared" si="103"/>
        <v>61</v>
      </c>
    </row>
    <row r="40" spans="1:37" s="21" customFormat="1" x14ac:dyDescent="0.2">
      <c r="A40" s="21" t="s">
        <v>38</v>
      </c>
      <c r="C40" s="22">
        <f>B40+C25+C3</f>
        <v>0</v>
      </c>
      <c r="D40" s="22">
        <f t="shared" ref="D40:AC40" si="104">C40+D25+D3</f>
        <v>0</v>
      </c>
      <c r="E40" s="22">
        <f t="shared" si="104"/>
        <v>0</v>
      </c>
      <c r="F40" s="22">
        <f t="shared" si="104"/>
        <v>0</v>
      </c>
      <c r="G40" s="22">
        <f t="shared" si="104"/>
        <v>0</v>
      </c>
      <c r="H40" s="22">
        <f t="shared" si="104"/>
        <v>0</v>
      </c>
      <c r="I40" s="22">
        <f t="shared" si="104"/>
        <v>0</v>
      </c>
      <c r="J40" s="22">
        <f t="shared" si="104"/>
        <v>0</v>
      </c>
      <c r="K40" s="22">
        <f t="shared" si="104"/>
        <v>1</v>
      </c>
      <c r="L40" s="22">
        <f t="shared" si="104"/>
        <v>1</v>
      </c>
      <c r="M40" s="22">
        <f t="shared" si="104"/>
        <v>1</v>
      </c>
      <c r="N40" s="22">
        <f t="shared" si="104"/>
        <v>2</v>
      </c>
      <c r="O40" s="22">
        <f t="shared" si="104"/>
        <v>2</v>
      </c>
      <c r="P40" s="22">
        <f t="shared" si="104"/>
        <v>2</v>
      </c>
      <c r="Q40" s="22">
        <f t="shared" si="104"/>
        <v>2</v>
      </c>
      <c r="R40" s="22">
        <f t="shared" si="104"/>
        <v>4</v>
      </c>
      <c r="S40" s="22">
        <f t="shared" si="104"/>
        <v>6</v>
      </c>
      <c r="T40" s="22">
        <f t="shared" si="104"/>
        <v>6</v>
      </c>
      <c r="U40" s="22">
        <f t="shared" si="104"/>
        <v>8</v>
      </c>
      <c r="V40" s="22">
        <f t="shared" si="104"/>
        <v>8</v>
      </c>
      <c r="W40" s="22">
        <f t="shared" si="104"/>
        <v>9</v>
      </c>
      <c r="X40" s="22">
        <f t="shared" si="104"/>
        <v>10</v>
      </c>
      <c r="Y40" s="22">
        <f t="shared" si="104"/>
        <v>10</v>
      </c>
      <c r="Z40" s="22">
        <f t="shared" si="104"/>
        <v>14</v>
      </c>
      <c r="AA40" s="22">
        <f t="shared" si="104"/>
        <v>14</v>
      </c>
      <c r="AB40" s="22">
        <f t="shared" si="104"/>
        <v>16</v>
      </c>
      <c r="AC40" s="22">
        <f t="shared" si="104"/>
        <v>18</v>
      </c>
    </row>
    <row r="41" spans="1:37" s="14" customFormat="1" x14ac:dyDescent="0.2"/>
    <row r="42" spans="1:37" s="16" customFormat="1" ht="17.25" customHeight="1" x14ac:dyDescent="0.2">
      <c r="A42" s="15" t="s">
        <v>22</v>
      </c>
      <c r="B42" s="16">
        <f>SUM(C42:AC42)</f>
        <v>25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2</v>
      </c>
      <c r="N42" s="16">
        <v>1</v>
      </c>
      <c r="O42" s="16">
        <v>0</v>
      </c>
      <c r="P42" s="16">
        <v>0</v>
      </c>
      <c r="Q42" s="16">
        <v>0</v>
      </c>
      <c r="R42" s="16">
        <v>3</v>
      </c>
      <c r="S42" s="16">
        <v>2</v>
      </c>
      <c r="T42" s="16">
        <v>2</v>
      </c>
      <c r="U42" s="16">
        <v>3</v>
      </c>
      <c r="V42" s="16">
        <v>1</v>
      </c>
      <c r="W42" s="16">
        <v>1</v>
      </c>
      <c r="X42" s="16">
        <v>2</v>
      </c>
      <c r="Y42" s="16">
        <v>1</v>
      </c>
      <c r="Z42" s="16">
        <v>2</v>
      </c>
      <c r="AA42" s="16">
        <v>3</v>
      </c>
      <c r="AB42" s="16">
        <v>1</v>
      </c>
      <c r="AC42" s="16">
        <v>1</v>
      </c>
      <c r="AD42" s="16">
        <v>1</v>
      </c>
    </row>
    <row r="43" spans="1:37" s="16" customFormat="1" x14ac:dyDescent="0.2">
      <c r="A43" s="15" t="s">
        <v>23</v>
      </c>
      <c r="B43" s="16">
        <f t="shared" ref="B43" si="105">SUM(C43:AC43)</f>
        <v>16</v>
      </c>
      <c r="N43" s="16">
        <v>1</v>
      </c>
      <c r="T43" s="16">
        <v>2</v>
      </c>
      <c r="U43" s="16">
        <v>1</v>
      </c>
      <c r="W43" s="16">
        <v>1</v>
      </c>
      <c r="X43" s="16">
        <v>2</v>
      </c>
      <c r="Y43" s="16">
        <v>2</v>
      </c>
      <c r="Z43" s="16">
        <v>1</v>
      </c>
      <c r="AA43" s="16">
        <v>4</v>
      </c>
      <c r="AB43" s="16">
        <v>1</v>
      </c>
      <c r="AC43" s="16">
        <v>1</v>
      </c>
      <c r="AD43" s="16">
        <v>1</v>
      </c>
    </row>
    <row r="44" spans="1:37" s="16" customFormat="1" x14ac:dyDescent="0.2">
      <c r="A44" s="15" t="s">
        <v>26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f>SUM(M42,L44,-M43)</f>
        <v>2</v>
      </c>
      <c r="N44" s="16">
        <f t="shared" ref="N44:S44" si="106">SUM(N42,M44,-N43)</f>
        <v>2</v>
      </c>
      <c r="O44" s="16">
        <f t="shared" si="106"/>
        <v>2</v>
      </c>
      <c r="P44" s="16">
        <f t="shared" si="106"/>
        <v>2</v>
      </c>
      <c r="Q44" s="16">
        <f t="shared" si="106"/>
        <v>2</v>
      </c>
      <c r="R44" s="16">
        <f t="shared" si="106"/>
        <v>5</v>
      </c>
      <c r="S44" s="16">
        <f t="shared" si="106"/>
        <v>7</v>
      </c>
      <c r="T44" s="16">
        <f t="shared" ref="T44" si="107">SUM(T42,S44,-T43)</f>
        <v>7</v>
      </c>
      <c r="U44" s="16">
        <f t="shared" ref="U44" si="108">SUM(U42,T44,-U43)</f>
        <v>9</v>
      </c>
      <c r="V44" s="16">
        <f t="shared" ref="V44" si="109">SUM(V42,U44,-V43)</f>
        <v>10</v>
      </c>
      <c r="W44" s="16">
        <f t="shared" ref="W44" si="110">SUM(W42,V44,-W43)</f>
        <v>10</v>
      </c>
      <c r="X44" s="16">
        <f t="shared" ref="X44" si="111">SUM(X42,W44,-X43)</f>
        <v>10</v>
      </c>
      <c r="Y44" s="16">
        <f t="shared" ref="Y44" si="112">SUM(Y42,X44,-Y43)</f>
        <v>9</v>
      </c>
      <c r="Z44" s="16">
        <f t="shared" ref="Z44" si="113">SUM(Z42,Y44,-Z43)</f>
        <v>10</v>
      </c>
      <c r="AA44" s="16">
        <f t="shared" ref="AA44" si="114">SUM(AA42,Z44,-AA43)</f>
        <v>9</v>
      </c>
      <c r="AB44" s="16">
        <f t="shared" ref="AB44" si="115">SUM(AB42,AA44,-AB43)</f>
        <v>9</v>
      </c>
      <c r="AC44" s="16">
        <f t="shared" ref="AC44" si="116">SUM(AC42,AB44,-AC43)</f>
        <v>9</v>
      </c>
      <c r="AD44" s="16">
        <f t="shared" ref="AD44" si="117">SUM(AD42,AC44,-AD43)</f>
        <v>9</v>
      </c>
    </row>
    <row r="45" spans="1:37" s="18" customFormat="1" x14ac:dyDescent="0.2">
      <c r="A45" s="17" t="s">
        <v>24</v>
      </c>
      <c r="B45" s="18">
        <f>SUM(C45:AC45)</f>
        <v>1</v>
      </c>
      <c r="S45" s="18">
        <v>1</v>
      </c>
    </row>
    <row r="46" spans="1:37" s="18" customFormat="1" x14ac:dyDescent="0.2">
      <c r="A46" s="17" t="s">
        <v>25</v>
      </c>
      <c r="B46" s="18">
        <f t="shared" ref="B46" si="118">SUM(C46:AC46)</f>
        <v>0</v>
      </c>
    </row>
    <row r="47" spans="1:37" s="18" customFormat="1" x14ac:dyDescent="0.2">
      <c r="A47" s="17" t="s">
        <v>27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1</v>
      </c>
      <c r="T47" s="18">
        <v>1</v>
      </c>
      <c r="U47" s="18">
        <v>1</v>
      </c>
      <c r="V47" s="18">
        <v>1</v>
      </c>
      <c r="W47" s="18">
        <v>1</v>
      </c>
      <c r="X47" s="18">
        <v>1</v>
      </c>
      <c r="Y47" s="18">
        <v>1</v>
      </c>
      <c r="Z47" s="18">
        <v>1</v>
      </c>
      <c r="AA47" s="18">
        <v>1</v>
      </c>
      <c r="AB47" s="18">
        <v>1</v>
      </c>
      <c r="AC47" s="18">
        <v>1</v>
      </c>
      <c r="AD47" s="18">
        <v>1</v>
      </c>
    </row>
    <row r="48" spans="1:37" ht="16" thickBot="1" x14ac:dyDescent="0.25"/>
    <row r="49" spans="1:11" ht="16" thickBot="1" x14ac:dyDescent="0.25">
      <c r="A49" s="2" t="s">
        <v>6</v>
      </c>
      <c r="B49" s="3">
        <v>6</v>
      </c>
    </row>
    <row r="50" spans="1:11" x14ac:dyDescent="0.2">
      <c r="K50">
        <f>POWER(2,1/B49)</f>
        <v>1.122462048309373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1A94-83B5-034C-ADD6-4FA84637D2CE}">
  <dimension ref="A1:CD24"/>
  <sheetViews>
    <sheetView tabSelected="1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BD25" sqref="BD25"/>
    </sheetView>
  </sheetViews>
  <sheetFormatPr baseColWidth="10" defaultColWidth="8.83203125" defaultRowHeight="15" x14ac:dyDescent="0.2"/>
  <cols>
    <col min="1" max="1" width="21.6640625" customWidth="1"/>
    <col min="2" max="2" width="12.5" customWidth="1"/>
    <col min="13" max="13" width="8.5" customWidth="1"/>
  </cols>
  <sheetData>
    <row r="1" spans="1:82" x14ac:dyDescent="0.2"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6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6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2">
        <v>43918</v>
      </c>
      <c r="V1" s="6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2">
        <v>43925</v>
      </c>
      <c r="AC1" s="6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3">
        <v>43932</v>
      </c>
      <c r="AJ1" s="6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6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f>AW1+1</f>
        <v>43947</v>
      </c>
      <c r="AY1" s="1">
        <f t="shared" ref="AY1:CD1" si="0">AX1+1</f>
        <v>43948</v>
      </c>
      <c r="AZ1" s="1">
        <f t="shared" si="0"/>
        <v>43949</v>
      </c>
      <c r="BA1" s="1">
        <f t="shared" si="0"/>
        <v>43950</v>
      </c>
      <c r="BB1" s="1">
        <f t="shared" si="0"/>
        <v>43951</v>
      </c>
      <c r="BC1" s="1">
        <f t="shared" si="0"/>
        <v>43952</v>
      </c>
      <c r="BD1" s="1">
        <f t="shared" si="0"/>
        <v>43953</v>
      </c>
      <c r="BE1" s="1">
        <f t="shared" si="0"/>
        <v>43954</v>
      </c>
      <c r="BF1" s="1">
        <f t="shared" si="0"/>
        <v>43955</v>
      </c>
      <c r="BG1" s="1">
        <f t="shared" si="0"/>
        <v>43956</v>
      </c>
      <c r="BH1" s="1">
        <f t="shared" si="0"/>
        <v>43957</v>
      </c>
      <c r="BI1" s="1">
        <f t="shared" si="0"/>
        <v>43958</v>
      </c>
      <c r="BJ1" s="1">
        <f t="shared" si="0"/>
        <v>43959</v>
      </c>
      <c r="BK1" s="1">
        <f t="shared" si="0"/>
        <v>43960</v>
      </c>
      <c r="BL1" s="1">
        <f t="shared" si="0"/>
        <v>43961</v>
      </c>
      <c r="BM1" s="1">
        <f t="shared" si="0"/>
        <v>43962</v>
      </c>
      <c r="BN1" s="1">
        <f t="shared" si="0"/>
        <v>43963</v>
      </c>
      <c r="BO1" s="1">
        <f t="shared" si="0"/>
        <v>43964</v>
      </c>
      <c r="BP1" s="1">
        <f t="shared" si="0"/>
        <v>43965</v>
      </c>
      <c r="BQ1" s="1">
        <f t="shared" si="0"/>
        <v>43966</v>
      </c>
      <c r="BR1" s="1">
        <f t="shared" si="0"/>
        <v>43967</v>
      </c>
      <c r="BS1" s="1">
        <f t="shared" si="0"/>
        <v>43968</v>
      </c>
      <c r="BT1" s="1">
        <f t="shared" si="0"/>
        <v>43969</v>
      </c>
      <c r="BU1" s="1">
        <f t="shared" si="0"/>
        <v>43970</v>
      </c>
      <c r="BV1" s="1">
        <f t="shared" si="0"/>
        <v>43971</v>
      </c>
      <c r="BW1" s="1">
        <f t="shared" si="0"/>
        <v>43972</v>
      </c>
      <c r="BX1" s="1">
        <f t="shared" si="0"/>
        <v>43973</v>
      </c>
      <c r="BY1" s="1">
        <f t="shared" si="0"/>
        <v>43974</v>
      </c>
      <c r="BZ1" s="1">
        <f t="shared" si="0"/>
        <v>43975</v>
      </c>
      <c r="CA1" s="1">
        <f t="shared" si="0"/>
        <v>43976</v>
      </c>
      <c r="CB1" s="1">
        <f t="shared" si="0"/>
        <v>43977</v>
      </c>
      <c r="CC1" s="1">
        <f t="shared" si="0"/>
        <v>43978</v>
      </c>
      <c r="CD1" s="1">
        <f t="shared" si="0"/>
        <v>43979</v>
      </c>
    </row>
    <row r="2" spans="1:82" x14ac:dyDescent="0.2">
      <c r="A2" t="s">
        <v>0</v>
      </c>
      <c r="B2">
        <f>SUM(C2:AC2)</f>
        <v>116</v>
      </c>
      <c r="C2">
        <v>1</v>
      </c>
      <c r="D2">
        <v>4</v>
      </c>
      <c r="E2">
        <v>0</v>
      </c>
      <c r="F2">
        <v>1</v>
      </c>
      <c r="G2">
        <v>1</v>
      </c>
      <c r="H2">
        <v>2</v>
      </c>
      <c r="I2">
        <v>1</v>
      </c>
      <c r="J2">
        <v>4</v>
      </c>
      <c r="K2">
        <v>2</v>
      </c>
      <c r="L2">
        <v>3</v>
      </c>
      <c r="M2">
        <v>3</v>
      </c>
      <c r="N2">
        <v>0</v>
      </c>
      <c r="O2">
        <v>4</v>
      </c>
      <c r="P2">
        <v>8</v>
      </c>
      <c r="Q2">
        <v>9</v>
      </c>
      <c r="R2">
        <v>4</v>
      </c>
      <c r="S2">
        <v>7</v>
      </c>
      <c r="T2">
        <v>5</v>
      </c>
      <c r="U2">
        <v>3</v>
      </c>
      <c r="V2">
        <v>4</v>
      </c>
      <c r="W2">
        <v>6</v>
      </c>
      <c r="X2">
        <v>4</v>
      </c>
      <c r="Y2">
        <v>12</v>
      </c>
      <c r="Z2">
        <v>11</v>
      </c>
      <c r="AA2">
        <v>9</v>
      </c>
      <c r="AB2">
        <v>4</v>
      </c>
      <c r="AC2">
        <v>4</v>
      </c>
    </row>
    <row r="3" spans="1:82" x14ac:dyDescent="0.2">
      <c r="A3" t="s">
        <v>28</v>
      </c>
      <c r="B3">
        <f t="shared" ref="B3:B5" si="1">SUM(C3:AC3)</f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2</v>
      </c>
      <c r="T3">
        <v>0</v>
      </c>
      <c r="U3">
        <v>2</v>
      </c>
      <c r="V3">
        <v>0</v>
      </c>
      <c r="W3">
        <v>1</v>
      </c>
      <c r="X3">
        <v>1</v>
      </c>
      <c r="Y3">
        <v>0</v>
      </c>
      <c r="Z3">
        <v>3</v>
      </c>
      <c r="AA3">
        <v>0</v>
      </c>
      <c r="AB3">
        <v>2</v>
      </c>
      <c r="AC3">
        <v>1</v>
      </c>
      <c r="AD3">
        <v>1</v>
      </c>
    </row>
    <row r="4" spans="1:82" x14ac:dyDescent="0.2">
      <c r="A4" t="s">
        <v>29</v>
      </c>
      <c r="B4">
        <f t="shared" si="1"/>
        <v>47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4</v>
      </c>
      <c r="M4">
        <v>1</v>
      </c>
      <c r="N4">
        <v>2</v>
      </c>
      <c r="O4">
        <v>1</v>
      </c>
      <c r="P4">
        <v>1</v>
      </c>
      <c r="Q4">
        <v>2</v>
      </c>
      <c r="R4">
        <v>2</v>
      </c>
      <c r="S4">
        <v>3</v>
      </c>
      <c r="T4">
        <v>2</v>
      </c>
      <c r="U4">
        <v>1</v>
      </c>
      <c r="V4">
        <v>2</v>
      </c>
      <c r="W4">
        <v>5</v>
      </c>
      <c r="X4">
        <v>1</v>
      </c>
      <c r="Y4">
        <v>4</v>
      </c>
      <c r="Z4">
        <v>2</v>
      </c>
      <c r="AA4">
        <v>3</v>
      </c>
      <c r="AB4">
        <v>2</v>
      </c>
      <c r="AC4">
        <v>8</v>
      </c>
      <c r="AD4">
        <v>6</v>
      </c>
    </row>
    <row r="5" spans="1:82" x14ac:dyDescent="0.2">
      <c r="A5" t="s">
        <v>1</v>
      </c>
      <c r="B5">
        <f t="shared" si="1"/>
        <v>62</v>
      </c>
      <c r="C5">
        <f>SUM(C3:C4)</f>
        <v>0</v>
      </c>
      <c r="D5">
        <f t="shared" ref="D5:M5" si="2">SUM(D3:D4)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1</v>
      </c>
      <c r="J5">
        <f t="shared" si="2"/>
        <v>0</v>
      </c>
      <c r="K5">
        <f t="shared" si="2"/>
        <v>1</v>
      </c>
      <c r="L5">
        <f t="shared" si="2"/>
        <v>4</v>
      </c>
      <c r="M5">
        <f t="shared" si="2"/>
        <v>1</v>
      </c>
      <c r="N5">
        <f>SUM(N3:N4)</f>
        <v>3</v>
      </c>
      <c r="O5">
        <f>SUM(O3:O4)</f>
        <v>1</v>
      </c>
      <c r="P5">
        <f t="shared" ref="P5" si="3">SUM(P3:P4)</f>
        <v>1</v>
      </c>
      <c r="Q5">
        <f>SUM(Q3:Q4)</f>
        <v>2</v>
      </c>
      <c r="R5">
        <f>SUM(R3:R4)</f>
        <v>3</v>
      </c>
      <c r="S5">
        <f>SUM(S3:S4)</f>
        <v>5</v>
      </c>
      <c r="T5">
        <f t="shared" ref="T5:U5" si="4">SUM(T3:T4)</f>
        <v>2</v>
      </c>
      <c r="U5">
        <f t="shared" si="4"/>
        <v>3</v>
      </c>
      <c r="V5">
        <f>SUM(V3:V4)</f>
        <v>2</v>
      </c>
      <c r="W5">
        <f>SUM(W3:W4)</f>
        <v>6</v>
      </c>
      <c r="X5">
        <f>SUM(X3:X4)</f>
        <v>2</v>
      </c>
      <c r="Y5">
        <f t="shared" ref="Y5:AD5" si="5">SUM(Y3:Y4)</f>
        <v>4</v>
      </c>
      <c r="Z5">
        <f t="shared" si="5"/>
        <v>5</v>
      </c>
      <c r="AA5">
        <f t="shared" si="5"/>
        <v>3</v>
      </c>
      <c r="AB5">
        <f t="shared" si="5"/>
        <v>4</v>
      </c>
      <c r="AC5">
        <f t="shared" si="5"/>
        <v>9</v>
      </c>
      <c r="AD5">
        <f t="shared" si="5"/>
        <v>7</v>
      </c>
    </row>
    <row r="6" spans="1:82" x14ac:dyDescent="0.2">
      <c r="A6" t="s">
        <v>3</v>
      </c>
      <c r="C6">
        <f>SUM(C2-C5)</f>
        <v>1</v>
      </c>
      <c r="D6">
        <f>SUM(D2,C6,-D5)</f>
        <v>5</v>
      </c>
      <c r="E6">
        <f t="shared" ref="E6:K6" si="6">SUM(E2,D6,-E5)</f>
        <v>5</v>
      </c>
      <c r="F6">
        <f t="shared" si="6"/>
        <v>6</v>
      </c>
      <c r="G6">
        <f t="shared" si="6"/>
        <v>7</v>
      </c>
      <c r="H6">
        <f t="shared" si="6"/>
        <v>9</v>
      </c>
      <c r="I6">
        <f t="shared" si="6"/>
        <v>9</v>
      </c>
      <c r="J6">
        <f t="shared" si="6"/>
        <v>13</v>
      </c>
      <c r="K6">
        <f t="shared" si="6"/>
        <v>14</v>
      </c>
      <c r="L6">
        <f>SUM(L2,K6,-L5)</f>
        <v>13</v>
      </c>
      <c r="M6">
        <f t="shared" ref="M6:N6" si="7">SUM(M2,L6,-M5)</f>
        <v>15</v>
      </c>
      <c r="N6">
        <f t="shared" si="7"/>
        <v>12</v>
      </c>
      <c r="O6">
        <f>SUM(O2,N6,-O5)</f>
        <v>15</v>
      </c>
      <c r="P6">
        <f t="shared" ref="P6:U6" si="8">SUM(P2,O6,-P5)</f>
        <v>22</v>
      </c>
      <c r="Q6">
        <f t="shared" si="8"/>
        <v>29</v>
      </c>
      <c r="R6">
        <f t="shared" si="8"/>
        <v>30</v>
      </c>
      <c r="S6">
        <f t="shared" si="8"/>
        <v>32</v>
      </c>
      <c r="T6">
        <f t="shared" si="8"/>
        <v>35</v>
      </c>
      <c r="U6">
        <f t="shared" si="8"/>
        <v>35</v>
      </c>
      <c r="V6">
        <f>SUM(V2,U6,-V5)</f>
        <v>37</v>
      </c>
      <c r="W6">
        <f>SUM(W2,V6,-W5)</f>
        <v>37</v>
      </c>
      <c r="X6">
        <f>SUM(X2,W6,-X5)</f>
        <v>39</v>
      </c>
      <c r="Y6">
        <f t="shared" ref="Y6:AD6" si="9">SUM(Y2,X6,-Y5)</f>
        <v>47</v>
      </c>
      <c r="Z6">
        <f t="shared" si="9"/>
        <v>53</v>
      </c>
      <c r="AA6">
        <f t="shared" si="9"/>
        <v>59</v>
      </c>
      <c r="AB6">
        <f t="shared" si="9"/>
        <v>59</v>
      </c>
      <c r="AC6">
        <f t="shared" si="9"/>
        <v>54</v>
      </c>
      <c r="AD6">
        <f t="shared" si="9"/>
        <v>47</v>
      </c>
    </row>
    <row r="8" spans="1:82" s="4" customFormat="1" x14ac:dyDescent="0.2"/>
    <row r="9" spans="1:82" s="20" customFormat="1" x14ac:dyDescent="0.2">
      <c r="A9" s="20" t="s">
        <v>2</v>
      </c>
      <c r="B9" s="20">
        <f>SUM(C9:AC9)</f>
        <v>16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1</v>
      </c>
      <c r="I9" s="20">
        <v>1</v>
      </c>
      <c r="J9" s="20">
        <v>0</v>
      </c>
      <c r="K9" s="20">
        <v>0</v>
      </c>
      <c r="L9" s="20">
        <v>0</v>
      </c>
      <c r="M9" s="20">
        <v>1</v>
      </c>
      <c r="N9" s="20">
        <v>1</v>
      </c>
      <c r="O9" s="20">
        <v>0</v>
      </c>
      <c r="P9" s="20">
        <v>0</v>
      </c>
      <c r="Q9" s="20">
        <v>1</v>
      </c>
      <c r="R9" s="20">
        <v>0</v>
      </c>
      <c r="S9" s="20">
        <v>0</v>
      </c>
      <c r="T9" s="20">
        <v>2</v>
      </c>
      <c r="U9" s="20">
        <v>2</v>
      </c>
      <c r="V9" s="20">
        <v>0</v>
      </c>
      <c r="W9" s="20">
        <v>1</v>
      </c>
      <c r="X9" s="20">
        <v>2</v>
      </c>
      <c r="Y9" s="20">
        <v>1</v>
      </c>
      <c r="Z9" s="20">
        <v>1</v>
      </c>
      <c r="AA9" s="20">
        <v>1</v>
      </c>
      <c r="AB9" s="20">
        <v>0</v>
      </c>
      <c r="AC9" s="20">
        <v>1</v>
      </c>
    </row>
    <row r="10" spans="1:82" x14ac:dyDescent="0.2">
      <c r="A10" t="s">
        <v>34</v>
      </c>
      <c r="B10">
        <f t="shared" ref="B10:B12" si="10">SUM(C10:AC10)</f>
        <v>3</v>
      </c>
      <c r="R10">
        <v>1</v>
      </c>
      <c r="Z10">
        <v>1</v>
      </c>
      <c r="AC10">
        <v>1</v>
      </c>
    </row>
    <row r="11" spans="1:82" x14ac:dyDescent="0.2">
      <c r="A11" t="s">
        <v>33</v>
      </c>
      <c r="B11">
        <f t="shared" si="10"/>
        <v>2</v>
      </c>
      <c r="S11">
        <v>1</v>
      </c>
      <c r="AA11">
        <v>1</v>
      </c>
    </row>
    <row r="12" spans="1:82" x14ac:dyDescent="0.2">
      <c r="A12" t="s">
        <v>12</v>
      </c>
      <c r="B12">
        <f t="shared" si="10"/>
        <v>5</v>
      </c>
      <c r="C12">
        <f t="shared" ref="C12:Q12" si="11">SUM(C10:C11)</f>
        <v>0</v>
      </c>
      <c r="D12">
        <f t="shared" si="11"/>
        <v>0</v>
      </c>
      <c r="E12">
        <f t="shared" si="11"/>
        <v>0</v>
      </c>
      <c r="F12">
        <f t="shared" si="11"/>
        <v>0</v>
      </c>
      <c r="G12">
        <f t="shared" si="11"/>
        <v>0</v>
      </c>
      <c r="H12">
        <f t="shared" si="11"/>
        <v>0</v>
      </c>
      <c r="I12">
        <f t="shared" si="11"/>
        <v>0</v>
      </c>
      <c r="J12">
        <f t="shared" si="11"/>
        <v>0</v>
      </c>
      <c r="K12">
        <f>SUM(K10:K11)</f>
        <v>0</v>
      </c>
      <c r="L12">
        <f t="shared" si="11"/>
        <v>0</v>
      </c>
      <c r="M12">
        <f t="shared" si="11"/>
        <v>0</v>
      </c>
      <c r="N12">
        <f t="shared" si="11"/>
        <v>0</v>
      </c>
      <c r="O12">
        <f t="shared" si="11"/>
        <v>0</v>
      </c>
      <c r="P12">
        <f t="shared" si="11"/>
        <v>0</v>
      </c>
      <c r="Q12">
        <f t="shared" si="11"/>
        <v>0</v>
      </c>
      <c r="R12">
        <f>SUM(R10:R11)</f>
        <v>1</v>
      </c>
      <c r="S12">
        <f>SUM(S10:S11)</f>
        <v>1</v>
      </c>
      <c r="T12">
        <f>SUM(T10:T11)</f>
        <v>0</v>
      </c>
      <c r="U12">
        <f t="shared" ref="U12:AC12" si="12">SUM(U10:U11)</f>
        <v>0</v>
      </c>
      <c r="V12">
        <f t="shared" si="12"/>
        <v>0</v>
      </c>
      <c r="W12">
        <f t="shared" si="12"/>
        <v>0</v>
      </c>
      <c r="X12">
        <f t="shared" si="12"/>
        <v>0</v>
      </c>
      <c r="Y12">
        <f t="shared" si="12"/>
        <v>0</v>
      </c>
      <c r="Z12">
        <f t="shared" si="12"/>
        <v>1</v>
      </c>
      <c r="AA12">
        <f t="shared" si="12"/>
        <v>1</v>
      </c>
      <c r="AB12">
        <f t="shared" si="12"/>
        <v>0</v>
      </c>
      <c r="AC12">
        <f t="shared" si="12"/>
        <v>1</v>
      </c>
    </row>
    <row r="13" spans="1:82" s="20" customFormat="1" x14ac:dyDescent="0.2">
      <c r="A13" s="20" t="s">
        <v>4</v>
      </c>
      <c r="C13" s="20">
        <f>SUM(C9-C12)</f>
        <v>0</v>
      </c>
      <c r="D13" s="20">
        <f t="shared" ref="D13:K13" si="13">SUM(D9,C13,-D12)</f>
        <v>0</v>
      </c>
      <c r="E13" s="20">
        <f t="shared" si="13"/>
        <v>0</v>
      </c>
      <c r="F13" s="20">
        <f t="shared" si="13"/>
        <v>0</v>
      </c>
      <c r="G13" s="20">
        <f t="shared" si="13"/>
        <v>0</v>
      </c>
      <c r="H13" s="20">
        <f t="shared" si="13"/>
        <v>1</v>
      </c>
      <c r="I13" s="20">
        <f t="shared" si="13"/>
        <v>2</v>
      </c>
      <c r="J13" s="20">
        <f t="shared" si="13"/>
        <v>2</v>
      </c>
      <c r="K13" s="20">
        <f t="shared" si="13"/>
        <v>2</v>
      </c>
      <c r="L13" s="20">
        <f>SUM(L9,K13,-L12)</f>
        <v>2</v>
      </c>
      <c r="M13" s="20">
        <f t="shared" ref="M13:N13" si="14">SUM(M9,L13,-M12)</f>
        <v>3</v>
      </c>
      <c r="N13" s="20">
        <f t="shared" si="14"/>
        <v>4</v>
      </c>
      <c r="O13" s="20">
        <f>SUM(O9,N13,-O12)</f>
        <v>4</v>
      </c>
      <c r="P13" s="20">
        <f t="shared" ref="P13:T13" si="15">SUM(P9,O13,-P12)</f>
        <v>4</v>
      </c>
      <c r="Q13" s="20">
        <f t="shared" si="15"/>
        <v>5</v>
      </c>
      <c r="R13" s="20">
        <f t="shared" si="15"/>
        <v>4</v>
      </c>
      <c r="S13" s="20">
        <f t="shared" si="15"/>
        <v>3</v>
      </c>
      <c r="T13" s="20">
        <f t="shared" si="15"/>
        <v>5</v>
      </c>
      <c r="U13" s="20">
        <f>SUM(U9,T13,-U12)</f>
        <v>7</v>
      </c>
      <c r="V13" s="20">
        <f t="shared" ref="V13:AC13" si="16">SUM(V9,U13,-V12)</f>
        <v>7</v>
      </c>
      <c r="W13" s="20">
        <f t="shared" si="16"/>
        <v>8</v>
      </c>
      <c r="X13" s="20">
        <f t="shared" si="16"/>
        <v>10</v>
      </c>
      <c r="Y13" s="20">
        <f t="shared" si="16"/>
        <v>11</v>
      </c>
      <c r="Z13" s="20">
        <f t="shared" si="16"/>
        <v>11</v>
      </c>
      <c r="AA13" s="20">
        <f t="shared" si="16"/>
        <v>11</v>
      </c>
      <c r="AB13" s="20">
        <f t="shared" si="16"/>
        <v>11</v>
      </c>
      <c r="AC13" s="20">
        <f t="shared" si="16"/>
        <v>11</v>
      </c>
    </row>
    <row r="15" spans="1:82" s="14" customFormat="1" x14ac:dyDescent="0.2"/>
    <row r="16" spans="1:82" s="21" customFormat="1" x14ac:dyDescent="0.2">
      <c r="A16" s="21" t="s">
        <v>35</v>
      </c>
      <c r="C16" s="22">
        <f t="shared" ref="C16:AC16" si="17">C13+C6</f>
        <v>1</v>
      </c>
      <c r="D16" s="22">
        <f t="shared" si="17"/>
        <v>5</v>
      </c>
      <c r="E16" s="22">
        <f t="shared" si="17"/>
        <v>5</v>
      </c>
      <c r="F16" s="22">
        <f t="shared" si="17"/>
        <v>6</v>
      </c>
      <c r="G16" s="22">
        <f t="shared" si="17"/>
        <v>7</v>
      </c>
      <c r="H16" s="22">
        <f t="shared" si="17"/>
        <v>10</v>
      </c>
      <c r="I16" s="22">
        <f t="shared" si="17"/>
        <v>11</v>
      </c>
      <c r="J16" s="22">
        <f t="shared" si="17"/>
        <v>15</v>
      </c>
      <c r="K16" s="22">
        <f t="shared" si="17"/>
        <v>16</v>
      </c>
      <c r="L16" s="22">
        <f t="shared" si="17"/>
        <v>15</v>
      </c>
      <c r="M16" s="22">
        <f t="shared" si="17"/>
        <v>18</v>
      </c>
      <c r="N16" s="22">
        <f t="shared" si="17"/>
        <v>16</v>
      </c>
      <c r="O16" s="22">
        <f t="shared" si="17"/>
        <v>19</v>
      </c>
      <c r="P16" s="22">
        <f t="shared" si="17"/>
        <v>26</v>
      </c>
      <c r="Q16" s="22">
        <f t="shared" si="17"/>
        <v>34</v>
      </c>
      <c r="R16" s="22">
        <f t="shared" si="17"/>
        <v>34</v>
      </c>
      <c r="S16" s="22">
        <f t="shared" si="17"/>
        <v>35</v>
      </c>
      <c r="T16" s="22">
        <f t="shared" si="17"/>
        <v>40</v>
      </c>
      <c r="U16" s="22">
        <f t="shared" si="17"/>
        <v>42</v>
      </c>
      <c r="V16" s="22">
        <f t="shared" si="17"/>
        <v>44</v>
      </c>
      <c r="W16" s="22">
        <f t="shared" si="17"/>
        <v>45</v>
      </c>
      <c r="X16" s="22">
        <f t="shared" si="17"/>
        <v>49</v>
      </c>
      <c r="Y16" s="22">
        <f t="shared" si="17"/>
        <v>58</v>
      </c>
      <c r="Z16" s="22">
        <f t="shared" si="17"/>
        <v>64</v>
      </c>
      <c r="AA16" s="22">
        <f t="shared" si="17"/>
        <v>70</v>
      </c>
      <c r="AB16" s="22">
        <f t="shared" si="17"/>
        <v>70</v>
      </c>
      <c r="AC16" s="22">
        <f t="shared" si="17"/>
        <v>65</v>
      </c>
    </row>
    <row r="17" spans="1:56" s="21" customFormat="1" x14ac:dyDescent="0.2">
      <c r="A17" s="21" t="s">
        <v>36</v>
      </c>
      <c r="C17" s="22">
        <f t="shared" ref="C17:AC17" si="18">B17+C10+C3</f>
        <v>0</v>
      </c>
      <c r="D17" s="22">
        <f t="shared" si="18"/>
        <v>0</v>
      </c>
      <c r="E17" s="22">
        <f t="shared" si="18"/>
        <v>0</v>
      </c>
      <c r="F17" s="22">
        <f t="shared" si="18"/>
        <v>0</v>
      </c>
      <c r="G17" s="22">
        <f t="shared" si="18"/>
        <v>0</v>
      </c>
      <c r="H17" s="22">
        <f t="shared" si="18"/>
        <v>0</v>
      </c>
      <c r="I17" s="22">
        <f t="shared" si="18"/>
        <v>0</v>
      </c>
      <c r="J17" s="22">
        <f t="shared" si="18"/>
        <v>0</v>
      </c>
      <c r="K17" s="22">
        <f t="shared" si="18"/>
        <v>1</v>
      </c>
      <c r="L17" s="22">
        <f t="shared" si="18"/>
        <v>1</v>
      </c>
      <c r="M17" s="22">
        <f t="shared" si="18"/>
        <v>1</v>
      </c>
      <c r="N17" s="22">
        <f t="shared" si="18"/>
        <v>2</v>
      </c>
      <c r="O17" s="22">
        <f t="shared" si="18"/>
        <v>2</v>
      </c>
      <c r="P17" s="22">
        <f t="shared" si="18"/>
        <v>2</v>
      </c>
      <c r="Q17" s="22">
        <f t="shared" si="18"/>
        <v>2</v>
      </c>
      <c r="R17" s="22">
        <f t="shared" si="18"/>
        <v>4</v>
      </c>
      <c r="S17" s="22">
        <f t="shared" si="18"/>
        <v>6</v>
      </c>
      <c r="T17" s="22">
        <f t="shared" si="18"/>
        <v>6</v>
      </c>
      <c r="U17" s="22">
        <f t="shared" si="18"/>
        <v>8</v>
      </c>
      <c r="V17" s="22">
        <f t="shared" si="18"/>
        <v>8</v>
      </c>
      <c r="W17" s="22">
        <f t="shared" si="18"/>
        <v>9</v>
      </c>
      <c r="X17" s="22">
        <f t="shared" si="18"/>
        <v>10</v>
      </c>
      <c r="Y17" s="22">
        <f t="shared" si="18"/>
        <v>10</v>
      </c>
      <c r="Z17" s="22">
        <f t="shared" si="18"/>
        <v>14</v>
      </c>
      <c r="AA17" s="22">
        <f t="shared" si="18"/>
        <v>14</v>
      </c>
      <c r="AB17" s="22">
        <f t="shared" si="18"/>
        <v>16</v>
      </c>
      <c r="AC17" s="22">
        <f t="shared" si="18"/>
        <v>18</v>
      </c>
    </row>
    <row r="18" spans="1:56" s="14" customFormat="1" x14ac:dyDescent="0.2"/>
    <row r="19" spans="1:56" x14ac:dyDescent="0.2">
      <c r="A19" t="s">
        <v>39</v>
      </c>
      <c r="C19">
        <f>C6</f>
        <v>1</v>
      </c>
      <c r="D19">
        <f t="shared" ref="D19:J19" si="19">D6</f>
        <v>5</v>
      </c>
      <c r="E19">
        <f t="shared" si="19"/>
        <v>5</v>
      </c>
      <c r="F19">
        <f t="shared" si="19"/>
        <v>6</v>
      </c>
      <c r="G19">
        <f t="shared" si="19"/>
        <v>7</v>
      </c>
      <c r="H19">
        <f t="shared" si="19"/>
        <v>9</v>
      </c>
      <c r="I19">
        <f t="shared" si="19"/>
        <v>9</v>
      </c>
      <c r="J19">
        <f t="shared" si="19"/>
        <v>13</v>
      </c>
      <c r="K19">
        <v>8</v>
      </c>
      <c r="L19">
        <v>7</v>
      </c>
      <c r="M19">
        <v>7</v>
      </c>
      <c r="N19">
        <v>8</v>
      </c>
      <c r="O19">
        <v>8</v>
      </c>
      <c r="P19">
        <v>13</v>
      </c>
      <c r="Q19">
        <v>17</v>
      </c>
      <c r="R19">
        <v>16</v>
      </c>
      <c r="S19">
        <v>20</v>
      </c>
      <c r="T19">
        <v>27</v>
      </c>
      <c r="U19">
        <v>28</v>
      </c>
      <c r="V19">
        <v>28</v>
      </c>
      <c r="W19">
        <v>21</v>
      </c>
      <c r="X19">
        <v>22</v>
      </c>
      <c r="Y19">
        <v>20</v>
      </c>
      <c r="Z19">
        <v>20</v>
      </c>
      <c r="AA19">
        <v>27</v>
      </c>
      <c r="AB19">
        <v>35</v>
      </c>
      <c r="AC19">
        <v>41</v>
      </c>
      <c r="AD19">
        <v>37</v>
      </c>
      <c r="AE19">
        <v>37</v>
      </c>
      <c r="AF19">
        <v>47</v>
      </c>
      <c r="AG19">
        <v>48</v>
      </c>
      <c r="AH19">
        <v>45</v>
      </c>
      <c r="AI19">
        <v>45</v>
      </c>
      <c r="AJ19">
        <v>44</v>
      </c>
      <c r="AK19">
        <v>51</v>
      </c>
      <c r="AL19">
        <v>50</v>
      </c>
      <c r="AM19">
        <v>52</v>
      </c>
      <c r="AN19">
        <v>56</v>
      </c>
      <c r="AO19">
        <v>55</v>
      </c>
      <c r="AP19">
        <v>54</v>
      </c>
      <c r="AQ19">
        <v>56</v>
      </c>
      <c r="AR19">
        <v>52</v>
      </c>
      <c r="AS19">
        <v>49</v>
      </c>
      <c r="AT19">
        <v>50</v>
      </c>
      <c r="AU19">
        <v>50</v>
      </c>
      <c r="AV19">
        <v>51</v>
      </c>
      <c r="AW19">
        <v>46</v>
      </c>
      <c r="AX19">
        <v>49</v>
      </c>
      <c r="AY19">
        <v>62</v>
      </c>
      <c r="AZ19">
        <v>65</v>
      </c>
      <c r="BA19">
        <v>66</v>
      </c>
      <c r="BB19">
        <v>59</v>
      </c>
      <c r="BC19" s="23">
        <v>57</v>
      </c>
      <c r="BD19" s="23">
        <v>56</v>
      </c>
    </row>
    <row r="20" spans="1:56" x14ac:dyDescent="0.2">
      <c r="A20" t="s">
        <v>40</v>
      </c>
      <c r="C20">
        <f>C13</f>
        <v>0</v>
      </c>
      <c r="D20">
        <f t="shared" ref="D20:N20" si="20">D13</f>
        <v>0</v>
      </c>
      <c r="E20">
        <f t="shared" si="20"/>
        <v>0</v>
      </c>
      <c r="F20">
        <f t="shared" si="20"/>
        <v>0</v>
      </c>
      <c r="G20">
        <f t="shared" si="20"/>
        <v>0</v>
      </c>
      <c r="H20">
        <f t="shared" si="20"/>
        <v>1</v>
      </c>
      <c r="I20">
        <f t="shared" si="20"/>
        <v>2</v>
      </c>
      <c r="J20">
        <f t="shared" si="20"/>
        <v>2</v>
      </c>
      <c r="K20">
        <v>3</v>
      </c>
      <c r="L20">
        <v>3</v>
      </c>
      <c r="M20">
        <v>3</v>
      </c>
      <c r="N20">
        <f t="shared" si="20"/>
        <v>4</v>
      </c>
      <c r="O20">
        <v>3</v>
      </c>
      <c r="P20">
        <v>3</v>
      </c>
      <c r="Q20">
        <v>6</v>
      </c>
      <c r="R20">
        <v>5</v>
      </c>
      <c r="S20">
        <v>6</v>
      </c>
      <c r="T20">
        <v>4</v>
      </c>
      <c r="U20">
        <v>4</v>
      </c>
      <c r="V20">
        <v>6</v>
      </c>
      <c r="W20">
        <v>6</v>
      </c>
      <c r="X20">
        <v>9</v>
      </c>
      <c r="Y20">
        <v>10</v>
      </c>
      <c r="Z20">
        <v>12</v>
      </c>
      <c r="AA20">
        <v>11</v>
      </c>
      <c r="AB20">
        <v>13</v>
      </c>
      <c r="AC20">
        <v>16</v>
      </c>
      <c r="AD20">
        <v>14</v>
      </c>
      <c r="AE20">
        <v>14</v>
      </c>
      <c r="AF20">
        <v>17</v>
      </c>
      <c r="AG20">
        <v>16</v>
      </c>
      <c r="AH20">
        <v>18</v>
      </c>
      <c r="AI20">
        <v>20</v>
      </c>
      <c r="AJ20">
        <v>21</v>
      </c>
      <c r="AK20">
        <v>23</v>
      </c>
      <c r="AL20">
        <v>22</v>
      </c>
      <c r="AM20">
        <v>23</v>
      </c>
      <c r="AN20">
        <v>22</v>
      </c>
      <c r="AO20">
        <v>19</v>
      </c>
      <c r="AP20">
        <v>23</v>
      </c>
      <c r="AQ20">
        <v>22</v>
      </c>
      <c r="AR20">
        <v>22</v>
      </c>
      <c r="AS20">
        <v>21</v>
      </c>
      <c r="AT20">
        <v>22</v>
      </c>
      <c r="AU20">
        <v>25</v>
      </c>
      <c r="AV20">
        <v>21</v>
      </c>
      <c r="AW20">
        <v>23</v>
      </c>
      <c r="AX20">
        <v>22</v>
      </c>
      <c r="AY20">
        <v>20</v>
      </c>
      <c r="AZ20">
        <v>22</v>
      </c>
      <c r="BA20">
        <v>21</v>
      </c>
      <c r="BB20">
        <v>22</v>
      </c>
      <c r="BC20">
        <v>22</v>
      </c>
      <c r="BD20">
        <v>20</v>
      </c>
    </row>
    <row r="21" spans="1:56" x14ac:dyDescent="0.2">
      <c r="A21" t="s">
        <v>41</v>
      </c>
      <c r="C21">
        <f>SUM(C19:C20)</f>
        <v>1</v>
      </c>
      <c r="D21">
        <f t="shared" ref="D21:AC21" si="21">SUM(D19:D20)</f>
        <v>5</v>
      </c>
      <c r="E21">
        <f t="shared" si="21"/>
        <v>5</v>
      </c>
      <c r="F21">
        <f t="shared" si="21"/>
        <v>6</v>
      </c>
      <c r="G21">
        <f t="shared" si="21"/>
        <v>7</v>
      </c>
      <c r="H21">
        <f t="shared" si="21"/>
        <v>10</v>
      </c>
      <c r="I21">
        <f t="shared" si="21"/>
        <v>11</v>
      </c>
      <c r="J21">
        <f t="shared" si="21"/>
        <v>15</v>
      </c>
      <c r="K21">
        <f t="shared" si="21"/>
        <v>11</v>
      </c>
      <c r="L21">
        <f t="shared" si="21"/>
        <v>10</v>
      </c>
      <c r="M21">
        <f t="shared" si="21"/>
        <v>10</v>
      </c>
      <c r="N21">
        <f t="shared" si="21"/>
        <v>12</v>
      </c>
      <c r="O21">
        <f t="shared" si="21"/>
        <v>11</v>
      </c>
      <c r="P21">
        <f t="shared" si="21"/>
        <v>16</v>
      </c>
      <c r="Q21">
        <f t="shared" si="21"/>
        <v>23</v>
      </c>
      <c r="R21">
        <f t="shared" si="21"/>
        <v>21</v>
      </c>
      <c r="S21">
        <f t="shared" si="21"/>
        <v>26</v>
      </c>
      <c r="T21">
        <f t="shared" si="21"/>
        <v>31</v>
      </c>
      <c r="U21">
        <f t="shared" si="21"/>
        <v>32</v>
      </c>
      <c r="V21">
        <f t="shared" si="21"/>
        <v>34</v>
      </c>
      <c r="W21">
        <f t="shared" si="21"/>
        <v>27</v>
      </c>
      <c r="X21">
        <f t="shared" si="21"/>
        <v>31</v>
      </c>
      <c r="Y21">
        <f t="shared" si="21"/>
        <v>30</v>
      </c>
      <c r="Z21">
        <f t="shared" si="21"/>
        <v>32</v>
      </c>
      <c r="AA21">
        <f t="shared" si="21"/>
        <v>38</v>
      </c>
      <c r="AB21">
        <f t="shared" si="21"/>
        <v>48</v>
      </c>
      <c r="AC21">
        <f t="shared" si="21"/>
        <v>57</v>
      </c>
      <c r="AD21">
        <f t="shared" ref="AD21" si="22">SUM(AD19:AD20)</f>
        <v>51</v>
      </c>
      <c r="AE21">
        <f t="shared" ref="AE21" si="23">SUM(AE19:AE20)</f>
        <v>51</v>
      </c>
      <c r="AF21">
        <f t="shared" ref="AF21" si="24">SUM(AF19:AF20)</f>
        <v>64</v>
      </c>
      <c r="AG21">
        <f t="shared" ref="AG21" si="25">SUM(AG19:AG20)</f>
        <v>64</v>
      </c>
      <c r="AH21">
        <f t="shared" ref="AH21" si="26">SUM(AH19:AH20)</f>
        <v>63</v>
      </c>
      <c r="AI21">
        <f t="shared" ref="AI21" si="27">SUM(AI19:AI20)</f>
        <v>65</v>
      </c>
      <c r="AJ21">
        <f t="shared" ref="AJ21" si="28">SUM(AJ19:AJ20)</f>
        <v>65</v>
      </c>
      <c r="AK21">
        <f t="shared" ref="AK21" si="29">SUM(AK19:AK20)</f>
        <v>74</v>
      </c>
      <c r="AL21">
        <f t="shared" ref="AL21:AM21" si="30">SUM(AL19:AL20)</f>
        <v>72</v>
      </c>
      <c r="AM21">
        <f t="shared" si="30"/>
        <v>75</v>
      </c>
      <c r="AN21">
        <f t="shared" ref="AN21:AR21" si="31">SUM(AN19:AN20)</f>
        <v>78</v>
      </c>
      <c r="AO21">
        <f t="shared" si="31"/>
        <v>74</v>
      </c>
      <c r="AP21">
        <f t="shared" si="31"/>
        <v>77</v>
      </c>
      <c r="AQ21">
        <f t="shared" si="31"/>
        <v>78</v>
      </c>
      <c r="AR21">
        <f t="shared" si="31"/>
        <v>74</v>
      </c>
      <c r="AS21">
        <f t="shared" ref="AS21:AT21" si="32">SUM(AS19:AS20)</f>
        <v>70</v>
      </c>
      <c r="AT21">
        <f t="shared" si="32"/>
        <v>72</v>
      </c>
      <c r="AU21">
        <f t="shared" ref="AU21:AV21" si="33">SUM(AU19:AU20)</f>
        <v>75</v>
      </c>
      <c r="AV21">
        <f t="shared" si="33"/>
        <v>72</v>
      </c>
      <c r="AW21">
        <f t="shared" ref="AW21:AX21" si="34">SUM(AW19:AW20)</f>
        <v>69</v>
      </c>
      <c r="AX21">
        <f t="shared" si="34"/>
        <v>71</v>
      </c>
      <c r="AY21">
        <f t="shared" ref="AY21:AZ21" si="35">SUM(AY19:AY20)</f>
        <v>82</v>
      </c>
      <c r="AZ21">
        <f t="shared" si="35"/>
        <v>87</v>
      </c>
      <c r="BA21">
        <f t="shared" ref="BA21:BB21" si="36">SUM(BA19:BA20)</f>
        <v>87</v>
      </c>
      <c r="BB21">
        <f t="shared" si="36"/>
        <v>81</v>
      </c>
      <c r="BC21">
        <f t="shared" ref="BC21:BD21" si="37">SUM(BC19:BC20)</f>
        <v>79</v>
      </c>
      <c r="BD21">
        <f t="shared" si="37"/>
        <v>76</v>
      </c>
    </row>
    <row r="22" spans="1:56" x14ac:dyDescent="0.2">
      <c r="A22" t="s">
        <v>42</v>
      </c>
      <c r="C22">
        <f>C20/C21</f>
        <v>0</v>
      </c>
      <c r="D22">
        <f t="shared" ref="D22:AM22" si="38">D20/D21</f>
        <v>0</v>
      </c>
      <c r="E22">
        <f t="shared" si="38"/>
        <v>0</v>
      </c>
      <c r="F22">
        <f t="shared" si="38"/>
        <v>0</v>
      </c>
      <c r="G22">
        <f t="shared" si="38"/>
        <v>0</v>
      </c>
      <c r="H22">
        <f t="shared" si="38"/>
        <v>0.1</v>
      </c>
      <c r="I22">
        <f t="shared" si="38"/>
        <v>0.18181818181818182</v>
      </c>
      <c r="J22">
        <f t="shared" si="38"/>
        <v>0.13333333333333333</v>
      </c>
      <c r="K22">
        <f t="shared" si="38"/>
        <v>0.27272727272727271</v>
      </c>
      <c r="L22">
        <f t="shared" si="38"/>
        <v>0.3</v>
      </c>
      <c r="M22">
        <f t="shared" si="38"/>
        <v>0.3</v>
      </c>
      <c r="N22">
        <f t="shared" si="38"/>
        <v>0.33333333333333331</v>
      </c>
      <c r="O22">
        <f t="shared" si="38"/>
        <v>0.27272727272727271</v>
      </c>
      <c r="P22">
        <f t="shared" si="38"/>
        <v>0.1875</v>
      </c>
      <c r="Q22">
        <f t="shared" si="38"/>
        <v>0.2608695652173913</v>
      </c>
      <c r="R22">
        <f t="shared" si="38"/>
        <v>0.23809523809523808</v>
      </c>
      <c r="S22">
        <f t="shared" si="38"/>
        <v>0.23076923076923078</v>
      </c>
      <c r="T22">
        <f t="shared" si="38"/>
        <v>0.12903225806451613</v>
      </c>
      <c r="U22">
        <f t="shared" si="38"/>
        <v>0.125</v>
      </c>
      <c r="V22">
        <f t="shared" si="38"/>
        <v>0.17647058823529413</v>
      </c>
      <c r="W22">
        <f t="shared" si="38"/>
        <v>0.22222222222222221</v>
      </c>
      <c r="X22">
        <f t="shared" si="38"/>
        <v>0.29032258064516131</v>
      </c>
      <c r="Y22">
        <f t="shared" si="38"/>
        <v>0.33333333333333331</v>
      </c>
      <c r="Z22">
        <f t="shared" si="38"/>
        <v>0.375</v>
      </c>
      <c r="AA22">
        <f t="shared" si="38"/>
        <v>0.28947368421052633</v>
      </c>
      <c r="AB22">
        <f t="shared" si="38"/>
        <v>0.27083333333333331</v>
      </c>
      <c r="AC22">
        <f t="shared" si="38"/>
        <v>0.2807017543859649</v>
      </c>
      <c r="AD22">
        <f t="shared" si="38"/>
        <v>0.27450980392156865</v>
      </c>
      <c r="AE22">
        <f t="shared" si="38"/>
        <v>0.27450980392156865</v>
      </c>
      <c r="AF22">
        <f t="shared" si="38"/>
        <v>0.265625</v>
      </c>
      <c r="AG22">
        <f t="shared" si="38"/>
        <v>0.25</v>
      </c>
      <c r="AH22">
        <f t="shared" si="38"/>
        <v>0.2857142857142857</v>
      </c>
      <c r="AI22">
        <f t="shared" si="38"/>
        <v>0.30769230769230771</v>
      </c>
      <c r="AJ22">
        <f t="shared" si="38"/>
        <v>0.32307692307692309</v>
      </c>
      <c r="AK22">
        <f t="shared" si="38"/>
        <v>0.3108108108108108</v>
      </c>
      <c r="AL22">
        <f t="shared" si="38"/>
        <v>0.30555555555555558</v>
      </c>
      <c r="AM22">
        <f t="shared" si="38"/>
        <v>0.30666666666666664</v>
      </c>
      <c r="AN22">
        <f t="shared" ref="AN22:AR22" si="39">AN20/AN21</f>
        <v>0.28205128205128205</v>
      </c>
      <c r="AO22">
        <f t="shared" si="39"/>
        <v>0.25675675675675674</v>
      </c>
      <c r="AP22">
        <f t="shared" si="39"/>
        <v>0.29870129870129869</v>
      </c>
      <c r="AQ22">
        <f t="shared" si="39"/>
        <v>0.28205128205128205</v>
      </c>
      <c r="AR22">
        <f t="shared" si="39"/>
        <v>0.29729729729729731</v>
      </c>
      <c r="AS22">
        <f t="shared" ref="AS22:AT22" si="40">AS20/AS21</f>
        <v>0.3</v>
      </c>
      <c r="AT22">
        <f t="shared" si="40"/>
        <v>0.30555555555555558</v>
      </c>
      <c r="AU22">
        <f t="shared" ref="AU22:AV22" si="41">AU20/AU21</f>
        <v>0.33333333333333331</v>
      </c>
      <c r="AV22">
        <f t="shared" si="41"/>
        <v>0.29166666666666669</v>
      </c>
      <c r="AW22">
        <f t="shared" ref="AW22:AX22" si="42">AW20/AW21</f>
        <v>0.33333333333333331</v>
      </c>
      <c r="AX22">
        <f t="shared" si="42"/>
        <v>0.30985915492957744</v>
      </c>
      <c r="AY22">
        <f t="shared" ref="AY22:AZ22" si="43">AY20/AY21</f>
        <v>0.24390243902439024</v>
      </c>
      <c r="AZ22">
        <f t="shared" si="43"/>
        <v>0.25287356321839083</v>
      </c>
      <c r="BA22">
        <f t="shared" ref="BA22:BB22" si="44">BA20/BA21</f>
        <v>0.2413793103448276</v>
      </c>
      <c r="BB22">
        <f t="shared" si="44"/>
        <v>0.27160493827160492</v>
      </c>
      <c r="BC22">
        <f t="shared" ref="BC22:BD22" si="45">BC20/BC21</f>
        <v>0.27848101265822783</v>
      </c>
      <c r="BD22">
        <f t="shared" si="45"/>
        <v>0.26315789473684209</v>
      </c>
    </row>
    <row r="24" spans="1:56" x14ac:dyDescent="0.2">
      <c r="A24" t="s">
        <v>36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2</v>
      </c>
      <c r="O24">
        <v>2</v>
      </c>
      <c r="P24">
        <v>2</v>
      </c>
      <c r="Q24">
        <v>2</v>
      </c>
      <c r="R24">
        <v>3</v>
      </c>
      <c r="S24">
        <v>6</v>
      </c>
      <c r="T24">
        <v>6</v>
      </c>
      <c r="U24">
        <v>8</v>
      </c>
      <c r="V24">
        <v>8</v>
      </c>
      <c r="W24">
        <v>9</v>
      </c>
      <c r="X24">
        <v>10</v>
      </c>
      <c r="Y24">
        <v>11</v>
      </c>
      <c r="Z24">
        <v>12</v>
      </c>
      <c r="AA24">
        <v>14</v>
      </c>
      <c r="AB24">
        <v>16</v>
      </c>
      <c r="AC24">
        <v>17</v>
      </c>
      <c r="AD24">
        <v>19</v>
      </c>
      <c r="AE24">
        <v>20</v>
      </c>
      <c r="AF24">
        <v>21</v>
      </c>
      <c r="AG24">
        <v>24</v>
      </c>
      <c r="AH24">
        <v>25</v>
      </c>
      <c r="AI24">
        <v>30</v>
      </c>
      <c r="AJ24">
        <v>37</v>
      </c>
      <c r="AK24">
        <v>40</v>
      </c>
      <c r="AL24">
        <v>46</v>
      </c>
      <c r="AM24">
        <v>46</v>
      </c>
      <c r="AN24">
        <v>48</v>
      </c>
      <c r="AO24">
        <v>50</v>
      </c>
      <c r="AP24">
        <v>57</v>
      </c>
      <c r="AQ24">
        <v>58</v>
      </c>
      <c r="AR24">
        <v>58</v>
      </c>
      <c r="AS24">
        <v>59</v>
      </c>
      <c r="AT24">
        <v>60</v>
      </c>
      <c r="AU24">
        <v>62</v>
      </c>
      <c r="AV24">
        <v>64</v>
      </c>
      <c r="AW24">
        <v>65</v>
      </c>
      <c r="AX24">
        <v>65</v>
      </c>
      <c r="AY24">
        <v>66</v>
      </c>
      <c r="AZ24">
        <v>66</v>
      </c>
      <c r="BA24">
        <v>68</v>
      </c>
      <c r="BB24">
        <v>71</v>
      </c>
      <c r="BC24">
        <v>71</v>
      </c>
      <c r="BD24">
        <v>74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 1 indag (uppdat 6apr)</vt:lpstr>
      <vt:lpstr>covid2 svarsdag (uppdat 6apr)</vt:lpstr>
      <vt:lpstr>Officiell data</vt:lpstr>
    </vt:vector>
  </TitlesOfParts>
  <Company>Region Skåne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Carl-Johan Fraenkel</dc:creator>
  <cp:lastModifiedBy>Microsoft Office User</cp:lastModifiedBy>
  <dcterms:created xsi:type="dcterms:W3CDTF">2020-03-19T17:18:58Z</dcterms:created>
  <dcterms:modified xsi:type="dcterms:W3CDTF">2020-05-02T13:54:44Z</dcterms:modified>
</cp:coreProperties>
</file>