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larsastrom/Desktop/Lars/Coding/Random/Corona/"/>
    </mc:Choice>
  </mc:AlternateContent>
  <xr:revisionPtr revIDLastSave="0" documentId="8_{C70FE577-4B73-3548-99E8-CE3966186F1D}" xr6:coauthVersionLast="36" xr6:coauthVersionMax="36" xr10:uidLastSave="{00000000-0000-0000-0000-000000000000}"/>
  <bookViews>
    <workbookView xWindow="1520" yWindow="860" windowWidth="28800" windowHeight="10520" activeTab="1" xr2:uid="{00000000-000D-0000-FFFF-FFFF00000000}"/>
  </bookViews>
  <sheets>
    <sheet name="progos covid" sheetId="2" r:id="rId1"/>
    <sheet name="Sheet1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3" l="1"/>
  <c r="M10" i="3"/>
  <c r="N10" i="3"/>
  <c r="O10" i="3"/>
  <c r="P10" i="3"/>
  <c r="Q10" i="3"/>
  <c r="R10" i="3"/>
  <c r="S10" i="3"/>
  <c r="T10" i="3"/>
  <c r="U10" i="3"/>
  <c r="V10" i="3"/>
  <c r="W10" i="3"/>
  <c r="X10" i="3"/>
  <c r="K10" i="3"/>
  <c r="L38" i="3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AE36" i="3"/>
  <c r="AD36" i="3"/>
  <c r="AC36" i="3"/>
  <c r="Y36" i="3"/>
  <c r="X36" i="3"/>
  <c r="W36" i="3"/>
  <c r="V36" i="3"/>
  <c r="Q35" i="3"/>
  <c r="R35" i="3" s="1"/>
  <c r="P35" i="3"/>
  <c r="O35" i="3"/>
  <c r="N35" i="3"/>
  <c r="AB36" i="3" s="1"/>
  <c r="M35" i="3"/>
  <c r="AA36" i="3" s="1"/>
  <c r="L35" i="3"/>
  <c r="K35" i="3"/>
  <c r="J35" i="3"/>
  <c r="I35" i="3"/>
  <c r="H35" i="3"/>
  <c r="G35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C29" i="3" s="1"/>
  <c r="O22" i="3"/>
  <c r="N22" i="3"/>
  <c r="M22" i="3"/>
  <c r="L22" i="3"/>
  <c r="K22" i="3"/>
  <c r="L21" i="3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S17" i="3"/>
  <c r="T17" i="3" s="1"/>
  <c r="R17" i="3"/>
  <c r="Y18" i="3" s="1"/>
  <c r="Q17" i="3"/>
  <c r="X18" i="3" s="1"/>
  <c r="P17" i="3"/>
  <c r="W18" i="3" s="1"/>
  <c r="O17" i="3"/>
  <c r="V18" i="3" s="1"/>
  <c r="N17" i="3"/>
  <c r="U18" i="3" s="1"/>
  <c r="M17" i="3"/>
  <c r="T18" i="3" s="1"/>
  <c r="L17" i="3"/>
  <c r="S18" i="3" s="1"/>
  <c r="K17" i="3"/>
  <c r="R18" i="3" s="1"/>
  <c r="J17" i="3"/>
  <c r="Q18" i="3" s="1"/>
  <c r="I17" i="3"/>
  <c r="P18" i="3" s="1"/>
  <c r="P19" i="3" s="1"/>
  <c r="P22" i="3" s="1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S5" i="3"/>
  <c r="R5" i="3"/>
  <c r="Q5" i="3"/>
  <c r="P5" i="3"/>
  <c r="S15" i="3" s="1"/>
  <c r="O5" i="3"/>
  <c r="N5" i="3"/>
  <c r="P15" i="3" s="1"/>
  <c r="M5" i="3"/>
  <c r="L5" i="3"/>
  <c r="K5" i="3"/>
  <c r="J5" i="3"/>
  <c r="M15" i="3" s="1"/>
  <c r="I5" i="3"/>
  <c r="L15" i="3" s="1"/>
  <c r="H5" i="3"/>
  <c r="K15" i="3" s="1"/>
  <c r="G5" i="3"/>
  <c r="J15" i="3" s="1"/>
  <c r="F5" i="3"/>
  <c r="B5" i="3" s="1"/>
  <c r="E5" i="3"/>
  <c r="D5" i="3"/>
  <c r="C5" i="3"/>
  <c r="C6" i="3" s="1"/>
  <c r="B4" i="3"/>
  <c r="B3" i="3"/>
  <c r="B2" i="3"/>
  <c r="AA18" i="3" l="1"/>
  <c r="U17" i="3"/>
  <c r="D29" i="3"/>
  <c r="Q19" i="3"/>
  <c r="Q22" i="3" s="1"/>
  <c r="D6" i="3"/>
  <c r="E29" i="3"/>
  <c r="S35" i="3"/>
  <c r="R37" i="3"/>
  <c r="AF36" i="3"/>
  <c r="N15" i="3"/>
  <c r="I15" i="3"/>
  <c r="Q15" i="3"/>
  <c r="Z18" i="3"/>
  <c r="R15" i="3"/>
  <c r="G15" i="3"/>
  <c r="H15" i="3"/>
  <c r="O15" i="3"/>
  <c r="Q30" i="2"/>
  <c r="P30" i="2"/>
  <c r="O30" i="2"/>
  <c r="R12" i="2"/>
  <c r="Q12" i="2"/>
  <c r="R26" i="2"/>
  <c r="G26" i="2"/>
  <c r="H26" i="2"/>
  <c r="I26" i="2"/>
  <c r="J26" i="2"/>
  <c r="K26" i="2"/>
  <c r="L26" i="2"/>
  <c r="M26" i="2"/>
  <c r="N26" i="2"/>
  <c r="O26" i="2"/>
  <c r="P26" i="2"/>
  <c r="Q26" i="2"/>
  <c r="R8" i="2"/>
  <c r="S8" i="2"/>
  <c r="S5" i="2"/>
  <c r="S26" i="2"/>
  <c r="T26" i="2"/>
  <c r="S23" i="2"/>
  <c r="T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M37" i="2"/>
  <c r="N37" i="2" s="1"/>
  <c r="O37" i="2" s="1"/>
  <c r="P37" i="2" s="1"/>
  <c r="Q37" i="2" s="1"/>
  <c r="R37" i="2" s="1"/>
  <c r="S37" i="2" s="1"/>
  <c r="H8" i="2"/>
  <c r="I8" i="2"/>
  <c r="J8" i="2"/>
  <c r="K8" i="2"/>
  <c r="L8" i="2"/>
  <c r="M8" i="2"/>
  <c r="N8" i="2"/>
  <c r="O8" i="2"/>
  <c r="P8" i="2"/>
  <c r="Q8" i="2"/>
  <c r="G8" i="2"/>
  <c r="P12" i="2"/>
  <c r="O12" i="2"/>
  <c r="N30" i="2"/>
  <c r="M30" i="2"/>
  <c r="N12" i="2"/>
  <c r="O5" i="2"/>
  <c r="R5" i="2"/>
  <c r="Q5" i="2"/>
  <c r="N5" i="2"/>
  <c r="F29" i="3" l="1"/>
  <c r="E6" i="3"/>
  <c r="V17" i="3"/>
  <c r="AB18" i="3"/>
  <c r="T35" i="3"/>
  <c r="AG36" i="3"/>
  <c r="S37" i="3"/>
  <c r="R19" i="3"/>
  <c r="L12" i="2"/>
  <c r="W17" i="3" l="1"/>
  <c r="AC18" i="3"/>
  <c r="F6" i="3"/>
  <c r="R22" i="3"/>
  <c r="S19" i="3"/>
  <c r="G29" i="3"/>
  <c r="U35" i="3"/>
  <c r="AH36" i="3"/>
  <c r="T37" i="3"/>
  <c r="M12" i="2"/>
  <c r="X17" i="3" l="1"/>
  <c r="AD18" i="3"/>
  <c r="S22" i="3"/>
  <c r="T19" i="3"/>
  <c r="G6" i="3"/>
  <c r="AI36" i="3"/>
  <c r="V35" i="3"/>
  <c r="U37" i="3"/>
  <c r="H29" i="3"/>
  <c r="G32" i="3"/>
  <c r="P5" i="2"/>
  <c r="S10" i="2" s="1"/>
  <c r="H6" i="3" l="1"/>
  <c r="H14" i="3"/>
  <c r="I29" i="3"/>
  <c r="H32" i="3"/>
  <c r="T22" i="3"/>
  <c r="U19" i="3"/>
  <c r="AJ36" i="3"/>
  <c r="W35" i="3"/>
  <c r="V37" i="3"/>
  <c r="Y17" i="3"/>
  <c r="AE18" i="3"/>
  <c r="G14" i="3"/>
  <c r="R10" i="2"/>
  <c r="Q10" i="2"/>
  <c r="J29" i="3" l="1"/>
  <c r="U22" i="3"/>
  <c r="V19" i="3"/>
  <c r="I6" i="3"/>
  <c r="Z17" i="3"/>
  <c r="AF18" i="3"/>
  <c r="AK36" i="3"/>
  <c r="X35" i="3"/>
  <c r="W37" i="3"/>
  <c r="I32" i="3"/>
  <c r="V13" i="2"/>
  <c r="K17" i="2"/>
  <c r="L17" i="2"/>
  <c r="M17" i="2"/>
  <c r="N17" i="2"/>
  <c r="O17" i="2"/>
  <c r="AA31" i="2"/>
  <c r="L30" i="2"/>
  <c r="AB31" i="2"/>
  <c r="K30" i="2"/>
  <c r="Y31" i="2" s="1"/>
  <c r="J30" i="2"/>
  <c r="X31" i="2" s="1"/>
  <c r="G30" i="2"/>
  <c r="H30" i="2"/>
  <c r="V31" i="2" s="1"/>
  <c r="I30" i="2"/>
  <c r="W31" i="2" s="1"/>
  <c r="I12" i="2"/>
  <c r="P13" i="2" s="1"/>
  <c r="P14" i="2" s="1"/>
  <c r="P17" i="2" s="1"/>
  <c r="J12" i="2"/>
  <c r="Q13" i="2" s="1"/>
  <c r="K12" i="2"/>
  <c r="R13" i="2" s="1"/>
  <c r="S13" i="2"/>
  <c r="T13" i="2"/>
  <c r="U13" i="2"/>
  <c r="W13" i="2"/>
  <c r="K43" i="2"/>
  <c r="B2" i="2"/>
  <c r="B3" i="2"/>
  <c r="B4" i="2"/>
  <c r="Y35" i="3" l="1"/>
  <c r="X37" i="3"/>
  <c r="J6" i="3"/>
  <c r="I14" i="3"/>
  <c r="V22" i="3"/>
  <c r="W19" i="3"/>
  <c r="AA17" i="3"/>
  <c r="K29" i="3"/>
  <c r="J32" i="3"/>
  <c r="L33" i="2"/>
  <c r="M33" i="2" s="1"/>
  <c r="N33" i="2" s="1"/>
  <c r="O33" i="2" s="1"/>
  <c r="R30" i="2"/>
  <c r="Q14" i="2"/>
  <c r="R14" i="2"/>
  <c r="L16" i="2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S12" i="2"/>
  <c r="T12" i="2" s="1"/>
  <c r="Y13" i="2"/>
  <c r="AC31" i="2"/>
  <c r="P33" i="2"/>
  <c r="Q33" i="2" s="1"/>
  <c r="R33" i="2" s="1"/>
  <c r="X13" i="2"/>
  <c r="Q17" i="2"/>
  <c r="K6" i="3" l="1"/>
  <c r="L29" i="3"/>
  <c r="K32" i="3"/>
  <c r="J14" i="3"/>
  <c r="K14" i="3"/>
  <c r="AB17" i="3"/>
  <c r="W22" i="3"/>
  <c r="X19" i="3"/>
  <c r="Z35" i="3"/>
  <c r="Y37" i="3"/>
  <c r="S14" i="2"/>
  <c r="S30" i="2"/>
  <c r="T30" i="2" s="1"/>
  <c r="U30" i="2" s="1"/>
  <c r="R32" i="2"/>
  <c r="S32" i="2" s="1"/>
  <c r="S33" i="2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D31" i="2"/>
  <c r="Z13" i="2"/>
  <c r="R17" i="2"/>
  <c r="M5" i="2"/>
  <c r="P10" i="2" s="1"/>
  <c r="D5" i="2"/>
  <c r="E5" i="2"/>
  <c r="F5" i="2"/>
  <c r="G5" i="2"/>
  <c r="H5" i="2"/>
  <c r="I5" i="2"/>
  <c r="J5" i="2"/>
  <c r="K5" i="2"/>
  <c r="L5" i="2"/>
  <c r="C5" i="2"/>
  <c r="AA35" i="3" l="1"/>
  <c r="Z37" i="3"/>
  <c r="X22" i="3"/>
  <c r="Y19" i="3"/>
  <c r="M29" i="3"/>
  <c r="L32" i="3"/>
  <c r="AC17" i="3"/>
  <c r="L6" i="3"/>
  <c r="T32" i="2"/>
  <c r="M10" i="2"/>
  <c r="I10" i="2"/>
  <c r="L10" i="2"/>
  <c r="K10" i="2"/>
  <c r="G10" i="2"/>
  <c r="AE31" i="2"/>
  <c r="B5" i="2"/>
  <c r="H10" i="2"/>
  <c r="O10" i="2"/>
  <c r="N10" i="2"/>
  <c r="J10" i="2"/>
  <c r="AF31" i="2"/>
  <c r="V30" i="2"/>
  <c r="W30" i="2" s="1"/>
  <c r="X30" i="2" s="1"/>
  <c r="Y30" i="2" s="1"/>
  <c r="Z30" i="2" s="1"/>
  <c r="AA30" i="2" s="1"/>
  <c r="AG31" i="2"/>
  <c r="AA13" i="2"/>
  <c r="S17" i="2"/>
  <c r="Y22" i="3" l="1"/>
  <c r="Z19" i="3"/>
  <c r="M6" i="3"/>
  <c r="M14" i="3"/>
  <c r="L14" i="3"/>
  <c r="N29" i="3"/>
  <c r="M32" i="3"/>
  <c r="AB35" i="3"/>
  <c r="AA37" i="3"/>
  <c r="AD17" i="3"/>
  <c r="N32" i="3"/>
  <c r="AH31" i="2"/>
  <c r="U12" i="2"/>
  <c r="V12" i="2" s="1"/>
  <c r="T14" i="2"/>
  <c r="C24" i="2"/>
  <c r="D24" i="2" s="1"/>
  <c r="C6" i="2"/>
  <c r="D6" i="2" s="1"/>
  <c r="AE17" i="3" l="1"/>
  <c r="N6" i="3"/>
  <c r="AC35" i="3"/>
  <c r="AB37" i="3"/>
  <c r="Z22" i="3"/>
  <c r="AA19" i="3"/>
  <c r="O29" i="3"/>
  <c r="O32" i="3"/>
  <c r="E24" i="2"/>
  <c r="E6" i="2"/>
  <c r="U32" i="2"/>
  <c r="AI31" i="2"/>
  <c r="AB13" i="2"/>
  <c r="W12" i="2"/>
  <c r="AC13" i="2"/>
  <c r="U14" i="2"/>
  <c r="T17" i="2"/>
  <c r="O6" i="3" l="1"/>
  <c r="N14" i="3"/>
  <c r="AD35" i="3"/>
  <c r="AC37" i="3"/>
  <c r="P29" i="3"/>
  <c r="P32" i="3"/>
  <c r="AA22" i="3"/>
  <c r="AB19" i="3"/>
  <c r="AF17" i="3"/>
  <c r="F24" i="2"/>
  <c r="F6" i="2"/>
  <c r="AJ31" i="2"/>
  <c r="V32" i="2"/>
  <c r="X12" i="2"/>
  <c r="AD13" i="2"/>
  <c r="V14" i="2"/>
  <c r="U17" i="2"/>
  <c r="Q29" i="3" l="1"/>
  <c r="AB22" i="3"/>
  <c r="AC19" i="3"/>
  <c r="AE35" i="3"/>
  <c r="AD37" i="3"/>
  <c r="P6" i="3"/>
  <c r="O14" i="3"/>
  <c r="G24" i="2"/>
  <c r="G27" i="2"/>
  <c r="Y12" i="2"/>
  <c r="AF13" i="2" s="1"/>
  <c r="AE13" i="2"/>
  <c r="G6" i="2"/>
  <c r="AK31" i="2"/>
  <c r="W32" i="2"/>
  <c r="W14" i="2"/>
  <c r="V17" i="2"/>
  <c r="AC22" i="3" l="1"/>
  <c r="AD19" i="3"/>
  <c r="Q6" i="3"/>
  <c r="R29" i="3"/>
  <c r="Q32" i="3"/>
  <c r="AF35" i="3"/>
  <c r="AE37" i="3"/>
  <c r="P14" i="3"/>
  <c r="H24" i="2"/>
  <c r="H27" i="2"/>
  <c r="Z12" i="2"/>
  <c r="AA12" i="2" s="1"/>
  <c r="AB12" i="2" s="1"/>
  <c r="AC12" i="2" s="1"/>
  <c r="AD12" i="2" s="1"/>
  <c r="AE12" i="2" s="1"/>
  <c r="AF12" i="2" s="1"/>
  <c r="H6" i="2"/>
  <c r="G9" i="2"/>
  <c r="X32" i="2"/>
  <c r="X14" i="2"/>
  <c r="Y14" i="2" s="1"/>
  <c r="W17" i="2"/>
  <c r="S29" i="3" l="1"/>
  <c r="T29" i="3" s="1"/>
  <c r="R32" i="3"/>
  <c r="T32" i="3"/>
  <c r="S32" i="3"/>
  <c r="R6" i="3"/>
  <c r="S6" i="3" s="1"/>
  <c r="Q14" i="3"/>
  <c r="R14" i="3"/>
  <c r="S14" i="3"/>
  <c r="AG35" i="3"/>
  <c r="AF37" i="3"/>
  <c r="AD22" i="3"/>
  <c r="AE19" i="3"/>
  <c r="I24" i="2"/>
  <c r="I27" i="2"/>
  <c r="H9" i="2"/>
  <c r="I6" i="2"/>
  <c r="AB30" i="2"/>
  <c r="AC30" i="2" s="1"/>
  <c r="Y32" i="2"/>
  <c r="Z32" i="2" s="1"/>
  <c r="AA32" i="2" s="1"/>
  <c r="X17" i="2"/>
  <c r="AE22" i="3" l="1"/>
  <c r="AF19" i="3"/>
  <c r="AF22" i="3" s="1"/>
  <c r="AH35" i="3"/>
  <c r="AG37" i="3"/>
  <c r="J24" i="2"/>
  <c r="J27" i="2"/>
  <c r="J6" i="2"/>
  <c r="I9" i="2"/>
  <c r="AD30" i="2"/>
  <c r="AE30" i="2" s="1"/>
  <c r="AF30" i="2" s="1"/>
  <c r="AG30" i="2" s="1"/>
  <c r="AH30" i="2" s="1"/>
  <c r="AI30" i="2" s="1"/>
  <c r="AJ30" i="2" s="1"/>
  <c r="AK30" i="2" s="1"/>
  <c r="AB32" i="2"/>
  <c r="Z14" i="2"/>
  <c r="Y17" i="2"/>
  <c r="AI35" i="3" l="1"/>
  <c r="AH37" i="3"/>
  <c r="K24" i="2"/>
  <c r="K6" i="2"/>
  <c r="K9" i="2" s="1"/>
  <c r="J9" i="2"/>
  <c r="AC32" i="2"/>
  <c r="AD32" i="2" s="1"/>
  <c r="AE32" i="2" s="1"/>
  <c r="AF32" i="2" s="1"/>
  <c r="AG32" i="2" s="1"/>
  <c r="AH32" i="2" s="1"/>
  <c r="AI32" i="2" s="1"/>
  <c r="AJ32" i="2" s="1"/>
  <c r="AK32" i="2" s="1"/>
  <c r="AA14" i="2"/>
  <c r="Z17" i="2"/>
  <c r="AJ35" i="3" l="1"/>
  <c r="AI37" i="3"/>
  <c r="L24" i="2"/>
  <c r="K27" i="2"/>
  <c r="L6" i="2"/>
  <c r="AB14" i="2"/>
  <c r="AA17" i="2"/>
  <c r="AK35" i="3" l="1"/>
  <c r="AK37" i="3" s="1"/>
  <c r="AJ37" i="3"/>
  <c r="M24" i="2"/>
  <c r="L27" i="2"/>
  <c r="M6" i="2"/>
  <c r="M9" i="2" s="1"/>
  <c r="L9" i="2"/>
  <c r="AC14" i="2"/>
  <c r="AB17" i="2"/>
  <c r="N24" i="2" l="1"/>
  <c r="M27" i="2"/>
  <c r="N6" i="2"/>
  <c r="AC17" i="2"/>
  <c r="AD14" i="2"/>
  <c r="O24" i="2" l="1"/>
  <c r="N27" i="2"/>
  <c r="AD17" i="2"/>
  <c r="AE14" i="2"/>
  <c r="O6" i="2"/>
  <c r="N9" i="2"/>
  <c r="P24" i="2" l="1"/>
  <c r="O27" i="2"/>
  <c r="AE17" i="2"/>
  <c r="AF14" i="2"/>
  <c r="AF17" i="2" s="1"/>
  <c r="P6" i="2"/>
  <c r="O9" i="2"/>
  <c r="Q6" i="2" l="1"/>
  <c r="R6" i="2" s="1"/>
  <c r="S6" i="2" s="1"/>
  <c r="Q24" i="2"/>
  <c r="R24" i="2" s="1"/>
  <c r="S24" i="2" s="1"/>
  <c r="T24" i="2" s="1"/>
  <c r="T27" i="2" s="1"/>
  <c r="P27" i="2"/>
  <c r="Q27" i="2"/>
  <c r="R27" i="2"/>
  <c r="Q9" i="2"/>
  <c r="P9" i="2"/>
  <c r="S27" i="2" l="1"/>
  <c r="R9" i="2"/>
  <c r="S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Carl-Johan Fraenkel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inkomstdatum (ej daignosdatum)</t>
        </r>
      </text>
    </comment>
    <comment ref="A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bygger på vårdtid 7 dagar
</t>
        </r>
      </text>
    </comment>
    <comment ref="A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bygger på vårdtid 14 dagar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Carl-Johan Fraenkel</author>
  </authors>
  <commentList>
    <comment ref="A2" authorId="0" shapeId="0" xr:uid="{701514D8-0FAA-F749-8D8A-F16C5C0117E3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inkomstdatum (ej daignosdatum)</t>
        </r>
      </text>
    </comment>
    <comment ref="A18" authorId="0" shapeId="0" xr:uid="{E4B10EBD-C92E-4F4E-9BD7-EE4CCEBD94CE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bygger på vårdtid 7 dagar
</t>
        </r>
      </text>
    </comment>
    <comment ref="A36" authorId="0" shapeId="0" xr:uid="{05ACA78D-A4DC-964B-8D16-9D2BE5651156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bygger på vårdtid 14 dagar</t>
        </r>
      </text>
    </comment>
  </commentList>
</comments>
</file>

<file path=xl/sharedStrings.xml><?xml version="1.0" encoding="utf-8"?>
<sst xmlns="http://schemas.openxmlformats.org/spreadsheetml/2006/main" count="64" uniqueCount="34">
  <si>
    <t>in antal alla</t>
  </si>
  <si>
    <t>ut antal alla</t>
  </si>
  <si>
    <t>in IVA (resp)</t>
  </si>
  <si>
    <t>antal inlagda alla</t>
  </si>
  <si>
    <t>antal inlagda IVA (resp)</t>
  </si>
  <si>
    <t>5 dagars medelvärde in</t>
  </si>
  <si>
    <t>fördubblingstakt dagar</t>
  </si>
  <si>
    <t>5 dagars medelvärde inne</t>
  </si>
  <si>
    <t>prognos IVA</t>
  </si>
  <si>
    <t>prognos alla</t>
  </si>
  <si>
    <t>isolering som väntar på negativt svar</t>
  </si>
  <si>
    <t>totalt isoleringsbehov</t>
  </si>
  <si>
    <t>ut IVA (resp) alla</t>
  </si>
  <si>
    <t>ut mors IVA (resp) alla</t>
  </si>
  <si>
    <t>Prognos inneliggande</t>
  </si>
  <si>
    <t>5 dagars medelvärde ut</t>
  </si>
  <si>
    <t>äldre m Progn medelvärde inne</t>
  </si>
  <si>
    <t>prognos in IVA resp</t>
  </si>
  <si>
    <t>Prognos in/dag</t>
  </si>
  <si>
    <t>Prognos ut/dag</t>
  </si>
  <si>
    <t>gammal prognos inneliggande resp IVA</t>
  </si>
  <si>
    <t>Prognos inneliggande IVA resp</t>
  </si>
  <si>
    <t xml:space="preserve">prognos ut IVA </t>
  </si>
  <si>
    <t>In Optoflow</t>
  </si>
  <si>
    <t>Ut Opiflow</t>
  </si>
  <si>
    <t>In ECMO</t>
  </si>
  <si>
    <t>Ut ECMO</t>
  </si>
  <si>
    <t>I Optiflow</t>
  </si>
  <si>
    <t>I ECMO</t>
  </si>
  <si>
    <t>ut avlidna</t>
  </si>
  <si>
    <t>ut hem</t>
  </si>
  <si>
    <t>Covid-19 Vårdavdelning</t>
  </si>
  <si>
    <t>Covid-19 IVA</t>
  </si>
  <si>
    <t>Covid-19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</si>
</sst>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7" tint="0.5999938962981048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64" fontId="0" fillId="0" borderId="0" xfId="0" applyNumberFormat="1"/>
    <xf numFmtId="164" fontId="0" fillId="3" borderId="0" xfId="0" applyNumberFormat="1" applyFill="1"/>
    <xf numFmtId="16" fontId="1" fillId="4" borderId="0" xfId="0" applyNumberFormat="1" applyFont="1" applyFill="1"/>
    <xf numFmtId="164" fontId="0" fillId="5" borderId="0" xfId="0" applyNumberFormat="1" applyFill="1"/>
    <xf numFmtId="164" fontId="0" fillId="3" borderId="3" xfId="0" applyNumberFormat="1" applyFill="1" applyBorder="1"/>
    <xf numFmtId="0" fontId="0" fillId="6" borderId="0" xfId="0" applyFill="1"/>
    <xf numFmtId="164" fontId="5" fillId="3" borderId="0" xfId="0" applyNumberFormat="1" applyFont="1" applyFill="1"/>
    <xf numFmtId="164" fontId="2" fillId="3" borderId="0" xfId="0" applyNumberFormat="1" applyFont="1" applyFill="1"/>
    <xf numFmtId="16" fontId="0" fillId="7" borderId="0" xfId="0" applyNumberFormat="1" applyFont="1" applyFill="1"/>
    <xf numFmtId="16" fontId="0" fillId="7" borderId="0" xfId="0" applyNumberFormat="1" applyFill="1"/>
    <xf numFmtId="164" fontId="5" fillId="0" borderId="0" xfId="0" applyNumberFormat="1" applyFont="1" applyFill="1"/>
    <xf numFmtId="164" fontId="0" fillId="8" borderId="0" xfId="0" applyNumberFormat="1" applyFill="1"/>
    <xf numFmtId="0" fontId="0" fillId="8" borderId="0" xfId="0" applyFill="1"/>
    <xf numFmtId="164" fontId="0" fillId="9" borderId="0" xfId="0" applyNumberFormat="1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inläggningar av patienter med positiv covid i slutenvården i Skåne </a:t>
            </a:r>
          </a:p>
        </c:rich>
      </c:tx>
      <c:layout>
        <c:manualLayout>
          <c:xMode val="edge"/>
          <c:yMode val="edge"/>
          <c:x val="0.13405260512648687"/>
          <c:y val="2.3658642776316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'progos covid'!$A$2</c:f>
              <c:strCache>
                <c:ptCount val="1"/>
                <c:pt idx="0">
                  <c:v>in antal alla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'progos covid'!$C$1:$AD$1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'progos covid'!$C$2:$U$2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4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F-6347-80D8-8BBCAEDC63BF}"/>
            </c:ext>
          </c:extLst>
        </c:ser>
        <c:ser>
          <c:idx val="2"/>
          <c:order val="2"/>
          <c:tx>
            <c:strRef>
              <c:f>'progos covid'!$A$6</c:f>
              <c:strCache>
                <c:ptCount val="1"/>
                <c:pt idx="0">
                  <c:v>antal inlagda alla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'progos covid'!$C$1:$AD$1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'progos covid'!$C$6:$U$6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13</c:v>
                </c:pt>
                <c:pt idx="12">
                  <c:v>16</c:v>
                </c:pt>
                <c:pt idx="13">
                  <c:v>22</c:v>
                </c:pt>
                <c:pt idx="14">
                  <c:v>27</c:v>
                </c:pt>
                <c:pt idx="15">
                  <c:v>28</c:v>
                </c:pt>
                <c:pt idx="1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F-6347-80D8-8BBCAEDC63BF}"/>
            </c:ext>
          </c:extLst>
        </c:ser>
        <c:ser>
          <c:idx val="3"/>
          <c:order val="3"/>
          <c:tx>
            <c:strRef>
              <c:f>'progos covid'!$A$4</c:f>
              <c:strCache>
                <c:ptCount val="1"/>
                <c:pt idx="0">
                  <c:v>ut hem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'progos covid'!$C$4:$AD$4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F-6347-80D8-8BBCAEDC63BF}"/>
            </c:ext>
          </c:extLst>
        </c:ser>
        <c:ser>
          <c:idx val="4"/>
          <c:order val="4"/>
          <c:tx>
            <c:strRef>
              <c:f>'progos covid'!$A$3</c:f>
              <c:strCache>
                <c:ptCount val="1"/>
                <c:pt idx="0">
                  <c:v>ut avlidna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'progos covid'!$C$3:$AD$3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F-6347-80D8-8BBCAEDC6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71480"/>
        <c:axId val="87970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'progos covid'!$A$5</c15:sqref>
                        </c15:formulaRef>
                      </c:ext>
                    </c:extLst>
                    <c:strCache>
                      <c:ptCount val="1"/>
                      <c:pt idx="0">
                        <c:v>ut antal alla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'progos covid'!$C$1:$AD$1</c15:sqref>
                        </c15:formulaRef>
                      </c:ext>
                    </c:extLst>
                    <c:numCache>
                      <c:formatCode>d\-mmm</c:formatCode>
                      <c:ptCount val="28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'progos covid'!$C$5:$U$5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C6F-6347-80D8-8BBCAEDC63BF}"/>
                  </c:ext>
                </c:extLst>
              </c15:ser>
            </c15:filteredLineSeries>
          </c:ext>
        </c:extLst>
      </c:lineChart>
      <c:dateAx>
        <c:axId val="87971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970696"/>
        <c:crosses val="autoZero"/>
        <c:auto val="1"/>
        <c:lblOffset val="100"/>
        <c:baseTimeUnit val="days"/>
      </c:dateAx>
      <c:valAx>
        <c:axId val="8797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97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patienter med positiv covid i respiratorvård/Optiflow/ECMOi Skåne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'progos covid'!$A$24</c:f>
              <c:strCache>
                <c:ptCount val="1"/>
                <c:pt idx="0">
                  <c:v>antal inlagda IVA (resp)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covid'!$C$24:$AC$24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9247-9042-F47F2926FE6D}"/>
            </c:ext>
          </c:extLst>
        </c:ser>
        <c:ser>
          <c:idx val="2"/>
          <c:order val="3"/>
          <c:tx>
            <c:strRef>
              <c:f>'progos covid'!$A$37</c:f>
              <c:strCache>
                <c:ptCount val="1"/>
                <c:pt idx="0">
                  <c:v>I Optiflow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covid'!$C$37:$AD$37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9247-9042-F47F2926FE6D}"/>
            </c:ext>
          </c:extLst>
        </c:ser>
        <c:ser>
          <c:idx val="3"/>
          <c:order val="4"/>
          <c:tx>
            <c:strRef>
              <c:f>'progos covid'!$A$40</c:f>
              <c:strCache>
                <c:ptCount val="1"/>
                <c:pt idx="0">
                  <c:v>I ECMO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7E-9247-9042-F47F2926FE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covid'!$C$40:$AD$40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E-9247-9042-F47F2926F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199008"/>
        <c:axId val="2151994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'progos covid'!$A$20</c15:sqref>
                        </c15:formulaRef>
                      </c:ext>
                    </c:extLst>
                    <c:strCache>
                      <c:ptCount val="1"/>
                      <c:pt idx="0">
                        <c:v>in IVA (resp)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'progos covid'!$C$1:$AE$1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'progos covid'!$C$20:$AC$20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C7E-9247-9042-F47F2926FE6D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'progos covid'!$A$22</c15:sqref>
                        </c15:formulaRef>
                      </c:ext>
                    </c:extLst>
                    <c:strCache>
                      <c:ptCount val="1"/>
                      <c:pt idx="0">
                        <c:v>ut IVA (resp) alla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'progos covid'!$C$1:$AE$1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'progos covid'!$C$23:$U$23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C7E-9247-9042-F47F2926FE6D}"/>
                  </c:ext>
                </c:extLst>
              </c15:ser>
            </c15:filteredLineSeries>
          </c:ext>
        </c:extLst>
      </c:lineChart>
      <c:dateAx>
        <c:axId val="2151990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5199400"/>
        <c:crosses val="autoZero"/>
        <c:auto val="1"/>
        <c:lblOffset val="100"/>
        <c:baseTimeUnit val="days"/>
      </c:dateAx>
      <c:valAx>
        <c:axId val="2151994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51990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PROGONOS</a:t>
            </a:r>
            <a:r>
              <a:rPr lang="en-US" baseline="0"/>
              <a:t> vid fördubblingstakt 6 dagar av inläggningar</a:t>
            </a:r>
          </a:p>
          <a:p>
            <a:pPr>
              <a:defRPr/>
            </a:pPr>
            <a:r>
              <a:rPr lang="en-US"/>
              <a:t>patienter med positiv covid  - inläggningar och inneliggande i slutenvården</a:t>
            </a:r>
          </a:p>
          <a:p>
            <a:pPr>
              <a:defRPr/>
            </a:pPr>
            <a:r>
              <a:rPr lang="en-US"/>
              <a:t>(medelvårdtid kalkylerad 7 dagar)</a:t>
            </a:r>
          </a:p>
        </c:rich>
      </c:tx>
      <c:layout>
        <c:manualLayout>
          <c:xMode val="edge"/>
          <c:yMode val="edge"/>
          <c:x val="0.11629451904145134"/>
          <c:y val="2.3658642776316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'progos covid'!$A$2</c:f>
              <c:strCache>
                <c:ptCount val="1"/>
                <c:pt idx="0">
                  <c:v>in antal alla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covid'!$C$2:$AD$2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4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B-8042-BBB1-94173F6527F0}"/>
            </c:ext>
          </c:extLst>
        </c:ser>
        <c:ser>
          <c:idx val="1"/>
          <c:order val="1"/>
          <c:tx>
            <c:strRef>
              <c:f>'progos covid'!$A$6</c:f>
              <c:strCache>
                <c:ptCount val="1"/>
                <c:pt idx="0">
                  <c:v>antal inlagda alla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covid'!$C$6:$AD$6</c:f>
              <c:numCache>
                <c:formatCode>General</c:formatCode>
                <c:ptCount val="2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13</c:v>
                </c:pt>
                <c:pt idx="12">
                  <c:v>16</c:v>
                </c:pt>
                <c:pt idx="13">
                  <c:v>22</c:v>
                </c:pt>
                <c:pt idx="14">
                  <c:v>27</c:v>
                </c:pt>
                <c:pt idx="15">
                  <c:v>28</c:v>
                </c:pt>
                <c:pt idx="1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B-8042-BBB1-94173F6527F0}"/>
            </c:ext>
          </c:extLst>
        </c:ser>
        <c:ser>
          <c:idx val="3"/>
          <c:order val="2"/>
          <c:tx>
            <c:strRef>
              <c:f>'progos covid'!$A$12</c:f>
              <c:strCache>
                <c:ptCount val="1"/>
                <c:pt idx="0">
                  <c:v>Prognos in/dag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covid'!$C$12:$AF$12</c:f>
              <c:numCache>
                <c:formatCode>0.0</c:formatCode>
                <c:ptCount val="30"/>
                <c:pt idx="6">
                  <c:v>1.25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3</c:v>
                </c:pt>
                <c:pt idx="11">
                  <c:v>2</c:v>
                </c:pt>
                <c:pt idx="12">
                  <c:v>2.75</c:v>
                </c:pt>
                <c:pt idx="13">
                  <c:v>3.75</c:v>
                </c:pt>
                <c:pt idx="14">
                  <c:v>4.75</c:v>
                </c:pt>
                <c:pt idx="15">
                  <c:v>5.75</c:v>
                </c:pt>
                <c:pt idx="16">
                  <c:v>6.4541567777788948</c:v>
                </c:pt>
                <c:pt idx="17">
                  <c:v>7.244546036895521</c:v>
                </c:pt>
                <c:pt idx="18">
                  <c:v>8.1317279836452965</c:v>
                </c:pt>
                <c:pt idx="19">
                  <c:v>9.1275560488171479</c:v>
                </c:pt>
                <c:pt idx="20">
                  <c:v>10.245335258613903</c:v>
                </c:pt>
                <c:pt idx="21">
                  <c:v>11.500000000000002</c:v>
                </c:pt>
                <c:pt idx="22">
                  <c:v>12.908313555557791</c:v>
                </c:pt>
                <c:pt idx="23">
                  <c:v>14.489092073791044</c:v>
                </c:pt>
                <c:pt idx="24">
                  <c:v>16.263455967290597</c:v>
                </c:pt>
                <c:pt idx="25">
                  <c:v>18.255112097634299</c:v>
                </c:pt>
                <c:pt idx="26">
                  <c:v>20.490670517227812</c:v>
                </c:pt>
                <c:pt idx="27">
                  <c:v>23.000000000000011</c:v>
                </c:pt>
                <c:pt idx="28">
                  <c:v>25.81662711111559</c:v>
                </c:pt>
                <c:pt idx="29">
                  <c:v>28.978184147582098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EB-8042-BBB1-94173F6527F0}"/>
            </c:ext>
          </c:extLst>
        </c:ser>
        <c:ser>
          <c:idx val="2"/>
          <c:order val="5"/>
          <c:tx>
            <c:strRef>
              <c:f>'progos covid'!$A$17</c:f>
              <c:strCache>
                <c:ptCount val="1"/>
                <c:pt idx="0">
                  <c:v>totalt isoleringsbehov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covid'!$C$17:$AF$17</c:f>
              <c:numCache>
                <c:formatCode>0.0</c:formatCode>
                <c:ptCount val="30"/>
                <c:pt idx="8">
                  <c:v>84</c:v>
                </c:pt>
                <c:pt idx="9">
                  <c:v>83</c:v>
                </c:pt>
                <c:pt idx="10">
                  <c:v>85</c:v>
                </c:pt>
                <c:pt idx="11">
                  <c:v>83</c:v>
                </c:pt>
                <c:pt idx="12">
                  <c:v>85</c:v>
                </c:pt>
                <c:pt idx="13">
                  <c:v>87.5</c:v>
                </c:pt>
                <c:pt idx="14">
                  <c:v>90.25</c:v>
                </c:pt>
                <c:pt idx="15">
                  <c:v>93.75</c:v>
                </c:pt>
                <c:pt idx="16">
                  <c:v>97.704156777778891</c:v>
                </c:pt>
                <c:pt idx="17">
                  <c:v>101.94870281467442</c:v>
                </c:pt>
                <c:pt idx="18">
                  <c:v>108.08043079831972</c:v>
                </c:pt>
                <c:pt idx="19">
                  <c:v>114.45798684713687</c:v>
                </c:pt>
                <c:pt idx="20">
                  <c:v>120.95332210575077</c:v>
                </c:pt>
                <c:pt idx="21">
                  <c:v>127.70332210575077</c:v>
                </c:pt>
                <c:pt idx="22">
                  <c:v>134.86163566130858</c:v>
                </c:pt>
                <c:pt idx="23">
                  <c:v>142.89657095732071</c:v>
                </c:pt>
                <c:pt idx="24">
                  <c:v>151.9154808877158</c:v>
                </c:pt>
                <c:pt idx="25">
                  <c:v>162.03886500170481</c:v>
                </c:pt>
                <c:pt idx="26">
                  <c:v>173.40197947011546</c:v>
                </c:pt>
                <c:pt idx="27">
                  <c:v>186.15664421150157</c:v>
                </c:pt>
                <c:pt idx="28">
                  <c:v>200.47327132261717</c:v>
                </c:pt>
                <c:pt idx="29">
                  <c:v>216.5431419146415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EB-8042-BBB1-94173F6527F0}"/>
            </c:ext>
          </c:extLst>
        </c:ser>
        <c:ser>
          <c:idx val="6"/>
          <c:order val="6"/>
          <c:tx>
            <c:strRef>
              <c:f>'progos covid'!$A$14</c:f>
              <c:strCache>
                <c:ptCount val="1"/>
                <c:pt idx="0">
                  <c:v>Prognos inneliggande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covid'!$C$14:$AF$14</c:f>
              <c:numCache>
                <c:formatCode>0.0</c:formatCode>
                <c:ptCount val="30"/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17.5</c:v>
                </c:pt>
                <c:pt idx="14">
                  <c:v>20.25</c:v>
                </c:pt>
                <c:pt idx="15">
                  <c:v>23.75</c:v>
                </c:pt>
                <c:pt idx="16">
                  <c:v>27.704156777778895</c:v>
                </c:pt>
                <c:pt idx="17">
                  <c:v>31.948702814674419</c:v>
                </c:pt>
                <c:pt idx="18">
                  <c:v>38.080430798319718</c:v>
                </c:pt>
                <c:pt idx="19">
                  <c:v>44.457986847136866</c:v>
                </c:pt>
                <c:pt idx="20">
                  <c:v>50.953322105750772</c:v>
                </c:pt>
                <c:pt idx="21">
                  <c:v>57.703322105750772</c:v>
                </c:pt>
                <c:pt idx="22">
                  <c:v>64.861635661308569</c:v>
                </c:pt>
                <c:pt idx="23">
                  <c:v>72.896570957320719</c:v>
                </c:pt>
                <c:pt idx="24">
                  <c:v>81.915480887715802</c:v>
                </c:pt>
                <c:pt idx="25">
                  <c:v>92.038865001704806</c:v>
                </c:pt>
                <c:pt idx="26">
                  <c:v>103.40197947011546</c:v>
                </c:pt>
                <c:pt idx="27">
                  <c:v>116.15664421150157</c:v>
                </c:pt>
                <c:pt idx="28">
                  <c:v>130.47327132261717</c:v>
                </c:pt>
                <c:pt idx="29">
                  <c:v>146.5431419146415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EB-8042-BBB1-94173F65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200576"/>
        <c:axId val="215200968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'progos covid'!$A$12</c15:sqref>
                        </c15:formulaRef>
                      </c:ext>
                    </c:extLst>
                    <c:strCache>
                      <c:ptCount val="1"/>
                      <c:pt idx="0">
                        <c:v>Prognos in/dag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'progos covid'!$C$1:$AE$1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'progos covid'!$C$12:$AB$12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6">
                        <c:v>1.25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2.75</c:v>
                      </c:pt>
                      <c:pt idx="13">
                        <c:v>3.75</c:v>
                      </c:pt>
                      <c:pt idx="14">
                        <c:v>4.75</c:v>
                      </c:pt>
                      <c:pt idx="15">
                        <c:v>5.75</c:v>
                      </c:pt>
                      <c:pt idx="16">
                        <c:v>6.4541567777788948</c:v>
                      </c:pt>
                      <c:pt idx="17">
                        <c:v>7.244546036895521</c:v>
                      </c:pt>
                      <c:pt idx="18">
                        <c:v>8.1317279836452965</c:v>
                      </c:pt>
                      <c:pt idx="19">
                        <c:v>9.1275560488171479</c:v>
                      </c:pt>
                      <c:pt idx="20">
                        <c:v>10.245335258613903</c:v>
                      </c:pt>
                      <c:pt idx="21">
                        <c:v>11.500000000000002</c:v>
                      </c:pt>
                      <c:pt idx="22">
                        <c:v>12.908313555557791</c:v>
                      </c:pt>
                      <c:pt idx="23">
                        <c:v>14.489092073791044</c:v>
                      </c:pt>
                      <c:pt idx="24">
                        <c:v>16.263455967290597</c:v>
                      </c:pt>
                      <c:pt idx="25">
                        <c:v>18.255112097634299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1EB-8042-BBB1-94173F6527F0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'progos covid'!$A$16</c15:sqref>
                        </c15:formulaRef>
                      </c:ext>
                    </c:extLst>
                    <c:strCache>
                      <c:ptCount val="1"/>
                      <c:pt idx="0">
                        <c:v>äldre m Progn medelvärde inne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'progos covid'!$C$1:$AE$1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'progos covid'!$C$16:$AB$16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8">
                        <c:v>13</c:v>
                      </c:pt>
                      <c:pt idx="9">
                        <c:v>14.592006628021849</c:v>
                      </c:pt>
                      <c:pt idx="10">
                        <c:v>16.378973648633352</c:v>
                      </c:pt>
                      <c:pt idx="11">
                        <c:v>18.384776310850238</c:v>
                      </c:pt>
                      <c:pt idx="12">
                        <c:v>20.636213675586596</c:v>
                      </c:pt>
                      <c:pt idx="13">
                        <c:v>23.163366671648827</c:v>
                      </c:pt>
                      <c:pt idx="14">
                        <c:v>26.000000000000007</c:v>
                      </c:pt>
                      <c:pt idx="15">
                        <c:v>29.184013256043706</c:v>
                      </c:pt>
                      <c:pt idx="16">
                        <c:v>32.757947297266711</c:v>
                      </c:pt>
                      <c:pt idx="17">
                        <c:v>36.769552621700484</c:v>
                      </c:pt>
                      <c:pt idx="18">
                        <c:v>41.272427351173199</c:v>
                      </c:pt>
                      <c:pt idx="19">
                        <c:v>46.326733343297661</c:v>
                      </c:pt>
                      <c:pt idx="20">
                        <c:v>52.000000000000021</c:v>
                      </c:pt>
                      <c:pt idx="21">
                        <c:v>58.368026512087418</c:v>
                      </c:pt>
                      <c:pt idx="22">
                        <c:v>65.515894594533435</c:v>
                      </c:pt>
                      <c:pt idx="23">
                        <c:v>73.539105243400982</c:v>
                      </c:pt>
                      <c:pt idx="24">
                        <c:v>82.544854702346413</c:v>
                      </c:pt>
                      <c:pt idx="25">
                        <c:v>92.653466686595337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1EB-8042-BBB1-94173F6527F0}"/>
                  </c:ext>
                </c:extLst>
              </c15:ser>
            </c15:filteredLineSeries>
          </c:ext>
        </c:extLst>
      </c:lineChart>
      <c:dateAx>
        <c:axId val="215200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5200968"/>
        <c:crosses val="autoZero"/>
        <c:auto val="1"/>
        <c:lblOffset val="100"/>
        <c:baseTimeUnit val="days"/>
      </c:dateAx>
      <c:valAx>
        <c:axId val="2152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52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PROGOS vid fördubblingstakt av inläggningar 6 dagar </a:t>
            </a:r>
          </a:p>
          <a:p>
            <a:pPr>
              <a:defRPr/>
            </a:pPr>
            <a:r>
              <a:rPr lang="en-US"/>
              <a:t>antal patienter med positiv covid i respiratorvård i Skåne (medelvårdtid i resp kalkylerad</a:t>
            </a:r>
            <a:r>
              <a:rPr lang="en-US" baseline="0"/>
              <a:t> 14 dagar)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'progos covid'!$A$20</c:f>
              <c:strCache>
                <c:ptCount val="1"/>
                <c:pt idx="0">
                  <c:v>in IVA (resp)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'progos covid'!$C$20:$AB$20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D-3C4E-AB98-D2F5C9975CD5}"/>
            </c:ext>
          </c:extLst>
        </c:ser>
        <c:ser>
          <c:idx val="2"/>
          <c:order val="1"/>
          <c:tx>
            <c:strRef>
              <c:f>'progos covid'!$A$24</c:f>
              <c:strCache>
                <c:ptCount val="1"/>
                <c:pt idx="0">
                  <c:v>antal inlagda IVA (resp)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'progos covid'!$C$24:$AA$24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D-3C4E-AB98-D2F5C9975CD5}"/>
            </c:ext>
          </c:extLst>
        </c:ser>
        <c:ser>
          <c:idx val="1"/>
          <c:order val="2"/>
          <c:tx>
            <c:strRef>
              <c:f>'progos covid'!$A$30</c:f>
              <c:strCache>
                <c:ptCount val="1"/>
                <c:pt idx="0">
                  <c:v>prognos in IVA resp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  <c:extLst xmlns:c15="http://schemas.microsoft.com/office/drawing/2012/chart"/>
            </c:numRef>
          </c:cat>
          <c:val>
            <c:numRef>
              <c:f>'progos covid'!$C$30:$AC$30</c:f>
              <c:numCache>
                <c:formatCode>0.0</c:formatCode>
                <c:ptCount val="27"/>
                <c:pt idx="4">
                  <c:v>0</c:v>
                </c:pt>
                <c:pt idx="5">
                  <c:v>0.33333333333333331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0.33333333333333331</c:v>
                </c:pt>
                <c:pt idx="9">
                  <c:v>0</c:v>
                </c:pt>
                <c:pt idx="10">
                  <c:v>0.25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0.56123102415468651</c:v>
                </c:pt>
                <c:pt idx="16">
                  <c:v>0.6299605249474366</c:v>
                </c:pt>
                <c:pt idx="17">
                  <c:v>0.70710678118654757</c:v>
                </c:pt>
                <c:pt idx="18">
                  <c:v>0.79370052598409979</c:v>
                </c:pt>
                <c:pt idx="19">
                  <c:v>0.89089871814033939</c:v>
                </c:pt>
                <c:pt idx="20">
                  <c:v>1.0000000000000002</c:v>
                </c:pt>
                <c:pt idx="21">
                  <c:v>1.1224620483093732</c:v>
                </c:pt>
                <c:pt idx="22">
                  <c:v>1.2599210498948734</c:v>
                </c:pt>
                <c:pt idx="23">
                  <c:v>1.4142135623730954</c:v>
                </c:pt>
                <c:pt idx="24">
                  <c:v>1.5874010519681998</c:v>
                </c:pt>
                <c:pt idx="25">
                  <c:v>1.781797436280679</c:v>
                </c:pt>
                <c:pt idx="26">
                  <c:v>2.0000000000000004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3D-3C4E-AB98-D2F5C9975CD5}"/>
            </c:ext>
          </c:extLst>
        </c:ser>
        <c:ser>
          <c:idx val="3"/>
          <c:order val="4"/>
          <c:tx>
            <c:strRef>
              <c:f>'progos covid'!$A$32</c:f>
              <c:strCache>
                <c:ptCount val="1"/>
                <c:pt idx="0">
                  <c:v>Prognos inneliggande IVA resp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'progos covid'!$C$32:$AC$32</c:f>
              <c:numCache>
                <c:formatCode>0.0</c:formatCode>
                <c:ptCount val="27"/>
                <c:pt idx="14">
                  <c:v>5</c:v>
                </c:pt>
                <c:pt idx="15">
                  <c:v>5.5612310241546865</c:v>
                </c:pt>
                <c:pt idx="16">
                  <c:v>6.1911915491021228</c:v>
                </c:pt>
                <c:pt idx="17">
                  <c:v>6.8982983302886707</c:v>
                </c:pt>
                <c:pt idx="18">
                  <c:v>7.6919988562727708</c:v>
                </c:pt>
                <c:pt idx="19">
                  <c:v>8.249564241079776</c:v>
                </c:pt>
                <c:pt idx="20">
                  <c:v>8.58289757441311</c:v>
                </c:pt>
                <c:pt idx="21">
                  <c:v>9.0386929560558169</c:v>
                </c:pt>
                <c:pt idx="22">
                  <c:v>9.9652806726173555</c:v>
                </c:pt>
                <c:pt idx="23">
                  <c:v>11.379494234990451</c:v>
                </c:pt>
                <c:pt idx="24">
                  <c:v>12.716895286958652</c:v>
                </c:pt>
                <c:pt idx="25">
                  <c:v>13.99869272323933</c:v>
                </c:pt>
                <c:pt idx="26">
                  <c:v>15.49869272323933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3D-3C4E-AB98-D2F5C9975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201752"/>
        <c:axId val="215202144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'progos covid'!$A$33</c15:sqref>
                        </c15:formulaRef>
                      </c:ext>
                    </c:extLst>
                    <c:strCache>
                      <c:ptCount val="1"/>
                      <c:pt idx="0">
                        <c:v>gammal prognos inneliggande resp IVA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'progos covid'!$C$1:$AD$1</c15:sqref>
                        </c15:formulaRef>
                      </c:ext>
                    </c:extLst>
                    <c:numCache>
                      <c:formatCode>d\-mmm</c:formatCode>
                      <c:ptCount val="28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'progos covid'!$C$33:$AB$33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8">
                        <c:v>2</c:v>
                      </c:pt>
                      <c:pt idx="9">
                        <c:v>2.244924096618746</c:v>
                      </c:pt>
                      <c:pt idx="10">
                        <c:v>2.5198420997897464</c:v>
                      </c:pt>
                      <c:pt idx="11">
                        <c:v>2.8284271247461903</c:v>
                      </c:pt>
                      <c:pt idx="12">
                        <c:v>3.1748021039363992</c:v>
                      </c:pt>
                      <c:pt idx="13">
                        <c:v>3.5635948725613575</c:v>
                      </c:pt>
                      <c:pt idx="14">
                        <c:v>4.0000000000000009</c:v>
                      </c:pt>
                      <c:pt idx="15">
                        <c:v>4.489848193237493</c:v>
                      </c:pt>
                      <c:pt idx="16">
                        <c:v>5.0396841995794937</c:v>
                      </c:pt>
                      <c:pt idx="17">
                        <c:v>5.6568542494923815</c:v>
                      </c:pt>
                      <c:pt idx="18">
                        <c:v>6.3496042078727992</c:v>
                      </c:pt>
                      <c:pt idx="19">
                        <c:v>7.127189745122716</c:v>
                      </c:pt>
                      <c:pt idx="20">
                        <c:v>8.0000000000000018</c:v>
                      </c:pt>
                      <c:pt idx="21">
                        <c:v>8.9796963864749859</c:v>
                      </c:pt>
                      <c:pt idx="22">
                        <c:v>10.079368399158987</c:v>
                      </c:pt>
                      <c:pt idx="23">
                        <c:v>11.313708498984763</c:v>
                      </c:pt>
                      <c:pt idx="24">
                        <c:v>12.699208415745598</c:v>
                      </c:pt>
                      <c:pt idx="25">
                        <c:v>14.254379490245432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13D-3C4E-AB98-D2F5C9975CD5}"/>
                  </c:ext>
                </c:extLst>
              </c15:ser>
            </c15:filteredLineSeries>
          </c:ext>
        </c:extLst>
      </c:lineChart>
      <c:dateAx>
        <c:axId val="215201752"/>
        <c:scaling>
          <c:orientation val="minMax"/>
        </c:scaling>
        <c:delete val="0"/>
        <c:axPos val="b"/>
        <c:numFmt formatCode="[$-41D]dd/mmm;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5202144"/>
        <c:crosses val="autoZero"/>
        <c:auto val="0"/>
        <c:lblOffset val="100"/>
        <c:baseTimeUnit val="days"/>
      </c:dateAx>
      <c:valAx>
        <c:axId val="21520214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520175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44</xdr:row>
      <xdr:rowOff>76200</xdr:rowOff>
    </xdr:from>
    <xdr:to>
      <xdr:col>9</xdr:col>
      <xdr:colOff>301625</xdr:colOff>
      <xdr:row>64</xdr:row>
      <xdr:rowOff>23812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64</xdr:row>
      <xdr:rowOff>66675</xdr:rowOff>
    </xdr:from>
    <xdr:to>
      <xdr:col>9</xdr:col>
      <xdr:colOff>466725</xdr:colOff>
      <xdr:row>85</xdr:row>
      <xdr:rowOff>95250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609599</xdr:colOff>
      <xdr:row>44</xdr:row>
      <xdr:rowOff>0</xdr:rowOff>
    </xdr:from>
    <xdr:to>
      <xdr:col>21</xdr:col>
      <xdr:colOff>466724</xdr:colOff>
      <xdr:row>63</xdr:row>
      <xdr:rowOff>138112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65</xdr:row>
      <xdr:rowOff>0</xdr:rowOff>
    </xdr:from>
    <xdr:to>
      <xdr:col>20</xdr:col>
      <xdr:colOff>219075</xdr:colOff>
      <xdr:row>84</xdr:row>
      <xdr:rowOff>138112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3"/>
  <sheetViews>
    <sheetView zoomScaleNormal="100" workbookViewId="0">
      <pane ySplit="1" topLeftCell="A4" activePane="bottomLeft" state="frozen"/>
      <selection pane="bottomLeft" sqref="A1:AW33"/>
    </sheetView>
  </sheetViews>
  <sheetFormatPr baseColWidth="10" defaultColWidth="8.83203125" defaultRowHeight="15" x14ac:dyDescent="0.2"/>
  <cols>
    <col min="1" max="1" width="21.6640625" customWidth="1"/>
    <col min="2" max="2" width="12.5" customWidth="1"/>
    <col min="13" max="13" width="8.5" customWidth="1"/>
  </cols>
  <sheetData>
    <row r="1" spans="1:49" x14ac:dyDescent="0.2"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6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6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2">
        <v>43918</v>
      </c>
      <c r="V1" s="6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2">
        <v>43925</v>
      </c>
      <c r="AC1" s="6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3">
        <v>43932</v>
      </c>
      <c r="AJ1" s="6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6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</row>
    <row r="2" spans="1:49" x14ac:dyDescent="0.2">
      <c r="A2" t="s">
        <v>0</v>
      </c>
      <c r="B2">
        <f>SUM(C2:AC2)</f>
        <v>47</v>
      </c>
      <c r="C2">
        <v>1</v>
      </c>
      <c r="D2">
        <v>4</v>
      </c>
      <c r="E2">
        <v>0</v>
      </c>
      <c r="F2">
        <v>1</v>
      </c>
      <c r="G2">
        <v>1</v>
      </c>
      <c r="H2">
        <v>2</v>
      </c>
      <c r="I2">
        <v>1</v>
      </c>
      <c r="J2">
        <v>4</v>
      </c>
      <c r="K2">
        <v>2</v>
      </c>
      <c r="L2">
        <v>3</v>
      </c>
      <c r="M2">
        <v>3</v>
      </c>
      <c r="N2">
        <v>0</v>
      </c>
      <c r="O2">
        <v>5</v>
      </c>
      <c r="P2">
        <v>7</v>
      </c>
      <c r="Q2">
        <v>7</v>
      </c>
      <c r="R2">
        <v>4</v>
      </c>
      <c r="S2">
        <v>2</v>
      </c>
    </row>
    <row r="3" spans="1:49" x14ac:dyDescent="0.2">
      <c r="A3" t="s">
        <v>29</v>
      </c>
      <c r="B3">
        <f t="shared" ref="B3:B5" si="0">SUM(C3:AC3)</f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</row>
    <row r="4" spans="1:49" x14ac:dyDescent="0.2">
      <c r="A4" t="s">
        <v>30</v>
      </c>
      <c r="B4">
        <f t="shared" si="0"/>
        <v>17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4</v>
      </c>
      <c r="M4">
        <v>1</v>
      </c>
      <c r="N4">
        <v>2</v>
      </c>
      <c r="O4">
        <v>1</v>
      </c>
      <c r="P4">
        <v>1</v>
      </c>
      <c r="Q4">
        <v>2</v>
      </c>
      <c r="R4">
        <v>2</v>
      </c>
      <c r="S4">
        <v>3</v>
      </c>
    </row>
    <row r="5" spans="1:49" x14ac:dyDescent="0.2">
      <c r="A5" t="s">
        <v>1</v>
      </c>
      <c r="B5">
        <f t="shared" si="0"/>
        <v>20</v>
      </c>
      <c r="C5">
        <f>SUM(C3:C4)</f>
        <v>0</v>
      </c>
      <c r="D5">
        <f t="shared" ref="D5:L5" si="1">SUM(D3:D4)</f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1</v>
      </c>
      <c r="J5">
        <f t="shared" si="1"/>
        <v>0</v>
      </c>
      <c r="K5">
        <f t="shared" si="1"/>
        <v>1</v>
      </c>
      <c r="L5">
        <f t="shared" si="1"/>
        <v>4</v>
      </c>
      <c r="M5">
        <f t="shared" ref="M5" si="2">SUM(M3:M4)</f>
        <v>1</v>
      </c>
      <c r="N5">
        <f>SUM(N3:N4)</f>
        <v>2</v>
      </c>
      <c r="O5">
        <f>SUM(O3:O4)</f>
        <v>2</v>
      </c>
      <c r="P5">
        <f t="shared" ref="P5" si="3">SUM(P3:P4)</f>
        <v>1</v>
      </c>
      <c r="Q5">
        <f>SUM(Q3:Q4)</f>
        <v>2</v>
      </c>
      <c r="R5">
        <f>SUM(R3:R4)</f>
        <v>3</v>
      </c>
      <c r="S5">
        <f>SUM(S3:S4)</f>
        <v>3</v>
      </c>
    </row>
    <row r="6" spans="1:49" x14ac:dyDescent="0.2">
      <c r="A6" t="s">
        <v>3</v>
      </c>
      <c r="C6">
        <f>SUM(C2-C5)</f>
        <v>1</v>
      </c>
      <c r="D6">
        <f>SUM(D2,C6,-D5)</f>
        <v>5</v>
      </c>
      <c r="E6">
        <f t="shared" ref="E6:K6" si="4">SUM(E2,D6,-E5)</f>
        <v>5</v>
      </c>
      <c r="F6">
        <f t="shared" si="4"/>
        <v>6</v>
      </c>
      <c r="G6">
        <f t="shared" si="4"/>
        <v>7</v>
      </c>
      <c r="H6">
        <f t="shared" si="4"/>
        <v>9</v>
      </c>
      <c r="I6">
        <f t="shared" si="4"/>
        <v>9</v>
      </c>
      <c r="J6">
        <f t="shared" si="4"/>
        <v>13</v>
      </c>
      <c r="K6">
        <f t="shared" si="4"/>
        <v>14</v>
      </c>
      <c r="L6">
        <f>SUM(L2,K6,-L5)</f>
        <v>13</v>
      </c>
      <c r="M6">
        <f t="shared" ref="M6:N6" si="5">SUM(M2,L6,-M5)</f>
        <v>15</v>
      </c>
      <c r="N6">
        <f t="shared" si="5"/>
        <v>13</v>
      </c>
      <c r="O6">
        <f>SUM(O2,N6,-O5)</f>
        <v>16</v>
      </c>
      <c r="P6">
        <f t="shared" ref="P6:Q6" si="6">SUM(P2,O6,-P5)</f>
        <v>22</v>
      </c>
      <c r="Q6">
        <f t="shared" si="6"/>
        <v>27</v>
      </c>
      <c r="R6">
        <f t="shared" ref="R6" si="7">SUM(R2,Q6,-R5)</f>
        <v>28</v>
      </c>
      <c r="S6">
        <f t="shared" ref="S6" si="8">SUM(S2,R6,-S5)</f>
        <v>27</v>
      </c>
    </row>
    <row r="8" spans="1:49" s="4" customFormat="1" x14ac:dyDescent="0.2">
      <c r="A8" s="4" t="s">
        <v>5</v>
      </c>
      <c r="G8" s="4">
        <f>AVERAGE(D2:G2)</f>
        <v>1.5</v>
      </c>
      <c r="H8" s="4">
        <f t="shared" ref="H8:Q8" si="9">AVERAGE(E2:H2)</f>
        <v>1</v>
      </c>
      <c r="I8" s="4">
        <f t="shared" si="9"/>
        <v>1.25</v>
      </c>
      <c r="J8" s="4">
        <f t="shared" si="9"/>
        <v>2</v>
      </c>
      <c r="K8" s="4">
        <f t="shared" si="9"/>
        <v>2.25</v>
      </c>
      <c r="L8" s="4">
        <f t="shared" si="9"/>
        <v>2.5</v>
      </c>
      <c r="M8" s="4">
        <f t="shared" si="9"/>
        <v>3</v>
      </c>
      <c r="N8" s="4">
        <f t="shared" si="9"/>
        <v>2</v>
      </c>
      <c r="O8" s="4">
        <f t="shared" si="9"/>
        <v>2.75</v>
      </c>
      <c r="P8" s="4">
        <f t="shared" si="9"/>
        <v>3.75</v>
      </c>
      <c r="Q8" s="4">
        <f t="shared" si="9"/>
        <v>4.75</v>
      </c>
      <c r="R8" s="4">
        <f>AVERAGE(O2:R2)</f>
        <v>5.75</v>
      </c>
      <c r="S8" s="4">
        <f>AVERAGE(P2:S2)</f>
        <v>5</v>
      </c>
    </row>
    <row r="9" spans="1:49" s="4" customFormat="1" x14ac:dyDescent="0.2">
      <c r="A9" s="4" t="s">
        <v>7</v>
      </c>
      <c r="G9" s="4">
        <f>AVERAGE(D6:G6)</f>
        <v>5.75</v>
      </c>
      <c r="H9" s="4">
        <f t="shared" ref="H9:S9" si="10">AVERAGE(E6:H6)</f>
        <v>6.75</v>
      </c>
      <c r="I9" s="4">
        <f t="shared" si="10"/>
        <v>7.75</v>
      </c>
      <c r="J9" s="4">
        <f t="shared" si="10"/>
        <v>9.5</v>
      </c>
      <c r="K9" s="4">
        <f t="shared" si="10"/>
        <v>11.25</v>
      </c>
      <c r="L9" s="4">
        <f t="shared" si="10"/>
        <v>12.25</v>
      </c>
      <c r="M9" s="4">
        <f t="shared" si="10"/>
        <v>13.75</v>
      </c>
      <c r="N9" s="4">
        <f t="shared" si="10"/>
        <v>13.75</v>
      </c>
      <c r="O9" s="4">
        <f t="shared" si="10"/>
        <v>14.25</v>
      </c>
      <c r="P9" s="4">
        <f t="shared" si="10"/>
        <v>16.5</v>
      </c>
      <c r="Q9" s="4">
        <f t="shared" si="10"/>
        <v>19.5</v>
      </c>
      <c r="R9" s="4">
        <f t="shared" si="10"/>
        <v>23.25</v>
      </c>
      <c r="S9" s="4">
        <f t="shared" si="10"/>
        <v>26</v>
      </c>
    </row>
    <row r="10" spans="1:49" s="4" customFormat="1" x14ac:dyDescent="0.2">
      <c r="A10" s="4" t="s">
        <v>15</v>
      </c>
      <c r="G10" s="4">
        <f>AVERAGE(D5:G5)</f>
        <v>0</v>
      </c>
      <c r="H10" s="4">
        <f t="shared" ref="H10:S10" si="11">AVERAGE(E5:H5)</f>
        <v>0</v>
      </c>
      <c r="I10" s="4">
        <f t="shared" si="11"/>
        <v>0.25</v>
      </c>
      <c r="J10" s="4">
        <f t="shared" si="11"/>
        <v>0.25</v>
      </c>
      <c r="K10" s="4">
        <f t="shared" si="11"/>
        <v>0.5</v>
      </c>
      <c r="L10" s="4">
        <f t="shared" si="11"/>
        <v>1.5</v>
      </c>
      <c r="M10" s="4">
        <f t="shared" si="11"/>
        <v>1.5</v>
      </c>
      <c r="N10" s="4">
        <f t="shared" si="11"/>
        <v>2</v>
      </c>
      <c r="O10" s="4">
        <f t="shared" si="11"/>
        <v>2.25</v>
      </c>
      <c r="P10" s="4">
        <f t="shared" si="11"/>
        <v>1.5</v>
      </c>
      <c r="Q10" s="4">
        <f t="shared" si="11"/>
        <v>1.75</v>
      </c>
      <c r="R10" s="4">
        <f t="shared" si="11"/>
        <v>2</v>
      </c>
      <c r="S10" s="4">
        <f t="shared" si="11"/>
        <v>2.25</v>
      </c>
    </row>
    <row r="11" spans="1:49" s="5" customFormat="1" x14ac:dyDescent="0.2">
      <c r="A11" s="5" t="s">
        <v>9</v>
      </c>
    </row>
    <row r="12" spans="1:49" s="5" customFormat="1" x14ac:dyDescent="0.2">
      <c r="A12" s="5" t="s">
        <v>18</v>
      </c>
      <c r="I12" s="8">
        <f t="shared" ref="I12:K12" si="12">AVERAGE(F2:I2)</f>
        <v>1.25</v>
      </c>
      <c r="J12" s="8">
        <f t="shared" si="12"/>
        <v>2</v>
      </c>
      <c r="K12" s="8">
        <f t="shared" si="12"/>
        <v>2.25</v>
      </c>
      <c r="L12" s="8">
        <f>AVERAGE(I2:L2)</f>
        <v>2.5</v>
      </c>
      <c r="M12" s="8">
        <f>AVERAGE(J2:M2)</f>
        <v>3</v>
      </c>
      <c r="N12" s="8">
        <f>AVERAGE(K2:N2)</f>
        <v>2</v>
      </c>
      <c r="O12" s="8">
        <f>AVERAGE(L2:O2)</f>
        <v>2.75</v>
      </c>
      <c r="P12" s="8">
        <f t="shared" ref="P12" si="13">AVERAGE(M2:P2)</f>
        <v>3.75</v>
      </c>
      <c r="Q12" s="8">
        <f>AVERAGE(N2:Q2)</f>
        <v>4.75</v>
      </c>
      <c r="R12" s="8">
        <f>AVERAGE(O2:R2)</f>
        <v>5.75</v>
      </c>
      <c r="S12" s="5">
        <f t="shared" ref="S12:AD12" si="14">PRODUCT(R12,$K43)</f>
        <v>6.4541567777788948</v>
      </c>
      <c r="T12" s="5">
        <f t="shared" si="14"/>
        <v>7.244546036895521</v>
      </c>
      <c r="U12" s="5">
        <f t="shared" si="14"/>
        <v>8.1317279836452965</v>
      </c>
      <c r="V12" s="5">
        <f t="shared" si="14"/>
        <v>9.1275560488171479</v>
      </c>
      <c r="W12" s="5">
        <f t="shared" si="14"/>
        <v>10.245335258613903</v>
      </c>
      <c r="X12" s="5">
        <f t="shared" si="14"/>
        <v>11.500000000000002</v>
      </c>
      <c r="Y12" s="5">
        <f t="shared" si="14"/>
        <v>12.908313555557791</v>
      </c>
      <c r="Z12" s="5">
        <f t="shared" si="14"/>
        <v>14.489092073791044</v>
      </c>
      <c r="AA12" s="5">
        <f t="shared" si="14"/>
        <v>16.263455967290597</v>
      </c>
      <c r="AB12" s="5">
        <f t="shared" si="14"/>
        <v>18.255112097634299</v>
      </c>
      <c r="AC12" s="5">
        <f t="shared" si="14"/>
        <v>20.490670517227812</v>
      </c>
      <c r="AD12" s="5">
        <f t="shared" si="14"/>
        <v>23.000000000000011</v>
      </c>
      <c r="AE12" s="5">
        <f t="shared" ref="AE12:AF12" si="15">PRODUCT(AD12,$K43)</f>
        <v>25.81662711111559</v>
      </c>
      <c r="AF12" s="5">
        <f t="shared" si="15"/>
        <v>28.978184147582098</v>
      </c>
    </row>
    <row r="13" spans="1:49" s="5" customFormat="1" x14ac:dyDescent="0.2">
      <c r="A13" s="5" t="s">
        <v>19</v>
      </c>
      <c r="G13" s="5">
        <v>0</v>
      </c>
      <c r="H13" s="5">
        <v>0</v>
      </c>
      <c r="I13" s="5">
        <v>0.2</v>
      </c>
      <c r="J13" s="5">
        <v>0.2</v>
      </c>
      <c r="K13" s="5">
        <v>0.4</v>
      </c>
      <c r="L13" s="5">
        <v>1.2</v>
      </c>
      <c r="M13" s="5">
        <v>1.4</v>
      </c>
      <c r="N13" s="5">
        <v>1.6</v>
      </c>
      <c r="O13" s="5">
        <v>2</v>
      </c>
      <c r="P13" s="5">
        <f>IF(I12&gt;0,I12)</f>
        <v>1.25</v>
      </c>
      <c r="Q13" s="5">
        <f>IF(J12&gt;0,J12)</f>
        <v>2</v>
      </c>
      <c r="R13" s="5">
        <f>IF(K12&gt;0,K12)</f>
        <v>2.25</v>
      </c>
      <c r="S13" s="5">
        <f t="shared" ref="S13:AD13" si="16">IF(L12&gt;0,L12)</f>
        <v>2.5</v>
      </c>
      <c r="T13" s="5">
        <f t="shared" si="16"/>
        <v>3</v>
      </c>
      <c r="U13" s="5">
        <f t="shared" si="16"/>
        <v>2</v>
      </c>
      <c r="V13" s="5">
        <f>IF(O12&gt;0,O12)</f>
        <v>2.75</v>
      </c>
      <c r="W13" s="5">
        <f t="shared" si="16"/>
        <v>3.75</v>
      </c>
      <c r="X13" s="5">
        <f t="shared" si="16"/>
        <v>4.75</v>
      </c>
      <c r="Y13" s="5">
        <f t="shared" si="16"/>
        <v>5.75</v>
      </c>
      <c r="Z13" s="5">
        <f t="shared" si="16"/>
        <v>6.4541567777788948</v>
      </c>
      <c r="AA13" s="5">
        <f t="shared" si="16"/>
        <v>7.244546036895521</v>
      </c>
      <c r="AB13" s="5">
        <f t="shared" si="16"/>
        <v>8.1317279836452965</v>
      </c>
      <c r="AC13" s="5">
        <f t="shared" si="16"/>
        <v>9.1275560488171479</v>
      </c>
      <c r="AD13" s="5">
        <f t="shared" si="16"/>
        <v>10.245335258613903</v>
      </c>
      <c r="AE13" s="5">
        <f t="shared" ref="AE13" si="17">IF(X12&gt;0,X12)</f>
        <v>11.500000000000002</v>
      </c>
      <c r="AF13" s="5">
        <f t="shared" ref="AF13" si="18">IF(Y12&gt;0,Y12)</f>
        <v>12.908313555557791</v>
      </c>
    </row>
    <row r="14" spans="1:49" s="11" customFormat="1" x14ac:dyDescent="0.2">
      <c r="A14" s="11" t="s">
        <v>14</v>
      </c>
      <c r="K14" s="11">
        <v>14</v>
      </c>
      <c r="L14" s="11">
        <v>13</v>
      </c>
      <c r="M14" s="11">
        <v>15</v>
      </c>
      <c r="N14" s="11">
        <v>13</v>
      </c>
      <c r="O14" s="11">
        <v>15</v>
      </c>
      <c r="P14" s="11">
        <f>SUM(P12,O14,-P13)</f>
        <v>17.5</v>
      </c>
      <c r="Q14" s="11">
        <f>SUM(Q12,P14,-Q13)</f>
        <v>20.25</v>
      </c>
      <c r="R14" s="11">
        <f>SUM(R12,Q14,-R13)</f>
        <v>23.75</v>
      </c>
      <c r="S14" s="11">
        <f>SUM(S12,R14,-S13)</f>
        <v>27.704156777778895</v>
      </c>
      <c r="T14" s="11">
        <f t="shared" ref="T14:AD14" si="19">SUM(T12,S14,-T13)</f>
        <v>31.948702814674419</v>
      </c>
      <c r="U14" s="11">
        <f t="shared" si="19"/>
        <v>38.080430798319718</v>
      </c>
      <c r="V14" s="11">
        <f t="shared" si="19"/>
        <v>44.457986847136866</v>
      </c>
      <c r="W14" s="11">
        <f t="shared" si="19"/>
        <v>50.953322105750772</v>
      </c>
      <c r="X14" s="11">
        <f t="shared" si="19"/>
        <v>57.703322105750772</v>
      </c>
      <c r="Y14" s="11">
        <f>SUM(Y12,X14,-Y13)</f>
        <v>64.861635661308569</v>
      </c>
      <c r="Z14" s="11">
        <f t="shared" si="19"/>
        <v>72.896570957320719</v>
      </c>
      <c r="AA14" s="11">
        <f t="shared" si="19"/>
        <v>81.915480887715802</v>
      </c>
      <c r="AB14" s="11">
        <f t="shared" si="19"/>
        <v>92.038865001704806</v>
      </c>
      <c r="AC14" s="11">
        <f t="shared" si="19"/>
        <v>103.40197947011546</v>
      </c>
      <c r="AD14" s="11">
        <f t="shared" si="19"/>
        <v>116.15664421150157</v>
      </c>
      <c r="AE14" s="11">
        <f>SUM(AE12,AD14,-AE13)</f>
        <v>130.47327132261717</v>
      </c>
      <c r="AF14" s="11">
        <f t="shared" ref="AF14" si="20">SUM(AF12,AE14,-AF13)</f>
        <v>146.5431419146415</v>
      </c>
    </row>
    <row r="15" spans="1:49" s="9" customFormat="1" x14ac:dyDescent="0.2"/>
    <row r="16" spans="1:49" s="10" customFormat="1" x14ac:dyDescent="0.2">
      <c r="A16" s="10" t="s">
        <v>16</v>
      </c>
      <c r="K16" s="10">
        <v>13</v>
      </c>
      <c r="L16" s="10">
        <f t="shared" ref="L16:AD16" si="21">PRODUCT(K16,$K43)</f>
        <v>14.592006628021849</v>
      </c>
      <c r="M16" s="10">
        <f t="shared" si="21"/>
        <v>16.378973648633352</v>
      </c>
      <c r="N16" s="10">
        <f t="shared" si="21"/>
        <v>18.384776310850238</v>
      </c>
      <c r="O16" s="10">
        <f t="shared" si="21"/>
        <v>20.636213675586596</v>
      </c>
      <c r="P16" s="10">
        <f t="shared" si="21"/>
        <v>23.163366671648827</v>
      </c>
      <c r="Q16" s="10">
        <f t="shared" si="21"/>
        <v>26.000000000000007</v>
      </c>
      <c r="R16" s="10">
        <f t="shared" si="21"/>
        <v>29.184013256043706</v>
      </c>
      <c r="S16" s="10">
        <f t="shared" si="21"/>
        <v>32.757947297266711</v>
      </c>
      <c r="T16" s="10">
        <f t="shared" si="21"/>
        <v>36.769552621700484</v>
      </c>
      <c r="U16" s="10">
        <f t="shared" si="21"/>
        <v>41.272427351173199</v>
      </c>
      <c r="V16" s="10">
        <f t="shared" si="21"/>
        <v>46.326733343297661</v>
      </c>
      <c r="W16" s="10">
        <f t="shared" si="21"/>
        <v>52.000000000000021</v>
      </c>
      <c r="X16" s="10">
        <f t="shared" si="21"/>
        <v>58.368026512087418</v>
      </c>
      <c r="Y16" s="10">
        <f t="shared" si="21"/>
        <v>65.515894594533435</v>
      </c>
      <c r="Z16" s="10">
        <f t="shared" si="21"/>
        <v>73.539105243400982</v>
      </c>
      <c r="AA16" s="10">
        <f t="shared" si="21"/>
        <v>82.544854702346413</v>
      </c>
      <c r="AB16" s="10">
        <f t="shared" si="21"/>
        <v>92.653466686595337</v>
      </c>
      <c r="AC16" s="10">
        <f t="shared" si="21"/>
        <v>104.00000000000006</v>
      </c>
      <c r="AD16" s="10">
        <f t="shared" si="21"/>
        <v>116.73605302417485</v>
      </c>
      <c r="AE16" s="10">
        <f t="shared" ref="AE16:AF16" si="22">PRODUCT(AD16,$K43)</f>
        <v>131.03178918906687</v>
      </c>
      <c r="AF16" s="10">
        <f t="shared" si="22"/>
        <v>147.07821048680196</v>
      </c>
    </row>
    <row r="17" spans="1:37" s="7" customFormat="1" x14ac:dyDescent="0.2">
      <c r="A17" s="7" t="s">
        <v>11</v>
      </c>
      <c r="K17" s="7">
        <f t="shared" ref="K17:M17" si="23">$C$18+K14</f>
        <v>84</v>
      </c>
      <c r="L17" s="7">
        <f t="shared" si="23"/>
        <v>83</v>
      </c>
      <c r="M17" s="7">
        <f t="shared" si="23"/>
        <v>85</v>
      </c>
      <c r="N17" s="7">
        <f>$C$18+N14</f>
        <v>83</v>
      </c>
      <c r="O17" s="7">
        <f>$C$18+O14</f>
        <v>85</v>
      </c>
      <c r="P17" s="7">
        <f t="shared" ref="P17:AB17" si="24">$C$18+P14</f>
        <v>87.5</v>
      </c>
      <c r="Q17" s="7">
        <f t="shared" si="24"/>
        <v>90.25</v>
      </c>
      <c r="R17" s="7">
        <f t="shared" si="24"/>
        <v>93.75</v>
      </c>
      <c r="S17" s="7">
        <f t="shared" si="24"/>
        <v>97.704156777778891</v>
      </c>
      <c r="T17" s="7">
        <f t="shared" si="24"/>
        <v>101.94870281467442</v>
      </c>
      <c r="U17" s="7">
        <f t="shared" si="24"/>
        <v>108.08043079831972</v>
      </c>
      <c r="V17" s="7">
        <f t="shared" si="24"/>
        <v>114.45798684713687</v>
      </c>
      <c r="W17" s="7">
        <f t="shared" si="24"/>
        <v>120.95332210575077</v>
      </c>
      <c r="X17" s="7">
        <f t="shared" si="24"/>
        <v>127.70332210575077</v>
      </c>
      <c r="Y17" s="7">
        <f t="shared" si="24"/>
        <v>134.86163566130858</v>
      </c>
      <c r="Z17" s="7">
        <f t="shared" si="24"/>
        <v>142.89657095732071</v>
      </c>
      <c r="AA17" s="7">
        <f t="shared" si="24"/>
        <v>151.9154808877158</v>
      </c>
      <c r="AB17" s="7">
        <f t="shared" si="24"/>
        <v>162.03886500170481</v>
      </c>
      <c r="AC17" s="7">
        <f>$C$18+AC14</f>
        <v>173.40197947011546</v>
      </c>
      <c r="AD17" s="7">
        <f>$C$18+AD14</f>
        <v>186.15664421150157</v>
      </c>
      <c r="AE17" s="7">
        <f t="shared" ref="AE17:AF17" si="25">$C$18+AE14</f>
        <v>200.47327132261717</v>
      </c>
      <c r="AF17" s="7">
        <f t="shared" si="25"/>
        <v>216.5431419146415</v>
      </c>
    </row>
    <row r="18" spans="1:37" s="4" customFormat="1" x14ac:dyDescent="0.2">
      <c r="A18" s="4" t="s">
        <v>10</v>
      </c>
      <c r="C18" s="4">
        <v>70</v>
      </c>
    </row>
    <row r="19" spans="1:37" s="4" customFormat="1" x14ac:dyDescent="0.2"/>
    <row r="20" spans="1:37" x14ac:dyDescent="0.2">
      <c r="A20" t="s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</row>
    <row r="21" spans="1:37" x14ac:dyDescent="0.2">
      <c r="A21" t="s">
        <v>13</v>
      </c>
      <c r="R21">
        <v>1</v>
      </c>
    </row>
    <row r="22" spans="1:37" x14ac:dyDescent="0.2">
      <c r="A22" t="s">
        <v>12</v>
      </c>
      <c r="S22">
        <v>1</v>
      </c>
    </row>
    <row r="23" spans="1:37" x14ac:dyDescent="0.2">
      <c r="A23" t="s">
        <v>12</v>
      </c>
      <c r="C23">
        <f t="shared" ref="C23:Q23" si="26">SUM(C21:C22)</f>
        <v>0</v>
      </c>
      <c r="D23">
        <f t="shared" si="26"/>
        <v>0</v>
      </c>
      <c r="E23">
        <f t="shared" si="26"/>
        <v>0</v>
      </c>
      <c r="F23">
        <f t="shared" si="26"/>
        <v>0</v>
      </c>
      <c r="G23">
        <f t="shared" si="26"/>
        <v>0</v>
      </c>
      <c r="H23">
        <f t="shared" si="26"/>
        <v>0</v>
      </c>
      <c r="I23">
        <f t="shared" si="26"/>
        <v>0</v>
      </c>
      <c r="J23">
        <f t="shared" si="26"/>
        <v>0</v>
      </c>
      <c r="K23">
        <f t="shared" si="26"/>
        <v>0</v>
      </c>
      <c r="L23">
        <f t="shared" si="26"/>
        <v>0</v>
      </c>
      <c r="M23">
        <f t="shared" si="26"/>
        <v>0</v>
      </c>
      <c r="N23">
        <f t="shared" si="26"/>
        <v>0</v>
      </c>
      <c r="O23">
        <f t="shared" si="26"/>
        <v>0</v>
      </c>
      <c r="P23">
        <f t="shared" si="26"/>
        <v>0</v>
      </c>
      <c r="Q23">
        <f t="shared" si="26"/>
        <v>0</v>
      </c>
      <c r="R23">
        <f>SUM(R21:R22)</f>
        <v>1</v>
      </c>
      <c r="S23">
        <f t="shared" ref="S23" si="27">SUM(S21:S22)</f>
        <v>1</v>
      </c>
      <c r="T23">
        <f t="shared" ref="T23" si="28">SUM(T21:T22)</f>
        <v>0</v>
      </c>
    </row>
    <row r="24" spans="1:37" x14ac:dyDescent="0.2">
      <c r="A24" t="s">
        <v>4</v>
      </c>
      <c r="C24">
        <f>SUM(C20-C23)</f>
        <v>0</v>
      </c>
      <c r="D24">
        <f t="shared" ref="D24:K24" si="29">SUM(D20,C24,-D23)</f>
        <v>0</v>
      </c>
      <c r="E24">
        <f t="shared" si="29"/>
        <v>0</v>
      </c>
      <c r="F24">
        <f t="shared" si="29"/>
        <v>0</v>
      </c>
      <c r="G24">
        <f t="shared" si="29"/>
        <v>0</v>
      </c>
      <c r="H24">
        <f t="shared" si="29"/>
        <v>1</v>
      </c>
      <c r="I24">
        <f t="shared" si="29"/>
        <v>2</v>
      </c>
      <c r="J24">
        <f t="shared" si="29"/>
        <v>2</v>
      </c>
      <c r="K24">
        <f t="shared" si="29"/>
        <v>2</v>
      </c>
      <c r="L24">
        <f>SUM(L20,K24,-L23)</f>
        <v>2</v>
      </c>
      <c r="M24">
        <f t="shared" ref="M24:N24" si="30">SUM(M20,L24,-M23)</f>
        <v>3</v>
      </c>
      <c r="N24">
        <f t="shared" si="30"/>
        <v>4</v>
      </c>
      <c r="O24">
        <f>SUM(O20,N24,-O23)</f>
        <v>4</v>
      </c>
      <c r="P24">
        <f t="shared" ref="P24:R24" si="31">SUM(P20,O24,-P23)</f>
        <v>4</v>
      </c>
      <c r="Q24">
        <f t="shared" si="31"/>
        <v>5</v>
      </c>
      <c r="R24">
        <f t="shared" si="31"/>
        <v>4</v>
      </c>
      <c r="S24">
        <f t="shared" ref="S24" si="32">SUM(S20,R24,-S23)</f>
        <v>3</v>
      </c>
      <c r="T24">
        <f t="shared" ref="T24" si="33">SUM(T20,S24,-T23)</f>
        <v>3</v>
      </c>
    </row>
    <row r="26" spans="1:37" s="4" customFormat="1" x14ac:dyDescent="0.2">
      <c r="A26" s="4" t="s">
        <v>5</v>
      </c>
      <c r="G26" s="4">
        <f t="shared" ref="G26:Q26" si="34">AVERAGE(D20:G20)</f>
        <v>0</v>
      </c>
      <c r="H26" s="4">
        <f t="shared" si="34"/>
        <v>0.25</v>
      </c>
      <c r="I26" s="4">
        <f t="shared" si="34"/>
        <v>0.5</v>
      </c>
      <c r="J26" s="4">
        <f t="shared" si="34"/>
        <v>0.5</v>
      </c>
      <c r="K26" s="4">
        <f t="shared" si="34"/>
        <v>0.5</v>
      </c>
      <c r="L26" s="4">
        <f t="shared" si="34"/>
        <v>0.25</v>
      </c>
      <c r="M26" s="4">
        <f t="shared" si="34"/>
        <v>0.25</v>
      </c>
      <c r="N26" s="4">
        <f t="shared" si="34"/>
        <v>0.5</v>
      </c>
      <c r="O26" s="4">
        <f t="shared" si="34"/>
        <v>0.5</v>
      </c>
      <c r="P26" s="4">
        <f t="shared" si="34"/>
        <v>0.5</v>
      </c>
      <c r="Q26" s="4">
        <f t="shared" si="34"/>
        <v>0.5</v>
      </c>
      <c r="R26" s="4">
        <f>AVERAGE(O20:R20)</f>
        <v>0.25</v>
      </c>
      <c r="S26" s="4">
        <f t="shared" ref="S26" si="35">AVERAGE(O20:S20)</f>
        <v>0.2</v>
      </c>
      <c r="T26" s="4">
        <f t="shared" ref="T26" si="36">AVERAGE(P20:T20)</f>
        <v>0.2</v>
      </c>
    </row>
    <row r="27" spans="1:37" s="4" customFormat="1" x14ac:dyDescent="0.2">
      <c r="A27" s="4" t="s">
        <v>7</v>
      </c>
      <c r="G27" s="4">
        <f t="shared" ref="G27:Q27" si="37">AVERAGE(D24:G24)</f>
        <v>0</v>
      </c>
      <c r="H27" s="4">
        <f t="shared" si="37"/>
        <v>0.25</v>
      </c>
      <c r="I27" s="4">
        <f t="shared" si="37"/>
        <v>0.75</v>
      </c>
      <c r="J27" s="4">
        <f t="shared" si="37"/>
        <v>1.25</v>
      </c>
      <c r="K27" s="4">
        <f t="shared" si="37"/>
        <v>1.75</v>
      </c>
      <c r="L27" s="4">
        <f t="shared" si="37"/>
        <v>2</v>
      </c>
      <c r="M27" s="4">
        <f t="shared" si="37"/>
        <v>2.25</v>
      </c>
      <c r="N27" s="4">
        <f t="shared" si="37"/>
        <v>2.75</v>
      </c>
      <c r="O27" s="4">
        <f t="shared" si="37"/>
        <v>3.25</v>
      </c>
      <c r="P27" s="4">
        <f t="shared" si="37"/>
        <v>3.75</v>
      </c>
      <c r="Q27" s="4">
        <f t="shared" si="37"/>
        <v>4.25</v>
      </c>
      <c r="R27" s="4">
        <f>AVERAGE(O24:R24)</f>
        <v>4.25</v>
      </c>
      <c r="S27" s="4">
        <f t="shared" ref="S27" si="38">AVERAGE(O24:S24)</f>
        <v>4</v>
      </c>
      <c r="T27" s="4">
        <f t="shared" ref="T27" si="39">AVERAGE(P24:T24)</f>
        <v>3.8</v>
      </c>
    </row>
    <row r="28" spans="1:37" s="4" customFormat="1" x14ac:dyDescent="0.2"/>
    <row r="29" spans="1:37" s="5" customFormat="1" x14ac:dyDescent="0.2">
      <c r="A29" s="5" t="s">
        <v>8</v>
      </c>
    </row>
    <row r="30" spans="1:37" s="5" customFormat="1" x14ac:dyDescent="0.2">
      <c r="A30" s="5" t="s">
        <v>17</v>
      </c>
      <c r="G30" s="5">
        <f t="shared" ref="G30:I30" si="40">AVERAGE(E20:G20)</f>
        <v>0</v>
      </c>
      <c r="H30" s="5">
        <f t="shared" si="40"/>
        <v>0.33333333333333331</v>
      </c>
      <c r="I30" s="5">
        <f t="shared" si="40"/>
        <v>0.66666666666666663</v>
      </c>
      <c r="J30" s="5">
        <f t="shared" ref="J30:L30" si="41">AVERAGE(H20:J20)</f>
        <v>0.66666666666666663</v>
      </c>
      <c r="K30" s="5">
        <f t="shared" si="41"/>
        <v>0.33333333333333331</v>
      </c>
      <c r="L30" s="5">
        <f t="shared" si="41"/>
        <v>0</v>
      </c>
      <c r="M30" s="5">
        <f>AVERAGE(J20:M20)</f>
        <v>0.25</v>
      </c>
      <c r="N30" s="5">
        <f>AVERAGE(K20:N20)</f>
        <v>0.5</v>
      </c>
      <c r="O30" s="5">
        <f>AVERAGE(L20:O20)</f>
        <v>0.5</v>
      </c>
      <c r="P30" s="5">
        <f t="shared" ref="P30" si="42">AVERAGE(M20:P20)</f>
        <v>0.5</v>
      </c>
      <c r="Q30" s="5">
        <f>AVERAGE(N20:Q20)</f>
        <v>0.5</v>
      </c>
      <c r="R30" s="5">
        <f t="shared" ref="R30:T30" si="43">PRODUCT(Q30,$K43)</f>
        <v>0.56123102415468651</v>
      </c>
      <c r="S30" s="5">
        <f t="shared" si="43"/>
        <v>0.6299605249474366</v>
      </c>
      <c r="T30" s="5">
        <f t="shared" si="43"/>
        <v>0.70710678118654757</v>
      </c>
      <c r="U30" s="5">
        <f t="shared" ref="U30:AK30" si="44">PRODUCT(T30,$K43)</f>
        <v>0.79370052598409979</v>
      </c>
      <c r="V30" s="5">
        <f t="shared" si="44"/>
        <v>0.89089871814033939</v>
      </c>
      <c r="W30" s="5">
        <f t="shared" si="44"/>
        <v>1.0000000000000002</v>
      </c>
      <c r="X30" s="5">
        <f t="shared" si="44"/>
        <v>1.1224620483093732</v>
      </c>
      <c r="Y30" s="5">
        <f t="shared" si="44"/>
        <v>1.2599210498948734</v>
      </c>
      <c r="Z30" s="5">
        <f t="shared" si="44"/>
        <v>1.4142135623730954</v>
      </c>
      <c r="AA30" s="5">
        <f t="shared" si="44"/>
        <v>1.5874010519681998</v>
      </c>
      <c r="AB30" s="5">
        <f t="shared" si="44"/>
        <v>1.781797436280679</v>
      </c>
      <c r="AC30" s="5">
        <f t="shared" si="44"/>
        <v>2.0000000000000004</v>
      </c>
      <c r="AD30" s="5">
        <f t="shared" si="44"/>
        <v>2.2449240966187465</v>
      </c>
      <c r="AE30" s="5">
        <f t="shared" si="44"/>
        <v>2.5198420997897468</v>
      </c>
      <c r="AF30" s="5">
        <f t="shared" si="44"/>
        <v>2.8284271247461907</v>
      </c>
      <c r="AG30" s="5">
        <f t="shared" si="44"/>
        <v>3.1748021039363996</v>
      </c>
      <c r="AH30" s="5">
        <f t="shared" si="44"/>
        <v>3.563594872561358</v>
      </c>
      <c r="AI30" s="5">
        <f t="shared" si="44"/>
        <v>4.0000000000000009</v>
      </c>
      <c r="AJ30" s="5">
        <f t="shared" si="44"/>
        <v>4.489848193237493</v>
      </c>
      <c r="AK30" s="5">
        <f t="shared" si="44"/>
        <v>5.0396841995794937</v>
      </c>
    </row>
    <row r="31" spans="1:37" s="5" customFormat="1" x14ac:dyDescent="0.2">
      <c r="A31" s="5" t="s">
        <v>22</v>
      </c>
      <c r="V31" s="5">
        <f>IF(H30&gt;0,H30)</f>
        <v>0.33333333333333331</v>
      </c>
      <c r="W31" s="5">
        <f t="shared" ref="W31:AD31" si="45">IF(I30&gt;0,I30)</f>
        <v>0.66666666666666663</v>
      </c>
      <c r="X31" s="5">
        <f t="shared" si="45"/>
        <v>0.66666666666666663</v>
      </c>
      <c r="Y31" s="5">
        <f t="shared" si="45"/>
        <v>0.33333333333333331</v>
      </c>
      <c r="Z31" s="5">
        <v>0</v>
      </c>
      <c r="AA31" s="5">
        <f>IF(M30&gt;0,M30)</f>
        <v>0.25</v>
      </c>
      <c r="AB31" s="5">
        <f t="shared" si="45"/>
        <v>0.5</v>
      </c>
      <c r="AC31" s="5">
        <f t="shared" si="45"/>
        <v>0.5</v>
      </c>
      <c r="AD31" s="5">
        <f t="shared" si="45"/>
        <v>0.5</v>
      </c>
      <c r="AE31" s="5">
        <f t="shared" ref="AE31" si="46">IF(Q30&gt;0,Q30)</f>
        <v>0.5</v>
      </c>
      <c r="AF31" s="5">
        <f t="shared" ref="AF31" si="47">IF(R30&gt;0,R30)</f>
        <v>0.56123102415468651</v>
      </c>
      <c r="AG31" s="5">
        <f t="shared" ref="AG31" si="48">IF(S30&gt;0,S30)</f>
        <v>0.6299605249474366</v>
      </c>
      <c r="AH31" s="5">
        <f t="shared" ref="AH31" si="49">IF(T30&gt;0,T30)</f>
        <v>0.70710678118654757</v>
      </c>
      <c r="AI31" s="5">
        <f t="shared" ref="AI31" si="50">IF(U30&gt;0,U30)</f>
        <v>0.79370052598409979</v>
      </c>
      <c r="AJ31" s="5">
        <f t="shared" ref="AJ31" si="51">IF(V30&gt;0,V30)</f>
        <v>0.89089871814033939</v>
      </c>
      <c r="AK31" s="5">
        <f t="shared" ref="AK31" si="52">IF(W30&gt;0,W30)</f>
        <v>1.0000000000000002</v>
      </c>
    </row>
    <row r="32" spans="1:37" s="11" customFormat="1" x14ac:dyDescent="0.2">
      <c r="A32" s="11" t="s">
        <v>21</v>
      </c>
      <c r="Q32" s="11">
        <v>5</v>
      </c>
      <c r="R32" s="11">
        <f t="shared" ref="R32" si="53">SUM(R30,Q32,-R31)</f>
        <v>5.5612310241546865</v>
      </c>
      <c r="S32" s="11">
        <f t="shared" ref="S32" si="54">SUM(S30,R32,-S31)</f>
        <v>6.1911915491021228</v>
      </c>
      <c r="T32" s="11">
        <f t="shared" ref="T32:AD32" si="55">SUM(T30,S32,-T31)</f>
        <v>6.8982983302886707</v>
      </c>
      <c r="U32" s="11">
        <f>SUM(U30,T32,-U31)</f>
        <v>7.6919988562727708</v>
      </c>
      <c r="V32" s="11">
        <f t="shared" si="55"/>
        <v>8.249564241079776</v>
      </c>
      <c r="W32" s="11">
        <f t="shared" si="55"/>
        <v>8.58289757441311</v>
      </c>
      <c r="X32" s="11">
        <f t="shared" si="55"/>
        <v>9.0386929560558169</v>
      </c>
      <c r="Y32" s="11">
        <f>SUM(Y30,X32,-Y31)</f>
        <v>9.9652806726173555</v>
      </c>
      <c r="Z32" s="11">
        <f t="shared" si="55"/>
        <v>11.379494234990451</v>
      </c>
      <c r="AA32" s="11">
        <f t="shared" si="55"/>
        <v>12.716895286958652</v>
      </c>
      <c r="AB32" s="11">
        <f t="shared" si="55"/>
        <v>13.99869272323933</v>
      </c>
      <c r="AC32" s="11">
        <f t="shared" si="55"/>
        <v>15.49869272323933</v>
      </c>
      <c r="AD32" s="11">
        <f t="shared" si="55"/>
        <v>17.243616819858076</v>
      </c>
      <c r="AE32" s="11">
        <f t="shared" ref="AE32" si="56">SUM(AE30,AD32,-AE31)</f>
        <v>19.263458919647825</v>
      </c>
      <c r="AF32" s="11">
        <f t="shared" ref="AF32" si="57">SUM(AF30,AE32,-AF31)</f>
        <v>21.53065502023933</v>
      </c>
      <c r="AG32" s="11">
        <f t="shared" ref="AG32" si="58">SUM(AG30,AF32,-AG31)</f>
        <v>24.075496599228295</v>
      </c>
      <c r="AH32" s="11">
        <f t="shared" ref="AH32" si="59">SUM(AH30,AG32,-AH31)</f>
        <v>26.931984690603105</v>
      </c>
      <c r="AI32" s="11">
        <f t="shared" ref="AI32" si="60">SUM(AI30,AH32,-AI31)</f>
        <v>30.138284164619005</v>
      </c>
      <c r="AJ32" s="11">
        <f t="shared" ref="AJ32" si="61">SUM(AJ30,AI32,-AJ31)</f>
        <v>33.737233639716159</v>
      </c>
      <c r="AK32" s="11">
        <f t="shared" ref="AK32" si="62">SUM(AK30,AJ32,-AK31)</f>
        <v>37.776917839295649</v>
      </c>
    </row>
    <row r="33" spans="1:30" s="10" customFormat="1" x14ac:dyDescent="0.2">
      <c r="A33" s="10" t="s">
        <v>20</v>
      </c>
      <c r="K33" s="10">
        <v>2</v>
      </c>
      <c r="L33" s="10">
        <f t="shared" ref="L33:AD33" si="63">PRODUCT(K33,$K43)</f>
        <v>2.244924096618746</v>
      </c>
      <c r="M33" s="10">
        <f t="shared" si="63"/>
        <v>2.5198420997897464</v>
      </c>
      <c r="N33" s="10">
        <f t="shared" si="63"/>
        <v>2.8284271247461903</v>
      </c>
      <c r="O33" s="10">
        <f t="shared" si="63"/>
        <v>3.1748021039363992</v>
      </c>
      <c r="P33" s="10">
        <f t="shared" si="63"/>
        <v>3.5635948725613575</v>
      </c>
      <c r="Q33" s="10">
        <f t="shared" si="63"/>
        <v>4.0000000000000009</v>
      </c>
      <c r="R33" s="10">
        <f t="shared" si="63"/>
        <v>4.489848193237493</v>
      </c>
      <c r="S33" s="10">
        <f t="shared" si="63"/>
        <v>5.0396841995794937</v>
      </c>
      <c r="T33" s="10">
        <f t="shared" si="63"/>
        <v>5.6568542494923815</v>
      </c>
      <c r="U33" s="10">
        <f t="shared" si="63"/>
        <v>6.3496042078727992</v>
      </c>
      <c r="V33" s="10">
        <f t="shared" si="63"/>
        <v>7.127189745122716</v>
      </c>
      <c r="W33" s="10">
        <f t="shared" si="63"/>
        <v>8.0000000000000018</v>
      </c>
      <c r="X33" s="10">
        <f t="shared" si="63"/>
        <v>8.9796963864749859</v>
      </c>
      <c r="Y33" s="10">
        <f t="shared" si="63"/>
        <v>10.079368399158987</v>
      </c>
      <c r="Z33" s="10">
        <f t="shared" si="63"/>
        <v>11.313708498984763</v>
      </c>
      <c r="AA33" s="10">
        <f t="shared" si="63"/>
        <v>12.699208415745598</v>
      </c>
      <c r="AB33" s="10">
        <f t="shared" si="63"/>
        <v>14.254379490245432</v>
      </c>
      <c r="AC33" s="10">
        <f t="shared" si="63"/>
        <v>16.000000000000004</v>
      </c>
      <c r="AD33" s="10">
        <f t="shared" si="63"/>
        <v>17.959392772949972</v>
      </c>
    </row>
    <row r="34" spans="1:30" s="14" customFormat="1" x14ac:dyDescent="0.2"/>
    <row r="35" spans="1:30" s="16" customFormat="1" ht="17.25" customHeight="1" x14ac:dyDescent="0.2">
      <c r="A35" s="15" t="s">
        <v>23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2</v>
      </c>
      <c r="N35" s="16">
        <v>1</v>
      </c>
      <c r="O35" s="16">
        <v>0</v>
      </c>
      <c r="P35" s="16">
        <v>0</v>
      </c>
      <c r="Q35" s="16">
        <v>0</v>
      </c>
      <c r="R35" s="16">
        <v>3</v>
      </c>
      <c r="S35" s="16">
        <v>1</v>
      </c>
    </row>
    <row r="36" spans="1:30" s="16" customFormat="1" x14ac:dyDescent="0.2">
      <c r="A36" s="15" t="s">
        <v>24</v>
      </c>
      <c r="N36" s="16">
        <v>1</v>
      </c>
    </row>
    <row r="37" spans="1:30" s="16" customFormat="1" x14ac:dyDescent="0.2">
      <c r="A37" s="15" t="s">
        <v>27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f>SUM(M35,L37,-M36)</f>
        <v>2</v>
      </c>
      <c r="N37" s="16">
        <f t="shared" ref="N37:S37" si="64">SUM(N35,M37,-N36)</f>
        <v>2</v>
      </c>
      <c r="O37" s="16">
        <f t="shared" si="64"/>
        <v>2</v>
      </c>
      <c r="P37" s="16">
        <f t="shared" si="64"/>
        <v>2</v>
      </c>
      <c r="Q37" s="16">
        <f t="shared" si="64"/>
        <v>2</v>
      </c>
      <c r="R37" s="16">
        <f t="shared" si="64"/>
        <v>5</v>
      </c>
      <c r="S37" s="16">
        <f t="shared" si="64"/>
        <v>6</v>
      </c>
    </row>
    <row r="38" spans="1:30" s="18" customFormat="1" x14ac:dyDescent="0.2">
      <c r="A38" s="17" t="s">
        <v>25</v>
      </c>
      <c r="S38" s="18">
        <v>1</v>
      </c>
    </row>
    <row r="39" spans="1:30" s="18" customFormat="1" x14ac:dyDescent="0.2">
      <c r="A39" s="17" t="s">
        <v>26</v>
      </c>
    </row>
    <row r="40" spans="1:30" s="18" customFormat="1" x14ac:dyDescent="0.2">
      <c r="A40" s="17" t="s">
        <v>28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1</v>
      </c>
    </row>
    <row r="41" spans="1:30" ht="16" thickBot="1" x14ac:dyDescent="0.25"/>
    <row r="42" spans="1:30" ht="16" thickBot="1" x14ac:dyDescent="0.25">
      <c r="A42" s="2" t="s">
        <v>6</v>
      </c>
      <c r="B42" s="3">
        <v>6</v>
      </c>
    </row>
    <row r="43" spans="1:30" x14ac:dyDescent="0.2">
      <c r="K43">
        <f>POWER(2,1/B42)</f>
        <v>1.122462048309373</v>
      </c>
    </row>
  </sheetData>
  <pageMargins left="0.7" right="0.7" top="0.75" bottom="0.75" header="0.3" footer="0.3"/>
  <pageSetup paperSize="9" orientation="portrait" r:id="rId1"/>
  <ignoredErrors>
    <ignoredError sqref="C5:R5 T5:V5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A398E-6B74-8640-BBE7-ECF3D102812B}">
  <dimension ref="A1:AW38"/>
  <sheetViews>
    <sheetView tabSelected="1" workbookViewId="0">
      <selection activeCell="E12" sqref="E12"/>
    </sheetView>
  </sheetViews>
  <sheetFormatPr baseColWidth="10" defaultRowHeight="15" x14ac:dyDescent="0.2"/>
  <sheetData>
    <row r="1" spans="1:49" x14ac:dyDescent="0.2"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6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6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2">
        <v>43918</v>
      </c>
      <c r="V1" s="6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2">
        <v>43925</v>
      </c>
      <c r="AC1" s="6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3">
        <v>43932</v>
      </c>
      <c r="AJ1" s="6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6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</row>
    <row r="2" spans="1:49" x14ac:dyDescent="0.2">
      <c r="A2" t="s">
        <v>0</v>
      </c>
      <c r="B2">
        <f>SUM(C2:AC2)</f>
        <v>47</v>
      </c>
      <c r="C2">
        <v>1</v>
      </c>
      <c r="D2">
        <v>4</v>
      </c>
      <c r="E2">
        <v>0</v>
      </c>
      <c r="F2">
        <v>1</v>
      </c>
      <c r="G2">
        <v>1</v>
      </c>
      <c r="H2">
        <v>2</v>
      </c>
      <c r="I2">
        <v>1</v>
      </c>
      <c r="J2">
        <v>4</v>
      </c>
      <c r="K2">
        <v>2</v>
      </c>
      <c r="L2">
        <v>3</v>
      </c>
      <c r="M2">
        <v>3</v>
      </c>
      <c r="N2">
        <v>0</v>
      </c>
      <c r="O2">
        <v>5</v>
      </c>
      <c r="P2">
        <v>7</v>
      </c>
      <c r="Q2">
        <v>7</v>
      </c>
      <c r="R2">
        <v>4</v>
      </c>
      <c r="S2">
        <v>2</v>
      </c>
    </row>
    <row r="3" spans="1:49" x14ac:dyDescent="0.2">
      <c r="A3" t="s">
        <v>29</v>
      </c>
      <c r="B3">
        <f t="shared" ref="B3:B5" si="0">SUM(C3:AC3)</f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</row>
    <row r="4" spans="1:49" x14ac:dyDescent="0.2">
      <c r="A4" t="s">
        <v>30</v>
      </c>
      <c r="B4">
        <f t="shared" si="0"/>
        <v>17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4</v>
      </c>
      <c r="M4">
        <v>1</v>
      </c>
      <c r="N4">
        <v>2</v>
      </c>
      <c r="O4">
        <v>1</v>
      </c>
      <c r="P4">
        <v>1</v>
      </c>
      <c r="Q4">
        <v>2</v>
      </c>
      <c r="R4">
        <v>2</v>
      </c>
      <c r="S4">
        <v>3</v>
      </c>
    </row>
    <row r="5" spans="1:49" x14ac:dyDescent="0.2">
      <c r="A5" t="s">
        <v>1</v>
      </c>
      <c r="B5">
        <f t="shared" si="0"/>
        <v>20</v>
      </c>
      <c r="C5">
        <f>SUM(C3:C4)</f>
        <v>0</v>
      </c>
      <c r="D5">
        <f t="shared" ref="D5:M5" si="1">SUM(D3:D4)</f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1</v>
      </c>
      <c r="J5">
        <f t="shared" si="1"/>
        <v>0</v>
      </c>
      <c r="K5">
        <f t="shared" si="1"/>
        <v>1</v>
      </c>
      <c r="L5">
        <f t="shared" si="1"/>
        <v>4</v>
      </c>
      <c r="M5">
        <f t="shared" si="1"/>
        <v>1</v>
      </c>
      <c r="N5">
        <f>SUM(N3:N4)</f>
        <v>2</v>
      </c>
      <c r="O5">
        <f>SUM(O3:O4)</f>
        <v>2</v>
      </c>
      <c r="P5">
        <f t="shared" ref="P5" si="2">SUM(P3:P4)</f>
        <v>1</v>
      </c>
      <c r="Q5">
        <f>SUM(Q3:Q4)</f>
        <v>2</v>
      </c>
      <c r="R5">
        <f>SUM(R3:R4)</f>
        <v>3</v>
      </c>
      <c r="S5">
        <f>SUM(S3:S4)</f>
        <v>3</v>
      </c>
    </row>
    <row r="6" spans="1:49" x14ac:dyDescent="0.2">
      <c r="A6" t="s">
        <v>3</v>
      </c>
      <c r="C6">
        <f>SUM(C2-C5)</f>
        <v>1</v>
      </c>
      <c r="D6">
        <f>SUM(D2,C6,-D5)</f>
        <v>5</v>
      </c>
      <c r="E6">
        <f t="shared" ref="E6:K6" si="3">SUM(E2,D6,-E5)</f>
        <v>5</v>
      </c>
      <c r="F6">
        <f t="shared" si="3"/>
        <v>6</v>
      </c>
      <c r="G6">
        <f t="shared" si="3"/>
        <v>7</v>
      </c>
      <c r="H6">
        <f t="shared" si="3"/>
        <v>9</v>
      </c>
      <c r="I6">
        <f t="shared" si="3"/>
        <v>9</v>
      </c>
      <c r="J6">
        <f t="shared" si="3"/>
        <v>13</v>
      </c>
      <c r="K6">
        <f t="shared" si="3"/>
        <v>14</v>
      </c>
      <c r="L6">
        <f>SUM(L2,K6,-L5)</f>
        <v>13</v>
      </c>
      <c r="M6">
        <f t="shared" ref="M6:N6" si="4">SUM(M2,L6,-M5)</f>
        <v>15</v>
      </c>
      <c r="N6">
        <f t="shared" si="4"/>
        <v>13</v>
      </c>
      <c r="O6">
        <f>SUM(O2,N6,-O5)</f>
        <v>16</v>
      </c>
      <c r="P6">
        <f t="shared" ref="P6:S6" si="5">SUM(P2,O6,-P5)</f>
        <v>22</v>
      </c>
      <c r="Q6">
        <f t="shared" si="5"/>
        <v>27</v>
      </c>
      <c r="R6">
        <f t="shared" si="5"/>
        <v>28</v>
      </c>
      <c r="S6">
        <f t="shared" si="5"/>
        <v>27</v>
      </c>
    </row>
    <row r="8" spans="1:49" s="19" customFormat="1" x14ac:dyDescent="0.2">
      <c r="A8" s="19" t="s">
        <v>31</v>
      </c>
      <c r="K8" s="19">
        <v>8</v>
      </c>
      <c r="L8" s="19">
        <v>7</v>
      </c>
      <c r="M8" s="19">
        <v>7</v>
      </c>
      <c r="N8" s="19">
        <v>8</v>
      </c>
      <c r="O8" s="19">
        <v>8</v>
      </c>
      <c r="P8" s="19">
        <v>13</v>
      </c>
      <c r="Q8" s="19">
        <v>17</v>
      </c>
      <c r="R8" s="19">
        <v>16</v>
      </c>
      <c r="S8" s="19">
        <v>20</v>
      </c>
      <c r="T8" s="19">
        <v>27</v>
      </c>
      <c r="U8" s="19">
        <v>28</v>
      </c>
      <c r="V8" s="19">
        <v>28</v>
      </c>
      <c r="W8" s="19">
        <v>21</v>
      </c>
      <c r="X8" s="19">
        <v>22</v>
      </c>
    </row>
    <row r="9" spans="1:49" s="19" customFormat="1" x14ac:dyDescent="0.2">
      <c r="A9" s="19" t="s">
        <v>32</v>
      </c>
      <c r="K9" s="19">
        <v>3</v>
      </c>
      <c r="L9" s="19">
        <v>3</v>
      </c>
      <c r="M9" s="19">
        <v>3</v>
      </c>
      <c r="N9" s="19">
        <v>4</v>
      </c>
      <c r="O9" s="19">
        <v>3</v>
      </c>
      <c r="P9" s="19">
        <v>3</v>
      </c>
      <c r="Q9" s="19">
        <v>6</v>
      </c>
      <c r="R9" s="19">
        <v>5</v>
      </c>
      <c r="S9" s="19">
        <v>6</v>
      </c>
      <c r="T9" s="19">
        <v>4</v>
      </c>
      <c r="U9" s="19">
        <v>4</v>
      </c>
      <c r="V9" s="19">
        <v>6</v>
      </c>
      <c r="W9" s="19">
        <v>6</v>
      </c>
      <c r="X9" s="19">
        <v>7</v>
      </c>
    </row>
    <row r="10" spans="1:49" s="19" customFormat="1" x14ac:dyDescent="0.2">
      <c r="A10" s="19" t="s">
        <v>33</v>
      </c>
      <c r="K10" s="19">
        <f>SUM(K8:K9)</f>
        <v>11</v>
      </c>
      <c r="L10" s="19">
        <f t="shared" ref="L10:X10" si="6">SUM(L8:L9)</f>
        <v>10</v>
      </c>
      <c r="M10" s="19">
        <f t="shared" si="6"/>
        <v>10</v>
      </c>
      <c r="N10" s="19">
        <f t="shared" si="6"/>
        <v>12</v>
      </c>
      <c r="O10" s="19">
        <f t="shared" si="6"/>
        <v>11</v>
      </c>
      <c r="P10" s="19">
        <f t="shared" si="6"/>
        <v>16</v>
      </c>
      <c r="Q10" s="19">
        <f t="shared" si="6"/>
        <v>23</v>
      </c>
      <c r="R10" s="19">
        <f t="shared" si="6"/>
        <v>21</v>
      </c>
      <c r="S10" s="19">
        <f t="shared" si="6"/>
        <v>26</v>
      </c>
      <c r="T10" s="19">
        <f t="shared" si="6"/>
        <v>31</v>
      </c>
      <c r="U10" s="19">
        <f t="shared" si="6"/>
        <v>32</v>
      </c>
      <c r="V10" s="19">
        <f t="shared" si="6"/>
        <v>34</v>
      </c>
      <c r="W10" s="19">
        <f t="shared" si="6"/>
        <v>27</v>
      </c>
      <c r="X10" s="19">
        <f t="shared" si="6"/>
        <v>29</v>
      </c>
    </row>
    <row r="13" spans="1:49" x14ac:dyDescent="0.2">
      <c r="A13" s="4" t="s">
        <v>5</v>
      </c>
      <c r="B13" s="4"/>
      <c r="C13" s="4"/>
      <c r="D13" s="4"/>
      <c r="E13" s="4"/>
      <c r="F13" s="4"/>
      <c r="G13" s="4">
        <f>AVERAGE(D2:G2)</f>
        <v>1.5</v>
      </c>
      <c r="H13" s="4">
        <f t="shared" ref="H13:Q13" si="7">AVERAGE(E2:H2)</f>
        <v>1</v>
      </c>
      <c r="I13" s="4">
        <f t="shared" si="7"/>
        <v>1.25</v>
      </c>
      <c r="J13" s="4">
        <f t="shared" si="7"/>
        <v>2</v>
      </c>
      <c r="K13" s="4">
        <f t="shared" si="7"/>
        <v>2.25</v>
      </c>
      <c r="L13" s="4">
        <f t="shared" si="7"/>
        <v>2.5</v>
      </c>
      <c r="M13" s="4">
        <f t="shared" si="7"/>
        <v>3</v>
      </c>
      <c r="N13" s="4">
        <f t="shared" si="7"/>
        <v>2</v>
      </c>
      <c r="O13" s="4">
        <f t="shared" si="7"/>
        <v>2.75</v>
      </c>
      <c r="P13" s="4">
        <f t="shared" si="7"/>
        <v>3.75</v>
      </c>
      <c r="Q13" s="4">
        <f t="shared" si="7"/>
        <v>4.75</v>
      </c>
      <c r="R13" s="4">
        <f>AVERAGE(O2:R2)</f>
        <v>5.75</v>
      </c>
      <c r="S13" s="4">
        <f>AVERAGE(P2:S2)</f>
        <v>5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x14ac:dyDescent="0.2">
      <c r="A14" s="4" t="s">
        <v>7</v>
      </c>
      <c r="B14" s="4"/>
      <c r="C14" s="4"/>
      <c r="D14" s="4"/>
      <c r="E14" s="4"/>
      <c r="F14" s="4"/>
      <c r="G14" s="4">
        <f>AVERAGE(D6:G6)</f>
        <v>5.75</v>
      </c>
      <c r="H14" s="4">
        <f t="shared" ref="H14:S14" si="8">AVERAGE(E6:H6)</f>
        <v>6.75</v>
      </c>
      <c r="I14" s="4">
        <f t="shared" si="8"/>
        <v>7.75</v>
      </c>
      <c r="J14" s="4">
        <f t="shared" si="8"/>
        <v>9.5</v>
      </c>
      <c r="K14" s="4">
        <f t="shared" si="8"/>
        <v>11.25</v>
      </c>
      <c r="L14" s="4">
        <f t="shared" si="8"/>
        <v>12.25</v>
      </c>
      <c r="M14" s="4">
        <f t="shared" si="8"/>
        <v>13.75</v>
      </c>
      <c r="N14" s="4">
        <f t="shared" si="8"/>
        <v>13.75</v>
      </c>
      <c r="O14" s="4">
        <f t="shared" si="8"/>
        <v>14.25</v>
      </c>
      <c r="P14" s="4">
        <f t="shared" si="8"/>
        <v>16.5</v>
      </c>
      <c r="Q14" s="4">
        <f t="shared" si="8"/>
        <v>19.5</v>
      </c>
      <c r="R14" s="4">
        <f t="shared" si="8"/>
        <v>23.25</v>
      </c>
      <c r="S14" s="4">
        <f t="shared" si="8"/>
        <v>26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x14ac:dyDescent="0.2">
      <c r="A15" s="4" t="s">
        <v>15</v>
      </c>
      <c r="B15" s="4"/>
      <c r="C15" s="4"/>
      <c r="D15" s="4"/>
      <c r="E15" s="4"/>
      <c r="F15" s="4"/>
      <c r="G15" s="4">
        <f>AVERAGE(D5:G5)</f>
        <v>0</v>
      </c>
      <c r="H15" s="4">
        <f t="shared" ref="H15:S15" si="9">AVERAGE(E5:H5)</f>
        <v>0</v>
      </c>
      <c r="I15" s="4">
        <f t="shared" si="9"/>
        <v>0.25</v>
      </c>
      <c r="J15" s="4">
        <f t="shared" si="9"/>
        <v>0.25</v>
      </c>
      <c r="K15" s="4">
        <f t="shared" si="9"/>
        <v>0.5</v>
      </c>
      <c r="L15" s="4">
        <f t="shared" si="9"/>
        <v>1.5</v>
      </c>
      <c r="M15" s="4">
        <f t="shared" si="9"/>
        <v>1.5</v>
      </c>
      <c r="N15" s="4">
        <f t="shared" si="9"/>
        <v>2</v>
      </c>
      <c r="O15" s="4">
        <f t="shared" si="9"/>
        <v>2.25</v>
      </c>
      <c r="P15" s="4">
        <f t="shared" si="9"/>
        <v>1.5</v>
      </c>
      <c r="Q15" s="4">
        <f t="shared" si="9"/>
        <v>1.75</v>
      </c>
      <c r="R15" s="4">
        <f t="shared" si="9"/>
        <v>2</v>
      </c>
      <c r="S15" s="4">
        <f t="shared" si="9"/>
        <v>2.25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x14ac:dyDescent="0.2">
      <c r="A16" s="5" t="s">
        <v>9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x14ac:dyDescent="0.2">
      <c r="A17" s="5" t="s">
        <v>18</v>
      </c>
      <c r="B17" s="5"/>
      <c r="C17" s="5"/>
      <c r="D17" s="5"/>
      <c r="E17" s="5"/>
      <c r="F17" s="5"/>
      <c r="G17" s="5"/>
      <c r="H17" s="5"/>
      <c r="I17" s="8">
        <f t="shared" ref="I17:K17" si="10">AVERAGE(F2:I2)</f>
        <v>1.25</v>
      </c>
      <c r="J17" s="8">
        <f t="shared" si="10"/>
        <v>2</v>
      </c>
      <c r="K17" s="8">
        <f t="shared" si="10"/>
        <v>2.25</v>
      </c>
      <c r="L17" s="8">
        <f>AVERAGE(I2:L2)</f>
        <v>2.5</v>
      </c>
      <c r="M17" s="8">
        <f>AVERAGE(J2:M2)</f>
        <v>3</v>
      </c>
      <c r="N17" s="8">
        <f>AVERAGE(K2:N2)</f>
        <v>2</v>
      </c>
      <c r="O17" s="8">
        <f>AVERAGE(L2:O2)</f>
        <v>2.75</v>
      </c>
      <c r="P17" s="8">
        <f t="shared" ref="P17" si="11">AVERAGE(M2:P2)</f>
        <v>3.75</v>
      </c>
      <c r="Q17" s="8">
        <f>AVERAGE(N2:Q2)</f>
        <v>4.75</v>
      </c>
      <c r="R17" s="8">
        <f>AVERAGE(O2:R2)</f>
        <v>5.75</v>
      </c>
      <c r="S17" s="5">
        <f t="shared" ref="S17:AF17" si="12">PRODUCT(R17,$K48)</f>
        <v>5.75</v>
      </c>
      <c r="T17" s="5">
        <f t="shared" si="12"/>
        <v>5.75</v>
      </c>
      <c r="U17" s="5">
        <f t="shared" si="12"/>
        <v>5.75</v>
      </c>
      <c r="V17" s="5">
        <f t="shared" si="12"/>
        <v>5.75</v>
      </c>
      <c r="W17" s="5">
        <f t="shared" si="12"/>
        <v>5.75</v>
      </c>
      <c r="X17" s="5">
        <f t="shared" si="12"/>
        <v>5.75</v>
      </c>
      <c r="Y17" s="5">
        <f t="shared" si="12"/>
        <v>5.75</v>
      </c>
      <c r="Z17" s="5">
        <f t="shared" si="12"/>
        <v>5.75</v>
      </c>
      <c r="AA17" s="5">
        <f t="shared" si="12"/>
        <v>5.75</v>
      </c>
      <c r="AB17" s="5">
        <f t="shared" si="12"/>
        <v>5.75</v>
      </c>
      <c r="AC17" s="5">
        <f t="shared" si="12"/>
        <v>5.75</v>
      </c>
      <c r="AD17" s="5">
        <f t="shared" si="12"/>
        <v>5.75</v>
      </c>
      <c r="AE17" s="5">
        <f t="shared" si="12"/>
        <v>5.75</v>
      </c>
      <c r="AF17" s="5">
        <f t="shared" si="12"/>
        <v>5.75</v>
      </c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x14ac:dyDescent="0.2">
      <c r="A18" s="5" t="s">
        <v>19</v>
      </c>
      <c r="B18" s="5"/>
      <c r="C18" s="5"/>
      <c r="D18" s="5"/>
      <c r="E18" s="5"/>
      <c r="F18" s="5"/>
      <c r="G18" s="5">
        <v>0</v>
      </c>
      <c r="H18" s="5">
        <v>0</v>
      </c>
      <c r="I18" s="5">
        <v>0.2</v>
      </c>
      <c r="J18" s="5">
        <v>0.2</v>
      </c>
      <c r="K18" s="5">
        <v>0.4</v>
      </c>
      <c r="L18" s="5">
        <v>1.2</v>
      </c>
      <c r="M18" s="5">
        <v>1.4</v>
      </c>
      <c r="N18" s="5">
        <v>1.6</v>
      </c>
      <c r="O18" s="5">
        <v>2</v>
      </c>
      <c r="P18" s="5">
        <f>IF(I17&gt;0,I17)</f>
        <v>1.25</v>
      </c>
      <c r="Q18" s="5">
        <f>IF(J17&gt;0,J17)</f>
        <v>2</v>
      </c>
      <c r="R18" s="5">
        <f>IF(K17&gt;0,K17)</f>
        <v>2.25</v>
      </c>
      <c r="S18" s="5">
        <f t="shared" ref="S18:AF18" si="13">IF(L17&gt;0,L17)</f>
        <v>2.5</v>
      </c>
      <c r="T18" s="5">
        <f t="shared" si="13"/>
        <v>3</v>
      </c>
      <c r="U18" s="5">
        <f t="shared" si="13"/>
        <v>2</v>
      </c>
      <c r="V18" s="5">
        <f>IF(O17&gt;0,O17)</f>
        <v>2.75</v>
      </c>
      <c r="W18" s="5">
        <f t="shared" si="13"/>
        <v>3.75</v>
      </c>
      <c r="X18" s="5">
        <f t="shared" si="13"/>
        <v>4.75</v>
      </c>
      <c r="Y18" s="5">
        <f t="shared" si="13"/>
        <v>5.75</v>
      </c>
      <c r="Z18" s="5">
        <f t="shared" si="13"/>
        <v>5.75</v>
      </c>
      <c r="AA18" s="5">
        <f t="shared" si="13"/>
        <v>5.75</v>
      </c>
      <c r="AB18" s="5">
        <f t="shared" si="13"/>
        <v>5.75</v>
      </c>
      <c r="AC18" s="5">
        <f t="shared" si="13"/>
        <v>5.75</v>
      </c>
      <c r="AD18" s="5">
        <f t="shared" si="13"/>
        <v>5.75</v>
      </c>
      <c r="AE18" s="5">
        <f t="shared" si="13"/>
        <v>5.75</v>
      </c>
      <c r="AF18" s="5">
        <f t="shared" si="13"/>
        <v>5.75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x14ac:dyDescent="0.2">
      <c r="A19" s="11" t="s">
        <v>14</v>
      </c>
      <c r="B19" s="11"/>
      <c r="C19" s="11"/>
      <c r="D19" s="11"/>
      <c r="E19" s="11"/>
      <c r="F19" s="11"/>
      <c r="G19" s="11"/>
      <c r="H19" s="11"/>
      <c r="I19" s="11"/>
      <c r="J19" s="11"/>
      <c r="K19" s="11">
        <v>14</v>
      </c>
      <c r="L19" s="11">
        <v>13</v>
      </c>
      <c r="M19" s="11">
        <v>15</v>
      </c>
      <c r="N19" s="11">
        <v>13</v>
      </c>
      <c r="O19" s="11">
        <v>15</v>
      </c>
      <c r="P19" s="11">
        <f>SUM(P17,O19,-P18)</f>
        <v>17.5</v>
      </c>
      <c r="Q19" s="11">
        <f>SUM(Q17,P19,-Q18)</f>
        <v>20.25</v>
      </c>
      <c r="R19" s="11">
        <f>SUM(R17,Q19,-R18)</f>
        <v>23.75</v>
      </c>
      <c r="S19" s="11">
        <f>SUM(S17,R19,-S18)</f>
        <v>27</v>
      </c>
      <c r="T19" s="11">
        <f t="shared" ref="T19:AD19" si="14">SUM(T17,S19,-T18)</f>
        <v>29.75</v>
      </c>
      <c r="U19" s="11">
        <f t="shared" si="14"/>
        <v>33.5</v>
      </c>
      <c r="V19" s="11">
        <f t="shared" si="14"/>
        <v>36.5</v>
      </c>
      <c r="W19" s="11">
        <f t="shared" si="14"/>
        <v>38.5</v>
      </c>
      <c r="X19" s="11">
        <f t="shared" si="14"/>
        <v>39.5</v>
      </c>
      <c r="Y19" s="11">
        <f>SUM(Y17,X19,-Y18)</f>
        <v>39.5</v>
      </c>
      <c r="Z19" s="11">
        <f t="shared" si="14"/>
        <v>39.5</v>
      </c>
      <c r="AA19" s="11">
        <f t="shared" si="14"/>
        <v>39.5</v>
      </c>
      <c r="AB19" s="11">
        <f t="shared" si="14"/>
        <v>39.5</v>
      </c>
      <c r="AC19" s="11">
        <f t="shared" si="14"/>
        <v>39.5</v>
      </c>
      <c r="AD19" s="11">
        <f t="shared" si="14"/>
        <v>39.5</v>
      </c>
      <c r="AE19" s="11">
        <f>SUM(AE17,AD19,-AE18)</f>
        <v>39.5</v>
      </c>
      <c r="AF19" s="11">
        <f t="shared" ref="AF19" si="15">SUM(AF17,AE19,-AF18)</f>
        <v>39.5</v>
      </c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</row>
    <row r="20" spans="1:49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 spans="1:49" x14ac:dyDescent="0.2">
      <c r="A21" s="10" t="s">
        <v>16</v>
      </c>
      <c r="B21" s="10"/>
      <c r="C21" s="10"/>
      <c r="D21" s="10"/>
      <c r="E21" s="10"/>
      <c r="F21" s="10"/>
      <c r="G21" s="10"/>
      <c r="H21" s="10"/>
      <c r="I21" s="10"/>
      <c r="J21" s="10"/>
      <c r="K21" s="10">
        <v>13</v>
      </c>
      <c r="L21" s="10">
        <f t="shared" ref="L21:AF21" si="16">PRODUCT(K21,$K48)</f>
        <v>13</v>
      </c>
      <c r="M21" s="10">
        <f t="shared" si="16"/>
        <v>13</v>
      </c>
      <c r="N21" s="10">
        <f t="shared" si="16"/>
        <v>13</v>
      </c>
      <c r="O21" s="10">
        <f t="shared" si="16"/>
        <v>13</v>
      </c>
      <c r="P21" s="10">
        <f t="shared" si="16"/>
        <v>13</v>
      </c>
      <c r="Q21" s="10">
        <f t="shared" si="16"/>
        <v>13</v>
      </c>
      <c r="R21" s="10">
        <f t="shared" si="16"/>
        <v>13</v>
      </c>
      <c r="S21" s="10">
        <f t="shared" si="16"/>
        <v>13</v>
      </c>
      <c r="T21" s="10">
        <f t="shared" si="16"/>
        <v>13</v>
      </c>
      <c r="U21" s="10">
        <f t="shared" si="16"/>
        <v>13</v>
      </c>
      <c r="V21" s="10">
        <f t="shared" si="16"/>
        <v>13</v>
      </c>
      <c r="W21" s="10">
        <f t="shared" si="16"/>
        <v>13</v>
      </c>
      <c r="X21" s="10">
        <f t="shared" si="16"/>
        <v>13</v>
      </c>
      <c r="Y21" s="10">
        <f t="shared" si="16"/>
        <v>13</v>
      </c>
      <c r="Z21" s="10">
        <f t="shared" si="16"/>
        <v>13</v>
      </c>
      <c r="AA21" s="10">
        <f t="shared" si="16"/>
        <v>13</v>
      </c>
      <c r="AB21" s="10">
        <f t="shared" si="16"/>
        <v>13</v>
      </c>
      <c r="AC21" s="10">
        <f t="shared" si="16"/>
        <v>13</v>
      </c>
      <c r="AD21" s="10">
        <f t="shared" si="16"/>
        <v>13</v>
      </c>
      <c r="AE21" s="10">
        <f t="shared" si="16"/>
        <v>13</v>
      </c>
      <c r="AF21" s="10">
        <f t="shared" si="16"/>
        <v>13</v>
      </c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 spans="1:49" x14ac:dyDescent="0.2">
      <c r="A22" s="7" t="s">
        <v>11</v>
      </c>
      <c r="B22" s="7"/>
      <c r="C22" s="7"/>
      <c r="D22" s="7"/>
      <c r="E22" s="7"/>
      <c r="F22" s="7"/>
      <c r="G22" s="7"/>
      <c r="H22" s="7"/>
      <c r="I22" s="7"/>
      <c r="J22" s="7"/>
      <c r="K22" s="7">
        <f t="shared" ref="K22:M22" si="17">$C$23+K19</f>
        <v>84</v>
      </c>
      <c r="L22" s="7">
        <f t="shared" si="17"/>
        <v>83</v>
      </c>
      <c r="M22" s="7">
        <f t="shared" si="17"/>
        <v>85</v>
      </c>
      <c r="N22" s="7">
        <f>$C$23+N19</f>
        <v>83</v>
      </c>
      <c r="O22" s="7">
        <f>$C$23+O19</f>
        <v>85</v>
      </c>
      <c r="P22" s="7">
        <f t="shared" ref="P22:AB22" si="18">$C$23+P19</f>
        <v>87.5</v>
      </c>
      <c r="Q22" s="7">
        <f t="shared" si="18"/>
        <v>90.25</v>
      </c>
      <c r="R22" s="7">
        <f t="shared" si="18"/>
        <v>93.75</v>
      </c>
      <c r="S22" s="7">
        <f t="shared" si="18"/>
        <v>97</v>
      </c>
      <c r="T22" s="7">
        <f t="shared" si="18"/>
        <v>99.75</v>
      </c>
      <c r="U22" s="7">
        <f t="shared" si="18"/>
        <v>103.5</v>
      </c>
      <c r="V22" s="7">
        <f t="shared" si="18"/>
        <v>106.5</v>
      </c>
      <c r="W22" s="7">
        <f t="shared" si="18"/>
        <v>108.5</v>
      </c>
      <c r="X22" s="7">
        <f t="shared" si="18"/>
        <v>109.5</v>
      </c>
      <c r="Y22" s="7">
        <f t="shared" si="18"/>
        <v>109.5</v>
      </c>
      <c r="Z22" s="7">
        <f t="shared" si="18"/>
        <v>109.5</v>
      </c>
      <c r="AA22" s="7">
        <f t="shared" si="18"/>
        <v>109.5</v>
      </c>
      <c r="AB22" s="7">
        <f t="shared" si="18"/>
        <v>109.5</v>
      </c>
      <c r="AC22" s="7">
        <f>$C$23+AC19</f>
        <v>109.5</v>
      </c>
      <c r="AD22" s="7">
        <f>$C$23+AD19</f>
        <v>109.5</v>
      </c>
      <c r="AE22" s="7">
        <f t="shared" ref="AE22:AF22" si="19">$C$23+AE19</f>
        <v>109.5</v>
      </c>
      <c r="AF22" s="7">
        <f t="shared" si="19"/>
        <v>109.5</v>
      </c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1:49" x14ac:dyDescent="0.2">
      <c r="A23" s="4" t="s">
        <v>10</v>
      </c>
      <c r="B23" s="4"/>
      <c r="C23" s="4">
        <v>70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t="s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</row>
    <row r="26" spans="1:49" x14ac:dyDescent="0.2">
      <c r="A26" t="s">
        <v>13</v>
      </c>
      <c r="R26">
        <v>1</v>
      </c>
    </row>
    <row r="27" spans="1:49" x14ac:dyDescent="0.2">
      <c r="A27" t="s">
        <v>12</v>
      </c>
      <c r="S27">
        <v>1</v>
      </c>
    </row>
    <row r="28" spans="1:49" x14ac:dyDescent="0.2">
      <c r="A28" t="s">
        <v>12</v>
      </c>
      <c r="C28">
        <f t="shared" ref="C28:Q28" si="20">SUM(C26:C27)</f>
        <v>0</v>
      </c>
      <c r="D28">
        <f t="shared" si="20"/>
        <v>0</v>
      </c>
      <c r="E28">
        <f t="shared" si="20"/>
        <v>0</v>
      </c>
      <c r="F28">
        <f t="shared" si="20"/>
        <v>0</v>
      </c>
      <c r="G28">
        <f t="shared" si="20"/>
        <v>0</v>
      </c>
      <c r="H28">
        <f t="shared" si="20"/>
        <v>0</v>
      </c>
      <c r="I28">
        <f t="shared" si="20"/>
        <v>0</v>
      </c>
      <c r="J28">
        <f t="shared" si="20"/>
        <v>0</v>
      </c>
      <c r="K28">
        <f t="shared" si="20"/>
        <v>0</v>
      </c>
      <c r="L28">
        <f t="shared" si="20"/>
        <v>0</v>
      </c>
      <c r="M28">
        <f t="shared" si="20"/>
        <v>0</v>
      </c>
      <c r="N28">
        <f t="shared" si="20"/>
        <v>0</v>
      </c>
      <c r="O28">
        <f t="shared" si="20"/>
        <v>0</v>
      </c>
      <c r="P28">
        <f t="shared" si="20"/>
        <v>0</v>
      </c>
      <c r="Q28">
        <f t="shared" si="20"/>
        <v>0</v>
      </c>
      <c r="R28">
        <f>SUM(R26:R27)</f>
        <v>1</v>
      </c>
      <c r="S28">
        <f t="shared" ref="S28:T28" si="21">SUM(S26:S27)</f>
        <v>1</v>
      </c>
      <c r="T28">
        <f t="shared" si="21"/>
        <v>0</v>
      </c>
    </row>
    <row r="29" spans="1:49" x14ac:dyDescent="0.2">
      <c r="A29" t="s">
        <v>4</v>
      </c>
      <c r="C29">
        <f>SUM(C25-C28)</f>
        <v>0</v>
      </c>
      <c r="D29">
        <f t="shared" ref="D29:K29" si="22">SUM(D25,C29,-D28)</f>
        <v>0</v>
      </c>
      <c r="E29">
        <f t="shared" si="22"/>
        <v>0</v>
      </c>
      <c r="F29">
        <f t="shared" si="22"/>
        <v>0</v>
      </c>
      <c r="G29">
        <f t="shared" si="22"/>
        <v>0</v>
      </c>
      <c r="H29">
        <f t="shared" si="22"/>
        <v>1</v>
      </c>
      <c r="I29">
        <f t="shared" si="22"/>
        <v>2</v>
      </c>
      <c r="J29">
        <f t="shared" si="22"/>
        <v>2</v>
      </c>
      <c r="K29">
        <f t="shared" si="22"/>
        <v>2</v>
      </c>
      <c r="L29">
        <f>SUM(L25,K29,-L28)</f>
        <v>2</v>
      </c>
      <c r="M29">
        <f t="shared" ref="M29:N29" si="23">SUM(M25,L29,-M28)</f>
        <v>3</v>
      </c>
      <c r="N29">
        <f t="shared" si="23"/>
        <v>4</v>
      </c>
      <c r="O29">
        <f>SUM(O25,N29,-O28)</f>
        <v>4</v>
      </c>
      <c r="P29">
        <f t="shared" ref="P29:T29" si="24">SUM(P25,O29,-P28)</f>
        <v>4</v>
      </c>
      <c r="Q29">
        <f t="shared" si="24"/>
        <v>5</v>
      </c>
      <c r="R29">
        <f t="shared" si="24"/>
        <v>4</v>
      </c>
      <c r="S29">
        <f t="shared" si="24"/>
        <v>3</v>
      </c>
      <c r="T29">
        <f t="shared" si="24"/>
        <v>3</v>
      </c>
    </row>
    <row r="31" spans="1:49" x14ac:dyDescent="0.2">
      <c r="A31" s="4" t="s">
        <v>5</v>
      </c>
      <c r="B31" s="4"/>
      <c r="C31" s="4"/>
      <c r="D31" s="4"/>
      <c r="E31" s="4"/>
      <c r="F31" s="4"/>
      <c r="G31" s="4">
        <f t="shared" ref="G31:Q31" si="25">AVERAGE(D25:G25)</f>
        <v>0</v>
      </c>
      <c r="H31" s="4">
        <f t="shared" si="25"/>
        <v>0.25</v>
      </c>
      <c r="I31" s="4">
        <f t="shared" si="25"/>
        <v>0.5</v>
      </c>
      <c r="J31" s="4">
        <f t="shared" si="25"/>
        <v>0.5</v>
      </c>
      <c r="K31" s="4">
        <f t="shared" si="25"/>
        <v>0.5</v>
      </c>
      <c r="L31" s="4">
        <f t="shared" si="25"/>
        <v>0.25</v>
      </c>
      <c r="M31" s="4">
        <f t="shared" si="25"/>
        <v>0.25</v>
      </c>
      <c r="N31" s="4">
        <f t="shared" si="25"/>
        <v>0.5</v>
      </c>
      <c r="O31" s="4">
        <f t="shared" si="25"/>
        <v>0.5</v>
      </c>
      <c r="P31" s="4">
        <f t="shared" si="25"/>
        <v>0.5</v>
      </c>
      <c r="Q31" s="4">
        <f t="shared" si="25"/>
        <v>0.5</v>
      </c>
      <c r="R31" s="4">
        <f>AVERAGE(O25:R25)</f>
        <v>0.25</v>
      </c>
      <c r="S31" s="4">
        <f t="shared" ref="S31:T31" si="26">AVERAGE(O25:S25)</f>
        <v>0.2</v>
      </c>
      <c r="T31" s="4">
        <f t="shared" si="26"/>
        <v>0.2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">
      <c r="A32" s="4" t="s">
        <v>7</v>
      </c>
      <c r="B32" s="4"/>
      <c r="C32" s="4"/>
      <c r="D32" s="4"/>
      <c r="E32" s="4"/>
      <c r="F32" s="4"/>
      <c r="G32" s="4">
        <f t="shared" ref="G32:Q32" si="27">AVERAGE(D29:G29)</f>
        <v>0</v>
      </c>
      <c r="H32" s="4">
        <f t="shared" si="27"/>
        <v>0.25</v>
      </c>
      <c r="I32" s="4">
        <f t="shared" si="27"/>
        <v>0.75</v>
      </c>
      <c r="J32" s="4">
        <f t="shared" si="27"/>
        <v>1.25</v>
      </c>
      <c r="K32" s="4">
        <f t="shared" si="27"/>
        <v>1.75</v>
      </c>
      <c r="L32" s="4">
        <f t="shared" si="27"/>
        <v>2</v>
      </c>
      <c r="M32" s="4">
        <f t="shared" si="27"/>
        <v>2.25</v>
      </c>
      <c r="N32" s="4">
        <f t="shared" si="27"/>
        <v>2.75</v>
      </c>
      <c r="O32" s="4">
        <f t="shared" si="27"/>
        <v>3.25</v>
      </c>
      <c r="P32" s="4">
        <f t="shared" si="27"/>
        <v>3.75</v>
      </c>
      <c r="Q32" s="4">
        <f t="shared" si="27"/>
        <v>4.25</v>
      </c>
      <c r="R32" s="4">
        <f>AVERAGE(O29:R29)</f>
        <v>4.25</v>
      </c>
      <c r="S32" s="4">
        <f t="shared" ref="S32:T32" si="28">AVERAGE(O29:S29)</f>
        <v>4</v>
      </c>
      <c r="T32" s="4">
        <f t="shared" si="28"/>
        <v>3.8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">
      <c r="A34" s="5" t="s">
        <v>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 x14ac:dyDescent="0.2">
      <c r="A35" s="5" t="s">
        <v>17</v>
      </c>
      <c r="B35" s="5"/>
      <c r="C35" s="5"/>
      <c r="D35" s="5"/>
      <c r="E35" s="5"/>
      <c r="F35" s="5"/>
      <c r="G35" s="5">
        <f t="shared" ref="G35:L35" si="29">AVERAGE(E25:G25)</f>
        <v>0</v>
      </c>
      <c r="H35" s="5">
        <f t="shared" si="29"/>
        <v>0.33333333333333331</v>
      </c>
      <c r="I35" s="5">
        <f t="shared" si="29"/>
        <v>0.66666666666666663</v>
      </c>
      <c r="J35" s="5">
        <f t="shared" si="29"/>
        <v>0.66666666666666663</v>
      </c>
      <c r="K35" s="5">
        <f t="shared" si="29"/>
        <v>0.33333333333333331</v>
      </c>
      <c r="L35" s="5">
        <f t="shared" si="29"/>
        <v>0</v>
      </c>
      <c r="M35" s="5">
        <f>AVERAGE(J25:M25)</f>
        <v>0.25</v>
      </c>
      <c r="N35" s="5">
        <f>AVERAGE(K25:N25)</f>
        <v>0.5</v>
      </c>
      <c r="O35" s="5">
        <f>AVERAGE(L25:O25)</f>
        <v>0.5</v>
      </c>
      <c r="P35" s="5">
        <f t="shared" ref="P35" si="30">AVERAGE(M25:P25)</f>
        <v>0.5</v>
      </c>
      <c r="Q35" s="5">
        <f>AVERAGE(N25:Q25)</f>
        <v>0.5</v>
      </c>
      <c r="R35" s="5">
        <f t="shared" ref="R35:AK35" si="31">PRODUCT(Q35,$K48)</f>
        <v>0.5</v>
      </c>
      <c r="S35" s="5">
        <f t="shared" si="31"/>
        <v>0.5</v>
      </c>
      <c r="T35" s="5">
        <f t="shared" si="31"/>
        <v>0.5</v>
      </c>
      <c r="U35" s="5">
        <f t="shared" si="31"/>
        <v>0.5</v>
      </c>
      <c r="V35" s="5">
        <f t="shared" si="31"/>
        <v>0.5</v>
      </c>
      <c r="W35" s="5">
        <f t="shared" si="31"/>
        <v>0.5</v>
      </c>
      <c r="X35" s="5">
        <f t="shared" si="31"/>
        <v>0.5</v>
      </c>
      <c r="Y35" s="5">
        <f t="shared" si="31"/>
        <v>0.5</v>
      </c>
      <c r="Z35" s="5">
        <f t="shared" si="31"/>
        <v>0.5</v>
      </c>
      <c r="AA35" s="5">
        <f t="shared" si="31"/>
        <v>0.5</v>
      </c>
      <c r="AB35" s="5">
        <f t="shared" si="31"/>
        <v>0.5</v>
      </c>
      <c r="AC35" s="5">
        <f t="shared" si="31"/>
        <v>0.5</v>
      </c>
      <c r="AD35" s="5">
        <f t="shared" si="31"/>
        <v>0.5</v>
      </c>
      <c r="AE35" s="5">
        <f t="shared" si="31"/>
        <v>0.5</v>
      </c>
      <c r="AF35" s="5">
        <f t="shared" si="31"/>
        <v>0.5</v>
      </c>
      <c r="AG35" s="5">
        <f t="shared" si="31"/>
        <v>0.5</v>
      </c>
      <c r="AH35" s="5">
        <f t="shared" si="31"/>
        <v>0.5</v>
      </c>
      <c r="AI35" s="5">
        <f t="shared" si="31"/>
        <v>0.5</v>
      </c>
      <c r="AJ35" s="5">
        <f t="shared" si="31"/>
        <v>0.5</v>
      </c>
      <c r="AK35" s="5">
        <f t="shared" si="31"/>
        <v>0.5</v>
      </c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 x14ac:dyDescent="0.2">
      <c r="A36" s="5" t="s">
        <v>22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>
        <f>IF(H35&gt;0,H35)</f>
        <v>0.33333333333333331</v>
      </c>
      <c r="W36" s="5">
        <f t="shared" ref="W36:AK36" si="32">IF(I35&gt;0,I35)</f>
        <v>0.66666666666666663</v>
      </c>
      <c r="X36" s="5">
        <f t="shared" si="32"/>
        <v>0.66666666666666663</v>
      </c>
      <c r="Y36" s="5">
        <f t="shared" si="32"/>
        <v>0.33333333333333331</v>
      </c>
      <c r="Z36" s="5">
        <v>0</v>
      </c>
      <c r="AA36" s="5">
        <f>IF(M35&gt;0,M35)</f>
        <v>0.25</v>
      </c>
      <c r="AB36" s="5">
        <f t="shared" si="32"/>
        <v>0.5</v>
      </c>
      <c r="AC36" s="5">
        <f t="shared" si="32"/>
        <v>0.5</v>
      </c>
      <c r="AD36" s="5">
        <f t="shared" si="32"/>
        <v>0.5</v>
      </c>
      <c r="AE36" s="5">
        <f t="shared" si="32"/>
        <v>0.5</v>
      </c>
      <c r="AF36" s="5">
        <f t="shared" si="32"/>
        <v>0.5</v>
      </c>
      <c r="AG36" s="5">
        <f t="shared" si="32"/>
        <v>0.5</v>
      </c>
      <c r="AH36" s="5">
        <f t="shared" si="32"/>
        <v>0.5</v>
      </c>
      <c r="AI36" s="5">
        <f t="shared" si="32"/>
        <v>0.5</v>
      </c>
      <c r="AJ36" s="5">
        <f t="shared" si="32"/>
        <v>0.5</v>
      </c>
      <c r="AK36" s="5">
        <f t="shared" si="32"/>
        <v>0.5</v>
      </c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x14ac:dyDescent="0.2">
      <c r="A37" s="11" t="s">
        <v>21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>
        <v>5</v>
      </c>
      <c r="R37" s="11">
        <f t="shared" ref="R37:AK37" si="33">SUM(R35,Q37,-R36)</f>
        <v>5.5</v>
      </c>
      <c r="S37" s="11">
        <f t="shared" si="33"/>
        <v>6</v>
      </c>
      <c r="T37" s="11">
        <f t="shared" si="33"/>
        <v>6.5</v>
      </c>
      <c r="U37" s="11">
        <f>SUM(U35,T37,-U36)</f>
        <v>7</v>
      </c>
      <c r="V37" s="11">
        <f t="shared" si="33"/>
        <v>7.166666666666667</v>
      </c>
      <c r="W37" s="11">
        <f t="shared" si="33"/>
        <v>7</v>
      </c>
      <c r="X37" s="11">
        <f t="shared" si="33"/>
        <v>6.833333333333333</v>
      </c>
      <c r="Y37" s="11">
        <f>SUM(Y35,X37,-Y36)</f>
        <v>7</v>
      </c>
      <c r="Z37" s="11">
        <f t="shared" si="33"/>
        <v>7.5</v>
      </c>
      <c r="AA37" s="11">
        <f t="shared" si="33"/>
        <v>7.75</v>
      </c>
      <c r="AB37" s="11">
        <f t="shared" si="33"/>
        <v>7.75</v>
      </c>
      <c r="AC37" s="11">
        <f t="shared" si="33"/>
        <v>7.75</v>
      </c>
      <c r="AD37" s="11">
        <f t="shared" si="33"/>
        <v>7.75</v>
      </c>
      <c r="AE37" s="11">
        <f t="shared" si="33"/>
        <v>7.75</v>
      </c>
      <c r="AF37" s="11">
        <f t="shared" si="33"/>
        <v>7.75</v>
      </c>
      <c r="AG37" s="11">
        <f t="shared" si="33"/>
        <v>7.75</v>
      </c>
      <c r="AH37" s="11">
        <f t="shared" si="33"/>
        <v>7.75</v>
      </c>
      <c r="AI37" s="11">
        <f t="shared" si="33"/>
        <v>7.75</v>
      </c>
      <c r="AJ37" s="11">
        <f t="shared" si="33"/>
        <v>7.75</v>
      </c>
      <c r="AK37" s="11">
        <f t="shared" si="33"/>
        <v>7.75</v>
      </c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</row>
    <row r="38" spans="1:49" x14ac:dyDescent="0.2">
      <c r="A38" s="10" t="s">
        <v>20</v>
      </c>
      <c r="B38" s="10"/>
      <c r="C38" s="10"/>
      <c r="D38" s="10"/>
      <c r="E38" s="10"/>
      <c r="F38" s="10"/>
      <c r="G38" s="10"/>
      <c r="H38" s="10"/>
      <c r="I38" s="10"/>
      <c r="J38" s="10"/>
      <c r="K38" s="10">
        <v>2</v>
      </c>
      <c r="L38" s="10">
        <f t="shared" ref="L38:AD38" si="34">PRODUCT(K38,$K48)</f>
        <v>2</v>
      </c>
      <c r="M38" s="10">
        <f t="shared" si="34"/>
        <v>2</v>
      </c>
      <c r="N38" s="10">
        <f t="shared" si="34"/>
        <v>2</v>
      </c>
      <c r="O38" s="10">
        <f t="shared" si="34"/>
        <v>2</v>
      </c>
      <c r="P38" s="10">
        <f t="shared" si="34"/>
        <v>2</v>
      </c>
      <c r="Q38" s="10">
        <f t="shared" si="34"/>
        <v>2</v>
      </c>
      <c r="R38" s="10">
        <f t="shared" si="34"/>
        <v>2</v>
      </c>
      <c r="S38" s="10">
        <f t="shared" si="34"/>
        <v>2</v>
      </c>
      <c r="T38" s="10">
        <f t="shared" si="34"/>
        <v>2</v>
      </c>
      <c r="U38" s="10">
        <f t="shared" si="34"/>
        <v>2</v>
      </c>
      <c r="V38" s="10">
        <f t="shared" si="34"/>
        <v>2</v>
      </c>
      <c r="W38" s="10">
        <f t="shared" si="34"/>
        <v>2</v>
      </c>
      <c r="X38" s="10">
        <f t="shared" si="34"/>
        <v>2</v>
      </c>
      <c r="Y38" s="10">
        <f t="shared" si="34"/>
        <v>2</v>
      </c>
      <c r="Z38" s="10">
        <f t="shared" si="34"/>
        <v>2</v>
      </c>
      <c r="AA38" s="10">
        <f t="shared" si="34"/>
        <v>2</v>
      </c>
      <c r="AB38" s="10">
        <f t="shared" si="34"/>
        <v>2</v>
      </c>
      <c r="AC38" s="10">
        <f t="shared" si="34"/>
        <v>2</v>
      </c>
      <c r="AD38" s="10">
        <f t="shared" si="34"/>
        <v>2</v>
      </c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progos covid</vt:lpstr>
      <vt:lpstr>Sheet1</vt:lpstr>
    </vt:vector>
  </TitlesOfParts>
  <Company>Region Skåne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Carl-Johan Fraenkel</dc:creator>
  <cp:lastModifiedBy>Microsoft Office User</cp:lastModifiedBy>
  <dcterms:created xsi:type="dcterms:W3CDTF">2020-03-19T17:18:58Z</dcterms:created>
  <dcterms:modified xsi:type="dcterms:W3CDTF">2020-03-31T13:10:26Z</dcterms:modified>
</cp:coreProperties>
</file>