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Статистический анализ временных рядов\Лаб 4\"/>
    </mc:Choice>
  </mc:AlternateContent>
  <xr:revisionPtr revIDLastSave="0" documentId="13_ncr:1_{EB5A7B2A-897B-4206-B571-604571E36CC7}" xr6:coauthVersionLast="47" xr6:coauthVersionMax="47" xr10:uidLastSave="{00000000-0000-0000-0000-000000000000}"/>
  <bookViews>
    <workbookView xWindow="-96" yWindow="0" windowWidth="15552" windowHeight="16656" xr2:uid="{4865A24A-37C4-4B7B-846C-509864AD1AA7}"/>
  </bookViews>
  <sheets>
    <sheet name="Resul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D10" i="2"/>
  <c r="D9" i="2"/>
  <c r="B10" i="2"/>
  <c r="B9" i="2"/>
  <c r="B8" i="2" l="1"/>
  <c r="G23" i="1" a="1"/>
  <c r="G23" i="1" s="1"/>
  <c r="M13" i="1"/>
  <c r="M12" i="1"/>
  <c r="M11" i="1"/>
  <c r="M10" i="1"/>
  <c r="M9" i="1"/>
  <c r="M8" i="1"/>
  <c r="M7" i="1"/>
  <c r="D7" i="2"/>
  <c r="B7" i="2"/>
  <c r="I6" i="2" s="1"/>
  <c r="D6" i="2"/>
  <c r="B6" i="2"/>
  <c r="F5" i="2"/>
  <c r="D5" i="2"/>
  <c r="B5" i="2"/>
  <c r="F2" i="2"/>
  <c r="D2" i="2"/>
  <c r="B2" i="2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I14" i="1"/>
  <c r="D14" i="1"/>
  <c r="D13" i="1"/>
  <c r="D12" i="1"/>
  <c r="D11" i="1"/>
  <c r="I10" i="1"/>
  <c r="D10" i="1"/>
  <c r="D9" i="1"/>
  <c r="I8" i="1"/>
  <c r="D8" i="1"/>
  <c r="D7" i="1"/>
  <c r="D6" i="1"/>
  <c r="D43" i="1" s="1"/>
  <c r="I7" i="1" s="1"/>
  <c r="I9" i="1" s="1"/>
  <c r="I18" i="1" l="1"/>
  <c r="I20" i="1" s="1"/>
  <c r="I12" i="1"/>
  <c r="I13" i="1" s="1"/>
  <c r="I17" i="1"/>
  <c r="I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<sst xmlns="http://schemas.openxmlformats.org/spreadsheetml/2006/main" count="55" uniqueCount="48">
  <si>
    <t>выборочное среднее, x</t>
  </si>
  <si>
    <t>выборочное среднее, y</t>
  </si>
  <si>
    <t>S_xy</t>
  </si>
  <si>
    <t>Excel</t>
  </si>
  <si>
    <t>среднекв ошибка</t>
  </si>
  <si>
    <t>критерий Стьюдента</t>
  </si>
  <si>
    <t>t_кр</t>
  </si>
  <si>
    <t>z_г</t>
  </si>
  <si>
    <t>альфа</t>
  </si>
  <si>
    <t>бета</t>
  </si>
  <si>
    <t>нижняя граница</t>
  </si>
  <si>
    <t>верхняя граница</t>
  </si>
  <si>
    <t>Выборочные характеристики</t>
  </si>
  <si>
    <r>
      <t>S</t>
    </r>
    <r>
      <rPr>
        <vertAlign val="subscript"/>
        <sz val="11"/>
        <color theme="1"/>
        <rFont val="Segoe UI Variable Text"/>
        <charset val="204"/>
      </rPr>
      <t>x</t>
    </r>
  </si>
  <si>
    <r>
      <t>S</t>
    </r>
    <r>
      <rPr>
        <vertAlign val="subscript"/>
        <sz val="11"/>
        <color theme="1"/>
        <rFont val="Segoe UI Variable Text"/>
        <charset val="204"/>
      </rPr>
      <t>y</t>
    </r>
  </si>
  <si>
    <r>
      <t>S</t>
    </r>
    <r>
      <rPr>
        <vertAlign val="subscript"/>
        <sz val="11"/>
        <color theme="1"/>
        <rFont val="Segoe UI Variable Text"/>
        <charset val="204"/>
      </rPr>
      <t>xy</t>
    </r>
  </si>
  <si>
    <t>Параметры линейной регрессии</t>
  </si>
  <si>
    <t>Оценка значимости</t>
  </si>
  <si>
    <t>Вывод</t>
  </si>
  <si>
    <r>
      <t>r</t>
    </r>
    <r>
      <rPr>
        <vertAlign val="subscript"/>
        <sz val="11"/>
        <color theme="1"/>
        <rFont val="Segoe UI Variable Text"/>
        <charset val="204"/>
      </rPr>
      <t>xy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</si>
  <si>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Segoe UI Variable Text"/>
        <charset val="204"/>
      </rPr>
      <t>r</t>
    </r>
  </si>
  <si>
    <r>
      <t>t</t>
    </r>
    <r>
      <rPr>
        <vertAlign val="subscript"/>
        <sz val="11"/>
        <color theme="1"/>
        <rFont val="Segoe UI Variable Text"/>
        <charset val="204"/>
      </rPr>
      <t>расч</t>
    </r>
  </si>
  <si>
    <r>
      <t>t</t>
    </r>
    <r>
      <rPr>
        <vertAlign val="subscript"/>
        <sz val="11"/>
        <color theme="1"/>
        <rFont val="Segoe UI Variable Text"/>
        <charset val="204"/>
      </rPr>
      <t>кр</t>
    </r>
  </si>
  <si>
    <t>Зависимость прямая средняя, значимый</t>
  </si>
  <si>
    <t>θ</t>
  </si>
  <si>
    <t>α</t>
  </si>
  <si>
    <t>γ</t>
  </si>
  <si>
    <r>
      <t>z</t>
    </r>
    <r>
      <rPr>
        <vertAlign val="subscript"/>
        <sz val="11"/>
        <color theme="1"/>
        <rFont val="Calibri"/>
        <family val="2"/>
        <charset val="204"/>
      </rPr>
      <t>γ</t>
    </r>
  </si>
  <si>
    <t>β</t>
  </si>
  <si>
    <t>a</t>
  </si>
  <si>
    <t>b</t>
  </si>
  <si>
    <t>выб ср квадр отклонение, Sx</t>
  </si>
  <si>
    <t>выб ср квадр отклонение, Sy</t>
  </si>
  <si>
    <r>
      <t xml:space="preserve">дисп отклон, </t>
    </r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Calibri"/>
        <family val="2"/>
        <charset val="204"/>
      </rPr>
      <t>ε</t>
    </r>
    <r>
      <rPr>
        <vertAlign val="superscript"/>
        <sz val="5.4"/>
        <color theme="1"/>
        <rFont val="Segoe UI Variable Text"/>
        <charset val="204"/>
      </rPr>
      <t>2</t>
    </r>
  </si>
  <si>
    <t>коэф корр, rxy</t>
  </si>
  <si>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Segoe UI Variable Text"/>
        <charset val="204"/>
      </rPr>
      <t>a</t>
    </r>
  </si>
  <si>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Segoe UI Variable Text"/>
        <charset val="204"/>
      </rPr>
      <t>b</t>
    </r>
  </si>
  <si>
    <t>T_a</t>
  </si>
  <si>
    <t>T_b</t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</si>
  <si>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ε</t>
    </r>
    <r>
      <rPr>
        <vertAlign val="superscript"/>
        <sz val="11"/>
        <color theme="1"/>
        <rFont val="Calibri"/>
        <family val="2"/>
        <charset val="204"/>
      </rPr>
      <t>2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</si>
  <si>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b</t>
    </r>
  </si>
  <si>
    <r>
      <t>σ</t>
    </r>
    <r>
      <rPr>
        <vertAlign val="subscript"/>
        <sz val="11"/>
        <color theme="1"/>
        <rFont val="Calibri"/>
        <family val="2"/>
        <charset val="204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</si>
  <si>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</si>
  <si>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</si>
  <si>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t</t>
    </r>
    <r>
      <rPr>
        <vertAlign val="subscript"/>
        <sz val="11"/>
        <color theme="1"/>
        <rFont val="Segoe UI Variable Text"/>
        <charset val="204"/>
      </rPr>
      <t xml:space="preserve">кр          </t>
    </r>
    <r>
      <rPr>
        <sz val="11"/>
        <color theme="1"/>
        <rFont val="Segoe UI Variable Text"/>
        <charset val="204"/>
      </rPr>
      <t>(35, 0.05)</t>
    </r>
  </si>
  <si>
    <t>Значимый</t>
  </si>
  <si>
    <t>Уравнение модели: y*(x) = 0.58x + 2.78</t>
  </si>
  <si>
    <t>&gt;20%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</si>
</sst>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Variable Text"/>
      <charset val="204"/>
    </font>
    <font>
      <sz val="11"/>
      <color rgb="FF000000"/>
      <name val="Segoe UI Variable Text"/>
      <charset val="204"/>
    </font>
    <font>
      <b/>
      <i/>
      <sz val="11"/>
      <color theme="1"/>
      <name val="Segoe UI Variable Text"/>
      <charset val="204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Segoe UI Variable Text"/>
      <charset val="204"/>
    </font>
    <font>
      <sz val="11"/>
      <color theme="1"/>
      <name val="Segoe UI Variable Text"/>
      <family val="2"/>
      <charset val="204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sz val="7.7"/>
      <color theme="1"/>
      <name val="Segoe UI Variable Text"/>
      <charset val="204"/>
    </font>
    <font>
      <sz val="7.7"/>
      <color theme="1"/>
      <name val="Calibri"/>
      <family val="2"/>
      <charset val="204"/>
    </font>
    <font>
      <vertAlign val="superscript"/>
      <sz val="5.4"/>
      <color theme="1"/>
      <name val="Segoe UI Variable Text"/>
      <charset val="204"/>
    </font>
    <font>
      <vertAlign val="super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5" xfId="0" applyFont="1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165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[1]Sheet4!$A$1:$A$37</c:f>
              <c:numCache>
                <c:formatCode>General</c:formatCode>
                <c:ptCount val="37"/>
                <c:pt idx="0">
                  <c:v>6.5</c:v>
                </c:pt>
                <c:pt idx="1">
                  <c:v>7.1</c:v>
                </c:pt>
                <c:pt idx="2">
                  <c:v>6.6</c:v>
                </c:pt>
                <c:pt idx="3">
                  <c:v>6.5</c:v>
                </c:pt>
                <c:pt idx="4">
                  <c:v>7.1</c:v>
                </c:pt>
                <c:pt idx="5">
                  <c:v>6.9</c:v>
                </c:pt>
                <c:pt idx="6">
                  <c:v>6.6</c:v>
                </c:pt>
                <c:pt idx="7">
                  <c:v>7.1</c:v>
                </c:pt>
                <c:pt idx="8">
                  <c:v>7.4</c:v>
                </c:pt>
                <c:pt idx="9">
                  <c:v>7.6</c:v>
                </c:pt>
                <c:pt idx="10">
                  <c:v>7.2</c:v>
                </c:pt>
                <c:pt idx="11">
                  <c:v>7</c:v>
                </c:pt>
                <c:pt idx="12">
                  <c:v>7</c:v>
                </c:pt>
                <c:pt idx="13">
                  <c:v>6.7</c:v>
                </c:pt>
                <c:pt idx="14">
                  <c:v>6.9</c:v>
                </c:pt>
                <c:pt idx="15">
                  <c:v>6.5</c:v>
                </c:pt>
                <c:pt idx="16">
                  <c:v>6.4</c:v>
                </c:pt>
                <c:pt idx="17">
                  <c:v>6.3</c:v>
                </c:pt>
                <c:pt idx="18">
                  <c:v>6.2</c:v>
                </c:pt>
                <c:pt idx="19">
                  <c:v>5.8</c:v>
                </c:pt>
                <c:pt idx="20">
                  <c:v>6.3</c:v>
                </c:pt>
                <c:pt idx="21">
                  <c:v>6.2</c:v>
                </c:pt>
                <c:pt idx="22">
                  <c:v>6.2</c:v>
                </c:pt>
                <c:pt idx="23">
                  <c:v>6.8</c:v>
                </c:pt>
                <c:pt idx="24">
                  <c:v>5.6</c:v>
                </c:pt>
                <c:pt idx="25">
                  <c:v>6.3</c:v>
                </c:pt>
                <c:pt idx="26">
                  <c:v>7.6</c:v>
                </c:pt>
                <c:pt idx="27">
                  <c:v>5.8</c:v>
                </c:pt>
                <c:pt idx="28">
                  <c:v>7.3</c:v>
                </c:pt>
                <c:pt idx="29">
                  <c:v>6.6</c:v>
                </c:pt>
                <c:pt idx="30">
                  <c:v>5.9</c:v>
                </c:pt>
                <c:pt idx="31">
                  <c:v>6.7</c:v>
                </c:pt>
                <c:pt idx="32">
                  <c:v>6.8</c:v>
                </c:pt>
                <c:pt idx="33">
                  <c:v>5.9</c:v>
                </c:pt>
                <c:pt idx="34">
                  <c:v>6</c:v>
                </c:pt>
                <c:pt idx="35">
                  <c:v>6.7</c:v>
                </c:pt>
                <c:pt idx="36">
                  <c:v>5.6</c:v>
                </c:pt>
              </c:numCache>
            </c:numRef>
          </c:xVal>
          <c:yVal>
            <c:numRef>
              <c:f>[1]Sheet4!$B$1:$B$37</c:f>
              <c:numCache>
                <c:formatCode>General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70-48F8-8D89-443F592D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08768"/>
        <c:axId val="1341021248"/>
      </c:scatterChart>
      <c:valAx>
        <c:axId val="13410087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21248"/>
        <c:crosses val="autoZero"/>
        <c:crossBetween val="midCat"/>
      </c:valAx>
      <c:valAx>
        <c:axId val="134102124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204108</xdr:colOff>
      <xdr:row>21</xdr:row>
      <xdr:rowOff>84364</xdr:rowOff>
    </xdr:from>
    <xdr:to>
      <xdr:col>16</xdr:col>
      <xdr:colOff>54429</xdr:colOff>
      <xdr:row>34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F3461-44DF-49D2-BCB0-8434EDEA3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1057;&#1090;&#1072;&#1090;&#1080;&#1089;&#1090;&#1080;&#1095;&#1077;&#1089;&#1082;&#1080;&#1081;%20&#1072;&#1085;&#1072;&#1083;&#1080;&#1079;%20&#1074;&#1088;&#1077;&#1084;&#1077;&#1085;&#1085;&#1099;&#1093;%20&#1088;&#1103;&#1076;&#1086;&#1074;\&#1051;&#1072;&#1073;%203\Lab%203_Var%20%231.xlsx" TargetMode="External"/><Relationship Id="rId1" Type="http://schemas.openxmlformats.org/officeDocument/2006/relationships/externalLinkPath" Target="/&#1057;&#1090;&#1072;&#1090;&#1080;&#1089;&#1090;&#1080;&#1095;&#1077;&#1089;&#1082;&#1080;&#1081;%20&#1072;&#1085;&#1072;&#1083;&#1080;&#1079;%20&#1074;&#1088;&#1077;&#1084;&#1077;&#1085;&#1085;&#1099;&#1093;%20&#1088;&#1103;&#1076;&#1086;&#1074;/&#1051;&#1072;&#1073;%203/Lab%203_Var%20%2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"/>
      <sheetName val="X"/>
      <sheetName val="Y"/>
      <sheetName val="Sheet4"/>
    </sheetNames>
    <sheetDataSet>
      <sheetData sheetId="0" refreshError="1"/>
      <sheetData sheetId="1" refreshError="1"/>
      <sheetData sheetId="2" refreshError="1"/>
      <sheetData sheetId="3">
        <row r="1">
          <cell r="A1">
            <v>6.5</v>
          </cell>
          <cell r="B1">
            <v>6.9</v>
          </cell>
        </row>
        <row r="2">
          <cell r="A2">
            <v>7.1</v>
          </cell>
          <cell r="B2">
            <v>6.7</v>
          </cell>
        </row>
        <row r="3">
          <cell r="A3">
            <v>6.6</v>
          </cell>
          <cell r="B3">
            <v>6.6</v>
          </cell>
          <cell r="L3">
            <v>0.52718639309131277</v>
          </cell>
        </row>
        <row r="4">
          <cell r="A4">
            <v>6.5</v>
          </cell>
          <cell r="B4">
            <v>6.9</v>
          </cell>
          <cell r="L4">
            <v>0.54693514878447413</v>
          </cell>
        </row>
        <row r="5">
          <cell r="A5">
            <v>7.1</v>
          </cell>
          <cell r="B5">
            <v>7.2</v>
          </cell>
        </row>
        <row r="6">
          <cell r="A6">
            <v>6.9</v>
          </cell>
          <cell r="B6">
            <v>6.8</v>
          </cell>
        </row>
        <row r="7">
          <cell r="A7">
            <v>6.6</v>
          </cell>
          <cell r="B7">
            <v>7.1</v>
          </cell>
          <cell r="I7">
            <v>0.16021183345507661</v>
          </cell>
        </row>
        <row r="8">
          <cell r="A8">
            <v>7.1</v>
          </cell>
          <cell r="B8">
            <v>7.3</v>
          </cell>
        </row>
        <row r="9">
          <cell r="A9">
            <v>7.4</v>
          </cell>
          <cell r="B9">
            <v>7.4</v>
          </cell>
          <cell r="I9">
            <v>0.55564135776379064</v>
          </cell>
        </row>
        <row r="10">
          <cell r="A10">
            <v>7.6</v>
          </cell>
          <cell r="B10">
            <v>7.8</v>
          </cell>
        </row>
        <row r="11">
          <cell r="A11">
            <v>7.2</v>
          </cell>
          <cell r="B11">
            <v>7</v>
          </cell>
        </row>
        <row r="12">
          <cell r="A12">
            <v>7</v>
          </cell>
          <cell r="B12">
            <v>6.7</v>
          </cell>
          <cell r="I12">
            <v>0.14053598233115666</v>
          </cell>
        </row>
        <row r="13">
          <cell r="A13">
            <v>7</v>
          </cell>
          <cell r="B13">
            <v>7.4</v>
          </cell>
          <cell r="I13">
            <v>3.9537302016681148</v>
          </cell>
        </row>
        <row r="14">
          <cell r="A14">
            <v>6.7</v>
          </cell>
          <cell r="B14">
            <v>7</v>
          </cell>
        </row>
        <row r="15">
          <cell r="A15">
            <v>6.9</v>
          </cell>
          <cell r="B15">
            <v>7</v>
          </cell>
        </row>
        <row r="16">
          <cell r="A16">
            <v>6.5</v>
          </cell>
          <cell r="B16">
            <v>6.4</v>
          </cell>
        </row>
        <row r="17">
          <cell r="A17">
            <v>6.4</v>
          </cell>
          <cell r="B17">
            <v>6</v>
          </cell>
          <cell r="I17">
            <v>0.29036837269201538</v>
          </cell>
        </row>
        <row r="18">
          <cell r="A18">
            <v>6.3</v>
          </cell>
          <cell r="B18">
            <v>6.3</v>
          </cell>
          <cell r="I18">
            <v>0.96264282645064991</v>
          </cell>
        </row>
        <row r="19">
          <cell r="A19">
            <v>6.2</v>
          </cell>
          <cell r="B19">
            <v>5.6</v>
          </cell>
          <cell r="I19">
            <v>0.28247382762660123</v>
          </cell>
        </row>
        <row r="20">
          <cell r="A20">
            <v>5.8</v>
          </cell>
          <cell r="B20">
            <v>7</v>
          </cell>
          <cell r="I20">
            <v>0.74545338829022978</v>
          </cell>
        </row>
        <row r="21">
          <cell r="A21">
            <v>6.3</v>
          </cell>
          <cell r="B21">
            <v>6.4</v>
          </cell>
        </row>
        <row r="22">
          <cell r="A22">
            <v>6.2</v>
          </cell>
          <cell r="B22">
            <v>6.7</v>
          </cell>
        </row>
        <row r="23">
          <cell r="A23">
            <v>6.2</v>
          </cell>
          <cell r="B23">
            <v>6.7</v>
          </cell>
        </row>
        <row r="24">
          <cell r="A24">
            <v>6.8</v>
          </cell>
          <cell r="B24">
            <v>6.3</v>
          </cell>
        </row>
        <row r="25">
          <cell r="A25">
            <v>5.6</v>
          </cell>
          <cell r="B25">
            <v>5.7</v>
          </cell>
        </row>
        <row r="26">
          <cell r="A26">
            <v>6.3</v>
          </cell>
          <cell r="B26">
            <v>6.1</v>
          </cell>
        </row>
        <row r="27">
          <cell r="A27">
            <v>7.6</v>
          </cell>
          <cell r="B27">
            <v>6.1</v>
          </cell>
        </row>
        <row r="28">
          <cell r="A28">
            <v>5.8</v>
          </cell>
          <cell r="B28">
            <v>5.7</v>
          </cell>
        </row>
        <row r="29">
          <cell r="A29">
            <v>7.3</v>
          </cell>
          <cell r="B29">
            <v>6.1</v>
          </cell>
        </row>
        <row r="30">
          <cell r="A30">
            <v>6.6</v>
          </cell>
          <cell r="B30">
            <v>7.4</v>
          </cell>
        </row>
        <row r="31">
          <cell r="A31">
            <v>5.9</v>
          </cell>
          <cell r="B31">
            <v>5.9</v>
          </cell>
        </row>
        <row r="32">
          <cell r="A32">
            <v>6.7</v>
          </cell>
          <cell r="B32">
            <v>6.5</v>
          </cell>
        </row>
        <row r="33">
          <cell r="A33">
            <v>6.8</v>
          </cell>
          <cell r="B33">
            <v>6.1</v>
          </cell>
        </row>
        <row r="34">
          <cell r="A34">
            <v>5.9</v>
          </cell>
          <cell r="B34">
            <v>6.2</v>
          </cell>
        </row>
        <row r="35">
          <cell r="A35">
            <v>6</v>
          </cell>
          <cell r="B35">
            <v>6.3</v>
          </cell>
        </row>
        <row r="36">
          <cell r="A36">
            <v>6.7</v>
          </cell>
          <cell r="B36">
            <v>6.1</v>
          </cell>
        </row>
        <row r="37">
          <cell r="A37">
            <v>5.6</v>
          </cell>
          <cell r="B37">
            <v>5.9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4566-DBD3-45A1-9EC9-ABBE582EA118}">
  <dimension ref="A1:I10"/>
  <sheetViews>
    <sheetView tabSelected="1" workbookViewId="0">
      <selection activeCell="I9" sqref="I9"/>
    </sheetView>
  </sheetViews>
  <sheetFormatPr defaultRowHeight="14.4" x14ac:dyDescent="0.3"/>
  <cols>
    <col min="9" max="9" width="22.44140625" customWidth="1"/>
  </cols>
  <sheetData>
    <row r="1" spans="1:9" ht="15.6" x14ac:dyDescent="0.3">
      <c r="A1" s="12" t="s">
        <v>12</v>
      </c>
      <c r="B1" s="13"/>
      <c r="C1" s="13"/>
      <c r="D1" s="13"/>
      <c r="E1" s="13"/>
      <c r="F1" s="13"/>
      <c r="G1" s="39"/>
      <c r="H1" s="39"/>
      <c r="I1" s="39"/>
    </row>
    <row r="2" spans="1:9" ht="15.6" x14ac:dyDescent="0.3">
      <c r="A2" s="4" t="s">
        <v>13</v>
      </c>
      <c r="B2" s="5">
        <f>[1]Sheet4!$L$3</f>
        <v>0.52718639309131277</v>
      </c>
      <c r="C2" s="4" t="s">
        <v>14</v>
      </c>
      <c r="D2" s="5">
        <f>[1]Sheet4!$L$4</f>
        <v>0.54693514878447413</v>
      </c>
      <c r="E2" s="4" t="s">
        <v>15</v>
      </c>
      <c r="F2" s="38">
        <f>[1]Sheet4!$I$7</f>
        <v>0.16021183345507661</v>
      </c>
      <c r="G2" s="35"/>
      <c r="H2" s="36"/>
      <c r="I2" s="37"/>
    </row>
    <row r="3" spans="1:9" ht="15.6" x14ac:dyDescent="0.35">
      <c r="A3" s="14" t="s">
        <v>46</v>
      </c>
      <c r="B3" s="14"/>
      <c r="C3" s="14"/>
      <c r="D3" s="14"/>
      <c r="E3" s="14"/>
      <c r="F3" s="14"/>
      <c r="G3" s="40"/>
      <c r="H3" s="40"/>
      <c r="I3" s="40"/>
    </row>
    <row r="4" spans="1:9" ht="51" customHeight="1" x14ac:dyDescent="0.3">
      <c r="A4" s="15" t="s">
        <v>16</v>
      </c>
      <c r="B4" s="15"/>
      <c r="C4" s="16" t="s">
        <v>17</v>
      </c>
      <c r="D4" s="16"/>
      <c r="E4" s="16"/>
      <c r="F4" s="16"/>
      <c r="G4" s="16"/>
      <c r="H4" s="16"/>
      <c r="I4" s="4" t="s">
        <v>18</v>
      </c>
    </row>
    <row r="5" spans="1:9" ht="44.25" customHeight="1" x14ac:dyDescent="0.3">
      <c r="A5" s="4" t="s">
        <v>19</v>
      </c>
      <c r="B5" s="5">
        <f>[1]Sheet4!$I$9</f>
        <v>0.55564135776379064</v>
      </c>
      <c r="C5" s="7" t="s">
        <v>20</v>
      </c>
      <c r="D5" s="5">
        <f>[1]Sheet4!$I$12</f>
        <v>0.14053598233115666</v>
      </c>
      <c r="E5" s="4" t="s">
        <v>21</v>
      </c>
      <c r="F5" s="5">
        <f>[1]Sheet4!$I$13</f>
        <v>3.9537302016681148</v>
      </c>
      <c r="G5" s="6" t="s">
        <v>44</v>
      </c>
      <c r="H5" s="5">
        <v>2.0299999999999998</v>
      </c>
      <c r="I5" s="10" t="s">
        <v>23</v>
      </c>
    </row>
    <row r="6" spans="1:9" ht="15.6" x14ac:dyDescent="0.3">
      <c r="A6" s="8" t="s">
        <v>24</v>
      </c>
      <c r="B6" s="5">
        <f>[1]Sheet4!$I$19</f>
        <v>0.28247382762660123</v>
      </c>
      <c r="C6" s="9" t="s">
        <v>25</v>
      </c>
      <c r="D6" s="5">
        <f>[1]Sheet4!$I$17</f>
        <v>0.29036837269201538</v>
      </c>
      <c r="E6" s="23" t="s">
        <v>26</v>
      </c>
      <c r="F6" s="24">
        <v>0.95</v>
      </c>
      <c r="G6" s="25" t="s">
        <v>27</v>
      </c>
      <c r="H6" s="24">
        <v>1.96</v>
      </c>
      <c r="I6" s="17" t="str">
        <f>"Длина ДИ равна "&amp;B7-B6</f>
        <v>Длина ДИ равна 0.462979560663629</v>
      </c>
    </row>
    <row r="7" spans="1:9" ht="15.6" x14ac:dyDescent="0.3">
      <c r="A7" s="9" t="s">
        <v>24</v>
      </c>
      <c r="B7" s="5">
        <f>[1]Sheet4!$I$20</f>
        <v>0.74545338829022978</v>
      </c>
      <c r="C7" s="23" t="s">
        <v>28</v>
      </c>
      <c r="D7" s="31">
        <f>[1]Sheet4!$I$18</f>
        <v>0.96264282645064991</v>
      </c>
      <c r="E7" s="35"/>
      <c r="F7" s="36"/>
      <c r="G7" s="36"/>
      <c r="H7" s="37"/>
      <c r="I7" s="32"/>
    </row>
    <row r="8" spans="1:9" ht="16.8" x14ac:dyDescent="0.35">
      <c r="A8" s="19" t="s">
        <v>39</v>
      </c>
      <c r="B8" s="21">
        <f>Sheet1!$M$9</f>
        <v>0.20678297541654367</v>
      </c>
      <c r="C8" s="21"/>
      <c r="D8" s="30"/>
      <c r="E8" s="33"/>
      <c r="F8" s="33"/>
      <c r="G8" s="33"/>
      <c r="H8" s="34"/>
      <c r="I8" s="22" t="s">
        <v>47</v>
      </c>
    </row>
    <row r="9" spans="1:9" ht="15.6" x14ac:dyDescent="0.35">
      <c r="A9" s="20" t="s">
        <v>29</v>
      </c>
      <c r="B9" s="20">
        <f>Sheet1!$M$7</f>
        <v>0.57645605550883072</v>
      </c>
      <c r="C9" s="26" t="s">
        <v>41</v>
      </c>
      <c r="D9" s="27">
        <f>Sheet1!$M$10</f>
        <v>0.14580055443986004</v>
      </c>
      <c r="E9" s="27" t="s">
        <v>42</v>
      </c>
      <c r="F9" s="27">
        <f>Sheet1!$M$12</f>
        <v>3.9537302016681144</v>
      </c>
      <c r="G9" s="28" t="s">
        <v>22</v>
      </c>
      <c r="H9" s="29">
        <v>2.0299999999999998</v>
      </c>
      <c r="I9" s="20" t="s">
        <v>45</v>
      </c>
    </row>
    <row r="10" spans="1:9" ht="15.6" x14ac:dyDescent="0.35">
      <c r="A10" s="20" t="s">
        <v>30</v>
      </c>
      <c r="B10" s="20">
        <f>Sheet1!$M$8</f>
        <v>2.7788556560134583</v>
      </c>
      <c r="C10" s="19" t="s">
        <v>40</v>
      </c>
      <c r="D10" s="20">
        <f>Sheet1!$M$11</f>
        <v>0.96338459390702924</v>
      </c>
      <c r="E10" s="20" t="s">
        <v>43</v>
      </c>
      <c r="F10" s="20">
        <f>Sheet1!$M$13</f>
        <v>2.8844717609026138</v>
      </c>
      <c r="G10" s="4" t="s">
        <v>22</v>
      </c>
      <c r="H10" s="5">
        <v>2.0299999999999998</v>
      </c>
      <c r="I10" s="20" t="s">
        <v>45</v>
      </c>
    </row>
  </sheetData>
  <mergeCells count="5">
    <mergeCell ref="A1:I1"/>
    <mergeCell ref="A3:I3"/>
    <mergeCell ref="A4:B4"/>
    <mergeCell ref="C4:H4"/>
    <mergeCell ref="I6:I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736-AC81-43CD-BF79-CE20F73B9BEC}">
  <dimension ref="A1:M43"/>
  <sheetViews>
    <sheetView zoomScale="70" zoomScaleNormal="70" workbookViewId="0">
      <selection activeCell="M7" sqref="M7"/>
    </sheetView>
  </sheetViews>
  <sheetFormatPr defaultColWidth="9.109375" defaultRowHeight="15.6" x14ac:dyDescent="0.35"/>
  <cols>
    <col min="1" max="10" width="9.109375" style="1"/>
    <col min="11" max="11" width="10.33203125" style="1" customWidth="1"/>
    <col min="12" max="16384" width="9.109375" style="1"/>
  </cols>
  <sheetData>
    <row r="1" spans="1:13" x14ac:dyDescent="0.35">
      <c r="A1" s="2">
        <v>6.5</v>
      </c>
      <c r="B1" s="2">
        <v>6.9</v>
      </c>
    </row>
    <row r="2" spans="1:13" x14ac:dyDescent="0.35">
      <c r="A2" s="2">
        <v>7.1</v>
      </c>
      <c r="B2" s="2">
        <v>6.7</v>
      </c>
    </row>
    <row r="3" spans="1:13" x14ac:dyDescent="0.35">
      <c r="A3" s="2">
        <v>6.6</v>
      </c>
      <c r="B3" s="2">
        <v>6.6</v>
      </c>
      <c r="D3" s="1" t="s">
        <v>0</v>
      </c>
      <c r="G3" s="1">
        <v>6.5864864864864865</v>
      </c>
      <c r="I3" s="1" t="s">
        <v>31</v>
      </c>
      <c r="L3" s="1">
        <v>0.52718639309131277</v>
      </c>
    </row>
    <row r="4" spans="1:13" x14ac:dyDescent="0.35">
      <c r="A4" s="2">
        <v>6.5</v>
      </c>
      <c r="B4" s="2">
        <v>6.9</v>
      </c>
      <c r="D4" s="1" t="s">
        <v>1</v>
      </c>
      <c r="G4" s="1">
        <v>6.5756756756756758</v>
      </c>
      <c r="I4" s="1" t="s">
        <v>32</v>
      </c>
      <c r="L4" s="1">
        <v>0.54693514878447413</v>
      </c>
    </row>
    <row r="5" spans="1:13" x14ac:dyDescent="0.35">
      <c r="A5" s="2">
        <v>7.1</v>
      </c>
      <c r="B5" s="2">
        <v>7.2</v>
      </c>
    </row>
    <row r="6" spans="1:13" x14ac:dyDescent="0.35">
      <c r="A6" s="2">
        <v>6.9</v>
      </c>
      <c r="B6" s="2">
        <v>6.8</v>
      </c>
      <c r="D6" s="1">
        <f>(A1-$G$3)*(B1-$G$4)</f>
        <v>-2.8049671292914559E-2</v>
      </c>
    </row>
    <row r="7" spans="1:13" x14ac:dyDescent="0.35">
      <c r="A7" s="2">
        <v>6.6</v>
      </c>
      <c r="B7" s="2">
        <v>7.1</v>
      </c>
      <c r="D7" s="1">
        <f t="shared" ref="D7:D42" si="0">(A2-$G$3)*(B2-$G$4)</f>
        <v>6.3842220598977345E-2</v>
      </c>
      <c r="G7" s="1" t="s">
        <v>2</v>
      </c>
      <c r="I7" s="3">
        <f>D43/37</f>
        <v>0.16021183345507661</v>
      </c>
      <c r="K7" s="1" t="s">
        <v>29</v>
      </c>
      <c r="M7" s="1">
        <f>I7/POWER(L3, 2)</f>
        <v>0.57645605550883072</v>
      </c>
    </row>
    <row r="8" spans="1:13" x14ac:dyDescent="0.35">
      <c r="A8" s="2">
        <v>7.1</v>
      </c>
      <c r="B8" s="2">
        <v>7.3</v>
      </c>
      <c r="D8" s="1">
        <f t="shared" si="0"/>
        <v>3.2870708546382712E-4</v>
      </c>
      <c r="G8" s="1" t="s">
        <v>3</v>
      </c>
      <c r="I8" s="3">
        <f>_xlfn.COVARIANCE.P(A1:A37,B1:B37)</f>
        <v>0.16021183345507661</v>
      </c>
      <c r="K8" s="1" t="s">
        <v>30</v>
      </c>
      <c r="M8" s="1">
        <f>G4-M7*G3</f>
        <v>2.7788556560134583</v>
      </c>
    </row>
    <row r="9" spans="1:13" x14ac:dyDescent="0.35">
      <c r="A9" s="2">
        <v>7.4</v>
      </c>
      <c r="B9" s="2">
        <v>7.4</v>
      </c>
      <c r="D9" s="1">
        <f t="shared" si="0"/>
        <v>-2.8049671292914559E-2</v>
      </c>
      <c r="G9" s="1" t="s">
        <v>34</v>
      </c>
      <c r="I9" s="3">
        <f>I7/(L3*L4)</f>
        <v>0.55564135776379064</v>
      </c>
      <c r="K9" s="1" t="s">
        <v>33</v>
      </c>
      <c r="M9" s="1">
        <f>POWER(L4,2)*(1-POWER(I9,2))</f>
        <v>0.20678297541654367</v>
      </c>
    </row>
    <row r="10" spans="1:13" x14ac:dyDescent="0.35">
      <c r="A10" s="2">
        <v>7.6</v>
      </c>
      <c r="B10" s="2">
        <v>7.8</v>
      </c>
      <c r="D10" s="1">
        <f t="shared" si="0"/>
        <v>0.32059897735573389</v>
      </c>
      <c r="G10" s="1" t="s">
        <v>3</v>
      </c>
      <c r="I10" s="3">
        <f>PEARSON(A1:A37,B1:B37)</f>
        <v>0.55564135776379053</v>
      </c>
      <c r="K10" s="11" t="s">
        <v>35</v>
      </c>
      <c r="M10" s="1">
        <f>POWER(M9, 1/2)/(L3*POWER(35, 1/2))</f>
        <v>0.14580055443986004</v>
      </c>
    </row>
    <row r="11" spans="1:13" x14ac:dyDescent="0.35">
      <c r="A11" s="2">
        <v>7.2</v>
      </c>
      <c r="B11" s="2">
        <v>7</v>
      </c>
      <c r="D11" s="1">
        <f t="shared" si="0"/>
        <v>7.0328707085463835E-2</v>
      </c>
      <c r="I11" s="3"/>
      <c r="K11" s="11" t="s">
        <v>36</v>
      </c>
      <c r="M11" s="1">
        <f>POWER(M9, 1/2)/POWER(35, 1/2)*POWER(1+POWER(G3/L3, 2), 1/2)</f>
        <v>0.96338459390702924</v>
      </c>
    </row>
    <row r="12" spans="1:13" x14ac:dyDescent="0.35">
      <c r="A12" s="2">
        <v>7</v>
      </c>
      <c r="B12" s="2">
        <v>6.7</v>
      </c>
      <c r="D12" s="1">
        <f t="shared" si="0"/>
        <v>7.0854638422204038E-3</v>
      </c>
      <c r="G12" s="1" t="s">
        <v>4</v>
      </c>
      <c r="I12" s="3">
        <f>POWER((1-POWER(I9,2))/(35), 1/2)</f>
        <v>0.14053598233115666</v>
      </c>
      <c r="K12" s="1" t="s">
        <v>37</v>
      </c>
      <c r="M12" s="1">
        <f>M7/M10</f>
        <v>3.9537302016681144</v>
      </c>
    </row>
    <row r="13" spans="1:13" x14ac:dyDescent="0.35">
      <c r="A13" s="2">
        <v>7</v>
      </c>
      <c r="B13" s="2">
        <v>7.4</v>
      </c>
      <c r="D13" s="1">
        <f t="shared" si="0"/>
        <v>0.37195032870708505</v>
      </c>
      <c r="G13" s="1" t="s">
        <v>5</v>
      </c>
      <c r="I13" s="3">
        <f>I9/I12</f>
        <v>3.9537302016681148</v>
      </c>
      <c r="K13" s="1" t="s">
        <v>38</v>
      </c>
      <c r="M13" s="1">
        <f>M8/M11</f>
        <v>2.8844717609026138</v>
      </c>
    </row>
    <row r="14" spans="1:13" x14ac:dyDescent="0.35">
      <c r="A14" s="2">
        <v>6.7</v>
      </c>
      <c r="B14" s="2">
        <v>7</v>
      </c>
      <c r="D14" s="1">
        <f t="shared" si="0"/>
        <v>0.67059897735573459</v>
      </c>
      <c r="G14" s="1" t="s">
        <v>6</v>
      </c>
      <c r="I14" s="3">
        <f>_xlfn.T.INV(0.05,35)</f>
        <v>-1.6895724577802647</v>
      </c>
      <c r="K14" s="1" t="s">
        <v>6</v>
      </c>
      <c r="M14" s="18">
        <v>2.0299999999999998</v>
      </c>
    </row>
    <row r="15" spans="1:13" x14ac:dyDescent="0.35">
      <c r="A15" s="2">
        <v>6.9</v>
      </c>
      <c r="B15" s="2">
        <v>7</v>
      </c>
      <c r="D15" s="1">
        <f t="shared" si="0"/>
        <v>1.2408692476260037</v>
      </c>
      <c r="I15" s="3"/>
    </row>
    <row r="16" spans="1:13" x14ac:dyDescent="0.35">
      <c r="A16" s="2">
        <v>6.5</v>
      </c>
      <c r="B16" s="2">
        <v>6.4</v>
      </c>
      <c r="D16" s="1">
        <f t="shared" si="0"/>
        <v>0.26032870708546385</v>
      </c>
      <c r="G16" s="1" t="s">
        <v>7</v>
      </c>
      <c r="I16" s="3">
        <v>1.96</v>
      </c>
    </row>
    <row r="17" spans="1:9" x14ac:dyDescent="0.35">
      <c r="A17" s="2">
        <v>6.4</v>
      </c>
      <c r="B17" s="2">
        <v>6</v>
      </c>
      <c r="D17" s="1">
        <f t="shared" si="0"/>
        <v>5.1409788166544949E-2</v>
      </c>
      <c r="G17" s="1" t="s">
        <v>8</v>
      </c>
      <c r="I17" s="3">
        <f>0.5*LN((1+I9)/(1-I9))-I16/POWER(34, 1/2)</f>
        <v>0.29036837269201538</v>
      </c>
    </row>
    <row r="18" spans="1:9" x14ac:dyDescent="0.35">
      <c r="A18" s="2">
        <v>6.3</v>
      </c>
      <c r="B18" s="2">
        <v>6.3</v>
      </c>
      <c r="D18" s="1">
        <f t="shared" si="0"/>
        <v>0.34086924762600446</v>
      </c>
      <c r="G18" s="1" t="s">
        <v>9</v>
      </c>
      <c r="I18" s="3">
        <f>0.5*LN((1+I9)/(1-I9))+I16/POWER(34, 1/2)</f>
        <v>0.96264282645064991</v>
      </c>
    </row>
    <row r="19" spans="1:9" x14ac:dyDescent="0.35">
      <c r="A19" s="2">
        <v>6.2</v>
      </c>
      <c r="B19" s="2">
        <v>5.6</v>
      </c>
      <c r="D19" s="1">
        <f t="shared" si="0"/>
        <v>4.8166544923301739E-2</v>
      </c>
      <c r="G19" s="1" t="s">
        <v>10</v>
      </c>
      <c r="I19" s="3">
        <f>(EXP(2*I17)-1)/(EXP(2*I17)+1)</f>
        <v>0.28247382762660123</v>
      </c>
    </row>
    <row r="20" spans="1:9" x14ac:dyDescent="0.35">
      <c r="A20" s="2">
        <v>5.8</v>
      </c>
      <c r="B20" s="2">
        <v>7</v>
      </c>
      <c r="D20" s="1">
        <f t="shared" si="0"/>
        <v>0.13303140978816666</v>
      </c>
      <c r="G20" s="1" t="s">
        <v>11</v>
      </c>
      <c r="I20" s="1">
        <f>(EXP(2*I18)-1)/(EXP(2*I18)+1)</f>
        <v>0.74545338829022978</v>
      </c>
    </row>
    <row r="21" spans="1:9" x14ac:dyDescent="0.35">
      <c r="A21" s="2">
        <v>6.3</v>
      </c>
      <c r="B21" s="2">
        <v>6.4</v>
      </c>
      <c r="D21" s="1">
        <f t="shared" si="0"/>
        <v>1.5193571950328687E-2</v>
      </c>
    </row>
    <row r="22" spans="1:9" x14ac:dyDescent="0.35">
      <c r="A22" s="2">
        <v>6.2</v>
      </c>
      <c r="B22" s="2">
        <v>6.7</v>
      </c>
      <c r="D22" s="1">
        <f t="shared" si="0"/>
        <v>0.10735573411249069</v>
      </c>
    </row>
    <row r="23" spans="1:9" x14ac:dyDescent="0.35">
      <c r="A23" s="2">
        <v>6.2</v>
      </c>
      <c r="B23" s="2">
        <v>6.7</v>
      </c>
      <c r="D23" s="1">
        <f t="shared" si="0"/>
        <v>7.8977355734112631E-2</v>
      </c>
      <c r="G23" s="1" cm="1">
        <f t="array" ref="G23:H27">LINEST(B1:B37,A1:A37,1,1)</f>
        <v>0.5764560555088305</v>
      </c>
      <c r="H23" s="1">
        <v>2.7788556560134583</v>
      </c>
    </row>
    <row r="24" spans="1:9" x14ac:dyDescent="0.35">
      <c r="A24" s="2">
        <v>6.8</v>
      </c>
      <c r="B24" s="2">
        <v>6.3</v>
      </c>
      <c r="D24" s="1">
        <f t="shared" si="0"/>
        <v>0.37708546384222064</v>
      </c>
      <c r="G24" s="1">
        <v>0.14580055443985995</v>
      </c>
      <c r="H24" s="1">
        <v>0.96338459390702891</v>
      </c>
    </row>
    <row r="25" spans="1:9" x14ac:dyDescent="0.35">
      <c r="A25" s="2">
        <v>5.6</v>
      </c>
      <c r="B25" s="2">
        <v>5.7</v>
      </c>
      <c r="D25" s="1">
        <f t="shared" si="0"/>
        <v>-0.33372534696859019</v>
      </c>
      <c r="G25" s="1">
        <v>0.30873731845758917</v>
      </c>
      <c r="H25" s="1">
        <v>0.46754587522546498</v>
      </c>
    </row>
    <row r="26" spans="1:9" x14ac:dyDescent="0.35">
      <c r="A26" s="2">
        <v>6.3</v>
      </c>
      <c r="B26" s="2">
        <v>6.1</v>
      </c>
      <c r="D26" s="1">
        <f t="shared" si="0"/>
        <v>5.0328707085463803E-2</v>
      </c>
      <c r="G26" s="1">
        <v>15.631982507582622</v>
      </c>
      <c r="H26" s="1">
        <v>35</v>
      </c>
    </row>
    <row r="27" spans="1:9" x14ac:dyDescent="0.35">
      <c r="A27" s="2">
        <v>7.6</v>
      </c>
      <c r="B27" s="2">
        <v>6.1</v>
      </c>
      <c r="D27" s="1">
        <f t="shared" si="0"/>
        <v>-4.8049671292914542E-2</v>
      </c>
      <c r="G27" s="1">
        <v>3.4171380176959989</v>
      </c>
      <c r="H27" s="1">
        <v>7.6509700904121125</v>
      </c>
    </row>
    <row r="28" spans="1:9" x14ac:dyDescent="0.35">
      <c r="A28" s="2">
        <v>5.8</v>
      </c>
      <c r="B28" s="2">
        <v>5.7</v>
      </c>
      <c r="D28" s="1">
        <f t="shared" si="0"/>
        <v>-4.8049671292914542E-2</v>
      </c>
    </row>
    <row r="29" spans="1:9" x14ac:dyDescent="0.35">
      <c r="A29" s="2">
        <v>7.3</v>
      </c>
      <c r="B29" s="2">
        <v>6.1</v>
      </c>
      <c r="D29" s="1">
        <f t="shared" si="0"/>
        <v>-5.886048210372536E-2</v>
      </c>
    </row>
    <row r="30" spans="1:9" x14ac:dyDescent="0.35">
      <c r="A30" s="2">
        <v>6.6</v>
      </c>
      <c r="B30" s="2">
        <v>7.4</v>
      </c>
      <c r="D30" s="1">
        <f t="shared" si="0"/>
        <v>0.86384222059897764</v>
      </c>
    </row>
    <row r="31" spans="1:9" x14ac:dyDescent="0.35">
      <c r="A31" s="2">
        <v>5.9</v>
      </c>
      <c r="B31" s="2">
        <v>5.9</v>
      </c>
      <c r="D31" s="1">
        <f t="shared" si="0"/>
        <v>0.13627465303141001</v>
      </c>
    </row>
    <row r="32" spans="1:9" x14ac:dyDescent="0.35">
      <c r="A32" s="2">
        <v>6.7</v>
      </c>
      <c r="B32" s="2">
        <v>6.5</v>
      </c>
      <c r="D32" s="1">
        <f t="shared" si="0"/>
        <v>-0.48210372534696888</v>
      </c>
    </row>
    <row r="33" spans="1:4" x14ac:dyDescent="0.35">
      <c r="A33" s="2">
        <v>6.8</v>
      </c>
      <c r="B33" s="2">
        <v>6.1</v>
      </c>
      <c r="D33" s="1">
        <f t="shared" si="0"/>
        <v>0.68870708546384229</v>
      </c>
    </row>
    <row r="34" spans="1:4" x14ac:dyDescent="0.35">
      <c r="A34" s="2">
        <v>5.9</v>
      </c>
      <c r="B34" s="2">
        <v>6.2</v>
      </c>
      <c r="D34" s="1">
        <f t="shared" si="0"/>
        <v>-0.33940102264426614</v>
      </c>
    </row>
    <row r="35" spans="1:4" x14ac:dyDescent="0.35">
      <c r="A35" s="2">
        <v>6</v>
      </c>
      <c r="B35" s="2">
        <v>6.3</v>
      </c>
      <c r="D35" s="1">
        <f t="shared" si="0"/>
        <v>1.113951789627436E-2</v>
      </c>
    </row>
    <row r="36" spans="1:4" x14ac:dyDescent="0.35">
      <c r="A36" s="2">
        <v>6.7</v>
      </c>
      <c r="B36" s="2">
        <v>6.1</v>
      </c>
      <c r="D36" s="1">
        <f t="shared" si="0"/>
        <v>0.46384222059897695</v>
      </c>
    </row>
    <row r="37" spans="1:4" x14ac:dyDescent="0.35">
      <c r="A37" s="2">
        <v>5.6</v>
      </c>
      <c r="B37" s="2">
        <v>5.9</v>
      </c>
      <c r="D37" s="1">
        <f t="shared" si="0"/>
        <v>-8.5902118334551022E-3</v>
      </c>
    </row>
    <row r="38" spans="1:4" x14ac:dyDescent="0.35">
      <c r="D38" s="1">
        <f t="shared" si="0"/>
        <v>-0.10156318480642806</v>
      </c>
    </row>
    <row r="39" spans="1:4" x14ac:dyDescent="0.35">
      <c r="D39" s="1">
        <f t="shared" si="0"/>
        <v>0.25789627465303122</v>
      </c>
    </row>
    <row r="40" spans="1:4" x14ac:dyDescent="0.35">
      <c r="D40" s="1">
        <f t="shared" si="0"/>
        <v>0.16168005843681538</v>
      </c>
    </row>
    <row r="41" spans="1:4" x14ac:dyDescent="0.35">
      <c r="D41" s="1">
        <f t="shared" si="0"/>
        <v>-5.3995617238860615E-2</v>
      </c>
    </row>
    <row r="42" spans="1:4" x14ac:dyDescent="0.35">
      <c r="D42" s="1">
        <f t="shared" si="0"/>
        <v>0.66654492330168003</v>
      </c>
    </row>
    <row r="43" spans="1:4" x14ac:dyDescent="0.35">
      <c r="D43" s="1">
        <f>SUM(D6:D42)</f>
        <v>5.9278378378378349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Lasagnya .</dc:creator>
  <cp:lastModifiedBy>Lasagnya .</cp:lastModifiedBy>
  <dcterms:created xsi:type="dcterms:W3CDTF">2023-03-11T20:11:05Z</dcterms:created>
  <dcterms:modified xsi:type="dcterms:W3CDTF">2023-03-12T17:02:35Z</dcterms:modified>
</cp:coreProperties>
</file>