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n Hang\Desktop\WorkingOnPython\Kaggle\California_Medicaid_Eligibility\"/>
    </mc:Choice>
  </mc:AlternateContent>
  <bookViews>
    <workbookView xWindow="0" yWindow="0" windowWidth="28800" windowHeight="12330" firstSheet="6" activeTab="10"/>
  </bookViews>
  <sheets>
    <sheet name="Primary Spoken Language of Appl" sheetId="1" r:id="rId1"/>
    <sheet name="Data" sheetId="11" r:id="rId2"/>
    <sheet name="Summary Statistics" sheetId="8" r:id="rId3"/>
    <sheet name="Language Statistics" sheetId="17" r:id="rId4"/>
    <sheet name="Frequency" sheetId="7" r:id="rId5"/>
    <sheet name="Correlations_Normalization" sheetId="10" r:id="rId6"/>
    <sheet name="Anova Single Factor" sheetId="16" r:id="rId7"/>
    <sheet name="Not Reported Regression" sheetId="13" r:id="rId8"/>
    <sheet name="English Regression" sheetId="14" r:id="rId9"/>
    <sheet name="Chart Normalization" sheetId="9" r:id="rId10"/>
    <sheet name="Forecast" sheetId="18" r:id="rId11"/>
  </sheets>
  <calcPr calcId="162913"/>
  <pivotCaches>
    <pivotCache cacheId="14" r:id="rId12"/>
    <pivotCache cacheId="8" r:id="rId13"/>
  </pivotCaches>
</workbook>
</file>

<file path=xl/calcChain.xml><?xml version="1.0" encoding="utf-8"?>
<calcChain xmlns="http://schemas.openxmlformats.org/spreadsheetml/2006/main">
  <c r="C22" i="18" l="1"/>
  <c r="D22" i="18"/>
  <c r="E22" i="18"/>
  <c r="F22" i="18"/>
  <c r="G22" i="18"/>
  <c r="H22" i="18"/>
  <c r="I22" i="18"/>
  <c r="J22" i="18"/>
  <c r="K22" i="18"/>
  <c r="L22" i="18"/>
  <c r="M22" i="18"/>
  <c r="N22" i="18"/>
  <c r="O22" i="18"/>
  <c r="B22" i="18"/>
  <c r="P55" i="11"/>
  <c r="O54" i="11"/>
  <c r="N53" i="11"/>
  <c r="M52" i="11"/>
  <c r="L51" i="11"/>
  <c r="K50" i="11"/>
  <c r="J49" i="11"/>
  <c r="I48" i="11"/>
  <c r="H47" i="11"/>
  <c r="G46" i="11"/>
  <c r="F45" i="11"/>
  <c r="E44" i="11"/>
  <c r="D43" i="11"/>
  <c r="C42" i="11"/>
  <c r="Y23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B24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B23" i="16"/>
  <c r="J19" i="14"/>
  <c r="J20" i="14"/>
  <c r="J21" i="14"/>
  <c r="J22" i="14"/>
  <c r="J23" i="14"/>
  <c r="J24" i="14"/>
  <c r="J25" i="14"/>
  <c r="J26" i="14"/>
  <c r="J27" i="14"/>
  <c r="J28" i="14"/>
  <c r="J29" i="14"/>
  <c r="J30" i="14"/>
  <c r="J18" i="14"/>
  <c r="G12" i="14"/>
  <c r="J19" i="13"/>
  <c r="J20" i="13"/>
  <c r="J21" i="13"/>
  <c r="J22" i="13"/>
  <c r="J23" i="13"/>
  <c r="J24" i="13"/>
  <c r="J25" i="13"/>
  <c r="J26" i="13"/>
  <c r="J27" i="13"/>
  <c r="J28" i="13"/>
  <c r="J29" i="13"/>
  <c r="J30" i="13"/>
  <c r="J18" i="13"/>
  <c r="G12" i="13"/>
  <c r="E7" i="7" l="1"/>
  <c r="E6" i="7"/>
  <c r="E8" i="7"/>
  <c r="E9" i="7"/>
  <c r="E4" i="7"/>
  <c r="E3" i="7"/>
  <c r="E2" i="7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" i="1"/>
  <c r="J5" i="1"/>
  <c r="J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" i="1"/>
  <c r="J3" i="1"/>
  <c r="J2" i="1"/>
</calcChain>
</file>

<file path=xl/sharedStrings.xml><?xml version="1.0" encoding="utf-8"?>
<sst xmlns="http://schemas.openxmlformats.org/spreadsheetml/2006/main" count="1130" uniqueCount="113">
  <si>
    <t>Year</t>
  </si>
  <si>
    <t>Reporting Period</t>
  </si>
  <si>
    <t>Primary Spoken Language</t>
  </si>
  <si>
    <t>Number of Applicants</t>
  </si>
  <si>
    <t>2016 Q1</t>
  </si>
  <si>
    <t>English</t>
  </si>
  <si>
    <t>Spanish</t>
  </si>
  <si>
    <t>Vietnamese</t>
  </si>
  <si>
    <t>Cantonese</t>
  </si>
  <si>
    <t>Mandarin</t>
  </si>
  <si>
    <t>Armenian</t>
  </si>
  <si>
    <t>Korean</t>
  </si>
  <si>
    <t>Arabic</t>
  </si>
  <si>
    <t>Tagalog</t>
  </si>
  <si>
    <t>Russian</t>
  </si>
  <si>
    <t>Farsi</t>
  </si>
  <si>
    <t>Hmong</t>
  </si>
  <si>
    <t>Cambodian</t>
  </si>
  <si>
    <t>Not Reported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</si>
  <si>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</si>
  <si>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</si>
  <si>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</si>
  <si>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</si>
  <si>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</si>
  <si>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</si>
  <si>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</si>
  <si>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</si>
  <si>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</si>
  <si>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</si>
  <si>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</si>
  <si>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</si>
  <si>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</si>
  <si>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</si>
  <si>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</si>
  <si>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</si>
  <si>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</si>
  <si>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</si>
  <si>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</si>
  <si>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Grand Total</t>
  </si>
  <si>
    <t>Sum of Number of Applicants</t>
  </si>
  <si>
    <t>Language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</si>
  <si>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</si>
  <si>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</si>
  <si>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</si>
  <si>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</si>
  <si>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</si>
  <si>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</si>
  <si>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</si>
  <si>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</si>
  <si>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</si>
  <si>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</si>
  <si>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</si>
  <si>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</si>
  <si>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</si>
  <si>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Std. Dev.</t>
  </si>
  <si>
    <t>Min</t>
  </si>
  <si>
    <t>Max</t>
  </si>
  <si>
    <t>STANDARDIZE</t>
  </si>
  <si>
    <t>NORMALIZATION</t>
  </si>
  <si>
    <t>MIN</t>
  </si>
  <si>
    <t>MAX</t>
  </si>
  <si>
    <t>Bins</t>
  </si>
  <si>
    <t>Bin</t>
  </si>
  <si>
    <t>Frequency</t>
  </si>
  <si>
    <t>More</t>
  </si>
  <si>
    <t>Row Labels</t>
  </si>
  <si>
    <t xml:space="preserve">Count </t>
  </si>
  <si>
    <t xml:space="preserve">Average </t>
  </si>
  <si>
    <t xml:space="preserve">StdDev </t>
  </si>
  <si>
    <t>Var</t>
  </si>
  <si>
    <t>Column Labels</t>
  </si>
  <si>
    <t>Sum of NORMALIZATION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</si>
  <si>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</si>
  <si>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</si>
  <si>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</si>
  <si>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</si>
  <si>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</si>
  <si>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</si>
  <si>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</si>
  <si>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</si>
  <si>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</si>
  <si>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</si>
  <si>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</si>
  <si>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</si>
  <si>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</si>
  <si>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</si>
  <si>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</si>
  <si>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</si>
  <si>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</si>
  <si>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</si>
  <si>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</si>
  <si>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</si>
  <si>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</si>
  <si>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</si>
  <si>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</si>
  <si>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</si>
  <si>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</si>
  <si>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Not Reported</t>
  </si>
  <si>
    <t>Residuals</t>
  </si>
  <si>
    <t>Standard Residuals</t>
  </si>
  <si>
    <t>PROBABILITY OUTPUT</t>
  </si>
  <si>
    <t>Percentile</t>
  </si>
  <si>
    <t>Anova: Single Factor</t>
  </si>
  <si>
    <t>SUMMARY</t>
  </si>
  <si>
    <t>Groups</t>
  </si>
  <si>
    <t>Average</t>
  </si>
  <si>
    <t>Variance</t>
  </si>
  <si>
    <t>Source of Variation</t>
  </si>
  <si>
    <t>F crit</t>
  </si>
  <si>
    <t>Between Groups</t>
  </si>
  <si>
    <t>Within Groups</t>
  </si>
  <si>
    <t>Correlations</t>
  </si>
  <si>
    <t>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</si>
</sst>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0" fillId="0" borderId="12" xfId="0" applyFill="1" applyBorder="1" applyAlignment="1"/>
    <xf numFmtId="0" fontId="18" fillId="0" borderId="13" xfId="0" applyFont="1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5" fontId="0" fillId="0" borderId="0" xfId="0" applyNumberFormat="1" applyFill="1" applyBorder="1" applyAlignment="1"/>
    <xf numFmtId="0" fontId="18" fillId="0" borderId="13" xfId="0" applyFont="1" applyFill="1" applyBorder="1" applyAlignment="1">
      <alignment horizontal="centerContinuous"/>
    </xf>
    <xf numFmtId="0" fontId="0" fillId="34" borderId="0" xfId="0" applyFill="1" applyBorder="1" applyAlignment="1"/>
    <xf numFmtId="0" fontId="0" fillId="35" borderId="0" xfId="0" applyFill="1" applyBorder="1" applyAlignment="1"/>
    <xf numFmtId="0" fontId="0" fillId="35" borderId="12" xfId="0" applyFill="1" applyBorder="1" applyAlignment="1"/>
    <xf numFmtId="0" fontId="0" fillId="36" borderId="0" xfId="0" applyFill="1" applyBorder="1" applyAlignment="1"/>
    <xf numFmtId="0" fontId="0" fillId="36" borderId="12" xfId="0" applyFill="1" applyBorder="1" applyAlignment="1"/>
    <xf numFmtId="0" fontId="0" fillId="37" borderId="0" xfId="0" applyFill="1" applyBorder="1" applyAlignment="1"/>
    <xf numFmtId="0" fontId="0" fillId="37" borderId="12" xfId="0" applyFill="1" applyBorder="1" applyAlignment="1"/>
    <xf numFmtId="0" fontId="0" fillId="38" borderId="0" xfId="0" applyFill="1" applyBorder="1" applyAlignment="1"/>
    <xf numFmtId="0" fontId="0" fillId="38" borderId="12" xfId="0" applyFill="1" applyBorder="1" applyAlignment="1"/>
    <xf numFmtId="0" fontId="16" fillId="39" borderId="11" xfId="0" applyFont="1" applyFill="1" applyBorder="1" applyAlignment="1">
      <alignment horizontal="left"/>
    </xf>
    <xf numFmtId="0" fontId="16" fillId="39" borderId="11" xfId="0" applyNumberFormat="1" applyFont="1" applyFill="1" applyBorder="1"/>
    <xf numFmtId="0" fontId="0" fillId="38" borderId="0" xfId="0" applyFill="1"/>
    <xf numFmtId="0" fontId="16" fillId="38" borderId="0" xfId="0" applyFont="1" applyFill="1" applyAlignment="1">
      <alignment horizontal="left"/>
    </xf>
    <xf numFmtId="0" fontId="19" fillId="0" borderId="0" xfId="0" applyFont="1"/>
    <xf numFmtId="0" fontId="20" fillId="0" borderId="12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6" fillId="34" borderId="14" xfId="0" applyFont="1" applyFill="1" applyBorder="1"/>
    <xf numFmtId="1" fontId="16" fillId="34" borderId="15" xfId="0" applyNumberFormat="1" applyFont="1" applyFill="1" applyBorder="1"/>
    <xf numFmtId="1" fontId="16" fillId="34" borderId="16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Appplicant</a:t>
            </a:r>
            <a:r>
              <a:rPr lang="en-US" baseline="0"/>
              <a:t>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Arabic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  <c:pt idx="4">
                  <c:v>2017 Q1</c:v>
                </c:pt>
                <c:pt idx="5">
                  <c:v>2017 Q2</c:v>
                </c:pt>
                <c:pt idx="6">
                  <c:v>2017 Q3</c:v>
                </c:pt>
                <c:pt idx="7">
                  <c:v>2017 Q4</c:v>
                </c:pt>
                <c:pt idx="8">
                  <c:v>2018 Q1</c:v>
                </c:pt>
                <c:pt idx="9">
                  <c:v>2018 Q2</c:v>
                </c:pt>
                <c:pt idx="10">
                  <c:v>2018 Q3</c:v>
                </c:pt>
                <c:pt idx="11">
                  <c:v>2018 Q4</c:v>
                </c:pt>
                <c:pt idx="12">
                  <c:v>2019 Q1</c:v>
                </c:pt>
                <c:pt idx="13">
                  <c:v>2019 Q2</c:v>
                </c:pt>
                <c:pt idx="14">
                  <c:v>2019 Q3</c:v>
                </c:pt>
                <c:pt idx="15">
                  <c:v>2019 Q4</c:v>
                </c:pt>
                <c:pt idx="16">
                  <c:v>2020 Q1</c:v>
                </c:pt>
                <c:pt idx="17">
                  <c:v>2020 Q2</c:v>
                </c:pt>
                <c:pt idx="18">
                  <c:v>2020 Q3</c:v>
                </c:pt>
                <c:pt idx="19">
                  <c:v>2020 Q4</c:v>
                </c:pt>
              </c:strCache>
            </c:strRef>
          </c:cat>
          <c:val>
            <c:numRef>
              <c:f>Data!$B$2:$B$21</c:f>
              <c:numCache>
                <c:formatCode>General</c:formatCode>
                <c:ptCount val="20"/>
                <c:pt idx="0">
                  <c:v>2708</c:v>
                </c:pt>
                <c:pt idx="1">
                  <c:v>2444</c:v>
                </c:pt>
                <c:pt idx="2">
                  <c:v>3299</c:v>
                </c:pt>
                <c:pt idx="3">
                  <c:v>3381</c:v>
                </c:pt>
                <c:pt idx="4">
                  <c:v>2465</c:v>
                </c:pt>
                <c:pt idx="5">
                  <c:v>2238</c:v>
                </c:pt>
                <c:pt idx="6">
                  <c:v>2217</c:v>
                </c:pt>
                <c:pt idx="7">
                  <c:v>1904</c:v>
                </c:pt>
                <c:pt idx="8">
                  <c:v>1247</c:v>
                </c:pt>
                <c:pt idx="9">
                  <c:v>1055</c:v>
                </c:pt>
                <c:pt idx="10">
                  <c:v>1275</c:v>
                </c:pt>
                <c:pt idx="11">
                  <c:v>1208</c:v>
                </c:pt>
                <c:pt idx="12">
                  <c:v>1011</c:v>
                </c:pt>
                <c:pt idx="13">
                  <c:v>839</c:v>
                </c:pt>
                <c:pt idx="14">
                  <c:v>1116</c:v>
                </c:pt>
                <c:pt idx="15">
                  <c:v>1178</c:v>
                </c:pt>
                <c:pt idx="16">
                  <c:v>1180</c:v>
                </c:pt>
                <c:pt idx="17">
                  <c:v>741</c:v>
                </c:pt>
                <c:pt idx="18">
                  <c:v>720</c:v>
                </c:pt>
                <c:pt idx="19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D-4255-A1E8-423C4920D58A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Armenian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  <c:pt idx="4">
                  <c:v>2017 Q1</c:v>
                </c:pt>
                <c:pt idx="5">
                  <c:v>2017 Q2</c:v>
                </c:pt>
                <c:pt idx="6">
                  <c:v>2017 Q3</c:v>
                </c:pt>
                <c:pt idx="7">
                  <c:v>2017 Q4</c:v>
                </c:pt>
                <c:pt idx="8">
                  <c:v>2018 Q1</c:v>
                </c:pt>
                <c:pt idx="9">
                  <c:v>2018 Q2</c:v>
                </c:pt>
                <c:pt idx="10">
                  <c:v>2018 Q3</c:v>
                </c:pt>
                <c:pt idx="11">
                  <c:v>2018 Q4</c:v>
                </c:pt>
                <c:pt idx="12">
                  <c:v>2019 Q1</c:v>
                </c:pt>
                <c:pt idx="13">
                  <c:v>2019 Q2</c:v>
                </c:pt>
                <c:pt idx="14">
                  <c:v>2019 Q3</c:v>
                </c:pt>
                <c:pt idx="15">
                  <c:v>2019 Q4</c:v>
                </c:pt>
                <c:pt idx="16">
                  <c:v>2020 Q1</c:v>
                </c:pt>
                <c:pt idx="17">
                  <c:v>2020 Q2</c:v>
                </c:pt>
                <c:pt idx="18">
                  <c:v>2020 Q3</c:v>
                </c:pt>
                <c:pt idx="19">
                  <c:v>2020 Q4</c:v>
                </c:pt>
              </c:strCache>
            </c:strRef>
          </c:cat>
          <c:val>
            <c:numRef>
              <c:f>Data!$C$2:$C$21</c:f>
              <c:numCache>
                <c:formatCode>General</c:formatCode>
                <c:ptCount val="20"/>
                <c:pt idx="0">
                  <c:v>2785</c:v>
                </c:pt>
                <c:pt idx="1">
                  <c:v>3244</c:v>
                </c:pt>
                <c:pt idx="2">
                  <c:v>3422</c:v>
                </c:pt>
                <c:pt idx="3">
                  <c:v>3185</c:v>
                </c:pt>
                <c:pt idx="4">
                  <c:v>2714</c:v>
                </c:pt>
                <c:pt idx="5">
                  <c:v>1947</c:v>
                </c:pt>
                <c:pt idx="6">
                  <c:v>1755</c:v>
                </c:pt>
                <c:pt idx="7">
                  <c:v>1845</c:v>
                </c:pt>
                <c:pt idx="8">
                  <c:v>1713</c:v>
                </c:pt>
                <c:pt idx="9">
                  <c:v>1493</c:v>
                </c:pt>
                <c:pt idx="10">
                  <c:v>1659</c:v>
                </c:pt>
                <c:pt idx="11">
                  <c:v>1584</c:v>
                </c:pt>
                <c:pt idx="12">
                  <c:v>1360</c:v>
                </c:pt>
                <c:pt idx="13">
                  <c:v>1317</c:v>
                </c:pt>
                <c:pt idx="14">
                  <c:v>1392</c:v>
                </c:pt>
                <c:pt idx="15">
                  <c:v>1474</c:v>
                </c:pt>
                <c:pt idx="16">
                  <c:v>1385</c:v>
                </c:pt>
                <c:pt idx="17">
                  <c:v>896</c:v>
                </c:pt>
                <c:pt idx="18">
                  <c:v>768</c:v>
                </c:pt>
                <c:pt idx="19">
                  <c:v>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D-4255-A1E8-423C4920D58A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Cambodian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  <c:pt idx="4">
                  <c:v>2017 Q1</c:v>
                </c:pt>
                <c:pt idx="5">
                  <c:v>2017 Q2</c:v>
                </c:pt>
                <c:pt idx="6">
                  <c:v>2017 Q3</c:v>
                </c:pt>
                <c:pt idx="7">
                  <c:v>2017 Q4</c:v>
                </c:pt>
                <c:pt idx="8">
                  <c:v>2018 Q1</c:v>
                </c:pt>
                <c:pt idx="9">
                  <c:v>2018 Q2</c:v>
                </c:pt>
                <c:pt idx="10">
                  <c:v>2018 Q3</c:v>
                </c:pt>
                <c:pt idx="11">
                  <c:v>2018 Q4</c:v>
                </c:pt>
                <c:pt idx="12">
                  <c:v>2019 Q1</c:v>
                </c:pt>
                <c:pt idx="13">
                  <c:v>2019 Q2</c:v>
                </c:pt>
                <c:pt idx="14">
                  <c:v>2019 Q3</c:v>
                </c:pt>
                <c:pt idx="15">
                  <c:v>2019 Q4</c:v>
                </c:pt>
                <c:pt idx="16">
                  <c:v>2020 Q1</c:v>
                </c:pt>
                <c:pt idx="17">
                  <c:v>2020 Q2</c:v>
                </c:pt>
                <c:pt idx="18">
                  <c:v>2020 Q3</c:v>
                </c:pt>
                <c:pt idx="19">
                  <c:v>2020 Q4</c:v>
                </c:pt>
              </c:strCache>
            </c:strRef>
          </c:cat>
          <c:val>
            <c:numRef>
              <c:f>Data!$D$2:$D$21</c:f>
              <c:numCache>
                <c:formatCode>General</c:formatCode>
                <c:ptCount val="20"/>
                <c:pt idx="0">
                  <c:v>607</c:v>
                </c:pt>
                <c:pt idx="1">
                  <c:v>733</c:v>
                </c:pt>
                <c:pt idx="2">
                  <c:v>678</c:v>
                </c:pt>
                <c:pt idx="3">
                  <c:v>647</c:v>
                </c:pt>
                <c:pt idx="4">
                  <c:v>507</c:v>
                </c:pt>
                <c:pt idx="5">
                  <c:v>345</c:v>
                </c:pt>
                <c:pt idx="6">
                  <c:v>326</c:v>
                </c:pt>
                <c:pt idx="7">
                  <c:v>385</c:v>
                </c:pt>
                <c:pt idx="8">
                  <c:v>312</c:v>
                </c:pt>
                <c:pt idx="9">
                  <c:v>246</c:v>
                </c:pt>
                <c:pt idx="10">
                  <c:v>270</c:v>
                </c:pt>
                <c:pt idx="11">
                  <c:v>288</c:v>
                </c:pt>
                <c:pt idx="12">
                  <c:v>226</c:v>
                </c:pt>
                <c:pt idx="13">
                  <c:v>194</c:v>
                </c:pt>
                <c:pt idx="14">
                  <c:v>271</c:v>
                </c:pt>
                <c:pt idx="15">
                  <c:v>291</c:v>
                </c:pt>
                <c:pt idx="16">
                  <c:v>220</c:v>
                </c:pt>
                <c:pt idx="17">
                  <c:v>201</c:v>
                </c:pt>
                <c:pt idx="18">
                  <c:v>217</c:v>
                </c:pt>
                <c:pt idx="19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6D-4255-A1E8-423C4920D58A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Cantonese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  <c:pt idx="4">
                  <c:v>2017 Q1</c:v>
                </c:pt>
                <c:pt idx="5">
                  <c:v>2017 Q2</c:v>
                </c:pt>
                <c:pt idx="6">
                  <c:v>2017 Q3</c:v>
                </c:pt>
                <c:pt idx="7">
                  <c:v>2017 Q4</c:v>
                </c:pt>
                <c:pt idx="8">
                  <c:v>2018 Q1</c:v>
                </c:pt>
                <c:pt idx="9">
                  <c:v>2018 Q2</c:v>
                </c:pt>
                <c:pt idx="10">
                  <c:v>2018 Q3</c:v>
                </c:pt>
                <c:pt idx="11">
                  <c:v>2018 Q4</c:v>
                </c:pt>
                <c:pt idx="12">
                  <c:v>2019 Q1</c:v>
                </c:pt>
                <c:pt idx="13">
                  <c:v>2019 Q2</c:v>
                </c:pt>
                <c:pt idx="14">
                  <c:v>2019 Q3</c:v>
                </c:pt>
                <c:pt idx="15">
                  <c:v>2019 Q4</c:v>
                </c:pt>
                <c:pt idx="16">
                  <c:v>2020 Q1</c:v>
                </c:pt>
                <c:pt idx="17">
                  <c:v>2020 Q2</c:v>
                </c:pt>
                <c:pt idx="18">
                  <c:v>2020 Q3</c:v>
                </c:pt>
                <c:pt idx="19">
                  <c:v>2020 Q4</c:v>
                </c:pt>
              </c:strCache>
            </c:strRef>
          </c:cat>
          <c:val>
            <c:numRef>
              <c:f>Data!$E$2:$E$21</c:f>
              <c:numCache>
                <c:formatCode>General</c:formatCode>
                <c:ptCount val="20"/>
                <c:pt idx="0">
                  <c:v>5408</c:v>
                </c:pt>
                <c:pt idx="1">
                  <c:v>4298</c:v>
                </c:pt>
                <c:pt idx="2">
                  <c:v>3982</c:v>
                </c:pt>
                <c:pt idx="3">
                  <c:v>4324</c:v>
                </c:pt>
                <c:pt idx="4">
                  <c:v>3258</c:v>
                </c:pt>
                <c:pt idx="5">
                  <c:v>3138</c:v>
                </c:pt>
                <c:pt idx="6">
                  <c:v>2667</c:v>
                </c:pt>
                <c:pt idx="7">
                  <c:v>3861</c:v>
                </c:pt>
                <c:pt idx="8">
                  <c:v>2477</c:v>
                </c:pt>
                <c:pt idx="9">
                  <c:v>1960</c:v>
                </c:pt>
                <c:pt idx="10">
                  <c:v>1833</c:v>
                </c:pt>
                <c:pt idx="11">
                  <c:v>2679</c:v>
                </c:pt>
                <c:pt idx="12">
                  <c:v>1687</c:v>
                </c:pt>
                <c:pt idx="13">
                  <c:v>1469</c:v>
                </c:pt>
                <c:pt idx="14">
                  <c:v>1750</c:v>
                </c:pt>
                <c:pt idx="15">
                  <c:v>4237</c:v>
                </c:pt>
                <c:pt idx="16">
                  <c:v>3378</c:v>
                </c:pt>
                <c:pt idx="17">
                  <c:v>2214</c:v>
                </c:pt>
                <c:pt idx="18">
                  <c:v>1909</c:v>
                </c:pt>
                <c:pt idx="19">
                  <c:v>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6D-4255-A1E8-423C4920D58A}"/>
            </c:ext>
          </c:extLst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Not Reported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  <c:pt idx="4">
                  <c:v>2017 Q1</c:v>
                </c:pt>
                <c:pt idx="5">
                  <c:v>2017 Q2</c:v>
                </c:pt>
                <c:pt idx="6">
                  <c:v>2017 Q3</c:v>
                </c:pt>
                <c:pt idx="7">
                  <c:v>2017 Q4</c:v>
                </c:pt>
                <c:pt idx="8">
                  <c:v>2018 Q1</c:v>
                </c:pt>
                <c:pt idx="9">
                  <c:v>2018 Q2</c:v>
                </c:pt>
                <c:pt idx="10">
                  <c:v>2018 Q3</c:v>
                </c:pt>
                <c:pt idx="11">
                  <c:v>2018 Q4</c:v>
                </c:pt>
                <c:pt idx="12">
                  <c:v>2019 Q1</c:v>
                </c:pt>
                <c:pt idx="13">
                  <c:v>2019 Q2</c:v>
                </c:pt>
                <c:pt idx="14">
                  <c:v>2019 Q3</c:v>
                </c:pt>
                <c:pt idx="15">
                  <c:v>2019 Q4</c:v>
                </c:pt>
                <c:pt idx="16">
                  <c:v>2020 Q1</c:v>
                </c:pt>
                <c:pt idx="17">
                  <c:v>2020 Q2</c:v>
                </c:pt>
                <c:pt idx="18">
                  <c:v>2020 Q3</c:v>
                </c:pt>
                <c:pt idx="19">
                  <c:v>2020 Q4</c:v>
                </c:pt>
              </c:strCache>
            </c:strRef>
          </c:cat>
          <c:val>
            <c:numRef>
              <c:f>Data!$F$2:$F$21</c:f>
              <c:numCache>
                <c:formatCode>General</c:formatCode>
                <c:ptCount val="20"/>
                <c:pt idx="0">
                  <c:v>38806</c:v>
                </c:pt>
                <c:pt idx="1">
                  <c:v>19542</c:v>
                </c:pt>
                <c:pt idx="2">
                  <c:v>17237</c:v>
                </c:pt>
                <c:pt idx="3">
                  <c:v>38085</c:v>
                </c:pt>
                <c:pt idx="4">
                  <c:v>26691</c:v>
                </c:pt>
                <c:pt idx="5">
                  <c:v>11995</c:v>
                </c:pt>
                <c:pt idx="6">
                  <c:v>9916</c:v>
                </c:pt>
                <c:pt idx="7">
                  <c:v>5099</c:v>
                </c:pt>
                <c:pt idx="8">
                  <c:v>3305</c:v>
                </c:pt>
                <c:pt idx="9">
                  <c:v>2474</c:v>
                </c:pt>
                <c:pt idx="10">
                  <c:v>2778</c:v>
                </c:pt>
                <c:pt idx="11">
                  <c:v>3907</c:v>
                </c:pt>
                <c:pt idx="12">
                  <c:v>3087</c:v>
                </c:pt>
                <c:pt idx="13">
                  <c:v>2826</c:v>
                </c:pt>
                <c:pt idx="14">
                  <c:v>1589</c:v>
                </c:pt>
                <c:pt idx="15">
                  <c:v>2220</c:v>
                </c:pt>
                <c:pt idx="16">
                  <c:v>1567</c:v>
                </c:pt>
                <c:pt idx="17">
                  <c:v>1006</c:v>
                </c:pt>
                <c:pt idx="18">
                  <c:v>629</c:v>
                </c:pt>
                <c:pt idx="19">
                  <c:v>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6D-4255-A1E8-423C4920D58A}"/>
            </c:ext>
          </c:extLst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Farsi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  <c:pt idx="4">
                  <c:v>2017 Q1</c:v>
                </c:pt>
                <c:pt idx="5">
                  <c:v>2017 Q2</c:v>
                </c:pt>
                <c:pt idx="6">
                  <c:v>2017 Q3</c:v>
                </c:pt>
                <c:pt idx="7">
                  <c:v>2017 Q4</c:v>
                </c:pt>
                <c:pt idx="8">
                  <c:v>2018 Q1</c:v>
                </c:pt>
                <c:pt idx="9">
                  <c:v>2018 Q2</c:v>
                </c:pt>
                <c:pt idx="10">
                  <c:v>2018 Q3</c:v>
                </c:pt>
                <c:pt idx="11">
                  <c:v>2018 Q4</c:v>
                </c:pt>
                <c:pt idx="12">
                  <c:v>2019 Q1</c:v>
                </c:pt>
                <c:pt idx="13">
                  <c:v>2019 Q2</c:v>
                </c:pt>
                <c:pt idx="14">
                  <c:v>2019 Q3</c:v>
                </c:pt>
                <c:pt idx="15">
                  <c:v>2019 Q4</c:v>
                </c:pt>
                <c:pt idx="16">
                  <c:v>2020 Q1</c:v>
                </c:pt>
                <c:pt idx="17">
                  <c:v>2020 Q2</c:v>
                </c:pt>
                <c:pt idx="18">
                  <c:v>2020 Q3</c:v>
                </c:pt>
                <c:pt idx="19">
                  <c:v>2020 Q4</c:v>
                </c:pt>
              </c:strCache>
            </c:strRef>
          </c:cat>
          <c:val>
            <c:numRef>
              <c:f>Data!$G$2:$G$21</c:f>
              <c:numCache>
                <c:formatCode>General</c:formatCode>
                <c:ptCount val="20"/>
                <c:pt idx="0">
                  <c:v>2195</c:v>
                </c:pt>
                <c:pt idx="1">
                  <c:v>1904</c:v>
                </c:pt>
                <c:pt idx="2">
                  <c:v>2115</c:v>
                </c:pt>
                <c:pt idx="3">
                  <c:v>2551</c:v>
                </c:pt>
                <c:pt idx="4">
                  <c:v>2012</c:v>
                </c:pt>
                <c:pt idx="5">
                  <c:v>1739</c:v>
                </c:pt>
                <c:pt idx="6">
                  <c:v>1534</c:v>
                </c:pt>
                <c:pt idx="7">
                  <c:v>1987</c:v>
                </c:pt>
                <c:pt idx="8">
                  <c:v>1414</c:v>
                </c:pt>
                <c:pt idx="9">
                  <c:v>1165</c:v>
                </c:pt>
                <c:pt idx="10">
                  <c:v>1085</c:v>
                </c:pt>
                <c:pt idx="11">
                  <c:v>1237</c:v>
                </c:pt>
                <c:pt idx="12">
                  <c:v>1042</c:v>
                </c:pt>
                <c:pt idx="13">
                  <c:v>885</c:v>
                </c:pt>
                <c:pt idx="14">
                  <c:v>942</c:v>
                </c:pt>
                <c:pt idx="15">
                  <c:v>1172</c:v>
                </c:pt>
                <c:pt idx="16">
                  <c:v>1202</c:v>
                </c:pt>
                <c:pt idx="17">
                  <c:v>820</c:v>
                </c:pt>
                <c:pt idx="18">
                  <c:v>728</c:v>
                </c:pt>
                <c:pt idx="19">
                  <c:v>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6D-4255-A1E8-423C4920D58A}"/>
            </c:ext>
          </c:extLst>
        </c:ser>
        <c:ser>
          <c:idx val="6"/>
          <c:order val="6"/>
          <c:tx>
            <c:strRef>
              <c:f>Data!$H$1</c:f>
              <c:strCache>
                <c:ptCount val="1"/>
                <c:pt idx="0">
                  <c:v>Hmong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  <c:pt idx="4">
                  <c:v>2017 Q1</c:v>
                </c:pt>
                <c:pt idx="5">
                  <c:v>2017 Q2</c:v>
                </c:pt>
                <c:pt idx="6">
                  <c:v>2017 Q3</c:v>
                </c:pt>
                <c:pt idx="7">
                  <c:v>2017 Q4</c:v>
                </c:pt>
                <c:pt idx="8">
                  <c:v>2018 Q1</c:v>
                </c:pt>
                <c:pt idx="9">
                  <c:v>2018 Q2</c:v>
                </c:pt>
                <c:pt idx="10">
                  <c:v>2018 Q3</c:v>
                </c:pt>
                <c:pt idx="11">
                  <c:v>2018 Q4</c:v>
                </c:pt>
                <c:pt idx="12">
                  <c:v>2019 Q1</c:v>
                </c:pt>
                <c:pt idx="13">
                  <c:v>2019 Q2</c:v>
                </c:pt>
                <c:pt idx="14">
                  <c:v>2019 Q3</c:v>
                </c:pt>
                <c:pt idx="15">
                  <c:v>2019 Q4</c:v>
                </c:pt>
                <c:pt idx="16">
                  <c:v>2020 Q1</c:v>
                </c:pt>
                <c:pt idx="17">
                  <c:v>2020 Q2</c:v>
                </c:pt>
                <c:pt idx="18">
                  <c:v>2020 Q3</c:v>
                </c:pt>
                <c:pt idx="19">
                  <c:v>2020 Q4</c:v>
                </c:pt>
              </c:strCache>
            </c:strRef>
          </c:cat>
          <c:val>
            <c:numRef>
              <c:f>Data!$H$2:$H$21</c:f>
              <c:numCache>
                <c:formatCode>General</c:formatCode>
                <c:ptCount val="20"/>
                <c:pt idx="0">
                  <c:v>1115</c:v>
                </c:pt>
                <c:pt idx="1">
                  <c:v>889</c:v>
                </c:pt>
                <c:pt idx="2">
                  <c:v>792</c:v>
                </c:pt>
                <c:pt idx="3">
                  <c:v>542</c:v>
                </c:pt>
                <c:pt idx="4">
                  <c:v>602</c:v>
                </c:pt>
                <c:pt idx="5">
                  <c:v>472</c:v>
                </c:pt>
                <c:pt idx="6">
                  <c:v>494</c:v>
                </c:pt>
                <c:pt idx="7">
                  <c:v>391</c:v>
                </c:pt>
                <c:pt idx="8">
                  <c:v>408</c:v>
                </c:pt>
                <c:pt idx="9">
                  <c:v>347</c:v>
                </c:pt>
                <c:pt idx="10">
                  <c:v>288</c:v>
                </c:pt>
                <c:pt idx="11">
                  <c:v>313</c:v>
                </c:pt>
                <c:pt idx="12">
                  <c:v>288</c:v>
                </c:pt>
                <c:pt idx="13">
                  <c:v>219</c:v>
                </c:pt>
                <c:pt idx="14">
                  <c:v>247</c:v>
                </c:pt>
                <c:pt idx="15">
                  <c:v>198</c:v>
                </c:pt>
                <c:pt idx="16">
                  <c:v>245</c:v>
                </c:pt>
                <c:pt idx="17">
                  <c:v>150</c:v>
                </c:pt>
                <c:pt idx="18">
                  <c:v>130</c:v>
                </c:pt>
                <c:pt idx="19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6D-4255-A1E8-423C4920D58A}"/>
            </c:ext>
          </c:extLst>
        </c:ser>
        <c:ser>
          <c:idx val="7"/>
          <c:order val="7"/>
          <c:tx>
            <c:strRef>
              <c:f>Data!$I$1</c:f>
              <c:strCache>
                <c:ptCount val="1"/>
                <c:pt idx="0">
                  <c:v>Korean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  <c:pt idx="4">
                  <c:v>2017 Q1</c:v>
                </c:pt>
                <c:pt idx="5">
                  <c:v>2017 Q2</c:v>
                </c:pt>
                <c:pt idx="6">
                  <c:v>2017 Q3</c:v>
                </c:pt>
                <c:pt idx="7">
                  <c:v>2017 Q4</c:v>
                </c:pt>
                <c:pt idx="8">
                  <c:v>2018 Q1</c:v>
                </c:pt>
                <c:pt idx="9">
                  <c:v>2018 Q2</c:v>
                </c:pt>
                <c:pt idx="10">
                  <c:v>2018 Q3</c:v>
                </c:pt>
                <c:pt idx="11">
                  <c:v>2018 Q4</c:v>
                </c:pt>
                <c:pt idx="12">
                  <c:v>2019 Q1</c:v>
                </c:pt>
                <c:pt idx="13">
                  <c:v>2019 Q2</c:v>
                </c:pt>
                <c:pt idx="14">
                  <c:v>2019 Q3</c:v>
                </c:pt>
                <c:pt idx="15">
                  <c:v>2019 Q4</c:v>
                </c:pt>
                <c:pt idx="16">
                  <c:v>2020 Q1</c:v>
                </c:pt>
                <c:pt idx="17">
                  <c:v>2020 Q2</c:v>
                </c:pt>
                <c:pt idx="18">
                  <c:v>2020 Q3</c:v>
                </c:pt>
                <c:pt idx="19">
                  <c:v>2020 Q4</c:v>
                </c:pt>
              </c:strCache>
            </c:strRef>
          </c:cat>
          <c:val>
            <c:numRef>
              <c:f>Data!$I$2:$I$21</c:f>
              <c:numCache>
                <c:formatCode>General</c:formatCode>
                <c:ptCount val="20"/>
                <c:pt idx="0">
                  <c:v>5275</c:v>
                </c:pt>
                <c:pt idx="1">
                  <c:v>2658</c:v>
                </c:pt>
                <c:pt idx="2">
                  <c:v>2674</c:v>
                </c:pt>
                <c:pt idx="3">
                  <c:v>4170</c:v>
                </c:pt>
                <c:pt idx="4">
                  <c:v>3342</c:v>
                </c:pt>
                <c:pt idx="5">
                  <c:v>1696</c:v>
                </c:pt>
                <c:pt idx="6">
                  <c:v>1454</c:v>
                </c:pt>
                <c:pt idx="7">
                  <c:v>3652</c:v>
                </c:pt>
                <c:pt idx="8">
                  <c:v>1981</c:v>
                </c:pt>
                <c:pt idx="9">
                  <c:v>1093</c:v>
                </c:pt>
                <c:pt idx="10">
                  <c:v>1045</c:v>
                </c:pt>
                <c:pt idx="11">
                  <c:v>2001</c:v>
                </c:pt>
                <c:pt idx="12">
                  <c:v>1403</c:v>
                </c:pt>
                <c:pt idx="13">
                  <c:v>1037</c:v>
                </c:pt>
                <c:pt idx="14">
                  <c:v>1010</c:v>
                </c:pt>
                <c:pt idx="15">
                  <c:v>3727</c:v>
                </c:pt>
                <c:pt idx="16">
                  <c:v>3078</c:v>
                </c:pt>
                <c:pt idx="17">
                  <c:v>1635</c:v>
                </c:pt>
                <c:pt idx="18">
                  <c:v>1195</c:v>
                </c:pt>
                <c:pt idx="19">
                  <c:v>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6D-4255-A1E8-423C4920D58A}"/>
            </c:ext>
          </c:extLst>
        </c:ser>
        <c:ser>
          <c:idx val="8"/>
          <c:order val="8"/>
          <c:tx>
            <c:strRef>
              <c:f>Data!$J$1</c:f>
              <c:strCache>
                <c:ptCount val="1"/>
                <c:pt idx="0">
                  <c:v>Mandarin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  <c:pt idx="4">
                  <c:v>2017 Q1</c:v>
                </c:pt>
                <c:pt idx="5">
                  <c:v>2017 Q2</c:v>
                </c:pt>
                <c:pt idx="6">
                  <c:v>2017 Q3</c:v>
                </c:pt>
                <c:pt idx="7">
                  <c:v>2017 Q4</c:v>
                </c:pt>
                <c:pt idx="8">
                  <c:v>2018 Q1</c:v>
                </c:pt>
                <c:pt idx="9">
                  <c:v>2018 Q2</c:v>
                </c:pt>
                <c:pt idx="10">
                  <c:v>2018 Q3</c:v>
                </c:pt>
                <c:pt idx="11">
                  <c:v>2018 Q4</c:v>
                </c:pt>
                <c:pt idx="12">
                  <c:v>2019 Q1</c:v>
                </c:pt>
                <c:pt idx="13">
                  <c:v>2019 Q2</c:v>
                </c:pt>
                <c:pt idx="14">
                  <c:v>2019 Q3</c:v>
                </c:pt>
                <c:pt idx="15">
                  <c:v>2019 Q4</c:v>
                </c:pt>
                <c:pt idx="16">
                  <c:v>2020 Q1</c:v>
                </c:pt>
                <c:pt idx="17">
                  <c:v>2020 Q2</c:v>
                </c:pt>
                <c:pt idx="18">
                  <c:v>2020 Q3</c:v>
                </c:pt>
                <c:pt idx="19">
                  <c:v>2020 Q4</c:v>
                </c:pt>
              </c:strCache>
            </c:strRef>
          </c:cat>
          <c:val>
            <c:numRef>
              <c:f>Data!$J$2:$J$21</c:f>
              <c:numCache>
                <c:formatCode>General</c:formatCode>
                <c:ptCount val="20"/>
                <c:pt idx="0">
                  <c:v>6724</c:v>
                </c:pt>
                <c:pt idx="1">
                  <c:v>3275</c:v>
                </c:pt>
                <c:pt idx="2">
                  <c:v>2926</c:v>
                </c:pt>
                <c:pt idx="3">
                  <c:v>7307</c:v>
                </c:pt>
                <c:pt idx="4">
                  <c:v>5170</c:v>
                </c:pt>
                <c:pt idx="5">
                  <c:v>2612</c:v>
                </c:pt>
                <c:pt idx="6">
                  <c:v>2403</c:v>
                </c:pt>
                <c:pt idx="7">
                  <c:v>9649</c:v>
                </c:pt>
                <c:pt idx="8">
                  <c:v>4810</c:v>
                </c:pt>
                <c:pt idx="9">
                  <c:v>2178</c:v>
                </c:pt>
                <c:pt idx="10">
                  <c:v>1905</c:v>
                </c:pt>
                <c:pt idx="11">
                  <c:v>6812</c:v>
                </c:pt>
                <c:pt idx="12">
                  <c:v>2982</c:v>
                </c:pt>
                <c:pt idx="13">
                  <c:v>1711</c:v>
                </c:pt>
                <c:pt idx="14">
                  <c:v>2073</c:v>
                </c:pt>
                <c:pt idx="15">
                  <c:v>11961</c:v>
                </c:pt>
                <c:pt idx="16">
                  <c:v>8302</c:v>
                </c:pt>
                <c:pt idx="17">
                  <c:v>3720</c:v>
                </c:pt>
                <c:pt idx="18">
                  <c:v>3321</c:v>
                </c:pt>
                <c:pt idx="19">
                  <c:v>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6D-4255-A1E8-423C4920D58A}"/>
            </c:ext>
          </c:extLst>
        </c:ser>
        <c:ser>
          <c:idx val="9"/>
          <c:order val="9"/>
          <c:tx>
            <c:strRef>
              <c:f>Data!$K$1</c:f>
              <c:strCache>
                <c:ptCount val="1"/>
                <c:pt idx="0">
                  <c:v>Russian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  <c:pt idx="4">
                  <c:v>2017 Q1</c:v>
                </c:pt>
                <c:pt idx="5">
                  <c:v>2017 Q2</c:v>
                </c:pt>
                <c:pt idx="6">
                  <c:v>2017 Q3</c:v>
                </c:pt>
                <c:pt idx="7">
                  <c:v>2017 Q4</c:v>
                </c:pt>
                <c:pt idx="8">
                  <c:v>2018 Q1</c:v>
                </c:pt>
                <c:pt idx="9">
                  <c:v>2018 Q2</c:v>
                </c:pt>
                <c:pt idx="10">
                  <c:v>2018 Q3</c:v>
                </c:pt>
                <c:pt idx="11">
                  <c:v>2018 Q4</c:v>
                </c:pt>
                <c:pt idx="12">
                  <c:v>2019 Q1</c:v>
                </c:pt>
                <c:pt idx="13">
                  <c:v>2019 Q2</c:v>
                </c:pt>
                <c:pt idx="14">
                  <c:v>2019 Q3</c:v>
                </c:pt>
                <c:pt idx="15">
                  <c:v>2019 Q4</c:v>
                </c:pt>
                <c:pt idx="16">
                  <c:v>2020 Q1</c:v>
                </c:pt>
                <c:pt idx="17">
                  <c:v>2020 Q2</c:v>
                </c:pt>
                <c:pt idx="18">
                  <c:v>2020 Q3</c:v>
                </c:pt>
                <c:pt idx="19">
                  <c:v>2020 Q4</c:v>
                </c:pt>
              </c:strCache>
            </c:strRef>
          </c:cat>
          <c:val>
            <c:numRef>
              <c:f>Data!$K$2:$K$21</c:f>
              <c:numCache>
                <c:formatCode>General</c:formatCode>
                <c:ptCount val="20"/>
                <c:pt idx="0">
                  <c:v>2393</c:v>
                </c:pt>
                <c:pt idx="1">
                  <c:v>2164</c:v>
                </c:pt>
                <c:pt idx="2">
                  <c:v>2235</c:v>
                </c:pt>
                <c:pt idx="3">
                  <c:v>1992</c:v>
                </c:pt>
                <c:pt idx="4">
                  <c:v>1906</c:v>
                </c:pt>
                <c:pt idx="5">
                  <c:v>1864</c:v>
                </c:pt>
                <c:pt idx="6">
                  <c:v>1461</c:v>
                </c:pt>
                <c:pt idx="7">
                  <c:v>1777</c:v>
                </c:pt>
                <c:pt idx="8">
                  <c:v>1286</c:v>
                </c:pt>
                <c:pt idx="9">
                  <c:v>1247</c:v>
                </c:pt>
                <c:pt idx="10">
                  <c:v>1342</c:v>
                </c:pt>
                <c:pt idx="11">
                  <c:v>1558</c:v>
                </c:pt>
                <c:pt idx="12">
                  <c:v>1223</c:v>
                </c:pt>
                <c:pt idx="13">
                  <c:v>1047</c:v>
                </c:pt>
                <c:pt idx="14">
                  <c:v>1264</c:v>
                </c:pt>
                <c:pt idx="15">
                  <c:v>1538</c:v>
                </c:pt>
                <c:pt idx="16">
                  <c:v>1445</c:v>
                </c:pt>
                <c:pt idx="17">
                  <c:v>838</c:v>
                </c:pt>
                <c:pt idx="18">
                  <c:v>815</c:v>
                </c:pt>
                <c:pt idx="19">
                  <c:v>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6D-4255-A1E8-423C4920D58A}"/>
            </c:ext>
          </c:extLst>
        </c:ser>
        <c:ser>
          <c:idx val="10"/>
          <c:order val="10"/>
          <c:tx>
            <c:strRef>
              <c:f>Data!$L$1</c:f>
              <c:strCache>
                <c:ptCount val="1"/>
                <c:pt idx="0">
                  <c:v>Spanish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  <c:pt idx="4">
                  <c:v>2017 Q1</c:v>
                </c:pt>
                <c:pt idx="5">
                  <c:v>2017 Q2</c:v>
                </c:pt>
                <c:pt idx="6">
                  <c:v>2017 Q3</c:v>
                </c:pt>
                <c:pt idx="7">
                  <c:v>2017 Q4</c:v>
                </c:pt>
                <c:pt idx="8">
                  <c:v>2018 Q1</c:v>
                </c:pt>
                <c:pt idx="9">
                  <c:v>2018 Q2</c:v>
                </c:pt>
                <c:pt idx="10">
                  <c:v>2018 Q3</c:v>
                </c:pt>
                <c:pt idx="11">
                  <c:v>2018 Q4</c:v>
                </c:pt>
                <c:pt idx="12">
                  <c:v>2019 Q1</c:v>
                </c:pt>
                <c:pt idx="13">
                  <c:v>2019 Q2</c:v>
                </c:pt>
                <c:pt idx="14">
                  <c:v>2019 Q3</c:v>
                </c:pt>
                <c:pt idx="15">
                  <c:v>2019 Q4</c:v>
                </c:pt>
                <c:pt idx="16">
                  <c:v>2020 Q1</c:v>
                </c:pt>
                <c:pt idx="17">
                  <c:v>2020 Q2</c:v>
                </c:pt>
                <c:pt idx="18">
                  <c:v>2020 Q3</c:v>
                </c:pt>
                <c:pt idx="19">
                  <c:v>2020 Q4</c:v>
                </c:pt>
              </c:strCache>
            </c:strRef>
          </c:cat>
          <c:val>
            <c:numRef>
              <c:f>Data!$L$2:$L$21</c:f>
              <c:numCache>
                <c:formatCode>General</c:formatCode>
                <c:ptCount val="20"/>
                <c:pt idx="0">
                  <c:v>319235</c:v>
                </c:pt>
                <c:pt idx="1">
                  <c:v>288387</c:v>
                </c:pt>
                <c:pt idx="2">
                  <c:v>235587</c:v>
                </c:pt>
                <c:pt idx="3">
                  <c:v>246423</c:v>
                </c:pt>
                <c:pt idx="4">
                  <c:v>162243</c:v>
                </c:pt>
                <c:pt idx="5">
                  <c:v>116766</c:v>
                </c:pt>
                <c:pt idx="6">
                  <c:v>97307</c:v>
                </c:pt>
                <c:pt idx="7">
                  <c:v>99863</c:v>
                </c:pt>
                <c:pt idx="8">
                  <c:v>91535</c:v>
                </c:pt>
                <c:pt idx="9">
                  <c:v>72415</c:v>
                </c:pt>
                <c:pt idx="10">
                  <c:v>70342</c:v>
                </c:pt>
                <c:pt idx="11">
                  <c:v>73216</c:v>
                </c:pt>
                <c:pt idx="12">
                  <c:v>72581</c:v>
                </c:pt>
                <c:pt idx="13">
                  <c:v>68603</c:v>
                </c:pt>
                <c:pt idx="14">
                  <c:v>75714</c:v>
                </c:pt>
                <c:pt idx="15">
                  <c:v>75250</c:v>
                </c:pt>
                <c:pt idx="16">
                  <c:v>79703</c:v>
                </c:pt>
                <c:pt idx="17">
                  <c:v>54903</c:v>
                </c:pt>
                <c:pt idx="18">
                  <c:v>48783</c:v>
                </c:pt>
                <c:pt idx="19">
                  <c:v>52789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A6D-4255-A1E8-423C4920D58A}"/>
            </c:ext>
          </c:extLst>
        </c:ser>
        <c:ser>
          <c:idx val="11"/>
          <c:order val="11"/>
          <c:tx>
            <c:strRef>
              <c:f>Data!$M$1</c:f>
              <c:strCache>
                <c:ptCount val="1"/>
                <c:pt idx="0">
                  <c:v>Tagalog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  <c:pt idx="4">
                  <c:v>2017 Q1</c:v>
                </c:pt>
                <c:pt idx="5">
                  <c:v>2017 Q2</c:v>
                </c:pt>
                <c:pt idx="6">
                  <c:v>2017 Q3</c:v>
                </c:pt>
                <c:pt idx="7">
                  <c:v>2017 Q4</c:v>
                </c:pt>
                <c:pt idx="8">
                  <c:v>2018 Q1</c:v>
                </c:pt>
                <c:pt idx="9">
                  <c:v>2018 Q2</c:v>
                </c:pt>
                <c:pt idx="10">
                  <c:v>2018 Q3</c:v>
                </c:pt>
                <c:pt idx="11">
                  <c:v>2018 Q4</c:v>
                </c:pt>
                <c:pt idx="12">
                  <c:v>2019 Q1</c:v>
                </c:pt>
                <c:pt idx="13">
                  <c:v>2019 Q2</c:v>
                </c:pt>
                <c:pt idx="14">
                  <c:v>2019 Q3</c:v>
                </c:pt>
                <c:pt idx="15">
                  <c:v>2019 Q4</c:v>
                </c:pt>
                <c:pt idx="16">
                  <c:v>2020 Q1</c:v>
                </c:pt>
                <c:pt idx="17">
                  <c:v>2020 Q2</c:v>
                </c:pt>
                <c:pt idx="18">
                  <c:v>2020 Q3</c:v>
                </c:pt>
                <c:pt idx="19">
                  <c:v>2020 Q4</c:v>
                </c:pt>
              </c:strCache>
            </c:strRef>
          </c:cat>
          <c:val>
            <c:numRef>
              <c:f>Data!$M$2:$M$21</c:f>
              <c:numCache>
                <c:formatCode>General</c:formatCode>
                <c:ptCount val="20"/>
                <c:pt idx="0">
                  <c:v>2564</c:v>
                </c:pt>
                <c:pt idx="1">
                  <c:v>2240</c:v>
                </c:pt>
                <c:pt idx="2">
                  <c:v>2372</c:v>
                </c:pt>
                <c:pt idx="3">
                  <c:v>2325</c:v>
                </c:pt>
                <c:pt idx="4">
                  <c:v>1828</c:v>
                </c:pt>
                <c:pt idx="5">
                  <c:v>1409</c:v>
                </c:pt>
                <c:pt idx="6">
                  <c:v>1391</c:v>
                </c:pt>
                <c:pt idx="7">
                  <c:v>1584</c:v>
                </c:pt>
                <c:pt idx="8">
                  <c:v>1381</c:v>
                </c:pt>
                <c:pt idx="9">
                  <c:v>1230</c:v>
                </c:pt>
                <c:pt idx="10">
                  <c:v>1170</c:v>
                </c:pt>
                <c:pt idx="11">
                  <c:v>1488</c:v>
                </c:pt>
                <c:pt idx="12">
                  <c:v>1185</c:v>
                </c:pt>
                <c:pt idx="13">
                  <c:v>1098</c:v>
                </c:pt>
                <c:pt idx="14">
                  <c:v>1157</c:v>
                </c:pt>
                <c:pt idx="15">
                  <c:v>1427</c:v>
                </c:pt>
                <c:pt idx="16">
                  <c:v>1147</c:v>
                </c:pt>
                <c:pt idx="17">
                  <c:v>994</c:v>
                </c:pt>
                <c:pt idx="18">
                  <c:v>970</c:v>
                </c:pt>
                <c:pt idx="19">
                  <c:v>1079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6D-4255-A1E8-423C4920D58A}"/>
            </c:ext>
          </c:extLst>
        </c:ser>
        <c:ser>
          <c:idx val="12"/>
          <c:order val="12"/>
          <c:tx>
            <c:strRef>
              <c:f>Data!$N$1</c:f>
              <c:strCache>
                <c:ptCount val="1"/>
                <c:pt idx="0">
                  <c:v>Vietnamese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  <c:pt idx="4">
                  <c:v>2017 Q1</c:v>
                </c:pt>
                <c:pt idx="5">
                  <c:v>2017 Q2</c:v>
                </c:pt>
                <c:pt idx="6">
                  <c:v>2017 Q3</c:v>
                </c:pt>
                <c:pt idx="7">
                  <c:v>2017 Q4</c:v>
                </c:pt>
                <c:pt idx="8">
                  <c:v>2018 Q1</c:v>
                </c:pt>
                <c:pt idx="9">
                  <c:v>2018 Q2</c:v>
                </c:pt>
                <c:pt idx="10">
                  <c:v>2018 Q3</c:v>
                </c:pt>
                <c:pt idx="11">
                  <c:v>2018 Q4</c:v>
                </c:pt>
                <c:pt idx="12">
                  <c:v>2019 Q1</c:v>
                </c:pt>
                <c:pt idx="13">
                  <c:v>2019 Q2</c:v>
                </c:pt>
                <c:pt idx="14">
                  <c:v>2019 Q3</c:v>
                </c:pt>
                <c:pt idx="15">
                  <c:v>2019 Q4</c:v>
                </c:pt>
                <c:pt idx="16">
                  <c:v>2020 Q1</c:v>
                </c:pt>
                <c:pt idx="17">
                  <c:v>2020 Q2</c:v>
                </c:pt>
                <c:pt idx="18">
                  <c:v>2020 Q3</c:v>
                </c:pt>
                <c:pt idx="19">
                  <c:v>2020 Q4</c:v>
                </c:pt>
              </c:strCache>
            </c:strRef>
          </c:cat>
          <c:val>
            <c:numRef>
              <c:f>Data!$N$2:$N$21</c:f>
              <c:numCache>
                <c:formatCode>General</c:formatCode>
                <c:ptCount val="20"/>
                <c:pt idx="0">
                  <c:v>9221</c:v>
                </c:pt>
                <c:pt idx="1">
                  <c:v>7921</c:v>
                </c:pt>
                <c:pt idx="2">
                  <c:v>7993</c:v>
                </c:pt>
                <c:pt idx="3">
                  <c:v>9304</c:v>
                </c:pt>
                <c:pt idx="4">
                  <c:v>5634</c:v>
                </c:pt>
                <c:pt idx="5">
                  <c:v>5287</c:v>
                </c:pt>
                <c:pt idx="6">
                  <c:v>4581</c:v>
                </c:pt>
                <c:pt idx="7">
                  <c:v>5048</c:v>
                </c:pt>
                <c:pt idx="8">
                  <c:v>3876</c:v>
                </c:pt>
                <c:pt idx="9">
                  <c:v>3844</c:v>
                </c:pt>
                <c:pt idx="10">
                  <c:v>3664</c:v>
                </c:pt>
                <c:pt idx="11">
                  <c:v>4551</c:v>
                </c:pt>
                <c:pt idx="12">
                  <c:v>3602</c:v>
                </c:pt>
                <c:pt idx="13">
                  <c:v>3570</c:v>
                </c:pt>
                <c:pt idx="14">
                  <c:v>4090</c:v>
                </c:pt>
                <c:pt idx="15">
                  <c:v>5381</c:v>
                </c:pt>
                <c:pt idx="16">
                  <c:v>4957</c:v>
                </c:pt>
                <c:pt idx="17">
                  <c:v>3508</c:v>
                </c:pt>
                <c:pt idx="18">
                  <c:v>2750</c:v>
                </c:pt>
                <c:pt idx="19">
                  <c:v>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A6D-4255-A1E8-423C4920D58A}"/>
            </c:ext>
          </c:extLst>
        </c:ser>
        <c:ser>
          <c:idx val="13"/>
          <c:order val="13"/>
          <c:tx>
            <c:strRef>
              <c:f>Data!$O$1</c:f>
              <c:strCache>
                <c:ptCount val="1"/>
                <c:pt idx="0">
                  <c:v>English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  <c:pt idx="4">
                  <c:v>2017 Q1</c:v>
                </c:pt>
                <c:pt idx="5">
                  <c:v>2017 Q2</c:v>
                </c:pt>
                <c:pt idx="6">
                  <c:v>2017 Q3</c:v>
                </c:pt>
                <c:pt idx="7">
                  <c:v>2017 Q4</c:v>
                </c:pt>
                <c:pt idx="8">
                  <c:v>2018 Q1</c:v>
                </c:pt>
                <c:pt idx="9">
                  <c:v>2018 Q2</c:v>
                </c:pt>
                <c:pt idx="10">
                  <c:v>2018 Q3</c:v>
                </c:pt>
                <c:pt idx="11">
                  <c:v>2018 Q4</c:v>
                </c:pt>
                <c:pt idx="12">
                  <c:v>2019 Q1</c:v>
                </c:pt>
                <c:pt idx="13">
                  <c:v>2019 Q2</c:v>
                </c:pt>
                <c:pt idx="14">
                  <c:v>2019 Q3</c:v>
                </c:pt>
                <c:pt idx="15">
                  <c:v>2019 Q4</c:v>
                </c:pt>
                <c:pt idx="16">
                  <c:v>2020 Q1</c:v>
                </c:pt>
                <c:pt idx="17">
                  <c:v>2020 Q2</c:v>
                </c:pt>
                <c:pt idx="18">
                  <c:v>2020 Q3</c:v>
                </c:pt>
                <c:pt idx="19">
                  <c:v>2020 Q4</c:v>
                </c:pt>
              </c:strCache>
            </c:strRef>
          </c:cat>
          <c:val>
            <c:numRef>
              <c:f>Data!$O$2:$O$21</c:f>
              <c:numCache>
                <c:formatCode>General</c:formatCode>
                <c:ptCount val="20"/>
                <c:pt idx="0">
                  <c:v>840981</c:v>
                </c:pt>
                <c:pt idx="1">
                  <c:v>571409</c:v>
                </c:pt>
                <c:pt idx="2">
                  <c:v>538440</c:v>
                </c:pt>
                <c:pt idx="3">
                  <c:v>646803</c:v>
                </c:pt>
                <c:pt idx="4">
                  <c:v>532676</c:v>
                </c:pt>
                <c:pt idx="5">
                  <c:v>384373</c:v>
                </c:pt>
                <c:pt idx="6">
                  <c:v>370651</c:v>
                </c:pt>
                <c:pt idx="7">
                  <c:v>549546</c:v>
                </c:pt>
                <c:pt idx="8">
                  <c:v>425249</c:v>
                </c:pt>
                <c:pt idx="9">
                  <c:v>318798</c:v>
                </c:pt>
                <c:pt idx="10">
                  <c:v>326364</c:v>
                </c:pt>
                <c:pt idx="11">
                  <c:v>459312</c:v>
                </c:pt>
                <c:pt idx="12">
                  <c:v>364659</c:v>
                </c:pt>
                <c:pt idx="13">
                  <c:v>293077</c:v>
                </c:pt>
                <c:pt idx="14">
                  <c:v>334691</c:v>
                </c:pt>
                <c:pt idx="15">
                  <c:v>497270</c:v>
                </c:pt>
                <c:pt idx="16">
                  <c:v>481076</c:v>
                </c:pt>
                <c:pt idx="17">
                  <c:v>384906</c:v>
                </c:pt>
                <c:pt idx="18">
                  <c:v>313819</c:v>
                </c:pt>
                <c:pt idx="19">
                  <c:v>389581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A6D-4255-A1E8-423C4920D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063520"/>
        <c:axId val="417076832"/>
      </c:lineChart>
      <c:catAx>
        <c:axId val="41706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76832"/>
        <c:crosses val="autoZero"/>
        <c:auto val="1"/>
        <c:lblAlgn val="ctr"/>
        <c:lblOffset val="100"/>
        <c:noMultiLvlLbl val="0"/>
      </c:catAx>
      <c:valAx>
        <c:axId val="4170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Korean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Data!$I$2:$I$21</c:f>
              <c:numCache>
                <c:formatCode>General</c:formatCode>
                <c:ptCount val="20"/>
                <c:pt idx="0">
                  <c:v>5275</c:v>
                </c:pt>
                <c:pt idx="1">
                  <c:v>2658</c:v>
                </c:pt>
                <c:pt idx="2">
                  <c:v>2674</c:v>
                </c:pt>
                <c:pt idx="3">
                  <c:v>4170</c:v>
                </c:pt>
                <c:pt idx="4">
                  <c:v>3342</c:v>
                </c:pt>
                <c:pt idx="5">
                  <c:v>1696</c:v>
                </c:pt>
                <c:pt idx="6">
                  <c:v>1454</c:v>
                </c:pt>
                <c:pt idx="7">
                  <c:v>3652</c:v>
                </c:pt>
                <c:pt idx="8">
                  <c:v>1981</c:v>
                </c:pt>
                <c:pt idx="9">
                  <c:v>1093</c:v>
                </c:pt>
                <c:pt idx="10">
                  <c:v>1045</c:v>
                </c:pt>
                <c:pt idx="11">
                  <c:v>2001</c:v>
                </c:pt>
                <c:pt idx="12">
                  <c:v>1403</c:v>
                </c:pt>
                <c:pt idx="13">
                  <c:v>1037</c:v>
                </c:pt>
                <c:pt idx="14">
                  <c:v>1010</c:v>
                </c:pt>
                <c:pt idx="15">
                  <c:v>3727</c:v>
                </c:pt>
                <c:pt idx="16">
                  <c:v>3078</c:v>
                </c:pt>
                <c:pt idx="17">
                  <c:v>1635</c:v>
                </c:pt>
                <c:pt idx="18">
                  <c:v>1195</c:v>
                </c:pt>
                <c:pt idx="19">
                  <c:v>1889</c:v>
                </c:pt>
              </c:numCache>
            </c:numRef>
          </c:xVal>
          <c:yVal>
            <c:numRef>
              <c:f>'Not Reported Regression'!$C$37:$C$56</c:f>
              <c:numCache>
                <c:formatCode>General</c:formatCode>
                <c:ptCount val="20"/>
                <c:pt idx="0">
                  <c:v>365.95282544777729</c:v>
                </c:pt>
                <c:pt idx="1">
                  <c:v>631.51554293904337</c:v>
                </c:pt>
                <c:pt idx="2">
                  <c:v>-5835.2180172612498</c:v>
                </c:pt>
                <c:pt idx="3">
                  <c:v>1825.9026657079303</c:v>
                </c:pt>
                <c:pt idx="4">
                  <c:v>5545.2525453643575</c:v>
                </c:pt>
                <c:pt idx="5">
                  <c:v>1670.2388160248156</c:v>
                </c:pt>
                <c:pt idx="6">
                  <c:v>1308.0177034873086</c:v>
                </c:pt>
                <c:pt idx="7">
                  <c:v>-5204.0068278355902</c:v>
                </c:pt>
                <c:pt idx="8">
                  <c:v>-1664.2277226920596</c:v>
                </c:pt>
                <c:pt idx="9">
                  <c:v>2636.2340133755533</c:v>
                </c:pt>
                <c:pt idx="10">
                  <c:v>325.73975528321171</c:v>
                </c:pt>
                <c:pt idx="11">
                  <c:v>3544.576877359752</c:v>
                </c:pt>
                <c:pt idx="12">
                  <c:v>-2788.5031186921478</c:v>
                </c:pt>
                <c:pt idx="13">
                  <c:v>-2304.0207938210006</c:v>
                </c:pt>
                <c:pt idx="14">
                  <c:v>333.63383914201768</c:v>
                </c:pt>
                <c:pt idx="15">
                  <c:v>1949.3110817174638</c:v>
                </c:pt>
                <c:pt idx="16">
                  <c:v>-3281.9855222527331</c:v>
                </c:pt>
                <c:pt idx="17">
                  <c:v>610.7752734161586</c:v>
                </c:pt>
                <c:pt idx="18">
                  <c:v>-401.81432749016312</c:v>
                </c:pt>
                <c:pt idx="19">
                  <c:v>732.62539077944712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3C-46CF-ABAB-F423019DE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220032"/>
        <c:axId val="2076215872"/>
      </c:scatterChart>
      <c:valAx>
        <c:axId val="207622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Korean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215872"/>
        <c:crosses val="autoZero"/>
        <c:crossBetween val="midCat"/>
      </c:valAx>
      <c:valAx>
        <c:axId val="2076215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220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Mandarin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Data!$J$2:$J$21</c:f>
              <c:numCache>
                <c:formatCode>General</c:formatCode>
                <c:ptCount val="20"/>
                <c:pt idx="0">
                  <c:v>6724</c:v>
                </c:pt>
                <c:pt idx="1">
                  <c:v>3275</c:v>
                </c:pt>
                <c:pt idx="2">
                  <c:v>2926</c:v>
                </c:pt>
                <c:pt idx="3">
                  <c:v>7307</c:v>
                </c:pt>
                <c:pt idx="4">
                  <c:v>5170</c:v>
                </c:pt>
                <c:pt idx="5">
                  <c:v>2612</c:v>
                </c:pt>
                <c:pt idx="6">
                  <c:v>2403</c:v>
                </c:pt>
                <c:pt idx="7">
                  <c:v>9649</c:v>
                </c:pt>
                <c:pt idx="8">
                  <c:v>4810</c:v>
                </c:pt>
                <c:pt idx="9">
                  <c:v>2178</c:v>
                </c:pt>
                <c:pt idx="10">
                  <c:v>1905</c:v>
                </c:pt>
                <c:pt idx="11">
                  <c:v>6812</c:v>
                </c:pt>
                <c:pt idx="12">
                  <c:v>2982</c:v>
                </c:pt>
                <c:pt idx="13">
                  <c:v>1711</c:v>
                </c:pt>
                <c:pt idx="14">
                  <c:v>2073</c:v>
                </c:pt>
                <c:pt idx="15">
                  <c:v>11961</c:v>
                </c:pt>
                <c:pt idx="16">
                  <c:v>8302</c:v>
                </c:pt>
                <c:pt idx="17">
                  <c:v>3720</c:v>
                </c:pt>
                <c:pt idx="18">
                  <c:v>3321</c:v>
                </c:pt>
                <c:pt idx="19">
                  <c:v>7232</c:v>
                </c:pt>
              </c:numCache>
            </c:numRef>
          </c:xVal>
          <c:yVal>
            <c:numRef>
              <c:f>'Not Reported Regression'!$C$37:$C$56</c:f>
              <c:numCache>
                <c:formatCode>General</c:formatCode>
                <c:ptCount val="20"/>
                <c:pt idx="0">
                  <c:v>365.95282544777729</c:v>
                </c:pt>
                <c:pt idx="1">
                  <c:v>631.51554293904337</c:v>
                </c:pt>
                <c:pt idx="2">
                  <c:v>-5835.2180172612498</c:v>
                </c:pt>
                <c:pt idx="3">
                  <c:v>1825.9026657079303</c:v>
                </c:pt>
                <c:pt idx="4">
                  <c:v>5545.2525453643575</c:v>
                </c:pt>
                <c:pt idx="5">
                  <c:v>1670.2388160248156</c:v>
                </c:pt>
                <c:pt idx="6">
                  <c:v>1308.0177034873086</c:v>
                </c:pt>
                <c:pt idx="7">
                  <c:v>-5204.0068278355902</c:v>
                </c:pt>
                <c:pt idx="8">
                  <c:v>-1664.2277226920596</c:v>
                </c:pt>
                <c:pt idx="9">
                  <c:v>2636.2340133755533</c:v>
                </c:pt>
                <c:pt idx="10">
                  <c:v>325.73975528321171</c:v>
                </c:pt>
                <c:pt idx="11">
                  <c:v>3544.576877359752</c:v>
                </c:pt>
                <c:pt idx="12">
                  <c:v>-2788.5031186921478</c:v>
                </c:pt>
                <c:pt idx="13">
                  <c:v>-2304.0207938210006</c:v>
                </c:pt>
                <c:pt idx="14">
                  <c:v>333.63383914201768</c:v>
                </c:pt>
                <c:pt idx="15">
                  <c:v>1949.3110817174638</c:v>
                </c:pt>
                <c:pt idx="16">
                  <c:v>-3281.9855222527331</c:v>
                </c:pt>
                <c:pt idx="17">
                  <c:v>610.7752734161586</c:v>
                </c:pt>
                <c:pt idx="18">
                  <c:v>-401.81432749016312</c:v>
                </c:pt>
                <c:pt idx="19">
                  <c:v>732.62539077944712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D3-447E-A657-DEF869570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219616"/>
        <c:axId val="2076224608"/>
      </c:scatterChart>
      <c:valAx>
        <c:axId val="207621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Mandarin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224608"/>
        <c:crosses val="autoZero"/>
        <c:crossBetween val="midCat"/>
      </c:valAx>
      <c:valAx>
        <c:axId val="207622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219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Russian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Data!$K$2:$K$21</c:f>
              <c:numCache>
                <c:formatCode>General</c:formatCode>
                <c:ptCount val="20"/>
                <c:pt idx="0">
                  <c:v>2393</c:v>
                </c:pt>
                <c:pt idx="1">
                  <c:v>2164</c:v>
                </c:pt>
                <c:pt idx="2">
                  <c:v>2235</c:v>
                </c:pt>
                <c:pt idx="3">
                  <c:v>1992</c:v>
                </c:pt>
                <c:pt idx="4">
                  <c:v>1906</c:v>
                </c:pt>
                <c:pt idx="5">
                  <c:v>1864</c:v>
                </c:pt>
                <c:pt idx="6">
                  <c:v>1461</c:v>
                </c:pt>
                <c:pt idx="7">
                  <c:v>1777</c:v>
                </c:pt>
                <c:pt idx="8">
                  <c:v>1286</c:v>
                </c:pt>
                <c:pt idx="9">
                  <c:v>1247</c:v>
                </c:pt>
                <c:pt idx="10">
                  <c:v>1342</c:v>
                </c:pt>
                <c:pt idx="11">
                  <c:v>1558</c:v>
                </c:pt>
                <c:pt idx="12">
                  <c:v>1223</c:v>
                </c:pt>
                <c:pt idx="13">
                  <c:v>1047</c:v>
                </c:pt>
                <c:pt idx="14">
                  <c:v>1264</c:v>
                </c:pt>
                <c:pt idx="15">
                  <c:v>1538</c:v>
                </c:pt>
                <c:pt idx="16">
                  <c:v>1445</c:v>
                </c:pt>
                <c:pt idx="17">
                  <c:v>838</c:v>
                </c:pt>
                <c:pt idx="18">
                  <c:v>815</c:v>
                </c:pt>
                <c:pt idx="19">
                  <c:v>915</c:v>
                </c:pt>
              </c:numCache>
            </c:numRef>
          </c:xVal>
          <c:yVal>
            <c:numRef>
              <c:f>'Not Reported Regression'!$C$37:$C$56</c:f>
              <c:numCache>
                <c:formatCode>General</c:formatCode>
                <c:ptCount val="20"/>
                <c:pt idx="0">
                  <c:v>365.95282544777729</c:v>
                </c:pt>
                <c:pt idx="1">
                  <c:v>631.51554293904337</c:v>
                </c:pt>
                <c:pt idx="2">
                  <c:v>-5835.2180172612498</c:v>
                </c:pt>
                <c:pt idx="3">
                  <c:v>1825.9026657079303</c:v>
                </c:pt>
                <c:pt idx="4">
                  <c:v>5545.2525453643575</c:v>
                </c:pt>
                <c:pt idx="5">
                  <c:v>1670.2388160248156</c:v>
                </c:pt>
                <c:pt idx="6">
                  <c:v>1308.0177034873086</c:v>
                </c:pt>
                <c:pt idx="7">
                  <c:v>-5204.0068278355902</c:v>
                </c:pt>
                <c:pt idx="8">
                  <c:v>-1664.2277226920596</c:v>
                </c:pt>
                <c:pt idx="9">
                  <c:v>2636.2340133755533</c:v>
                </c:pt>
                <c:pt idx="10">
                  <c:v>325.73975528321171</c:v>
                </c:pt>
                <c:pt idx="11">
                  <c:v>3544.576877359752</c:v>
                </c:pt>
                <c:pt idx="12">
                  <c:v>-2788.5031186921478</c:v>
                </c:pt>
                <c:pt idx="13">
                  <c:v>-2304.0207938210006</c:v>
                </c:pt>
                <c:pt idx="14">
                  <c:v>333.63383914201768</c:v>
                </c:pt>
                <c:pt idx="15">
                  <c:v>1949.3110817174638</c:v>
                </c:pt>
                <c:pt idx="16">
                  <c:v>-3281.9855222527331</c:v>
                </c:pt>
                <c:pt idx="17">
                  <c:v>610.7752734161586</c:v>
                </c:pt>
                <c:pt idx="18">
                  <c:v>-401.81432749016312</c:v>
                </c:pt>
                <c:pt idx="19">
                  <c:v>732.62539077944712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46-49DB-BE97-7D8FF3F87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472080"/>
        <c:axId val="2135471664"/>
      </c:scatterChart>
      <c:valAx>
        <c:axId val="213547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Russian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471664"/>
        <c:crosses val="autoZero"/>
        <c:crossBetween val="midCat"/>
      </c:valAx>
      <c:valAx>
        <c:axId val="2135471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472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Spanish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Data!$L$2:$L$21</c:f>
              <c:numCache>
                <c:formatCode>General</c:formatCode>
                <c:ptCount val="20"/>
                <c:pt idx="0">
                  <c:v>319235</c:v>
                </c:pt>
                <c:pt idx="1">
                  <c:v>288387</c:v>
                </c:pt>
                <c:pt idx="2">
                  <c:v>235587</c:v>
                </c:pt>
                <c:pt idx="3">
                  <c:v>246423</c:v>
                </c:pt>
                <c:pt idx="4">
                  <c:v>162243</c:v>
                </c:pt>
                <c:pt idx="5">
                  <c:v>116766</c:v>
                </c:pt>
                <c:pt idx="6">
                  <c:v>97307</c:v>
                </c:pt>
                <c:pt idx="7">
                  <c:v>99863</c:v>
                </c:pt>
                <c:pt idx="8">
                  <c:v>91535</c:v>
                </c:pt>
                <c:pt idx="9">
                  <c:v>72415</c:v>
                </c:pt>
                <c:pt idx="10">
                  <c:v>70342</c:v>
                </c:pt>
                <c:pt idx="11">
                  <c:v>73216</c:v>
                </c:pt>
                <c:pt idx="12">
                  <c:v>72581</c:v>
                </c:pt>
                <c:pt idx="13">
                  <c:v>68603</c:v>
                </c:pt>
                <c:pt idx="14">
                  <c:v>75714</c:v>
                </c:pt>
                <c:pt idx="15">
                  <c:v>75250</c:v>
                </c:pt>
                <c:pt idx="16">
                  <c:v>79703</c:v>
                </c:pt>
                <c:pt idx="17">
                  <c:v>54903</c:v>
                </c:pt>
                <c:pt idx="18">
                  <c:v>48783</c:v>
                </c:pt>
                <c:pt idx="19">
                  <c:v>52789</c:v>
                </c:pt>
              </c:numCache>
            </c:numRef>
          </c:xVal>
          <c:yVal>
            <c:numRef>
              <c:f>'Not Reported Regression'!$C$37:$C$56</c:f>
              <c:numCache>
                <c:formatCode>General</c:formatCode>
                <c:ptCount val="20"/>
                <c:pt idx="0">
                  <c:v>365.95282544777729</c:v>
                </c:pt>
                <c:pt idx="1">
                  <c:v>631.51554293904337</c:v>
                </c:pt>
                <c:pt idx="2">
                  <c:v>-5835.2180172612498</c:v>
                </c:pt>
                <c:pt idx="3">
                  <c:v>1825.9026657079303</c:v>
                </c:pt>
                <c:pt idx="4">
                  <c:v>5545.2525453643575</c:v>
                </c:pt>
                <c:pt idx="5">
                  <c:v>1670.2388160248156</c:v>
                </c:pt>
                <c:pt idx="6">
                  <c:v>1308.0177034873086</c:v>
                </c:pt>
                <c:pt idx="7">
                  <c:v>-5204.0068278355902</c:v>
                </c:pt>
                <c:pt idx="8">
                  <c:v>-1664.2277226920596</c:v>
                </c:pt>
                <c:pt idx="9">
                  <c:v>2636.2340133755533</c:v>
                </c:pt>
                <c:pt idx="10">
                  <c:v>325.73975528321171</c:v>
                </c:pt>
                <c:pt idx="11">
                  <c:v>3544.576877359752</c:v>
                </c:pt>
                <c:pt idx="12">
                  <c:v>-2788.5031186921478</c:v>
                </c:pt>
                <c:pt idx="13">
                  <c:v>-2304.0207938210006</c:v>
                </c:pt>
                <c:pt idx="14">
                  <c:v>333.63383914201768</c:v>
                </c:pt>
                <c:pt idx="15">
                  <c:v>1949.3110817174638</c:v>
                </c:pt>
                <c:pt idx="16">
                  <c:v>-3281.9855222527331</c:v>
                </c:pt>
                <c:pt idx="17">
                  <c:v>610.7752734161586</c:v>
                </c:pt>
                <c:pt idx="18">
                  <c:v>-401.81432749016312</c:v>
                </c:pt>
                <c:pt idx="19">
                  <c:v>732.62539077944712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E1-4B01-A130-0EB9BFDF2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472080"/>
        <c:axId val="2135473744"/>
      </c:scatterChart>
      <c:valAx>
        <c:axId val="213547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Spanish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473744"/>
        <c:crosses val="autoZero"/>
        <c:crossBetween val="midCat"/>
      </c:valAx>
      <c:valAx>
        <c:axId val="2135473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472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Tagalog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Data!$M$2:$M$21</c:f>
              <c:numCache>
                <c:formatCode>General</c:formatCode>
                <c:ptCount val="20"/>
                <c:pt idx="0">
                  <c:v>2564</c:v>
                </c:pt>
                <c:pt idx="1">
                  <c:v>2240</c:v>
                </c:pt>
                <c:pt idx="2">
                  <c:v>2372</c:v>
                </c:pt>
                <c:pt idx="3">
                  <c:v>2325</c:v>
                </c:pt>
                <c:pt idx="4">
                  <c:v>1828</c:v>
                </c:pt>
                <c:pt idx="5">
                  <c:v>1409</c:v>
                </c:pt>
                <c:pt idx="6">
                  <c:v>1391</c:v>
                </c:pt>
                <c:pt idx="7">
                  <c:v>1584</c:v>
                </c:pt>
                <c:pt idx="8">
                  <c:v>1381</c:v>
                </c:pt>
                <c:pt idx="9">
                  <c:v>1230</c:v>
                </c:pt>
                <c:pt idx="10">
                  <c:v>1170</c:v>
                </c:pt>
                <c:pt idx="11">
                  <c:v>1488</c:v>
                </c:pt>
                <c:pt idx="12">
                  <c:v>1185</c:v>
                </c:pt>
                <c:pt idx="13">
                  <c:v>1098</c:v>
                </c:pt>
                <c:pt idx="14">
                  <c:v>1157</c:v>
                </c:pt>
                <c:pt idx="15">
                  <c:v>1427</c:v>
                </c:pt>
                <c:pt idx="16">
                  <c:v>1147</c:v>
                </c:pt>
                <c:pt idx="17">
                  <c:v>994</c:v>
                </c:pt>
                <c:pt idx="18">
                  <c:v>970</c:v>
                </c:pt>
                <c:pt idx="19">
                  <c:v>1079</c:v>
                </c:pt>
              </c:numCache>
            </c:numRef>
          </c:xVal>
          <c:yVal>
            <c:numRef>
              <c:f>'Not Reported Regression'!$C$37:$C$56</c:f>
              <c:numCache>
                <c:formatCode>General</c:formatCode>
                <c:ptCount val="20"/>
                <c:pt idx="0">
                  <c:v>365.95282544777729</c:v>
                </c:pt>
                <c:pt idx="1">
                  <c:v>631.51554293904337</c:v>
                </c:pt>
                <c:pt idx="2">
                  <c:v>-5835.2180172612498</c:v>
                </c:pt>
                <c:pt idx="3">
                  <c:v>1825.9026657079303</c:v>
                </c:pt>
                <c:pt idx="4">
                  <c:v>5545.2525453643575</c:v>
                </c:pt>
                <c:pt idx="5">
                  <c:v>1670.2388160248156</c:v>
                </c:pt>
                <c:pt idx="6">
                  <c:v>1308.0177034873086</c:v>
                </c:pt>
                <c:pt idx="7">
                  <c:v>-5204.0068278355902</c:v>
                </c:pt>
                <c:pt idx="8">
                  <c:v>-1664.2277226920596</c:v>
                </c:pt>
                <c:pt idx="9">
                  <c:v>2636.2340133755533</c:v>
                </c:pt>
                <c:pt idx="10">
                  <c:v>325.73975528321171</c:v>
                </c:pt>
                <c:pt idx="11">
                  <c:v>3544.576877359752</c:v>
                </c:pt>
                <c:pt idx="12">
                  <c:v>-2788.5031186921478</c:v>
                </c:pt>
                <c:pt idx="13">
                  <c:v>-2304.0207938210006</c:v>
                </c:pt>
                <c:pt idx="14">
                  <c:v>333.63383914201768</c:v>
                </c:pt>
                <c:pt idx="15">
                  <c:v>1949.3110817174638</c:v>
                </c:pt>
                <c:pt idx="16">
                  <c:v>-3281.9855222527331</c:v>
                </c:pt>
                <c:pt idx="17">
                  <c:v>610.7752734161586</c:v>
                </c:pt>
                <c:pt idx="18">
                  <c:v>-401.81432749016312</c:v>
                </c:pt>
                <c:pt idx="19">
                  <c:v>732.62539077944712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6F-4820-A328-D131758A1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475408"/>
        <c:axId val="2135476240"/>
      </c:scatterChart>
      <c:valAx>
        <c:axId val="213547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Tagalog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476240"/>
        <c:crosses val="autoZero"/>
        <c:crossBetween val="midCat"/>
      </c:valAx>
      <c:valAx>
        <c:axId val="2135476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475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Vietnamese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Data!$N$2:$N$21</c:f>
              <c:numCache>
                <c:formatCode>General</c:formatCode>
                <c:ptCount val="20"/>
                <c:pt idx="0">
                  <c:v>9221</c:v>
                </c:pt>
                <c:pt idx="1">
                  <c:v>7921</c:v>
                </c:pt>
                <c:pt idx="2">
                  <c:v>7993</c:v>
                </c:pt>
                <c:pt idx="3">
                  <c:v>9304</c:v>
                </c:pt>
                <c:pt idx="4">
                  <c:v>5634</c:v>
                </c:pt>
                <c:pt idx="5">
                  <c:v>5287</c:v>
                </c:pt>
                <c:pt idx="6">
                  <c:v>4581</c:v>
                </c:pt>
                <c:pt idx="7">
                  <c:v>5048</c:v>
                </c:pt>
                <c:pt idx="8">
                  <c:v>3876</c:v>
                </c:pt>
                <c:pt idx="9">
                  <c:v>3844</c:v>
                </c:pt>
                <c:pt idx="10">
                  <c:v>3664</c:v>
                </c:pt>
                <c:pt idx="11">
                  <c:v>4551</c:v>
                </c:pt>
                <c:pt idx="12">
                  <c:v>3602</c:v>
                </c:pt>
                <c:pt idx="13">
                  <c:v>3570</c:v>
                </c:pt>
                <c:pt idx="14">
                  <c:v>4090</c:v>
                </c:pt>
                <c:pt idx="15">
                  <c:v>5381</c:v>
                </c:pt>
                <c:pt idx="16">
                  <c:v>4957</c:v>
                </c:pt>
                <c:pt idx="17">
                  <c:v>3508</c:v>
                </c:pt>
                <c:pt idx="18">
                  <c:v>2750</c:v>
                </c:pt>
                <c:pt idx="19">
                  <c:v>2894</c:v>
                </c:pt>
              </c:numCache>
            </c:numRef>
          </c:xVal>
          <c:yVal>
            <c:numRef>
              <c:f>'Not Reported Regression'!$C$37:$C$56</c:f>
              <c:numCache>
                <c:formatCode>General</c:formatCode>
                <c:ptCount val="20"/>
                <c:pt idx="0">
                  <c:v>365.95282544777729</c:v>
                </c:pt>
                <c:pt idx="1">
                  <c:v>631.51554293904337</c:v>
                </c:pt>
                <c:pt idx="2">
                  <c:v>-5835.2180172612498</c:v>
                </c:pt>
                <c:pt idx="3">
                  <c:v>1825.9026657079303</c:v>
                </c:pt>
                <c:pt idx="4">
                  <c:v>5545.2525453643575</c:v>
                </c:pt>
                <c:pt idx="5">
                  <c:v>1670.2388160248156</c:v>
                </c:pt>
                <c:pt idx="6">
                  <c:v>1308.0177034873086</c:v>
                </c:pt>
                <c:pt idx="7">
                  <c:v>-5204.0068278355902</c:v>
                </c:pt>
                <c:pt idx="8">
                  <c:v>-1664.2277226920596</c:v>
                </c:pt>
                <c:pt idx="9">
                  <c:v>2636.2340133755533</c:v>
                </c:pt>
                <c:pt idx="10">
                  <c:v>325.73975528321171</c:v>
                </c:pt>
                <c:pt idx="11">
                  <c:v>3544.576877359752</c:v>
                </c:pt>
                <c:pt idx="12">
                  <c:v>-2788.5031186921478</c:v>
                </c:pt>
                <c:pt idx="13">
                  <c:v>-2304.0207938210006</c:v>
                </c:pt>
                <c:pt idx="14">
                  <c:v>333.63383914201768</c:v>
                </c:pt>
                <c:pt idx="15">
                  <c:v>1949.3110817174638</c:v>
                </c:pt>
                <c:pt idx="16">
                  <c:v>-3281.9855222527331</c:v>
                </c:pt>
                <c:pt idx="17">
                  <c:v>610.7752734161586</c:v>
                </c:pt>
                <c:pt idx="18">
                  <c:v>-401.81432749016312</c:v>
                </c:pt>
                <c:pt idx="19">
                  <c:v>732.62539077944712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1E-4F95-B827-EFFD554A1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475408"/>
        <c:axId val="2135462928"/>
      </c:scatterChart>
      <c:valAx>
        <c:axId val="213547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Vietnamese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462928"/>
        <c:crosses val="autoZero"/>
        <c:crossBetween val="midCat"/>
      </c:valAx>
      <c:valAx>
        <c:axId val="2135462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475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Arabic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 Reported</c:v>
          </c:tx>
          <c:spPr>
            <a:ln w="19050">
              <a:noFill/>
            </a:ln>
          </c:spPr>
          <c:xVal>
            <c:numRef>
              <c:f>Data!$B$2:$B$21</c:f>
              <c:numCache>
                <c:formatCode>General</c:formatCode>
                <c:ptCount val="20"/>
                <c:pt idx="0">
                  <c:v>2708</c:v>
                </c:pt>
                <c:pt idx="1">
                  <c:v>2444</c:v>
                </c:pt>
                <c:pt idx="2">
                  <c:v>3299</c:v>
                </c:pt>
                <c:pt idx="3">
                  <c:v>3381</c:v>
                </c:pt>
                <c:pt idx="4">
                  <c:v>2465</c:v>
                </c:pt>
                <c:pt idx="5">
                  <c:v>2238</c:v>
                </c:pt>
                <c:pt idx="6">
                  <c:v>2217</c:v>
                </c:pt>
                <c:pt idx="7">
                  <c:v>1904</c:v>
                </c:pt>
                <c:pt idx="8">
                  <c:v>1247</c:v>
                </c:pt>
                <c:pt idx="9">
                  <c:v>1055</c:v>
                </c:pt>
                <c:pt idx="10">
                  <c:v>1275</c:v>
                </c:pt>
                <c:pt idx="11">
                  <c:v>1208</c:v>
                </c:pt>
                <c:pt idx="12">
                  <c:v>1011</c:v>
                </c:pt>
                <c:pt idx="13">
                  <c:v>839</c:v>
                </c:pt>
                <c:pt idx="14">
                  <c:v>1116</c:v>
                </c:pt>
                <c:pt idx="15">
                  <c:v>1178</c:v>
                </c:pt>
                <c:pt idx="16">
                  <c:v>1180</c:v>
                </c:pt>
                <c:pt idx="17">
                  <c:v>741</c:v>
                </c:pt>
                <c:pt idx="18">
                  <c:v>720</c:v>
                </c:pt>
                <c:pt idx="19">
                  <c:v>729</c:v>
                </c:pt>
              </c:numCache>
            </c:numRef>
          </c:xVal>
          <c:yVal>
            <c:numRef>
              <c:f>Data!$F$2:$F$21</c:f>
              <c:numCache>
                <c:formatCode>General</c:formatCode>
                <c:ptCount val="20"/>
                <c:pt idx="0">
                  <c:v>38806</c:v>
                </c:pt>
                <c:pt idx="1">
                  <c:v>19542</c:v>
                </c:pt>
                <c:pt idx="2">
                  <c:v>17237</c:v>
                </c:pt>
                <c:pt idx="3">
                  <c:v>38085</c:v>
                </c:pt>
                <c:pt idx="4">
                  <c:v>26691</c:v>
                </c:pt>
                <c:pt idx="5">
                  <c:v>11995</c:v>
                </c:pt>
                <c:pt idx="6">
                  <c:v>9916</c:v>
                </c:pt>
                <c:pt idx="7">
                  <c:v>5099</c:v>
                </c:pt>
                <c:pt idx="8">
                  <c:v>3305</c:v>
                </c:pt>
                <c:pt idx="9">
                  <c:v>2474</c:v>
                </c:pt>
                <c:pt idx="10">
                  <c:v>2778</c:v>
                </c:pt>
                <c:pt idx="11">
                  <c:v>3907</c:v>
                </c:pt>
                <c:pt idx="12">
                  <c:v>3087</c:v>
                </c:pt>
                <c:pt idx="13">
                  <c:v>2826</c:v>
                </c:pt>
                <c:pt idx="14">
                  <c:v>1589</c:v>
                </c:pt>
                <c:pt idx="15">
                  <c:v>2220</c:v>
                </c:pt>
                <c:pt idx="16">
                  <c:v>1567</c:v>
                </c:pt>
                <c:pt idx="17">
                  <c:v>1006</c:v>
                </c:pt>
                <c:pt idx="18">
                  <c:v>629</c:v>
                </c:pt>
                <c:pt idx="19">
                  <c:v>1045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8A-4E92-97C6-5EE756B80A2D}"/>
            </c:ext>
          </c:extLst>
        </c:ser>
        <c:ser>
          <c:idx val="1"/>
          <c:order val="1"/>
          <c:tx>
            <c:v>Predicted Not Reported</c:v>
          </c:tx>
          <c:spPr>
            <a:ln w="19050">
              <a:noFill/>
            </a:ln>
          </c:spPr>
          <c:xVal>
            <c:numRef>
              <c:f>Data!$B$2:$B$21</c:f>
              <c:numCache>
                <c:formatCode>General</c:formatCode>
                <c:ptCount val="20"/>
                <c:pt idx="0">
                  <c:v>2708</c:v>
                </c:pt>
                <c:pt idx="1">
                  <c:v>2444</c:v>
                </c:pt>
                <c:pt idx="2">
                  <c:v>3299</c:v>
                </c:pt>
                <c:pt idx="3">
                  <c:v>3381</c:v>
                </c:pt>
                <c:pt idx="4">
                  <c:v>2465</c:v>
                </c:pt>
                <c:pt idx="5">
                  <c:v>2238</c:v>
                </c:pt>
                <c:pt idx="6">
                  <c:v>2217</c:v>
                </c:pt>
                <c:pt idx="7">
                  <c:v>1904</c:v>
                </c:pt>
                <c:pt idx="8">
                  <c:v>1247</c:v>
                </c:pt>
                <c:pt idx="9">
                  <c:v>1055</c:v>
                </c:pt>
                <c:pt idx="10">
                  <c:v>1275</c:v>
                </c:pt>
                <c:pt idx="11">
                  <c:v>1208</c:v>
                </c:pt>
                <c:pt idx="12">
                  <c:v>1011</c:v>
                </c:pt>
                <c:pt idx="13">
                  <c:v>839</c:v>
                </c:pt>
                <c:pt idx="14">
                  <c:v>1116</c:v>
                </c:pt>
                <c:pt idx="15">
                  <c:v>1178</c:v>
                </c:pt>
                <c:pt idx="16">
                  <c:v>1180</c:v>
                </c:pt>
                <c:pt idx="17">
                  <c:v>741</c:v>
                </c:pt>
                <c:pt idx="18">
                  <c:v>720</c:v>
                </c:pt>
                <c:pt idx="19">
                  <c:v>729</c:v>
                </c:pt>
              </c:numCache>
            </c:numRef>
          </c:xVal>
          <c:yVal>
            <c:numRef>
              <c:f>'Not Reported Regression'!$B$37:$B$56</c:f>
              <c:numCache>
                <c:formatCode>General</c:formatCode>
                <c:ptCount val="20"/>
                <c:pt idx="0">
                  <c:v>38440.047174552223</c:v>
                </c:pt>
                <c:pt idx="1">
                  <c:v>18910.484457060957</c:v>
                </c:pt>
                <c:pt idx="2">
                  <c:v>23072.21801726125</c:v>
                </c:pt>
                <c:pt idx="3">
                  <c:v>36259.09733429207</c:v>
                </c:pt>
                <c:pt idx="4">
                  <c:v>21145.747454635642</c:v>
                </c:pt>
                <c:pt idx="5">
                  <c:v>10324.761183975184</c:v>
                </c:pt>
                <c:pt idx="6">
                  <c:v>8607.9822965126914</c:v>
                </c:pt>
                <c:pt idx="7">
                  <c:v>10303.00682783559</c:v>
                </c:pt>
                <c:pt idx="8">
                  <c:v>4969.2277226920596</c:v>
                </c:pt>
                <c:pt idx="9">
                  <c:v>-162.23401337555333</c:v>
                </c:pt>
                <c:pt idx="10">
                  <c:v>2452.2602447167883</c:v>
                </c:pt>
                <c:pt idx="11">
                  <c:v>362.42312264024804</c:v>
                </c:pt>
                <c:pt idx="12">
                  <c:v>5875.5031186921478</c:v>
                </c:pt>
                <c:pt idx="13">
                  <c:v>5130.0207938210006</c:v>
                </c:pt>
                <c:pt idx="14">
                  <c:v>1255.3661608579823</c:v>
                </c:pt>
                <c:pt idx="15">
                  <c:v>270.68891828253618</c:v>
                </c:pt>
                <c:pt idx="16">
                  <c:v>4848.9855222527331</c:v>
                </c:pt>
                <c:pt idx="17">
                  <c:v>395.2247265838414</c:v>
                </c:pt>
                <c:pt idx="18">
                  <c:v>1030.8143274901631</c:v>
                </c:pt>
                <c:pt idx="19">
                  <c:v>312.37460922055288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8A-4E92-97C6-5EE756B80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475408"/>
        <c:axId val="2135464176"/>
      </c:scatterChart>
      <c:valAx>
        <c:axId val="213547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Arabic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464176"/>
        <c:crosses val="autoZero"/>
        <c:crossBetween val="midCat"/>
      </c:valAx>
      <c:valAx>
        <c:axId val="2135464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Not Reported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475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Armenian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 Reported</c:v>
          </c:tx>
          <c:spPr>
            <a:ln w="19050">
              <a:noFill/>
            </a:ln>
          </c:spPr>
          <c:xVal>
            <c:numRef>
              <c:f>Data!$C$2:$C$21</c:f>
              <c:numCache>
                <c:formatCode>General</c:formatCode>
                <c:ptCount val="20"/>
                <c:pt idx="0">
                  <c:v>2785</c:v>
                </c:pt>
                <c:pt idx="1">
                  <c:v>3244</c:v>
                </c:pt>
                <c:pt idx="2">
                  <c:v>3422</c:v>
                </c:pt>
                <c:pt idx="3">
                  <c:v>3185</c:v>
                </c:pt>
                <c:pt idx="4">
                  <c:v>2714</c:v>
                </c:pt>
                <c:pt idx="5">
                  <c:v>1947</c:v>
                </c:pt>
                <c:pt idx="6">
                  <c:v>1755</c:v>
                </c:pt>
                <c:pt idx="7">
                  <c:v>1845</c:v>
                </c:pt>
                <c:pt idx="8">
                  <c:v>1713</c:v>
                </c:pt>
                <c:pt idx="9">
                  <c:v>1493</c:v>
                </c:pt>
                <c:pt idx="10">
                  <c:v>1659</c:v>
                </c:pt>
                <c:pt idx="11">
                  <c:v>1584</c:v>
                </c:pt>
                <c:pt idx="12">
                  <c:v>1360</c:v>
                </c:pt>
                <c:pt idx="13">
                  <c:v>1317</c:v>
                </c:pt>
                <c:pt idx="14">
                  <c:v>1392</c:v>
                </c:pt>
                <c:pt idx="15">
                  <c:v>1474</c:v>
                </c:pt>
                <c:pt idx="16">
                  <c:v>1385</c:v>
                </c:pt>
                <c:pt idx="17">
                  <c:v>896</c:v>
                </c:pt>
                <c:pt idx="18">
                  <c:v>768</c:v>
                </c:pt>
                <c:pt idx="19">
                  <c:v>880</c:v>
                </c:pt>
              </c:numCache>
            </c:numRef>
          </c:xVal>
          <c:yVal>
            <c:numRef>
              <c:f>Data!$F$2:$F$21</c:f>
              <c:numCache>
                <c:formatCode>General</c:formatCode>
                <c:ptCount val="20"/>
                <c:pt idx="0">
                  <c:v>38806</c:v>
                </c:pt>
                <c:pt idx="1">
                  <c:v>19542</c:v>
                </c:pt>
                <c:pt idx="2">
                  <c:v>17237</c:v>
                </c:pt>
                <c:pt idx="3">
                  <c:v>38085</c:v>
                </c:pt>
                <c:pt idx="4">
                  <c:v>26691</c:v>
                </c:pt>
                <c:pt idx="5">
                  <c:v>11995</c:v>
                </c:pt>
                <c:pt idx="6">
                  <c:v>9916</c:v>
                </c:pt>
                <c:pt idx="7">
                  <c:v>5099</c:v>
                </c:pt>
                <c:pt idx="8">
                  <c:v>3305</c:v>
                </c:pt>
                <c:pt idx="9">
                  <c:v>2474</c:v>
                </c:pt>
                <c:pt idx="10">
                  <c:v>2778</c:v>
                </c:pt>
                <c:pt idx="11">
                  <c:v>3907</c:v>
                </c:pt>
                <c:pt idx="12">
                  <c:v>3087</c:v>
                </c:pt>
                <c:pt idx="13">
                  <c:v>2826</c:v>
                </c:pt>
                <c:pt idx="14">
                  <c:v>1589</c:v>
                </c:pt>
                <c:pt idx="15">
                  <c:v>2220</c:v>
                </c:pt>
                <c:pt idx="16">
                  <c:v>1567</c:v>
                </c:pt>
                <c:pt idx="17">
                  <c:v>1006</c:v>
                </c:pt>
                <c:pt idx="18">
                  <c:v>629</c:v>
                </c:pt>
                <c:pt idx="19">
                  <c:v>1045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1E-47CD-BEE8-83A6AFFC09C4}"/>
            </c:ext>
          </c:extLst>
        </c:ser>
        <c:ser>
          <c:idx val="1"/>
          <c:order val="1"/>
          <c:tx>
            <c:v>Predicted Not Reported</c:v>
          </c:tx>
          <c:spPr>
            <a:ln w="19050">
              <a:noFill/>
            </a:ln>
          </c:spPr>
          <c:xVal>
            <c:numRef>
              <c:f>Data!$C$2:$C$21</c:f>
              <c:numCache>
                <c:formatCode>General</c:formatCode>
                <c:ptCount val="20"/>
                <c:pt idx="0">
                  <c:v>2785</c:v>
                </c:pt>
                <c:pt idx="1">
                  <c:v>3244</c:v>
                </c:pt>
                <c:pt idx="2">
                  <c:v>3422</c:v>
                </c:pt>
                <c:pt idx="3">
                  <c:v>3185</c:v>
                </c:pt>
                <c:pt idx="4">
                  <c:v>2714</c:v>
                </c:pt>
                <c:pt idx="5">
                  <c:v>1947</c:v>
                </c:pt>
                <c:pt idx="6">
                  <c:v>1755</c:v>
                </c:pt>
                <c:pt idx="7">
                  <c:v>1845</c:v>
                </c:pt>
                <c:pt idx="8">
                  <c:v>1713</c:v>
                </c:pt>
                <c:pt idx="9">
                  <c:v>1493</c:v>
                </c:pt>
                <c:pt idx="10">
                  <c:v>1659</c:v>
                </c:pt>
                <c:pt idx="11">
                  <c:v>1584</c:v>
                </c:pt>
                <c:pt idx="12">
                  <c:v>1360</c:v>
                </c:pt>
                <c:pt idx="13">
                  <c:v>1317</c:v>
                </c:pt>
                <c:pt idx="14">
                  <c:v>1392</c:v>
                </c:pt>
                <c:pt idx="15">
                  <c:v>1474</c:v>
                </c:pt>
                <c:pt idx="16">
                  <c:v>1385</c:v>
                </c:pt>
                <c:pt idx="17">
                  <c:v>896</c:v>
                </c:pt>
                <c:pt idx="18">
                  <c:v>768</c:v>
                </c:pt>
                <c:pt idx="19">
                  <c:v>880</c:v>
                </c:pt>
              </c:numCache>
            </c:numRef>
          </c:xVal>
          <c:yVal>
            <c:numRef>
              <c:f>'Not Reported Regression'!$B$37:$B$56</c:f>
              <c:numCache>
                <c:formatCode>General</c:formatCode>
                <c:ptCount val="20"/>
                <c:pt idx="0">
                  <c:v>38440.047174552223</c:v>
                </c:pt>
                <c:pt idx="1">
                  <c:v>18910.484457060957</c:v>
                </c:pt>
                <c:pt idx="2">
                  <c:v>23072.21801726125</c:v>
                </c:pt>
                <c:pt idx="3">
                  <c:v>36259.09733429207</c:v>
                </c:pt>
                <c:pt idx="4">
                  <c:v>21145.747454635642</c:v>
                </c:pt>
                <c:pt idx="5">
                  <c:v>10324.761183975184</c:v>
                </c:pt>
                <c:pt idx="6">
                  <c:v>8607.9822965126914</c:v>
                </c:pt>
                <c:pt idx="7">
                  <c:v>10303.00682783559</c:v>
                </c:pt>
                <c:pt idx="8">
                  <c:v>4969.2277226920596</c:v>
                </c:pt>
                <c:pt idx="9">
                  <c:v>-162.23401337555333</c:v>
                </c:pt>
                <c:pt idx="10">
                  <c:v>2452.2602447167883</c:v>
                </c:pt>
                <c:pt idx="11">
                  <c:v>362.42312264024804</c:v>
                </c:pt>
                <c:pt idx="12">
                  <c:v>5875.5031186921478</c:v>
                </c:pt>
                <c:pt idx="13">
                  <c:v>5130.0207938210006</c:v>
                </c:pt>
                <c:pt idx="14">
                  <c:v>1255.3661608579823</c:v>
                </c:pt>
                <c:pt idx="15">
                  <c:v>270.68891828253618</c:v>
                </c:pt>
                <c:pt idx="16">
                  <c:v>4848.9855222527331</c:v>
                </c:pt>
                <c:pt idx="17">
                  <c:v>395.2247265838414</c:v>
                </c:pt>
                <c:pt idx="18">
                  <c:v>1030.8143274901631</c:v>
                </c:pt>
                <c:pt idx="19">
                  <c:v>312.37460922055288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1E-47CD-BEE8-83A6AFFC0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38640"/>
        <c:axId val="2074536560"/>
      </c:scatterChart>
      <c:valAx>
        <c:axId val="207453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Armenian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536560"/>
        <c:crosses val="autoZero"/>
        <c:crossBetween val="midCat"/>
      </c:valAx>
      <c:valAx>
        <c:axId val="2074536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Not Reported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538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Cambodian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 Reported</c:v>
          </c:tx>
          <c:spPr>
            <a:ln w="19050">
              <a:noFill/>
            </a:ln>
          </c:spPr>
          <c:xVal>
            <c:numRef>
              <c:f>Data!$D$2:$D$21</c:f>
              <c:numCache>
                <c:formatCode>General</c:formatCode>
                <c:ptCount val="20"/>
                <c:pt idx="0">
                  <c:v>607</c:v>
                </c:pt>
                <c:pt idx="1">
                  <c:v>733</c:v>
                </c:pt>
                <c:pt idx="2">
                  <c:v>678</c:v>
                </c:pt>
                <c:pt idx="3">
                  <c:v>647</c:v>
                </c:pt>
                <c:pt idx="4">
                  <c:v>507</c:v>
                </c:pt>
                <c:pt idx="5">
                  <c:v>345</c:v>
                </c:pt>
                <c:pt idx="6">
                  <c:v>326</c:v>
                </c:pt>
                <c:pt idx="7">
                  <c:v>385</c:v>
                </c:pt>
                <c:pt idx="8">
                  <c:v>312</c:v>
                </c:pt>
                <c:pt idx="9">
                  <c:v>246</c:v>
                </c:pt>
                <c:pt idx="10">
                  <c:v>270</c:v>
                </c:pt>
                <c:pt idx="11">
                  <c:v>288</c:v>
                </c:pt>
                <c:pt idx="12">
                  <c:v>226</c:v>
                </c:pt>
                <c:pt idx="13">
                  <c:v>194</c:v>
                </c:pt>
                <c:pt idx="14">
                  <c:v>271</c:v>
                </c:pt>
                <c:pt idx="15">
                  <c:v>291</c:v>
                </c:pt>
                <c:pt idx="16">
                  <c:v>220</c:v>
                </c:pt>
                <c:pt idx="17">
                  <c:v>201</c:v>
                </c:pt>
                <c:pt idx="18">
                  <c:v>217</c:v>
                </c:pt>
                <c:pt idx="19">
                  <c:v>201</c:v>
                </c:pt>
              </c:numCache>
            </c:numRef>
          </c:xVal>
          <c:yVal>
            <c:numRef>
              <c:f>Data!$F$2:$F$21</c:f>
              <c:numCache>
                <c:formatCode>General</c:formatCode>
                <c:ptCount val="20"/>
                <c:pt idx="0">
                  <c:v>38806</c:v>
                </c:pt>
                <c:pt idx="1">
                  <c:v>19542</c:v>
                </c:pt>
                <c:pt idx="2">
                  <c:v>17237</c:v>
                </c:pt>
                <c:pt idx="3">
                  <c:v>38085</c:v>
                </c:pt>
                <c:pt idx="4">
                  <c:v>26691</c:v>
                </c:pt>
                <c:pt idx="5">
                  <c:v>11995</c:v>
                </c:pt>
                <c:pt idx="6">
                  <c:v>9916</c:v>
                </c:pt>
                <c:pt idx="7">
                  <c:v>5099</c:v>
                </c:pt>
                <c:pt idx="8">
                  <c:v>3305</c:v>
                </c:pt>
                <c:pt idx="9">
                  <c:v>2474</c:v>
                </c:pt>
                <c:pt idx="10">
                  <c:v>2778</c:v>
                </c:pt>
                <c:pt idx="11">
                  <c:v>3907</c:v>
                </c:pt>
                <c:pt idx="12">
                  <c:v>3087</c:v>
                </c:pt>
                <c:pt idx="13">
                  <c:v>2826</c:v>
                </c:pt>
                <c:pt idx="14">
                  <c:v>1589</c:v>
                </c:pt>
                <c:pt idx="15">
                  <c:v>2220</c:v>
                </c:pt>
                <c:pt idx="16">
                  <c:v>1567</c:v>
                </c:pt>
                <c:pt idx="17">
                  <c:v>1006</c:v>
                </c:pt>
                <c:pt idx="18">
                  <c:v>629</c:v>
                </c:pt>
                <c:pt idx="19">
                  <c:v>1045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C8-4994-B704-7F71D5D76894}"/>
            </c:ext>
          </c:extLst>
        </c:ser>
        <c:ser>
          <c:idx val="1"/>
          <c:order val="1"/>
          <c:tx>
            <c:v>Predicted Not Reported</c:v>
          </c:tx>
          <c:spPr>
            <a:ln w="19050">
              <a:noFill/>
            </a:ln>
          </c:spPr>
          <c:xVal>
            <c:numRef>
              <c:f>Data!$D$2:$D$21</c:f>
              <c:numCache>
                <c:formatCode>General</c:formatCode>
                <c:ptCount val="20"/>
                <c:pt idx="0">
                  <c:v>607</c:v>
                </c:pt>
                <c:pt idx="1">
                  <c:v>733</c:v>
                </c:pt>
                <c:pt idx="2">
                  <c:v>678</c:v>
                </c:pt>
                <c:pt idx="3">
                  <c:v>647</c:v>
                </c:pt>
                <c:pt idx="4">
                  <c:v>507</c:v>
                </c:pt>
                <c:pt idx="5">
                  <c:v>345</c:v>
                </c:pt>
                <c:pt idx="6">
                  <c:v>326</c:v>
                </c:pt>
                <c:pt idx="7">
                  <c:v>385</c:v>
                </c:pt>
                <c:pt idx="8">
                  <c:v>312</c:v>
                </c:pt>
                <c:pt idx="9">
                  <c:v>246</c:v>
                </c:pt>
                <c:pt idx="10">
                  <c:v>270</c:v>
                </c:pt>
                <c:pt idx="11">
                  <c:v>288</c:v>
                </c:pt>
                <c:pt idx="12">
                  <c:v>226</c:v>
                </c:pt>
                <c:pt idx="13">
                  <c:v>194</c:v>
                </c:pt>
                <c:pt idx="14">
                  <c:v>271</c:v>
                </c:pt>
                <c:pt idx="15">
                  <c:v>291</c:v>
                </c:pt>
                <c:pt idx="16">
                  <c:v>220</c:v>
                </c:pt>
                <c:pt idx="17">
                  <c:v>201</c:v>
                </c:pt>
                <c:pt idx="18">
                  <c:v>217</c:v>
                </c:pt>
                <c:pt idx="19">
                  <c:v>201</c:v>
                </c:pt>
              </c:numCache>
            </c:numRef>
          </c:xVal>
          <c:yVal>
            <c:numRef>
              <c:f>'Not Reported Regression'!$B$37:$B$56</c:f>
              <c:numCache>
                <c:formatCode>General</c:formatCode>
                <c:ptCount val="20"/>
                <c:pt idx="0">
                  <c:v>38440.047174552223</c:v>
                </c:pt>
                <c:pt idx="1">
                  <c:v>18910.484457060957</c:v>
                </c:pt>
                <c:pt idx="2">
                  <c:v>23072.21801726125</c:v>
                </c:pt>
                <c:pt idx="3">
                  <c:v>36259.09733429207</c:v>
                </c:pt>
                <c:pt idx="4">
                  <c:v>21145.747454635642</c:v>
                </c:pt>
                <c:pt idx="5">
                  <c:v>10324.761183975184</c:v>
                </c:pt>
                <c:pt idx="6">
                  <c:v>8607.9822965126914</c:v>
                </c:pt>
                <c:pt idx="7">
                  <c:v>10303.00682783559</c:v>
                </c:pt>
                <c:pt idx="8">
                  <c:v>4969.2277226920596</c:v>
                </c:pt>
                <c:pt idx="9">
                  <c:v>-162.23401337555333</c:v>
                </c:pt>
                <c:pt idx="10">
                  <c:v>2452.2602447167883</c:v>
                </c:pt>
                <c:pt idx="11">
                  <c:v>362.42312264024804</c:v>
                </c:pt>
                <c:pt idx="12">
                  <c:v>5875.5031186921478</c:v>
                </c:pt>
                <c:pt idx="13">
                  <c:v>5130.0207938210006</c:v>
                </c:pt>
                <c:pt idx="14">
                  <c:v>1255.3661608579823</c:v>
                </c:pt>
                <c:pt idx="15">
                  <c:v>270.68891828253618</c:v>
                </c:pt>
                <c:pt idx="16">
                  <c:v>4848.9855222527331</c:v>
                </c:pt>
                <c:pt idx="17">
                  <c:v>395.2247265838414</c:v>
                </c:pt>
                <c:pt idx="18">
                  <c:v>1030.8143274901631</c:v>
                </c:pt>
                <c:pt idx="19">
                  <c:v>312.37460922055288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C8-4994-B704-7F71D5D76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42800"/>
        <c:axId val="2074544048"/>
      </c:scatterChart>
      <c:valAx>
        <c:axId val="207454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Cambodian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544048"/>
        <c:crosses val="autoZero"/>
        <c:crossBetween val="midCat"/>
      </c:valAx>
      <c:valAx>
        <c:axId val="207454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Not Reported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542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Cantonese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 Reported</c:v>
          </c:tx>
          <c:spPr>
            <a:ln w="19050">
              <a:noFill/>
            </a:ln>
          </c:spPr>
          <c:xVal>
            <c:numRef>
              <c:f>Data!$E$2:$E$21</c:f>
              <c:numCache>
                <c:formatCode>General</c:formatCode>
                <c:ptCount val="20"/>
                <c:pt idx="0">
                  <c:v>5408</c:v>
                </c:pt>
                <c:pt idx="1">
                  <c:v>4298</c:v>
                </c:pt>
                <c:pt idx="2">
                  <c:v>3982</c:v>
                </c:pt>
                <c:pt idx="3">
                  <c:v>4324</c:v>
                </c:pt>
                <c:pt idx="4">
                  <c:v>3258</c:v>
                </c:pt>
                <c:pt idx="5">
                  <c:v>3138</c:v>
                </c:pt>
                <c:pt idx="6">
                  <c:v>2667</c:v>
                </c:pt>
                <c:pt idx="7">
                  <c:v>3861</c:v>
                </c:pt>
                <c:pt idx="8">
                  <c:v>2477</c:v>
                </c:pt>
                <c:pt idx="9">
                  <c:v>1960</c:v>
                </c:pt>
                <c:pt idx="10">
                  <c:v>1833</c:v>
                </c:pt>
                <c:pt idx="11">
                  <c:v>2679</c:v>
                </c:pt>
                <c:pt idx="12">
                  <c:v>1687</c:v>
                </c:pt>
                <c:pt idx="13">
                  <c:v>1469</c:v>
                </c:pt>
                <c:pt idx="14">
                  <c:v>1750</c:v>
                </c:pt>
                <c:pt idx="15">
                  <c:v>4237</c:v>
                </c:pt>
                <c:pt idx="16">
                  <c:v>3378</c:v>
                </c:pt>
                <c:pt idx="17">
                  <c:v>2214</c:v>
                </c:pt>
                <c:pt idx="18">
                  <c:v>1909</c:v>
                </c:pt>
                <c:pt idx="19">
                  <c:v>3485</c:v>
                </c:pt>
              </c:numCache>
            </c:numRef>
          </c:xVal>
          <c:yVal>
            <c:numRef>
              <c:f>Data!$F$2:$F$21</c:f>
              <c:numCache>
                <c:formatCode>General</c:formatCode>
                <c:ptCount val="20"/>
                <c:pt idx="0">
                  <c:v>38806</c:v>
                </c:pt>
                <c:pt idx="1">
                  <c:v>19542</c:v>
                </c:pt>
                <c:pt idx="2">
                  <c:v>17237</c:v>
                </c:pt>
                <c:pt idx="3">
                  <c:v>38085</c:v>
                </c:pt>
                <c:pt idx="4">
                  <c:v>26691</c:v>
                </c:pt>
                <c:pt idx="5">
                  <c:v>11995</c:v>
                </c:pt>
                <c:pt idx="6">
                  <c:v>9916</c:v>
                </c:pt>
                <c:pt idx="7">
                  <c:v>5099</c:v>
                </c:pt>
                <c:pt idx="8">
                  <c:v>3305</c:v>
                </c:pt>
                <c:pt idx="9">
                  <c:v>2474</c:v>
                </c:pt>
                <c:pt idx="10">
                  <c:v>2778</c:v>
                </c:pt>
                <c:pt idx="11">
                  <c:v>3907</c:v>
                </c:pt>
                <c:pt idx="12">
                  <c:v>3087</c:v>
                </c:pt>
                <c:pt idx="13">
                  <c:v>2826</c:v>
                </c:pt>
                <c:pt idx="14">
                  <c:v>1589</c:v>
                </c:pt>
                <c:pt idx="15">
                  <c:v>2220</c:v>
                </c:pt>
                <c:pt idx="16">
                  <c:v>1567</c:v>
                </c:pt>
                <c:pt idx="17">
                  <c:v>1006</c:v>
                </c:pt>
                <c:pt idx="18">
                  <c:v>629</c:v>
                </c:pt>
                <c:pt idx="19">
                  <c:v>1045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E2-4718-94BD-DC94DC14BF2B}"/>
            </c:ext>
          </c:extLst>
        </c:ser>
        <c:ser>
          <c:idx val="1"/>
          <c:order val="1"/>
          <c:tx>
            <c:v>Predicted Not Reported</c:v>
          </c:tx>
          <c:spPr>
            <a:ln w="19050">
              <a:noFill/>
            </a:ln>
          </c:spPr>
          <c:xVal>
            <c:numRef>
              <c:f>Data!$E$2:$E$21</c:f>
              <c:numCache>
                <c:formatCode>General</c:formatCode>
                <c:ptCount val="20"/>
                <c:pt idx="0">
                  <c:v>5408</c:v>
                </c:pt>
                <c:pt idx="1">
                  <c:v>4298</c:v>
                </c:pt>
                <c:pt idx="2">
                  <c:v>3982</c:v>
                </c:pt>
                <c:pt idx="3">
                  <c:v>4324</c:v>
                </c:pt>
                <c:pt idx="4">
                  <c:v>3258</c:v>
                </c:pt>
                <c:pt idx="5">
                  <c:v>3138</c:v>
                </c:pt>
                <c:pt idx="6">
                  <c:v>2667</c:v>
                </c:pt>
                <c:pt idx="7">
                  <c:v>3861</c:v>
                </c:pt>
                <c:pt idx="8">
                  <c:v>2477</c:v>
                </c:pt>
                <c:pt idx="9">
                  <c:v>1960</c:v>
                </c:pt>
                <c:pt idx="10">
                  <c:v>1833</c:v>
                </c:pt>
                <c:pt idx="11">
                  <c:v>2679</c:v>
                </c:pt>
                <c:pt idx="12">
                  <c:v>1687</c:v>
                </c:pt>
                <c:pt idx="13">
                  <c:v>1469</c:v>
                </c:pt>
                <c:pt idx="14">
                  <c:v>1750</c:v>
                </c:pt>
                <c:pt idx="15">
                  <c:v>4237</c:v>
                </c:pt>
                <c:pt idx="16">
                  <c:v>3378</c:v>
                </c:pt>
                <c:pt idx="17">
                  <c:v>2214</c:v>
                </c:pt>
                <c:pt idx="18">
                  <c:v>1909</c:v>
                </c:pt>
                <c:pt idx="19">
                  <c:v>3485</c:v>
                </c:pt>
              </c:numCache>
            </c:numRef>
          </c:xVal>
          <c:yVal>
            <c:numRef>
              <c:f>'Not Reported Regression'!$B$37:$B$56</c:f>
              <c:numCache>
                <c:formatCode>General</c:formatCode>
                <c:ptCount val="20"/>
                <c:pt idx="0">
                  <c:v>38440.047174552223</c:v>
                </c:pt>
                <c:pt idx="1">
                  <c:v>18910.484457060957</c:v>
                </c:pt>
                <c:pt idx="2">
                  <c:v>23072.21801726125</c:v>
                </c:pt>
                <c:pt idx="3">
                  <c:v>36259.09733429207</c:v>
                </c:pt>
                <c:pt idx="4">
                  <c:v>21145.747454635642</c:v>
                </c:pt>
                <c:pt idx="5">
                  <c:v>10324.761183975184</c:v>
                </c:pt>
                <c:pt idx="6">
                  <c:v>8607.9822965126914</c:v>
                </c:pt>
                <c:pt idx="7">
                  <c:v>10303.00682783559</c:v>
                </c:pt>
                <c:pt idx="8">
                  <c:v>4969.2277226920596</c:v>
                </c:pt>
                <c:pt idx="9">
                  <c:v>-162.23401337555333</c:v>
                </c:pt>
                <c:pt idx="10">
                  <c:v>2452.2602447167883</c:v>
                </c:pt>
                <c:pt idx="11">
                  <c:v>362.42312264024804</c:v>
                </c:pt>
                <c:pt idx="12">
                  <c:v>5875.5031186921478</c:v>
                </c:pt>
                <c:pt idx="13">
                  <c:v>5130.0207938210006</c:v>
                </c:pt>
                <c:pt idx="14">
                  <c:v>1255.3661608579823</c:v>
                </c:pt>
                <c:pt idx="15">
                  <c:v>270.68891828253618</c:v>
                </c:pt>
                <c:pt idx="16">
                  <c:v>4848.9855222527331</c:v>
                </c:pt>
                <c:pt idx="17">
                  <c:v>395.2247265838414</c:v>
                </c:pt>
                <c:pt idx="18">
                  <c:v>1030.8143274901631</c:v>
                </c:pt>
                <c:pt idx="19">
                  <c:v>312.37460922055288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E2-4718-94BD-DC94DC14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39888"/>
        <c:axId val="2074542800"/>
      </c:scatterChart>
      <c:valAx>
        <c:axId val="207453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Cantonese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542800"/>
        <c:crosses val="autoZero"/>
        <c:crossBetween val="midCat"/>
      </c:valAx>
      <c:valAx>
        <c:axId val="2074542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Not Reported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539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Frequency!$H$2:$H$23</c:f>
              <c:strCache>
                <c:ptCount val="22"/>
                <c:pt idx="0">
                  <c:v>0.0000</c:v>
                </c:pt>
                <c:pt idx="1">
                  <c:v>0.0001</c:v>
                </c:pt>
                <c:pt idx="2">
                  <c:v>0.0006</c:v>
                </c:pt>
                <c:pt idx="3">
                  <c:v>0.0007</c:v>
                </c:pt>
                <c:pt idx="4">
                  <c:v>0.0008</c:v>
                </c:pt>
                <c:pt idx="5">
                  <c:v>0.0008</c:v>
                </c:pt>
                <c:pt idx="6">
                  <c:v>0.0009</c:v>
                </c:pt>
                <c:pt idx="7">
                  <c:v>0.0009</c:v>
                </c:pt>
                <c:pt idx="8">
                  <c:v>0.0010</c:v>
                </c:pt>
                <c:pt idx="9">
                  <c:v>0.0011</c:v>
                </c:pt>
                <c:pt idx="10">
                  <c:v>0.0011</c:v>
                </c:pt>
                <c:pt idx="11">
                  <c:v>0.0013</c:v>
                </c:pt>
                <c:pt idx="12">
                  <c:v>0.0021</c:v>
                </c:pt>
                <c:pt idx="13">
                  <c:v>0.0031</c:v>
                </c:pt>
                <c:pt idx="14">
                  <c:v>0.0033</c:v>
                </c:pt>
                <c:pt idx="15">
                  <c:v>0.0038</c:v>
                </c:pt>
                <c:pt idx="16">
                  <c:v>0.0040</c:v>
                </c:pt>
                <c:pt idx="17">
                  <c:v>0.0085</c:v>
                </c:pt>
                <c:pt idx="18">
                  <c:v>0.0579</c:v>
                </c:pt>
                <c:pt idx="19">
                  <c:v>0.0626</c:v>
                </c:pt>
                <c:pt idx="20">
                  <c:v>0.4632</c:v>
                </c:pt>
                <c:pt idx="21">
                  <c:v>More</c:v>
                </c:pt>
              </c:strCache>
            </c:strRef>
          </c:cat>
          <c:val>
            <c:numRef>
              <c:f>Frequency!$I$2:$I$23</c:f>
              <c:numCache>
                <c:formatCode>General</c:formatCode>
                <c:ptCount val="22"/>
                <c:pt idx="0">
                  <c:v>1</c:v>
                </c:pt>
                <c:pt idx="1">
                  <c:v>6</c:v>
                </c:pt>
                <c:pt idx="2">
                  <c:v>28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8</c:v>
                </c:pt>
                <c:pt idx="10">
                  <c:v>3</c:v>
                </c:pt>
                <c:pt idx="11">
                  <c:v>14</c:v>
                </c:pt>
                <c:pt idx="12">
                  <c:v>50</c:v>
                </c:pt>
                <c:pt idx="13">
                  <c:v>41</c:v>
                </c:pt>
                <c:pt idx="14">
                  <c:v>4</c:v>
                </c:pt>
                <c:pt idx="15">
                  <c:v>12</c:v>
                </c:pt>
                <c:pt idx="16">
                  <c:v>5</c:v>
                </c:pt>
                <c:pt idx="17">
                  <c:v>32</c:v>
                </c:pt>
                <c:pt idx="18">
                  <c:v>16</c:v>
                </c:pt>
                <c:pt idx="19">
                  <c:v>1</c:v>
                </c:pt>
                <c:pt idx="20">
                  <c:v>28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F-4F7D-B0B7-AA6D67BB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251856"/>
        <c:axId val="2136249776"/>
      </c:barChart>
      <c:catAx>
        <c:axId val="213625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249776"/>
        <c:crosses val="autoZero"/>
        <c:auto val="1"/>
        <c:lblAlgn val="ctr"/>
        <c:lblOffset val="100"/>
        <c:noMultiLvlLbl val="0"/>
      </c:catAx>
      <c:valAx>
        <c:axId val="213624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25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English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 Reported</c:v>
          </c:tx>
          <c:spPr>
            <a:ln w="19050">
              <a:noFill/>
            </a:ln>
          </c:spPr>
          <c:xVal>
            <c:numRef>
              <c:f>Data!$O$2:$O$21</c:f>
              <c:numCache>
                <c:formatCode>General</c:formatCode>
                <c:ptCount val="20"/>
                <c:pt idx="0">
                  <c:v>840981</c:v>
                </c:pt>
                <c:pt idx="1">
                  <c:v>571409</c:v>
                </c:pt>
                <c:pt idx="2">
                  <c:v>538440</c:v>
                </c:pt>
                <c:pt idx="3">
                  <c:v>646803</c:v>
                </c:pt>
                <c:pt idx="4">
                  <c:v>532676</c:v>
                </c:pt>
                <c:pt idx="5">
                  <c:v>384373</c:v>
                </c:pt>
                <c:pt idx="6">
                  <c:v>370651</c:v>
                </c:pt>
                <c:pt idx="7">
                  <c:v>549546</c:v>
                </c:pt>
                <c:pt idx="8">
                  <c:v>425249</c:v>
                </c:pt>
                <c:pt idx="9">
                  <c:v>318798</c:v>
                </c:pt>
                <c:pt idx="10">
                  <c:v>326364</c:v>
                </c:pt>
                <c:pt idx="11">
                  <c:v>459312</c:v>
                </c:pt>
                <c:pt idx="12">
                  <c:v>364659</c:v>
                </c:pt>
                <c:pt idx="13">
                  <c:v>293077</c:v>
                </c:pt>
                <c:pt idx="14">
                  <c:v>334691</c:v>
                </c:pt>
                <c:pt idx="15">
                  <c:v>497270</c:v>
                </c:pt>
                <c:pt idx="16">
                  <c:v>481076</c:v>
                </c:pt>
                <c:pt idx="17">
                  <c:v>384906</c:v>
                </c:pt>
                <c:pt idx="18">
                  <c:v>313819</c:v>
                </c:pt>
                <c:pt idx="19">
                  <c:v>389581</c:v>
                </c:pt>
              </c:numCache>
            </c:numRef>
          </c:xVal>
          <c:yVal>
            <c:numRef>
              <c:f>Data!$F$2:$F$21</c:f>
              <c:numCache>
                <c:formatCode>General</c:formatCode>
                <c:ptCount val="20"/>
                <c:pt idx="0">
                  <c:v>38806</c:v>
                </c:pt>
                <c:pt idx="1">
                  <c:v>19542</c:v>
                </c:pt>
                <c:pt idx="2">
                  <c:v>17237</c:v>
                </c:pt>
                <c:pt idx="3">
                  <c:v>38085</c:v>
                </c:pt>
                <c:pt idx="4">
                  <c:v>26691</c:v>
                </c:pt>
                <c:pt idx="5">
                  <c:v>11995</c:v>
                </c:pt>
                <c:pt idx="6">
                  <c:v>9916</c:v>
                </c:pt>
                <c:pt idx="7">
                  <c:v>5099</c:v>
                </c:pt>
                <c:pt idx="8">
                  <c:v>3305</c:v>
                </c:pt>
                <c:pt idx="9">
                  <c:v>2474</c:v>
                </c:pt>
                <c:pt idx="10">
                  <c:v>2778</c:v>
                </c:pt>
                <c:pt idx="11">
                  <c:v>3907</c:v>
                </c:pt>
                <c:pt idx="12">
                  <c:v>3087</c:v>
                </c:pt>
                <c:pt idx="13">
                  <c:v>2826</c:v>
                </c:pt>
                <c:pt idx="14">
                  <c:v>1589</c:v>
                </c:pt>
                <c:pt idx="15">
                  <c:v>2220</c:v>
                </c:pt>
                <c:pt idx="16">
                  <c:v>1567</c:v>
                </c:pt>
                <c:pt idx="17">
                  <c:v>1006</c:v>
                </c:pt>
                <c:pt idx="18">
                  <c:v>629</c:v>
                </c:pt>
                <c:pt idx="19">
                  <c:v>1045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79-423D-8204-B1200F157FC4}"/>
            </c:ext>
          </c:extLst>
        </c:ser>
        <c:ser>
          <c:idx val="1"/>
          <c:order val="1"/>
          <c:tx>
            <c:v>Predicted Not Reported</c:v>
          </c:tx>
          <c:spPr>
            <a:ln w="19050">
              <a:noFill/>
            </a:ln>
          </c:spPr>
          <c:xVal>
            <c:numRef>
              <c:f>Data!$O$2:$O$21</c:f>
              <c:numCache>
                <c:formatCode>General</c:formatCode>
                <c:ptCount val="20"/>
                <c:pt idx="0">
                  <c:v>840981</c:v>
                </c:pt>
                <c:pt idx="1">
                  <c:v>571409</c:v>
                </c:pt>
                <c:pt idx="2">
                  <c:v>538440</c:v>
                </c:pt>
                <c:pt idx="3">
                  <c:v>646803</c:v>
                </c:pt>
                <c:pt idx="4">
                  <c:v>532676</c:v>
                </c:pt>
                <c:pt idx="5">
                  <c:v>384373</c:v>
                </c:pt>
                <c:pt idx="6">
                  <c:v>370651</c:v>
                </c:pt>
                <c:pt idx="7">
                  <c:v>549546</c:v>
                </c:pt>
                <c:pt idx="8">
                  <c:v>425249</c:v>
                </c:pt>
                <c:pt idx="9">
                  <c:v>318798</c:v>
                </c:pt>
                <c:pt idx="10">
                  <c:v>326364</c:v>
                </c:pt>
                <c:pt idx="11">
                  <c:v>459312</c:v>
                </c:pt>
                <c:pt idx="12">
                  <c:v>364659</c:v>
                </c:pt>
                <c:pt idx="13">
                  <c:v>293077</c:v>
                </c:pt>
                <c:pt idx="14">
                  <c:v>334691</c:v>
                </c:pt>
                <c:pt idx="15">
                  <c:v>497270</c:v>
                </c:pt>
                <c:pt idx="16">
                  <c:v>481076</c:v>
                </c:pt>
                <c:pt idx="17">
                  <c:v>384906</c:v>
                </c:pt>
                <c:pt idx="18">
                  <c:v>313819</c:v>
                </c:pt>
                <c:pt idx="19">
                  <c:v>389581</c:v>
                </c:pt>
              </c:numCache>
            </c:numRef>
          </c:xVal>
          <c:yVal>
            <c:numRef>
              <c:f>'Not Reported Regression'!$B$37:$B$56</c:f>
              <c:numCache>
                <c:formatCode>General</c:formatCode>
                <c:ptCount val="20"/>
                <c:pt idx="0">
                  <c:v>38440.047174552223</c:v>
                </c:pt>
                <c:pt idx="1">
                  <c:v>18910.484457060957</c:v>
                </c:pt>
                <c:pt idx="2">
                  <c:v>23072.21801726125</c:v>
                </c:pt>
                <c:pt idx="3">
                  <c:v>36259.09733429207</c:v>
                </c:pt>
                <c:pt idx="4">
                  <c:v>21145.747454635642</c:v>
                </c:pt>
                <c:pt idx="5">
                  <c:v>10324.761183975184</c:v>
                </c:pt>
                <c:pt idx="6">
                  <c:v>8607.9822965126914</c:v>
                </c:pt>
                <c:pt idx="7">
                  <c:v>10303.00682783559</c:v>
                </c:pt>
                <c:pt idx="8">
                  <c:v>4969.2277226920596</c:v>
                </c:pt>
                <c:pt idx="9">
                  <c:v>-162.23401337555333</c:v>
                </c:pt>
                <c:pt idx="10">
                  <c:v>2452.2602447167883</c:v>
                </c:pt>
                <c:pt idx="11">
                  <c:v>362.42312264024804</c:v>
                </c:pt>
                <c:pt idx="12">
                  <c:v>5875.5031186921478</c:v>
                </c:pt>
                <c:pt idx="13">
                  <c:v>5130.0207938210006</c:v>
                </c:pt>
                <c:pt idx="14">
                  <c:v>1255.3661608579823</c:v>
                </c:pt>
                <c:pt idx="15">
                  <c:v>270.68891828253618</c:v>
                </c:pt>
                <c:pt idx="16">
                  <c:v>4848.9855222527331</c:v>
                </c:pt>
                <c:pt idx="17">
                  <c:v>395.2247265838414</c:v>
                </c:pt>
                <c:pt idx="18">
                  <c:v>1030.8143274901631</c:v>
                </c:pt>
                <c:pt idx="19">
                  <c:v>312.37460922055288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79-423D-8204-B1200F157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39888"/>
        <c:axId val="2074537392"/>
      </c:scatterChart>
      <c:valAx>
        <c:axId val="207453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English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537392"/>
        <c:crosses val="autoZero"/>
        <c:crossBetween val="midCat"/>
      </c:valAx>
      <c:valAx>
        <c:axId val="207453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Not Reported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539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Farsi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 Reported</c:v>
          </c:tx>
          <c:spPr>
            <a:ln w="19050">
              <a:noFill/>
            </a:ln>
          </c:spPr>
          <c:xVal>
            <c:numRef>
              <c:f>Data!$G$2:$G$21</c:f>
              <c:numCache>
                <c:formatCode>General</c:formatCode>
                <c:ptCount val="20"/>
                <c:pt idx="0">
                  <c:v>2195</c:v>
                </c:pt>
                <c:pt idx="1">
                  <c:v>1904</c:v>
                </c:pt>
                <c:pt idx="2">
                  <c:v>2115</c:v>
                </c:pt>
                <c:pt idx="3">
                  <c:v>2551</c:v>
                </c:pt>
                <c:pt idx="4">
                  <c:v>2012</c:v>
                </c:pt>
                <c:pt idx="5">
                  <c:v>1739</c:v>
                </c:pt>
                <c:pt idx="6">
                  <c:v>1534</c:v>
                </c:pt>
                <c:pt idx="7">
                  <c:v>1987</c:v>
                </c:pt>
                <c:pt idx="8">
                  <c:v>1414</c:v>
                </c:pt>
                <c:pt idx="9">
                  <c:v>1165</c:v>
                </c:pt>
                <c:pt idx="10">
                  <c:v>1085</c:v>
                </c:pt>
                <c:pt idx="11">
                  <c:v>1237</c:v>
                </c:pt>
                <c:pt idx="12">
                  <c:v>1042</c:v>
                </c:pt>
                <c:pt idx="13">
                  <c:v>885</c:v>
                </c:pt>
                <c:pt idx="14">
                  <c:v>942</c:v>
                </c:pt>
                <c:pt idx="15">
                  <c:v>1172</c:v>
                </c:pt>
                <c:pt idx="16">
                  <c:v>1202</c:v>
                </c:pt>
                <c:pt idx="17">
                  <c:v>820</c:v>
                </c:pt>
                <c:pt idx="18">
                  <c:v>728</c:v>
                </c:pt>
                <c:pt idx="19">
                  <c:v>787</c:v>
                </c:pt>
              </c:numCache>
            </c:numRef>
          </c:xVal>
          <c:yVal>
            <c:numRef>
              <c:f>Data!$F$2:$F$21</c:f>
              <c:numCache>
                <c:formatCode>General</c:formatCode>
                <c:ptCount val="20"/>
                <c:pt idx="0">
                  <c:v>38806</c:v>
                </c:pt>
                <c:pt idx="1">
                  <c:v>19542</c:v>
                </c:pt>
                <c:pt idx="2">
                  <c:v>17237</c:v>
                </c:pt>
                <c:pt idx="3">
                  <c:v>38085</c:v>
                </c:pt>
                <c:pt idx="4">
                  <c:v>26691</c:v>
                </c:pt>
                <c:pt idx="5">
                  <c:v>11995</c:v>
                </c:pt>
                <c:pt idx="6">
                  <c:v>9916</c:v>
                </c:pt>
                <c:pt idx="7">
                  <c:v>5099</c:v>
                </c:pt>
                <c:pt idx="8">
                  <c:v>3305</c:v>
                </c:pt>
                <c:pt idx="9">
                  <c:v>2474</c:v>
                </c:pt>
                <c:pt idx="10">
                  <c:v>2778</c:v>
                </c:pt>
                <c:pt idx="11">
                  <c:v>3907</c:v>
                </c:pt>
                <c:pt idx="12">
                  <c:v>3087</c:v>
                </c:pt>
                <c:pt idx="13">
                  <c:v>2826</c:v>
                </c:pt>
                <c:pt idx="14">
                  <c:v>1589</c:v>
                </c:pt>
                <c:pt idx="15">
                  <c:v>2220</c:v>
                </c:pt>
                <c:pt idx="16">
                  <c:v>1567</c:v>
                </c:pt>
                <c:pt idx="17">
                  <c:v>1006</c:v>
                </c:pt>
                <c:pt idx="18">
                  <c:v>629</c:v>
                </c:pt>
                <c:pt idx="19">
                  <c:v>1045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8D-4A28-B8B2-74A1FD9D1BD4}"/>
            </c:ext>
          </c:extLst>
        </c:ser>
        <c:ser>
          <c:idx val="1"/>
          <c:order val="1"/>
          <c:tx>
            <c:v>Predicted Not Reported</c:v>
          </c:tx>
          <c:spPr>
            <a:ln w="19050">
              <a:noFill/>
            </a:ln>
          </c:spPr>
          <c:xVal>
            <c:numRef>
              <c:f>Data!$G$2:$G$21</c:f>
              <c:numCache>
                <c:formatCode>General</c:formatCode>
                <c:ptCount val="20"/>
                <c:pt idx="0">
                  <c:v>2195</c:v>
                </c:pt>
                <c:pt idx="1">
                  <c:v>1904</c:v>
                </c:pt>
                <c:pt idx="2">
                  <c:v>2115</c:v>
                </c:pt>
                <c:pt idx="3">
                  <c:v>2551</c:v>
                </c:pt>
                <c:pt idx="4">
                  <c:v>2012</c:v>
                </c:pt>
                <c:pt idx="5">
                  <c:v>1739</c:v>
                </c:pt>
                <c:pt idx="6">
                  <c:v>1534</c:v>
                </c:pt>
                <c:pt idx="7">
                  <c:v>1987</c:v>
                </c:pt>
                <c:pt idx="8">
                  <c:v>1414</c:v>
                </c:pt>
                <c:pt idx="9">
                  <c:v>1165</c:v>
                </c:pt>
                <c:pt idx="10">
                  <c:v>1085</c:v>
                </c:pt>
                <c:pt idx="11">
                  <c:v>1237</c:v>
                </c:pt>
                <c:pt idx="12">
                  <c:v>1042</c:v>
                </c:pt>
                <c:pt idx="13">
                  <c:v>885</c:v>
                </c:pt>
                <c:pt idx="14">
                  <c:v>942</c:v>
                </c:pt>
                <c:pt idx="15">
                  <c:v>1172</c:v>
                </c:pt>
                <c:pt idx="16">
                  <c:v>1202</c:v>
                </c:pt>
                <c:pt idx="17">
                  <c:v>820</c:v>
                </c:pt>
                <c:pt idx="18">
                  <c:v>728</c:v>
                </c:pt>
                <c:pt idx="19">
                  <c:v>787</c:v>
                </c:pt>
              </c:numCache>
            </c:numRef>
          </c:xVal>
          <c:yVal>
            <c:numRef>
              <c:f>'Not Reported Regression'!$B$37:$B$56</c:f>
              <c:numCache>
                <c:formatCode>General</c:formatCode>
                <c:ptCount val="20"/>
                <c:pt idx="0">
                  <c:v>38440.047174552223</c:v>
                </c:pt>
                <c:pt idx="1">
                  <c:v>18910.484457060957</c:v>
                </c:pt>
                <c:pt idx="2">
                  <c:v>23072.21801726125</c:v>
                </c:pt>
                <c:pt idx="3">
                  <c:v>36259.09733429207</c:v>
                </c:pt>
                <c:pt idx="4">
                  <c:v>21145.747454635642</c:v>
                </c:pt>
                <c:pt idx="5">
                  <c:v>10324.761183975184</c:v>
                </c:pt>
                <c:pt idx="6">
                  <c:v>8607.9822965126914</c:v>
                </c:pt>
                <c:pt idx="7">
                  <c:v>10303.00682783559</c:v>
                </c:pt>
                <c:pt idx="8">
                  <c:v>4969.2277226920596</c:v>
                </c:pt>
                <c:pt idx="9">
                  <c:v>-162.23401337555333</c:v>
                </c:pt>
                <c:pt idx="10">
                  <c:v>2452.2602447167883</c:v>
                </c:pt>
                <c:pt idx="11">
                  <c:v>362.42312264024804</c:v>
                </c:pt>
                <c:pt idx="12">
                  <c:v>5875.5031186921478</c:v>
                </c:pt>
                <c:pt idx="13">
                  <c:v>5130.0207938210006</c:v>
                </c:pt>
                <c:pt idx="14">
                  <c:v>1255.3661608579823</c:v>
                </c:pt>
                <c:pt idx="15">
                  <c:v>270.68891828253618</c:v>
                </c:pt>
                <c:pt idx="16">
                  <c:v>4848.9855222527331</c:v>
                </c:pt>
                <c:pt idx="17">
                  <c:v>395.2247265838414</c:v>
                </c:pt>
                <c:pt idx="18">
                  <c:v>1030.8143274901631</c:v>
                </c:pt>
                <c:pt idx="19">
                  <c:v>312.37460922055288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8D-4A28-B8B2-74A1FD9D1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41136"/>
        <c:axId val="2074539888"/>
      </c:scatterChart>
      <c:valAx>
        <c:axId val="207454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Farsi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539888"/>
        <c:crosses val="autoZero"/>
        <c:crossBetween val="midCat"/>
      </c:valAx>
      <c:valAx>
        <c:axId val="2074539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Not Reported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541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Hmong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 Reported</c:v>
          </c:tx>
          <c:spPr>
            <a:ln w="19050">
              <a:noFill/>
            </a:ln>
          </c:spPr>
          <c:xVal>
            <c:numRef>
              <c:f>Data!$H$2:$H$21</c:f>
              <c:numCache>
                <c:formatCode>General</c:formatCode>
                <c:ptCount val="20"/>
                <c:pt idx="0">
                  <c:v>1115</c:v>
                </c:pt>
                <c:pt idx="1">
                  <c:v>889</c:v>
                </c:pt>
                <c:pt idx="2">
                  <c:v>792</c:v>
                </c:pt>
                <c:pt idx="3">
                  <c:v>542</c:v>
                </c:pt>
                <c:pt idx="4">
                  <c:v>602</c:v>
                </c:pt>
                <c:pt idx="5">
                  <c:v>472</c:v>
                </c:pt>
                <c:pt idx="6">
                  <c:v>494</c:v>
                </c:pt>
                <c:pt idx="7">
                  <c:v>391</c:v>
                </c:pt>
                <c:pt idx="8">
                  <c:v>408</c:v>
                </c:pt>
                <c:pt idx="9">
                  <c:v>347</c:v>
                </c:pt>
                <c:pt idx="10">
                  <c:v>288</c:v>
                </c:pt>
                <c:pt idx="11">
                  <c:v>313</c:v>
                </c:pt>
                <c:pt idx="12">
                  <c:v>288</c:v>
                </c:pt>
                <c:pt idx="13">
                  <c:v>219</c:v>
                </c:pt>
                <c:pt idx="14">
                  <c:v>247</c:v>
                </c:pt>
                <c:pt idx="15">
                  <c:v>198</c:v>
                </c:pt>
                <c:pt idx="16">
                  <c:v>245</c:v>
                </c:pt>
                <c:pt idx="17">
                  <c:v>150</c:v>
                </c:pt>
                <c:pt idx="18">
                  <c:v>130</c:v>
                </c:pt>
                <c:pt idx="19">
                  <c:v>122</c:v>
                </c:pt>
              </c:numCache>
            </c:numRef>
          </c:xVal>
          <c:yVal>
            <c:numRef>
              <c:f>Data!$F$2:$F$21</c:f>
              <c:numCache>
                <c:formatCode>General</c:formatCode>
                <c:ptCount val="20"/>
                <c:pt idx="0">
                  <c:v>38806</c:v>
                </c:pt>
                <c:pt idx="1">
                  <c:v>19542</c:v>
                </c:pt>
                <c:pt idx="2">
                  <c:v>17237</c:v>
                </c:pt>
                <c:pt idx="3">
                  <c:v>38085</c:v>
                </c:pt>
                <c:pt idx="4">
                  <c:v>26691</c:v>
                </c:pt>
                <c:pt idx="5">
                  <c:v>11995</c:v>
                </c:pt>
                <c:pt idx="6">
                  <c:v>9916</c:v>
                </c:pt>
                <c:pt idx="7">
                  <c:v>5099</c:v>
                </c:pt>
                <c:pt idx="8">
                  <c:v>3305</c:v>
                </c:pt>
                <c:pt idx="9">
                  <c:v>2474</c:v>
                </c:pt>
                <c:pt idx="10">
                  <c:v>2778</c:v>
                </c:pt>
                <c:pt idx="11">
                  <c:v>3907</c:v>
                </c:pt>
                <c:pt idx="12">
                  <c:v>3087</c:v>
                </c:pt>
                <c:pt idx="13">
                  <c:v>2826</c:v>
                </c:pt>
                <c:pt idx="14">
                  <c:v>1589</c:v>
                </c:pt>
                <c:pt idx="15">
                  <c:v>2220</c:v>
                </c:pt>
                <c:pt idx="16">
                  <c:v>1567</c:v>
                </c:pt>
                <c:pt idx="17">
                  <c:v>1006</c:v>
                </c:pt>
                <c:pt idx="18">
                  <c:v>629</c:v>
                </c:pt>
                <c:pt idx="19">
                  <c:v>1045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6F-4323-AA99-574468A89218}"/>
            </c:ext>
          </c:extLst>
        </c:ser>
        <c:ser>
          <c:idx val="1"/>
          <c:order val="1"/>
          <c:tx>
            <c:v>Predicted Not Reported</c:v>
          </c:tx>
          <c:spPr>
            <a:ln w="19050">
              <a:noFill/>
            </a:ln>
          </c:spPr>
          <c:xVal>
            <c:numRef>
              <c:f>Data!$H$2:$H$21</c:f>
              <c:numCache>
                <c:formatCode>General</c:formatCode>
                <c:ptCount val="20"/>
                <c:pt idx="0">
                  <c:v>1115</c:v>
                </c:pt>
                <c:pt idx="1">
                  <c:v>889</c:v>
                </c:pt>
                <c:pt idx="2">
                  <c:v>792</c:v>
                </c:pt>
                <c:pt idx="3">
                  <c:v>542</c:v>
                </c:pt>
                <c:pt idx="4">
                  <c:v>602</c:v>
                </c:pt>
                <c:pt idx="5">
                  <c:v>472</c:v>
                </c:pt>
                <c:pt idx="6">
                  <c:v>494</c:v>
                </c:pt>
                <c:pt idx="7">
                  <c:v>391</c:v>
                </c:pt>
                <c:pt idx="8">
                  <c:v>408</c:v>
                </c:pt>
                <c:pt idx="9">
                  <c:v>347</c:v>
                </c:pt>
                <c:pt idx="10">
                  <c:v>288</c:v>
                </c:pt>
                <c:pt idx="11">
                  <c:v>313</c:v>
                </c:pt>
                <c:pt idx="12">
                  <c:v>288</c:v>
                </c:pt>
                <c:pt idx="13">
                  <c:v>219</c:v>
                </c:pt>
                <c:pt idx="14">
                  <c:v>247</c:v>
                </c:pt>
                <c:pt idx="15">
                  <c:v>198</c:v>
                </c:pt>
                <c:pt idx="16">
                  <c:v>245</c:v>
                </c:pt>
                <c:pt idx="17">
                  <c:v>150</c:v>
                </c:pt>
                <c:pt idx="18">
                  <c:v>130</c:v>
                </c:pt>
                <c:pt idx="19">
                  <c:v>122</c:v>
                </c:pt>
              </c:numCache>
            </c:numRef>
          </c:xVal>
          <c:yVal>
            <c:numRef>
              <c:f>'Not Reported Regression'!$B$37:$B$56</c:f>
              <c:numCache>
                <c:formatCode>General</c:formatCode>
                <c:ptCount val="20"/>
                <c:pt idx="0">
                  <c:v>38440.047174552223</c:v>
                </c:pt>
                <c:pt idx="1">
                  <c:v>18910.484457060957</c:v>
                </c:pt>
                <c:pt idx="2">
                  <c:v>23072.21801726125</c:v>
                </c:pt>
                <c:pt idx="3">
                  <c:v>36259.09733429207</c:v>
                </c:pt>
                <c:pt idx="4">
                  <c:v>21145.747454635642</c:v>
                </c:pt>
                <c:pt idx="5">
                  <c:v>10324.761183975184</c:v>
                </c:pt>
                <c:pt idx="6">
                  <c:v>8607.9822965126914</c:v>
                </c:pt>
                <c:pt idx="7">
                  <c:v>10303.00682783559</c:v>
                </c:pt>
                <c:pt idx="8">
                  <c:v>4969.2277226920596</c:v>
                </c:pt>
                <c:pt idx="9">
                  <c:v>-162.23401337555333</c:v>
                </c:pt>
                <c:pt idx="10">
                  <c:v>2452.2602447167883</c:v>
                </c:pt>
                <c:pt idx="11">
                  <c:v>362.42312264024804</c:v>
                </c:pt>
                <c:pt idx="12">
                  <c:v>5875.5031186921478</c:v>
                </c:pt>
                <c:pt idx="13">
                  <c:v>5130.0207938210006</c:v>
                </c:pt>
                <c:pt idx="14">
                  <c:v>1255.3661608579823</c:v>
                </c:pt>
                <c:pt idx="15">
                  <c:v>270.68891828253618</c:v>
                </c:pt>
                <c:pt idx="16">
                  <c:v>4848.9855222527331</c:v>
                </c:pt>
                <c:pt idx="17">
                  <c:v>395.2247265838414</c:v>
                </c:pt>
                <c:pt idx="18">
                  <c:v>1030.8143274901631</c:v>
                </c:pt>
                <c:pt idx="19">
                  <c:v>312.37460922055288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6F-4323-AA99-574468A89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30224"/>
        <c:axId val="2074528144"/>
      </c:scatterChart>
      <c:valAx>
        <c:axId val="207453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Hmong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528144"/>
        <c:crosses val="autoZero"/>
        <c:crossBetween val="midCat"/>
      </c:valAx>
      <c:valAx>
        <c:axId val="207452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Not Reported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530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Korean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 Reported</c:v>
          </c:tx>
          <c:spPr>
            <a:ln w="19050">
              <a:noFill/>
            </a:ln>
          </c:spPr>
          <c:xVal>
            <c:numRef>
              <c:f>Data!$I$2:$I$21</c:f>
              <c:numCache>
                <c:formatCode>General</c:formatCode>
                <c:ptCount val="20"/>
                <c:pt idx="0">
                  <c:v>5275</c:v>
                </c:pt>
                <c:pt idx="1">
                  <c:v>2658</c:v>
                </c:pt>
                <c:pt idx="2">
                  <c:v>2674</c:v>
                </c:pt>
                <c:pt idx="3">
                  <c:v>4170</c:v>
                </c:pt>
                <c:pt idx="4">
                  <c:v>3342</c:v>
                </c:pt>
                <c:pt idx="5">
                  <c:v>1696</c:v>
                </c:pt>
                <c:pt idx="6">
                  <c:v>1454</c:v>
                </c:pt>
                <c:pt idx="7">
                  <c:v>3652</c:v>
                </c:pt>
                <c:pt idx="8">
                  <c:v>1981</c:v>
                </c:pt>
                <c:pt idx="9">
                  <c:v>1093</c:v>
                </c:pt>
                <c:pt idx="10">
                  <c:v>1045</c:v>
                </c:pt>
                <c:pt idx="11">
                  <c:v>2001</c:v>
                </c:pt>
                <c:pt idx="12">
                  <c:v>1403</c:v>
                </c:pt>
                <c:pt idx="13">
                  <c:v>1037</c:v>
                </c:pt>
                <c:pt idx="14">
                  <c:v>1010</c:v>
                </c:pt>
                <c:pt idx="15">
                  <c:v>3727</c:v>
                </c:pt>
                <c:pt idx="16">
                  <c:v>3078</c:v>
                </c:pt>
                <c:pt idx="17">
                  <c:v>1635</c:v>
                </c:pt>
                <c:pt idx="18">
                  <c:v>1195</c:v>
                </c:pt>
                <c:pt idx="19">
                  <c:v>1889</c:v>
                </c:pt>
              </c:numCache>
            </c:numRef>
          </c:xVal>
          <c:yVal>
            <c:numRef>
              <c:f>Data!$F$2:$F$21</c:f>
              <c:numCache>
                <c:formatCode>General</c:formatCode>
                <c:ptCount val="20"/>
                <c:pt idx="0">
                  <c:v>38806</c:v>
                </c:pt>
                <c:pt idx="1">
                  <c:v>19542</c:v>
                </c:pt>
                <c:pt idx="2">
                  <c:v>17237</c:v>
                </c:pt>
                <c:pt idx="3">
                  <c:v>38085</c:v>
                </c:pt>
                <c:pt idx="4">
                  <c:v>26691</c:v>
                </c:pt>
                <c:pt idx="5">
                  <c:v>11995</c:v>
                </c:pt>
                <c:pt idx="6">
                  <c:v>9916</c:v>
                </c:pt>
                <c:pt idx="7">
                  <c:v>5099</c:v>
                </c:pt>
                <c:pt idx="8">
                  <c:v>3305</c:v>
                </c:pt>
                <c:pt idx="9">
                  <c:v>2474</c:v>
                </c:pt>
                <c:pt idx="10">
                  <c:v>2778</c:v>
                </c:pt>
                <c:pt idx="11">
                  <c:v>3907</c:v>
                </c:pt>
                <c:pt idx="12">
                  <c:v>3087</c:v>
                </c:pt>
                <c:pt idx="13">
                  <c:v>2826</c:v>
                </c:pt>
                <c:pt idx="14">
                  <c:v>1589</c:v>
                </c:pt>
                <c:pt idx="15">
                  <c:v>2220</c:v>
                </c:pt>
                <c:pt idx="16">
                  <c:v>1567</c:v>
                </c:pt>
                <c:pt idx="17">
                  <c:v>1006</c:v>
                </c:pt>
                <c:pt idx="18">
                  <c:v>629</c:v>
                </c:pt>
                <c:pt idx="19">
                  <c:v>1045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39-4C29-AF27-AA50EB5D6ED5}"/>
            </c:ext>
          </c:extLst>
        </c:ser>
        <c:ser>
          <c:idx val="1"/>
          <c:order val="1"/>
          <c:tx>
            <c:v>Predicted Not Reported</c:v>
          </c:tx>
          <c:spPr>
            <a:ln w="19050">
              <a:noFill/>
            </a:ln>
          </c:spPr>
          <c:xVal>
            <c:numRef>
              <c:f>Data!$I$2:$I$21</c:f>
              <c:numCache>
                <c:formatCode>General</c:formatCode>
                <c:ptCount val="20"/>
                <c:pt idx="0">
                  <c:v>5275</c:v>
                </c:pt>
                <c:pt idx="1">
                  <c:v>2658</c:v>
                </c:pt>
                <c:pt idx="2">
                  <c:v>2674</c:v>
                </c:pt>
                <c:pt idx="3">
                  <c:v>4170</c:v>
                </c:pt>
                <c:pt idx="4">
                  <c:v>3342</c:v>
                </c:pt>
                <c:pt idx="5">
                  <c:v>1696</c:v>
                </c:pt>
                <c:pt idx="6">
                  <c:v>1454</c:v>
                </c:pt>
                <c:pt idx="7">
                  <c:v>3652</c:v>
                </c:pt>
                <c:pt idx="8">
                  <c:v>1981</c:v>
                </c:pt>
                <c:pt idx="9">
                  <c:v>1093</c:v>
                </c:pt>
                <c:pt idx="10">
                  <c:v>1045</c:v>
                </c:pt>
                <c:pt idx="11">
                  <c:v>2001</c:v>
                </c:pt>
                <c:pt idx="12">
                  <c:v>1403</c:v>
                </c:pt>
                <c:pt idx="13">
                  <c:v>1037</c:v>
                </c:pt>
                <c:pt idx="14">
                  <c:v>1010</c:v>
                </c:pt>
                <c:pt idx="15">
                  <c:v>3727</c:v>
                </c:pt>
                <c:pt idx="16">
                  <c:v>3078</c:v>
                </c:pt>
                <c:pt idx="17">
                  <c:v>1635</c:v>
                </c:pt>
                <c:pt idx="18">
                  <c:v>1195</c:v>
                </c:pt>
                <c:pt idx="19">
                  <c:v>1889</c:v>
                </c:pt>
              </c:numCache>
            </c:numRef>
          </c:xVal>
          <c:yVal>
            <c:numRef>
              <c:f>'Not Reported Regression'!$B$37:$B$56</c:f>
              <c:numCache>
                <c:formatCode>General</c:formatCode>
                <c:ptCount val="20"/>
                <c:pt idx="0">
                  <c:v>38440.047174552223</c:v>
                </c:pt>
                <c:pt idx="1">
                  <c:v>18910.484457060957</c:v>
                </c:pt>
                <c:pt idx="2">
                  <c:v>23072.21801726125</c:v>
                </c:pt>
                <c:pt idx="3">
                  <c:v>36259.09733429207</c:v>
                </c:pt>
                <c:pt idx="4">
                  <c:v>21145.747454635642</c:v>
                </c:pt>
                <c:pt idx="5">
                  <c:v>10324.761183975184</c:v>
                </c:pt>
                <c:pt idx="6">
                  <c:v>8607.9822965126914</c:v>
                </c:pt>
                <c:pt idx="7">
                  <c:v>10303.00682783559</c:v>
                </c:pt>
                <c:pt idx="8">
                  <c:v>4969.2277226920596</c:v>
                </c:pt>
                <c:pt idx="9">
                  <c:v>-162.23401337555333</c:v>
                </c:pt>
                <c:pt idx="10">
                  <c:v>2452.2602447167883</c:v>
                </c:pt>
                <c:pt idx="11">
                  <c:v>362.42312264024804</c:v>
                </c:pt>
                <c:pt idx="12">
                  <c:v>5875.5031186921478</c:v>
                </c:pt>
                <c:pt idx="13">
                  <c:v>5130.0207938210006</c:v>
                </c:pt>
                <c:pt idx="14">
                  <c:v>1255.3661608579823</c:v>
                </c:pt>
                <c:pt idx="15">
                  <c:v>270.68891828253618</c:v>
                </c:pt>
                <c:pt idx="16">
                  <c:v>4848.9855222527331</c:v>
                </c:pt>
                <c:pt idx="17">
                  <c:v>395.2247265838414</c:v>
                </c:pt>
                <c:pt idx="18">
                  <c:v>1030.8143274901631</c:v>
                </c:pt>
                <c:pt idx="19">
                  <c:v>312.37460922055288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39-4C29-AF27-AA50EB5D6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32720"/>
        <c:axId val="2074527312"/>
      </c:scatterChart>
      <c:valAx>
        <c:axId val="207453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Korean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527312"/>
        <c:crosses val="autoZero"/>
        <c:crossBetween val="midCat"/>
      </c:valAx>
      <c:valAx>
        <c:axId val="2074527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Not Reported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532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Mandarin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 Reported</c:v>
          </c:tx>
          <c:spPr>
            <a:ln w="19050">
              <a:noFill/>
            </a:ln>
          </c:spPr>
          <c:xVal>
            <c:numRef>
              <c:f>Data!$J$2:$J$21</c:f>
              <c:numCache>
                <c:formatCode>General</c:formatCode>
                <c:ptCount val="20"/>
                <c:pt idx="0">
                  <c:v>6724</c:v>
                </c:pt>
                <c:pt idx="1">
                  <c:v>3275</c:v>
                </c:pt>
                <c:pt idx="2">
                  <c:v>2926</c:v>
                </c:pt>
                <c:pt idx="3">
                  <c:v>7307</c:v>
                </c:pt>
                <c:pt idx="4">
                  <c:v>5170</c:v>
                </c:pt>
                <c:pt idx="5">
                  <c:v>2612</c:v>
                </c:pt>
                <c:pt idx="6">
                  <c:v>2403</c:v>
                </c:pt>
                <c:pt idx="7">
                  <c:v>9649</c:v>
                </c:pt>
                <c:pt idx="8">
                  <c:v>4810</c:v>
                </c:pt>
                <c:pt idx="9">
                  <c:v>2178</c:v>
                </c:pt>
                <c:pt idx="10">
                  <c:v>1905</c:v>
                </c:pt>
                <c:pt idx="11">
                  <c:v>6812</c:v>
                </c:pt>
                <c:pt idx="12">
                  <c:v>2982</c:v>
                </c:pt>
                <c:pt idx="13">
                  <c:v>1711</c:v>
                </c:pt>
                <c:pt idx="14">
                  <c:v>2073</c:v>
                </c:pt>
                <c:pt idx="15">
                  <c:v>11961</c:v>
                </c:pt>
                <c:pt idx="16">
                  <c:v>8302</c:v>
                </c:pt>
                <c:pt idx="17">
                  <c:v>3720</c:v>
                </c:pt>
                <c:pt idx="18">
                  <c:v>3321</c:v>
                </c:pt>
                <c:pt idx="19">
                  <c:v>7232</c:v>
                </c:pt>
              </c:numCache>
            </c:numRef>
          </c:xVal>
          <c:yVal>
            <c:numRef>
              <c:f>Data!$F$2:$F$21</c:f>
              <c:numCache>
                <c:formatCode>General</c:formatCode>
                <c:ptCount val="20"/>
                <c:pt idx="0">
                  <c:v>38806</c:v>
                </c:pt>
                <c:pt idx="1">
                  <c:v>19542</c:v>
                </c:pt>
                <c:pt idx="2">
                  <c:v>17237</c:v>
                </c:pt>
                <c:pt idx="3">
                  <c:v>38085</c:v>
                </c:pt>
                <c:pt idx="4">
                  <c:v>26691</c:v>
                </c:pt>
                <c:pt idx="5">
                  <c:v>11995</c:v>
                </c:pt>
                <c:pt idx="6">
                  <c:v>9916</c:v>
                </c:pt>
                <c:pt idx="7">
                  <c:v>5099</c:v>
                </c:pt>
                <c:pt idx="8">
                  <c:v>3305</c:v>
                </c:pt>
                <c:pt idx="9">
                  <c:v>2474</c:v>
                </c:pt>
                <c:pt idx="10">
                  <c:v>2778</c:v>
                </c:pt>
                <c:pt idx="11">
                  <c:v>3907</c:v>
                </c:pt>
                <c:pt idx="12">
                  <c:v>3087</c:v>
                </c:pt>
                <c:pt idx="13">
                  <c:v>2826</c:v>
                </c:pt>
                <c:pt idx="14">
                  <c:v>1589</c:v>
                </c:pt>
                <c:pt idx="15">
                  <c:v>2220</c:v>
                </c:pt>
                <c:pt idx="16">
                  <c:v>1567</c:v>
                </c:pt>
                <c:pt idx="17">
                  <c:v>1006</c:v>
                </c:pt>
                <c:pt idx="18">
                  <c:v>629</c:v>
                </c:pt>
                <c:pt idx="19">
                  <c:v>1045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18-4E4C-AF45-63FFD10D8BC3}"/>
            </c:ext>
          </c:extLst>
        </c:ser>
        <c:ser>
          <c:idx val="1"/>
          <c:order val="1"/>
          <c:tx>
            <c:v>Predicted Not Reported</c:v>
          </c:tx>
          <c:spPr>
            <a:ln w="19050">
              <a:noFill/>
            </a:ln>
          </c:spPr>
          <c:xVal>
            <c:numRef>
              <c:f>Data!$J$2:$J$21</c:f>
              <c:numCache>
                <c:formatCode>General</c:formatCode>
                <c:ptCount val="20"/>
                <c:pt idx="0">
                  <c:v>6724</c:v>
                </c:pt>
                <c:pt idx="1">
                  <c:v>3275</c:v>
                </c:pt>
                <c:pt idx="2">
                  <c:v>2926</c:v>
                </c:pt>
                <c:pt idx="3">
                  <c:v>7307</c:v>
                </c:pt>
                <c:pt idx="4">
                  <c:v>5170</c:v>
                </c:pt>
                <c:pt idx="5">
                  <c:v>2612</c:v>
                </c:pt>
                <c:pt idx="6">
                  <c:v>2403</c:v>
                </c:pt>
                <c:pt idx="7">
                  <c:v>9649</c:v>
                </c:pt>
                <c:pt idx="8">
                  <c:v>4810</c:v>
                </c:pt>
                <c:pt idx="9">
                  <c:v>2178</c:v>
                </c:pt>
                <c:pt idx="10">
                  <c:v>1905</c:v>
                </c:pt>
                <c:pt idx="11">
                  <c:v>6812</c:v>
                </c:pt>
                <c:pt idx="12">
                  <c:v>2982</c:v>
                </c:pt>
                <c:pt idx="13">
                  <c:v>1711</c:v>
                </c:pt>
                <c:pt idx="14">
                  <c:v>2073</c:v>
                </c:pt>
                <c:pt idx="15">
                  <c:v>11961</c:v>
                </c:pt>
                <c:pt idx="16">
                  <c:v>8302</c:v>
                </c:pt>
                <c:pt idx="17">
                  <c:v>3720</c:v>
                </c:pt>
                <c:pt idx="18">
                  <c:v>3321</c:v>
                </c:pt>
                <c:pt idx="19">
                  <c:v>7232</c:v>
                </c:pt>
              </c:numCache>
            </c:numRef>
          </c:xVal>
          <c:yVal>
            <c:numRef>
              <c:f>'Not Reported Regression'!$B$37:$B$56</c:f>
              <c:numCache>
                <c:formatCode>General</c:formatCode>
                <c:ptCount val="20"/>
                <c:pt idx="0">
                  <c:v>38440.047174552223</c:v>
                </c:pt>
                <c:pt idx="1">
                  <c:v>18910.484457060957</c:v>
                </c:pt>
                <c:pt idx="2">
                  <c:v>23072.21801726125</c:v>
                </c:pt>
                <c:pt idx="3">
                  <c:v>36259.09733429207</c:v>
                </c:pt>
                <c:pt idx="4">
                  <c:v>21145.747454635642</c:v>
                </c:pt>
                <c:pt idx="5">
                  <c:v>10324.761183975184</c:v>
                </c:pt>
                <c:pt idx="6">
                  <c:v>8607.9822965126914</c:v>
                </c:pt>
                <c:pt idx="7">
                  <c:v>10303.00682783559</c:v>
                </c:pt>
                <c:pt idx="8">
                  <c:v>4969.2277226920596</c:v>
                </c:pt>
                <c:pt idx="9">
                  <c:v>-162.23401337555333</c:v>
                </c:pt>
                <c:pt idx="10">
                  <c:v>2452.2602447167883</c:v>
                </c:pt>
                <c:pt idx="11">
                  <c:v>362.42312264024804</c:v>
                </c:pt>
                <c:pt idx="12">
                  <c:v>5875.5031186921478</c:v>
                </c:pt>
                <c:pt idx="13">
                  <c:v>5130.0207938210006</c:v>
                </c:pt>
                <c:pt idx="14">
                  <c:v>1255.3661608579823</c:v>
                </c:pt>
                <c:pt idx="15">
                  <c:v>270.68891828253618</c:v>
                </c:pt>
                <c:pt idx="16">
                  <c:v>4848.9855222527331</c:v>
                </c:pt>
                <c:pt idx="17">
                  <c:v>395.2247265838414</c:v>
                </c:pt>
                <c:pt idx="18">
                  <c:v>1030.8143274901631</c:v>
                </c:pt>
                <c:pt idx="19">
                  <c:v>312.37460922055288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18-4E4C-AF45-63FFD10D8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30640"/>
        <c:axId val="2074527728"/>
      </c:scatterChart>
      <c:valAx>
        <c:axId val="207453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Mandarin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527728"/>
        <c:crosses val="autoZero"/>
        <c:crossBetween val="midCat"/>
      </c:valAx>
      <c:valAx>
        <c:axId val="2074527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Not Reported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530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Russian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 Reported</c:v>
          </c:tx>
          <c:spPr>
            <a:ln w="19050">
              <a:noFill/>
            </a:ln>
          </c:spPr>
          <c:xVal>
            <c:numRef>
              <c:f>Data!$K$2:$K$21</c:f>
              <c:numCache>
                <c:formatCode>General</c:formatCode>
                <c:ptCount val="20"/>
                <c:pt idx="0">
                  <c:v>2393</c:v>
                </c:pt>
                <c:pt idx="1">
                  <c:v>2164</c:v>
                </c:pt>
                <c:pt idx="2">
                  <c:v>2235</c:v>
                </c:pt>
                <c:pt idx="3">
                  <c:v>1992</c:v>
                </c:pt>
                <c:pt idx="4">
                  <c:v>1906</c:v>
                </c:pt>
                <c:pt idx="5">
                  <c:v>1864</c:v>
                </c:pt>
                <c:pt idx="6">
                  <c:v>1461</c:v>
                </c:pt>
                <c:pt idx="7">
                  <c:v>1777</c:v>
                </c:pt>
                <c:pt idx="8">
                  <c:v>1286</c:v>
                </c:pt>
                <c:pt idx="9">
                  <c:v>1247</c:v>
                </c:pt>
                <c:pt idx="10">
                  <c:v>1342</c:v>
                </c:pt>
                <c:pt idx="11">
                  <c:v>1558</c:v>
                </c:pt>
                <c:pt idx="12">
                  <c:v>1223</c:v>
                </c:pt>
                <c:pt idx="13">
                  <c:v>1047</c:v>
                </c:pt>
                <c:pt idx="14">
                  <c:v>1264</c:v>
                </c:pt>
                <c:pt idx="15">
                  <c:v>1538</c:v>
                </c:pt>
                <c:pt idx="16">
                  <c:v>1445</c:v>
                </c:pt>
                <c:pt idx="17">
                  <c:v>838</c:v>
                </c:pt>
                <c:pt idx="18">
                  <c:v>815</c:v>
                </c:pt>
                <c:pt idx="19">
                  <c:v>915</c:v>
                </c:pt>
              </c:numCache>
            </c:numRef>
          </c:xVal>
          <c:yVal>
            <c:numRef>
              <c:f>Data!$F$2:$F$21</c:f>
              <c:numCache>
                <c:formatCode>General</c:formatCode>
                <c:ptCount val="20"/>
                <c:pt idx="0">
                  <c:v>38806</c:v>
                </c:pt>
                <c:pt idx="1">
                  <c:v>19542</c:v>
                </c:pt>
                <c:pt idx="2">
                  <c:v>17237</c:v>
                </c:pt>
                <c:pt idx="3">
                  <c:v>38085</c:v>
                </c:pt>
                <c:pt idx="4">
                  <c:v>26691</c:v>
                </c:pt>
                <c:pt idx="5">
                  <c:v>11995</c:v>
                </c:pt>
                <c:pt idx="6">
                  <c:v>9916</c:v>
                </c:pt>
                <c:pt idx="7">
                  <c:v>5099</c:v>
                </c:pt>
                <c:pt idx="8">
                  <c:v>3305</c:v>
                </c:pt>
                <c:pt idx="9">
                  <c:v>2474</c:v>
                </c:pt>
                <c:pt idx="10">
                  <c:v>2778</c:v>
                </c:pt>
                <c:pt idx="11">
                  <c:v>3907</c:v>
                </c:pt>
                <c:pt idx="12">
                  <c:v>3087</c:v>
                </c:pt>
                <c:pt idx="13">
                  <c:v>2826</c:v>
                </c:pt>
                <c:pt idx="14">
                  <c:v>1589</c:v>
                </c:pt>
                <c:pt idx="15">
                  <c:v>2220</c:v>
                </c:pt>
                <c:pt idx="16">
                  <c:v>1567</c:v>
                </c:pt>
                <c:pt idx="17">
                  <c:v>1006</c:v>
                </c:pt>
                <c:pt idx="18">
                  <c:v>629</c:v>
                </c:pt>
                <c:pt idx="19">
                  <c:v>1045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B5-4C2A-9E2B-4FCA6173A39A}"/>
            </c:ext>
          </c:extLst>
        </c:ser>
        <c:ser>
          <c:idx val="1"/>
          <c:order val="1"/>
          <c:tx>
            <c:v>Predicted Not Reported</c:v>
          </c:tx>
          <c:spPr>
            <a:ln w="19050">
              <a:noFill/>
            </a:ln>
          </c:spPr>
          <c:xVal>
            <c:numRef>
              <c:f>Data!$K$2:$K$21</c:f>
              <c:numCache>
                <c:formatCode>General</c:formatCode>
                <c:ptCount val="20"/>
                <c:pt idx="0">
                  <c:v>2393</c:v>
                </c:pt>
                <c:pt idx="1">
                  <c:v>2164</c:v>
                </c:pt>
                <c:pt idx="2">
                  <c:v>2235</c:v>
                </c:pt>
                <c:pt idx="3">
                  <c:v>1992</c:v>
                </c:pt>
                <c:pt idx="4">
                  <c:v>1906</c:v>
                </c:pt>
                <c:pt idx="5">
                  <c:v>1864</c:v>
                </c:pt>
                <c:pt idx="6">
                  <c:v>1461</c:v>
                </c:pt>
                <c:pt idx="7">
                  <c:v>1777</c:v>
                </c:pt>
                <c:pt idx="8">
                  <c:v>1286</c:v>
                </c:pt>
                <c:pt idx="9">
                  <c:v>1247</c:v>
                </c:pt>
                <c:pt idx="10">
                  <c:v>1342</c:v>
                </c:pt>
                <c:pt idx="11">
                  <c:v>1558</c:v>
                </c:pt>
                <c:pt idx="12">
                  <c:v>1223</c:v>
                </c:pt>
                <c:pt idx="13">
                  <c:v>1047</c:v>
                </c:pt>
                <c:pt idx="14">
                  <c:v>1264</c:v>
                </c:pt>
                <c:pt idx="15">
                  <c:v>1538</c:v>
                </c:pt>
                <c:pt idx="16">
                  <c:v>1445</c:v>
                </c:pt>
                <c:pt idx="17">
                  <c:v>838</c:v>
                </c:pt>
                <c:pt idx="18">
                  <c:v>815</c:v>
                </c:pt>
                <c:pt idx="19">
                  <c:v>915</c:v>
                </c:pt>
              </c:numCache>
            </c:numRef>
          </c:xVal>
          <c:yVal>
            <c:numRef>
              <c:f>'Not Reported Regression'!$B$37:$B$56</c:f>
              <c:numCache>
                <c:formatCode>General</c:formatCode>
                <c:ptCount val="20"/>
                <c:pt idx="0">
                  <c:v>38440.047174552223</c:v>
                </c:pt>
                <c:pt idx="1">
                  <c:v>18910.484457060957</c:v>
                </c:pt>
                <c:pt idx="2">
                  <c:v>23072.21801726125</c:v>
                </c:pt>
                <c:pt idx="3">
                  <c:v>36259.09733429207</c:v>
                </c:pt>
                <c:pt idx="4">
                  <c:v>21145.747454635642</c:v>
                </c:pt>
                <c:pt idx="5">
                  <c:v>10324.761183975184</c:v>
                </c:pt>
                <c:pt idx="6">
                  <c:v>8607.9822965126914</c:v>
                </c:pt>
                <c:pt idx="7">
                  <c:v>10303.00682783559</c:v>
                </c:pt>
                <c:pt idx="8">
                  <c:v>4969.2277226920596</c:v>
                </c:pt>
                <c:pt idx="9">
                  <c:v>-162.23401337555333</c:v>
                </c:pt>
                <c:pt idx="10">
                  <c:v>2452.2602447167883</c:v>
                </c:pt>
                <c:pt idx="11">
                  <c:v>362.42312264024804</c:v>
                </c:pt>
                <c:pt idx="12">
                  <c:v>5875.5031186921478</c:v>
                </c:pt>
                <c:pt idx="13">
                  <c:v>5130.0207938210006</c:v>
                </c:pt>
                <c:pt idx="14">
                  <c:v>1255.3661608579823</c:v>
                </c:pt>
                <c:pt idx="15">
                  <c:v>270.68891828253618</c:v>
                </c:pt>
                <c:pt idx="16">
                  <c:v>4848.9855222527331</c:v>
                </c:pt>
                <c:pt idx="17">
                  <c:v>395.2247265838414</c:v>
                </c:pt>
                <c:pt idx="18">
                  <c:v>1030.8143274901631</c:v>
                </c:pt>
                <c:pt idx="19">
                  <c:v>312.37460922055288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B5-4C2A-9E2B-4FCA6173A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30224"/>
        <c:axId val="2074530640"/>
      </c:scatterChart>
      <c:valAx>
        <c:axId val="207453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Russian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530640"/>
        <c:crosses val="autoZero"/>
        <c:crossBetween val="midCat"/>
      </c:valAx>
      <c:valAx>
        <c:axId val="2074530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Not Reported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530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Spanish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 Reported</c:v>
          </c:tx>
          <c:spPr>
            <a:ln w="19050">
              <a:noFill/>
            </a:ln>
          </c:spPr>
          <c:xVal>
            <c:numRef>
              <c:f>Data!$L$2:$L$21</c:f>
              <c:numCache>
                <c:formatCode>General</c:formatCode>
                <c:ptCount val="20"/>
                <c:pt idx="0">
                  <c:v>319235</c:v>
                </c:pt>
                <c:pt idx="1">
                  <c:v>288387</c:v>
                </c:pt>
                <c:pt idx="2">
                  <c:v>235587</c:v>
                </c:pt>
                <c:pt idx="3">
                  <c:v>246423</c:v>
                </c:pt>
                <c:pt idx="4">
                  <c:v>162243</c:v>
                </c:pt>
                <c:pt idx="5">
                  <c:v>116766</c:v>
                </c:pt>
                <c:pt idx="6">
                  <c:v>97307</c:v>
                </c:pt>
                <c:pt idx="7">
                  <c:v>99863</c:v>
                </c:pt>
                <c:pt idx="8">
                  <c:v>91535</c:v>
                </c:pt>
                <c:pt idx="9">
                  <c:v>72415</c:v>
                </c:pt>
                <c:pt idx="10">
                  <c:v>70342</c:v>
                </c:pt>
                <c:pt idx="11">
                  <c:v>73216</c:v>
                </c:pt>
                <c:pt idx="12">
                  <c:v>72581</c:v>
                </c:pt>
                <c:pt idx="13">
                  <c:v>68603</c:v>
                </c:pt>
                <c:pt idx="14">
                  <c:v>75714</c:v>
                </c:pt>
                <c:pt idx="15">
                  <c:v>75250</c:v>
                </c:pt>
                <c:pt idx="16">
                  <c:v>79703</c:v>
                </c:pt>
                <c:pt idx="17">
                  <c:v>54903</c:v>
                </c:pt>
                <c:pt idx="18">
                  <c:v>48783</c:v>
                </c:pt>
                <c:pt idx="19">
                  <c:v>52789</c:v>
                </c:pt>
              </c:numCache>
            </c:numRef>
          </c:xVal>
          <c:yVal>
            <c:numRef>
              <c:f>Data!$F$2:$F$21</c:f>
              <c:numCache>
                <c:formatCode>General</c:formatCode>
                <c:ptCount val="20"/>
                <c:pt idx="0">
                  <c:v>38806</c:v>
                </c:pt>
                <c:pt idx="1">
                  <c:v>19542</c:v>
                </c:pt>
                <c:pt idx="2">
                  <c:v>17237</c:v>
                </c:pt>
                <c:pt idx="3">
                  <c:v>38085</c:v>
                </c:pt>
                <c:pt idx="4">
                  <c:v>26691</c:v>
                </c:pt>
                <c:pt idx="5">
                  <c:v>11995</c:v>
                </c:pt>
                <c:pt idx="6">
                  <c:v>9916</c:v>
                </c:pt>
                <c:pt idx="7">
                  <c:v>5099</c:v>
                </c:pt>
                <c:pt idx="8">
                  <c:v>3305</c:v>
                </c:pt>
                <c:pt idx="9">
                  <c:v>2474</c:v>
                </c:pt>
                <c:pt idx="10">
                  <c:v>2778</c:v>
                </c:pt>
                <c:pt idx="11">
                  <c:v>3907</c:v>
                </c:pt>
                <c:pt idx="12">
                  <c:v>3087</c:v>
                </c:pt>
                <c:pt idx="13">
                  <c:v>2826</c:v>
                </c:pt>
                <c:pt idx="14">
                  <c:v>1589</c:v>
                </c:pt>
                <c:pt idx="15">
                  <c:v>2220</c:v>
                </c:pt>
                <c:pt idx="16">
                  <c:v>1567</c:v>
                </c:pt>
                <c:pt idx="17">
                  <c:v>1006</c:v>
                </c:pt>
                <c:pt idx="18">
                  <c:v>629</c:v>
                </c:pt>
                <c:pt idx="19">
                  <c:v>1045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4E-430D-AF98-9B9003CB3AF4}"/>
            </c:ext>
          </c:extLst>
        </c:ser>
        <c:ser>
          <c:idx val="1"/>
          <c:order val="1"/>
          <c:tx>
            <c:v>Predicted Not Reported</c:v>
          </c:tx>
          <c:spPr>
            <a:ln w="19050">
              <a:noFill/>
            </a:ln>
          </c:spPr>
          <c:xVal>
            <c:numRef>
              <c:f>Data!$L$2:$L$21</c:f>
              <c:numCache>
                <c:formatCode>General</c:formatCode>
                <c:ptCount val="20"/>
                <c:pt idx="0">
                  <c:v>319235</c:v>
                </c:pt>
                <c:pt idx="1">
                  <c:v>288387</c:v>
                </c:pt>
                <c:pt idx="2">
                  <c:v>235587</c:v>
                </c:pt>
                <c:pt idx="3">
                  <c:v>246423</c:v>
                </c:pt>
                <c:pt idx="4">
                  <c:v>162243</c:v>
                </c:pt>
                <c:pt idx="5">
                  <c:v>116766</c:v>
                </c:pt>
                <c:pt idx="6">
                  <c:v>97307</c:v>
                </c:pt>
                <c:pt idx="7">
                  <c:v>99863</c:v>
                </c:pt>
                <c:pt idx="8">
                  <c:v>91535</c:v>
                </c:pt>
                <c:pt idx="9">
                  <c:v>72415</c:v>
                </c:pt>
                <c:pt idx="10">
                  <c:v>70342</c:v>
                </c:pt>
                <c:pt idx="11">
                  <c:v>73216</c:v>
                </c:pt>
                <c:pt idx="12">
                  <c:v>72581</c:v>
                </c:pt>
                <c:pt idx="13">
                  <c:v>68603</c:v>
                </c:pt>
                <c:pt idx="14">
                  <c:v>75714</c:v>
                </c:pt>
                <c:pt idx="15">
                  <c:v>75250</c:v>
                </c:pt>
                <c:pt idx="16">
                  <c:v>79703</c:v>
                </c:pt>
                <c:pt idx="17">
                  <c:v>54903</c:v>
                </c:pt>
                <c:pt idx="18">
                  <c:v>48783</c:v>
                </c:pt>
                <c:pt idx="19">
                  <c:v>52789</c:v>
                </c:pt>
              </c:numCache>
            </c:numRef>
          </c:xVal>
          <c:yVal>
            <c:numRef>
              <c:f>'Not Reported Regression'!$B$37:$B$56</c:f>
              <c:numCache>
                <c:formatCode>General</c:formatCode>
                <c:ptCount val="20"/>
                <c:pt idx="0">
                  <c:v>38440.047174552223</c:v>
                </c:pt>
                <c:pt idx="1">
                  <c:v>18910.484457060957</c:v>
                </c:pt>
                <c:pt idx="2">
                  <c:v>23072.21801726125</c:v>
                </c:pt>
                <c:pt idx="3">
                  <c:v>36259.09733429207</c:v>
                </c:pt>
                <c:pt idx="4">
                  <c:v>21145.747454635642</c:v>
                </c:pt>
                <c:pt idx="5">
                  <c:v>10324.761183975184</c:v>
                </c:pt>
                <c:pt idx="6">
                  <c:v>8607.9822965126914</c:v>
                </c:pt>
                <c:pt idx="7">
                  <c:v>10303.00682783559</c:v>
                </c:pt>
                <c:pt idx="8">
                  <c:v>4969.2277226920596</c:v>
                </c:pt>
                <c:pt idx="9">
                  <c:v>-162.23401337555333</c:v>
                </c:pt>
                <c:pt idx="10">
                  <c:v>2452.2602447167883</c:v>
                </c:pt>
                <c:pt idx="11">
                  <c:v>362.42312264024804</c:v>
                </c:pt>
                <c:pt idx="12">
                  <c:v>5875.5031186921478</c:v>
                </c:pt>
                <c:pt idx="13">
                  <c:v>5130.0207938210006</c:v>
                </c:pt>
                <c:pt idx="14">
                  <c:v>1255.3661608579823</c:v>
                </c:pt>
                <c:pt idx="15">
                  <c:v>270.68891828253618</c:v>
                </c:pt>
                <c:pt idx="16">
                  <c:v>4848.9855222527331</c:v>
                </c:pt>
                <c:pt idx="17">
                  <c:v>395.2247265838414</c:v>
                </c:pt>
                <c:pt idx="18">
                  <c:v>1030.8143274901631</c:v>
                </c:pt>
                <c:pt idx="19">
                  <c:v>312.37460922055288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4E-430D-AF98-9B9003CB3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24320"/>
        <c:axId val="2074519328"/>
      </c:scatterChart>
      <c:valAx>
        <c:axId val="207452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Spanish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519328"/>
        <c:crosses val="autoZero"/>
        <c:crossBetween val="midCat"/>
      </c:valAx>
      <c:valAx>
        <c:axId val="2074519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Not Reported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524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Tagalog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 Reported</c:v>
          </c:tx>
          <c:spPr>
            <a:ln w="19050">
              <a:noFill/>
            </a:ln>
          </c:spPr>
          <c:xVal>
            <c:numRef>
              <c:f>Data!$M$2:$M$21</c:f>
              <c:numCache>
                <c:formatCode>General</c:formatCode>
                <c:ptCount val="20"/>
                <c:pt idx="0">
                  <c:v>2564</c:v>
                </c:pt>
                <c:pt idx="1">
                  <c:v>2240</c:v>
                </c:pt>
                <c:pt idx="2">
                  <c:v>2372</c:v>
                </c:pt>
                <c:pt idx="3">
                  <c:v>2325</c:v>
                </c:pt>
                <c:pt idx="4">
                  <c:v>1828</c:v>
                </c:pt>
                <c:pt idx="5">
                  <c:v>1409</c:v>
                </c:pt>
                <c:pt idx="6">
                  <c:v>1391</c:v>
                </c:pt>
                <c:pt idx="7">
                  <c:v>1584</c:v>
                </c:pt>
                <c:pt idx="8">
                  <c:v>1381</c:v>
                </c:pt>
                <c:pt idx="9">
                  <c:v>1230</c:v>
                </c:pt>
                <c:pt idx="10">
                  <c:v>1170</c:v>
                </c:pt>
                <c:pt idx="11">
                  <c:v>1488</c:v>
                </c:pt>
                <c:pt idx="12">
                  <c:v>1185</c:v>
                </c:pt>
                <c:pt idx="13">
                  <c:v>1098</c:v>
                </c:pt>
                <c:pt idx="14">
                  <c:v>1157</c:v>
                </c:pt>
                <c:pt idx="15">
                  <c:v>1427</c:v>
                </c:pt>
                <c:pt idx="16">
                  <c:v>1147</c:v>
                </c:pt>
                <c:pt idx="17">
                  <c:v>994</c:v>
                </c:pt>
                <c:pt idx="18">
                  <c:v>970</c:v>
                </c:pt>
                <c:pt idx="19">
                  <c:v>1079</c:v>
                </c:pt>
              </c:numCache>
            </c:numRef>
          </c:xVal>
          <c:yVal>
            <c:numRef>
              <c:f>Data!$F$2:$F$21</c:f>
              <c:numCache>
                <c:formatCode>General</c:formatCode>
                <c:ptCount val="20"/>
                <c:pt idx="0">
                  <c:v>38806</c:v>
                </c:pt>
                <c:pt idx="1">
                  <c:v>19542</c:v>
                </c:pt>
                <c:pt idx="2">
                  <c:v>17237</c:v>
                </c:pt>
                <c:pt idx="3">
                  <c:v>38085</c:v>
                </c:pt>
                <c:pt idx="4">
                  <c:v>26691</c:v>
                </c:pt>
                <c:pt idx="5">
                  <c:v>11995</c:v>
                </c:pt>
                <c:pt idx="6">
                  <c:v>9916</c:v>
                </c:pt>
                <c:pt idx="7">
                  <c:v>5099</c:v>
                </c:pt>
                <c:pt idx="8">
                  <c:v>3305</c:v>
                </c:pt>
                <c:pt idx="9">
                  <c:v>2474</c:v>
                </c:pt>
                <c:pt idx="10">
                  <c:v>2778</c:v>
                </c:pt>
                <c:pt idx="11">
                  <c:v>3907</c:v>
                </c:pt>
                <c:pt idx="12">
                  <c:v>3087</c:v>
                </c:pt>
                <c:pt idx="13">
                  <c:v>2826</c:v>
                </c:pt>
                <c:pt idx="14">
                  <c:v>1589</c:v>
                </c:pt>
                <c:pt idx="15">
                  <c:v>2220</c:v>
                </c:pt>
                <c:pt idx="16">
                  <c:v>1567</c:v>
                </c:pt>
                <c:pt idx="17">
                  <c:v>1006</c:v>
                </c:pt>
                <c:pt idx="18">
                  <c:v>629</c:v>
                </c:pt>
                <c:pt idx="19">
                  <c:v>1045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99-470A-9E20-18435392F388}"/>
            </c:ext>
          </c:extLst>
        </c:ser>
        <c:ser>
          <c:idx val="1"/>
          <c:order val="1"/>
          <c:tx>
            <c:v>Predicted Not Reported</c:v>
          </c:tx>
          <c:spPr>
            <a:ln w="19050">
              <a:noFill/>
            </a:ln>
          </c:spPr>
          <c:xVal>
            <c:numRef>
              <c:f>Data!$M$2:$M$21</c:f>
              <c:numCache>
                <c:formatCode>General</c:formatCode>
                <c:ptCount val="20"/>
                <c:pt idx="0">
                  <c:v>2564</c:v>
                </c:pt>
                <c:pt idx="1">
                  <c:v>2240</c:v>
                </c:pt>
                <c:pt idx="2">
                  <c:v>2372</c:v>
                </c:pt>
                <c:pt idx="3">
                  <c:v>2325</c:v>
                </c:pt>
                <c:pt idx="4">
                  <c:v>1828</c:v>
                </c:pt>
                <c:pt idx="5">
                  <c:v>1409</c:v>
                </c:pt>
                <c:pt idx="6">
                  <c:v>1391</c:v>
                </c:pt>
                <c:pt idx="7">
                  <c:v>1584</c:v>
                </c:pt>
                <c:pt idx="8">
                  <c:v>1381</c:v>
                </c:pt>
                <c:pt idx="9">
                  <c:v>1230</c:v>
                </c:pt>
                <c:pt idx="10">
                  <c:v>1170</c:v>
                </c:pt>
                <c:pt idx="11">
                  <c:v>1488</c:v>
                </c:pt>
                <c:pt idx="12">
                  <c:v>1185</c:v>
                </c:pt>
                <c:pt idx="13">
                  <c:v>1098</c:v>
                </c:pt>
                <c:pt idx="14">
                  <c:v>1157</c:v>
                </c:pt>
                <c:pt idx="15">
                  <c:v>1427</c:v>
                </c:pt>
                <c:pt idx="16">
                  <c:v>1147</c:v>
                </c:pt>
                <c:pt idx="17">
                  <c:v>994</c:v>
                </c:pt>
                <c:pt idx="18">
                  <c:v>970</c:v>
                </c:pt>
                <c:pt idx="19">
                  <c:v>1079</c:v>
                </c:pt>
              </c:numCache>
            </c:numRef>
          </c:xVal>
          <c:yVal>
            <c:numRef>
              <c:f>'Not Reported Regression'!$B$37:$B$56</c:f>
              <c:numCache>
                <c:formatCode>General</c:formatCode>
                <c:ptCount val="20"/>
                <c:pt idx="0">
                  <c:v>38440.047174552223</c:v>
                </c:pt>
                <c:pt idx="1">
                  <c:v>18910.484457060957</c:v>
                </c:pt>
                <c:pt idx="2">
                  <c:v>23072.21801726125</c:v>
                </c:pt>
                <c:pt idx="3">
                  <c:v>36259.09733429207</c:v>
                </c:pt>
                <c:pt idx="4">
                  <c:v>21145.747454635642</c:v>
                </c:pt>
                <c:pt idx="5">
                  <c:v>10324.761183975184</c:v>
                </c:pt>
                <c:pt idx="6">
                  <c:v>8607.9822965126914</c:v>
                </c:pt>
                <c:pt idx="7">
                  <c:v>10303.00682783559</c:v>
                </c:pt>
                <c:pt idx="8">
                  <c:v>4969.2277226920596</c:v>
                </c:pt>
                <c:pt idx="9">
                  <c:v>-162.23401337555333</c:v>
                </c:pt>
                <c:pt idx="10">
                  <c:v>2452.2602447167883</c:v>
                </c:pt>
                <c:pt idx="11">
                  <c:v>362.42312264024804</c:v>
                </c:pt>
                <c:pt idx="12">
                  <c:v>5875.5031186921478</c:v>
                </c:pt>
                <c:pt idx="13">
                  <c:v>5130.0207938210006</c:v>
                </c:pt>
                <c:pt idx="14">
                  <c:v>1255.3661608579823</c:v>
                </c:pt>
                <c:pt idx="15">
                  <c:v>270.68891828253618</c:v>
                </c:pt>
                <c:pt idx="16">
                  <c:v>4848.9855222527331</c:v>
                </c:pt>
                <c:pt idx="17">
                  <c:v>395.2247265838414</c:v>
                </c:pt>
                <c:pt idx="18">
                  <c:v>1030.8143274901631</c:v>
                </c:pt>
                <c:pt idx="19">
                  <c:v>312.37460922055288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99-470A-9E20-18435392F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23488"/>
        <c:axId val="2074521824"/>
      </c:scatterChart>
      <c:valAx>
        <c:axId val="207452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Tagalog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521824"/>
        <c:crosses val="autoZero"/>
        <c:crossBetween val="midCat"/>
      </c:valAx>
      <c:valAx>
        <c:axId val="207452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Not Reported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523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Vietnamese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 Reported</c:v>
          </c:tx>
          <c:spPr>
            <a:ln w="19050">
              <a:noFill/>
            </a:ln>
          </c:spPr>
          <c:xVal>
            <c:numRef>
              <c:f>Data!$N$2:$N$21</c:f>
              <c:numCache>
                <c:formatCode>General</c:formatCode>
                <c:ptCount val="20"/>
                <c:pt idx="0">
                  <c:v>9221</c:v>
                </c:pt>
                <c:pt idx="1">
                  <c:v>7921</c:v>
                </c:pt>
                <c:pt idx="2">
                  <c:v>7993</c:v>
                </c:pt>
                <c:pt idx="3">
                  <c:v>9304</c:v>
                </c:pt>
                <c:pt idx="4">
                  <c:v>5634</c:v>
                </c:pt>
                <c:pt idx="5">
                  <c:v>5287</c:v>
                </c:pt>
                <c:pt idx="6">
                  <c:v>4581</c:v>
                </c:pt>
                <c:pt idx="7">
                  <c:v>5048</c:v>
                </c:pt>
                <c:pt idx="8">
                  <c:v>3876</c:v>
                </c:pt>
                <c:pt idx="9">
                  <c:v>3844</c:v>
                </c:pt>
                <c:pt idx="10">
                  <c:v>3664</c:v>
                </c:pt>
                <c:pt idx="11">
                  <c:v>4551</c:v>
                </c:pt>
                <c:pt idx="12">
                  <c:v>3602</c:v>
                </c:pt>
                <c:pt idx="13">
                  <c:v>3570</c:v>
                </c:pt>
                <c:pt idx="14">
                  <c:v>4090</c:v>
                </c:pt>
                <c:pt idx="15">
                  <c:v>5381</c:v>
                </c:pt>
                <c:pt idx="16">
                  <c:v>4957</c:v>
                </c:pt>
                <c:pt idx="17">
                  <c:v>3508</c:v>
                </c:pt>
                <c:pt idx="18">
                  <c:v>2750</c:v>
                </c:pt>
                <c:pt idx="19">
                  <c:v>2894</c:v>
                </c:pt>
              </c:numCache>
            </c:numRef>
          </c:xVal>
          <c:yVal>
            <c:numRef>
              <c:f>Data!$F$2:$F$21</c:f>
              <c:numCache>
                <c:formatCode>General</c:formatCode>
                <c:ptCount val="20"/>
                <c:pt idx="0">
                  <c:v>38806</c:v>
                </c:pt>
                <c:pt idx="1">
                  <c:v>19542</c:v>
                </c:pt>
                <c:pt idx="2">
                  <c:v>17237</c:v>
                </c:pt>
                <c:pt idx="3">
                  <c:v>38085</c:v>
                </c:pt>
                <c:pt idx="4">
                  <c:v>26691</c:v>
                </c:pt>
                <c:pt idx="5">
                  <c:v>11995</c:v>
                </c:pt>
                <c:pt idx="6">
                  <c:v>9916</c:v>
                </c:pt>
                <c:pt idx="7">
                  <c:v>5099</c:v>
                </c:pt>
                <c:pt idx="8">
                  <c:v>3305</c:v>
                </c:pt>
                <c:pt idx="9">
                  <c:v>2474</c:v>
                </c:pt>
                <c:pt idx="10">
                  <c:v>2778</c:v>
                </c:pt>
                <c:pt idx="11">
                  <c:v>3907</c:v>
                </c:pt>
                <c:pt idx="12">
                  <c:v>3087</c:v>
                </c:pt>
                <c:pt idx="13">
                  <c:v>2826</c:v>
                </c:pt>
                <c:pt idx="14">
                  <c:v>1589</c:v>
                </c:pt>
                <c:pt idx="15">
                  <c:v>2220</c:v>
                </c:pt>
                <c:pt idx="16">
                  <c:v>1567</c:v>
                </c:pt>
                <c:pt idx="17">
                  <c:v>1006</c:v>
                </c:pt>
                <c:pt idx="18">
                  <c:v>629</c:v>
                </c:pt>
                <c:pt idx="19">
                  <c:v>1045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ED-4A1A-A142-F5E62304EA87}"/>
            </c:ext>
          </c:extLst>
        </c:ser>
        <c:ser>
          <c:idx val="1"/>
          <c:order val="1"/>
          <c:tx>
            <c:v>Predicted Not Reported</c:v>
          </c:tx>
          <c:spPr>
            <a:ln w="19050">
              <a:noFill/>
            </a:ln>
          </c:spPr>
          <c:xVal>
            <c:numRef>
              <c:f>Data!$N$2:$N$21</c:f>
              <c:numCache>
                <c:formatCode>General</c:formatCode>
                <c:ptCount val="20"/>
                <c:pt idx="0">
                  <c:v>9221</c:v>
                </c:pt>
                <c:pt idx="1">
                  <c:v>7921</c:v>
                </c:pt>
                <c:pt idx="2">
                  <c:v>7993</c:v>
                </c:pt>
                <c:pt idx="3">
                  <c:v>9304</c:v>
                </c:pt>
                <c:pt idx="4">
                  <c:v>5634</c:v>
                </c:pt>
                <c:pt idx="5">
                  <c:v>5287</c:v>
                </c:pt>
                <c:pt idx="6">
                  <c:v>4581</c:v>
                </c:pt>
                <c:pt idx="7">
                  <c:v>5048</c:v>
                </c:pt>
                <c:pt idx="8">
                  <c:v>3876</c:v>
                </c:pt>
                <c:pt idx="9">
                  <c:v>3844</c:v>
                </c:pt>
                <c:pt idx="10">
                  <c:v>3664</c:v>
                </c:pt>
                <c:pt idx="11">
                  <c:v>4551</c:v>
                </c:pt>
                <c:pt idx="12">
                  <c:v>3602</c:v>
                </c:pt>
                <c:pt idx="13">
                  <c:v>3570</c:v>
                </c:pt>
                <c:pt idx="14">
                  <c:v>4090</c:v>
                </c:pt>
                <c:pt idx="15">
                  <c:v>5381</c:v>
                </c:pt>
                <c:pt idx="16">
                  <c:v>4957</c:v>
                </c:pt>
                <c:pt idx="17">
                  <c:v>3508</c:v>
                </c:pt>
                <c:pt idx="18">
                  <c:v>2750</c:v>
                </c:pt>
                <c:pt idx="19">
                  <c:v>2894</c:v>
                </c:pt>
              </c:numCache>
            </c:numRef>
          </c:xVal>
          <c:yVal>
            <c:numRef>
              <c:f>'Not Reported Regression'!$B$37:$B$56</c:f>
              <c:numCache>
                <c:formatCode>General</c:formatCode>
                <c:ptCount val="20"/>
                <c:pt idx="0">
                  <c:v>38440.047174552223</c:v>
                </c:pt>
                <c:pt idx="1">
                  <c:v>18910.484457060957</c:v>
                </c:pt>
                <c:pt idx="2">
                  <c:v>23072.21801726125</c:v>
                </c:pt>
                <c:pt idx="3">
                  <c:v>36259.09733429207</c:v>
                </c:pt>
                <c:pt idx="4">
                  <c:v>21145.747454635642</c:v>
                </c:pt>
                <c:pt idx="5">
                  <c:v>10324.761183975184</c:v>
                </c:pt>
                <c:pt idx="6">
                  <c:v>8607.9822965126914</c:v>
                </c:pt>
                <c:pt idx="7">
                  <c:v>10303.00682783559</c:v>
                </c:pt>
                <c:pt idx="8">
                  <c:v>4969.2277226920596</c:v>
                </c:pt>
                <c:pt idx="9">
                  <c:v>-162.23401337555333</c:v>
                </c:pt>
                <c:pt idx="10">
                  <c:v>2452.2602447167883</c:v>
                </c:pt>
                <c:pt idx="11">
                  <c:v>362.42312264024804</c:v>
                </c:pt>
                <c:pt idx="12">
                  <c:v>5875.5031186921478</c:v>
                </c:pt>
                <c:pt idx="13">
                  <c:v>5130.0207938210006</c:v>
                </c:pt>
                <c:pt idx="14">
                  <c:v>1255.3661608579823</c:v>
                </c:pt>
                <c:pt idx="15">
                  <c:v>270.68891828253618</c:v>
                </c:pt>
                <c:pt idx="16">
                  <c:v>4848.9855222527331</c:v>
                </c:pt>
                <c:pt idx="17">
                  <c:v>395.2247265838414</c:v>
                </c:pt>
                <c:pt idx="18">
                  <c:v>1030.8143274901631</c:v>
                </c:pt>
                <c:pt idx="19">
                  <c:v>312.37460922055288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ED-4A1A-A142-F5E62304E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18080"/>
        <c:axId val="2074523488"/>
      </c:scatterChart>
      <c:valAx>
        <c:axId val="207451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Vietnamese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523488"/>
        <c:crosses val="autoZero"/>
        <c:crossBetween val="midCat"/>
      </c:valAx>
      <c:valAx>
        <c:axId val="2074523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Not Reported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518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'Not Reported Regression'!$F$37:$F$56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'Not Reported Regression'!$G$37:$G$56</c:f>
              <c:numCache>
                <c:formatCode>General</c:formatCode>
                <c:ptCount val="20"/>
                <c:pt idx="0">
                  <c:v>629</c:v>
                </c:pt>
                <c:pt idx="1">
                  <c:v>1006</c:v>
                </c:pt>
                <c:pt idx="2">
                  <c:v>1045</c:v>
                </c:pt>
                <c:pt idx="3">
                  <c:v>1567</c:v>
                </c:pt>
                <c:pt idx="4">
                  <c:v>1589</c:v>
                </c:pt>
                <c:pt idx="5">
                  <c:v>2220</c:v>
                </c:pt>
                <c:pt idx="6">
                  <c:v>2474</c:v>
                </c:pt>
                <c:pt idx="7">
                  <c:v>2778</c:v>
                </c:pt>
                <c:pt idx="8">
                  <c:v>2826</c:v>
                </c:pt>
                <c:pt idx="9">
                  <c:v>3087</c:v>
                </c:pt>
                <c:pt idx="10">
                  <c:v>3305</c:v>
                </c:pt>
                <c:pt idx="11">
                  <c:v>3907</c:v>
                </c:pt>
                <c:pt idx="12">
                  <c:v>5099</c:v>
                </c:pt>
                <c:pt idx="13">
                  <c:v>9916</c:v>
                </c:pt>
                <c:pt idx="14">
                  <c:v>11995</c:v>
                </c:pt>
                <c:pt idx="15">
                  <c:v>17237</c:v>
                </c:pt>
                <c:pt idx="16">
                  <c:v>19542</c:v>
                </c:pt>
                <c:pt idx="17">
                  <c:v>26691</c:v>
                </c:pt>
                <c:pt idx="18">
                  <c:v>38085</c:v>
                </c:pt>
                <c:pt idx="19">
                  <c:v>38806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46-4B1D-82C6-2695D045F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874992"/>
        <c:axId val="1925867504"/>
      </c:scatterChart>
      <c:valAx>
        <c:axId val="192587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5867504"/>
        <c:crosses val="autoZero"/>
        <c:crossBetween val="midCat"/>
      </c:valAx>
      <c:valAx>
        <c:axId val="1925867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Not Reported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5874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Arabic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Data!$B$2:$B$21</c:f>
              <c:numCache>
                <c:formatCode>General</c:formatCode>
                <c:ptCount val="20"/>
                <c:pt idx="0">
                  <c:v>2708</c:v>
                </c:pt>
                <c:pt idx="1">
                  <c:v>2444</c:v>
                </c:pt>
                <c:pt idx="2">
                  <c:v>3299</c:v>
                </c:pt>
                <c:pt idx="3">
                  <c:v>3381</c:v>
                </c:pt>
                <c:pt idx="4">
                  <c:v>2465</c:v>
                </c:pt>
                <c:pt idx="5">
                  <c:v>2238</c:v>
                </c:pt>
                <c:pt idx="6">
                  <c:v>2217</c:v>
                </c:pt>
                <c:pt idx="7">
                  <c:v>1904</c:v>
                </c:pt>
                <c:pt idx="8">
                  <c:v>1247</c:v>
                </c:pt>
                <c:pt idx="9">
                  <c:v>1055</c:v>
                </c:pt>
                <c:pt idx="10">
                  <c:v>1275</c:v>
                </c:pt>
                <c:pt idx="11">
                  <c:v>1208</c:v>
                </c:pt>
                <c:pt idx="12">
                  <c:v>1011</c:v>
                </c:pt>
                <c:pt idx="13">
                  <c:v>839</c:v>
                </c:pt>
                <c:pt idx="14">
                  <c:v>1116</c:v>
                </c:pt>
                <c:pt idx="15">
                  <c:v>1178</c:v>
                </c:pt>
                <c:pt idx="16">
                  <c:v>1180</c:v>
                </c:pt>
                <c:pt idx="17">
                  <c:v>741</c:v>
                </c:pt>
                <c:pt idx="18">
                  <c:v>720</c:v>
                </c:pt>
                <c:pt idx="19">
                  <c:v>729</c:v>
                </c:pt>
              </c:numCache>
            </c:numRef>
          </c:xVal>
          <c:yVal>
            <c:numRef>
              <c:f>'Not Reported Regression'!$C$37:$C$56</c:f>
              <c:numCache>
                <c:formatCode>General</c:formatCode>
                <c:ptCount val="20"/>
                <c:pt idx="0">
                  <c:v>365.95282544777729</c:v>
                </c:pt>
                <c:pt idx="1">
                  <c:v>631.51554293904337</c:v>
                </c:pt>
                <c:pt idx="2">
                  <c:v>-5835.2180172612498</c:v>
                </c:pt>
                <c:pt idx="3">
                  <c:v>1825.9026657079303</c:v>
                </c:pt>
                <c:pt idx="4">
                  <c:v>5545.2525453643575</c:v>
                </c:pt>
                <c:pt idx="5">
                  <c:v>1670.2388160248156</c:v>
                </c:pt>
                <c:pt idx="6">
                  <c:v>1308.0177034873086</c:v>
                </c:pt>
                <c:pt idx="7">
                  <c:v>-5204.0068278355902</c:v>
                </c:pt>
                <c:pt idx="8">
                  <c:v>-1664.2277226920596</c:v>
                </c:pt>
                <c:pt idx="9">
                  <c:v>2636.2340133755533</c:v>
                </c:pt>
                <c:pt idx="10">
                  <c:v>325.73975528321171</c:v>
                </c:pt>
                <c:pt idx="11">
                  <c:v>3544.576877359752</c:v>
                </c:pt>
                <c:pt idx="12">
                  <c:v>-2788.5031186921478</c:v>
                </c:pt>
                <c:pt idx="13">
                  <c:v>-2304.0207938210006</c:v>
                </c:pt>
                <c:pt idx="14">
                  <c:v>333.63383914201768</c:v>
                </c:pt>
                <c:pt idx="15">
                  <c:v>1949.3110817174638</c:v>
                </c:pt>
                <c:pt idx="16">
                  <c:v>-3281.9855222527331</c:v>
                </c:pt>
                <c:pt idx="17">
                  <c:v>610.7752734161586</c:v>
                </c:pt>
                <c:pt idx="18">
                  <c:v>-401.81432749016312</c:v>
                </c:pt>
                <c:pt idx="19">
                  <c:v>732.62539077944712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31-4264-A4CA-090B15441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304000"/>
        <c:axId val="2079296096"/>
      </c:scatterChart>
      <c:valAx>
        <c:axId val="207930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Arabic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296096"/>
        <c:crosses val="autoZero"/>
        <c:crossBetween val="midCat"/>
      </c:valAx>
      <c:valAx>
        <c:axId val="2079296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304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[Primary Spoken Language of Applicants for Insurance Affordability Programs_Statistical_Analysis.xlsx]Chart Normalization!PivotTable2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'Chart Normalization'!$B$3:$B$4</c:f>
              <c:strCache>
                <c:ptCount val="1"/>
                <c:pt idx="0">
                  <c:v>Arabic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'Chart Normalization'!$A$5:$A$25</c:f>
              <c:strCache>
                <c:ptCount val="20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  <c:pt idx="4">
                  <c:v>2017 Q1</c:v>
                </c:pt>
                <c:pt idx="5">
                  <c:v>2017 Q2</c:v>
                </c:pt>
                <c:pt idx="6">
                  <c:v>2017 Q3</c:v>
                </c:pt>
                <c:pt idx="7">
                  <c:v>2017 Q4</c:v>
                </c:pt>
                <c:pt idx="8">
                  <c:v>2018 Q1</c:v>
                </c:pt>
                <c:pt idx="9">
                  <c:v>2018 Q2</c:v>
                </c:pt>
                <c:pt idx="10">
                  <c:v>2018 Q3</c:v>
                </c:pt>
                <c:pt idx="11">
                  <c:v>2018 Q4</c:v>
                </c:pt>
                <c:pt idx="12">
                  <c:v>2019 Q1</c:v>
                </c:pt>
                <c:pt idx="13">
                  <c:v>2019 Q2</c:v>
                </c:pt>
                <c:pt idx="14">
                  <c:v>2019 Q3</c:v>
                </c:pt>
                <c:pt idx="15">
                  <c:v>2019 Q4</c:v>
                </c:pt>
                <c:pt idx="16">
                  <c:v>2020 Q1</c:v>
                </c:pt>
                <c:pt idx="17">
                  <c:v>2020 Q2</c:v>
                </c:pt>
                <c:pt idx="18">
                  <c:v>2020 Q3</c:v>
                </c:pt>
                <c:pt idx="19">
                  <c:v>2020 Q4</c:v>
                </c:pt>
              </c:strCache>
            </c:strRef>
          </c:cat>
          <c:val>
            <c:numRef>
              <c:f>'Chart Normalization'!$B$5:$B$25</c:f>
              <c:numCache>
                <c:formatCode>General</c:formatCode>
                <c:ptCount val="20"/>
                <c:pt idx="0">
                  <c:v>3.0754264389154422E-3</c:v>
                </c:pt>
                <c:pt idx="1">
                  <c:v>2.7614617908591097E-3</c:v>
                </c:pt>
                <c:pt idx="2">
                  <c:v>3.7782791169506422E-3</c:v>
                </c:pt>
                <c:pt idx="3">
                  <c:v>3.8757984394529881E-3</c:v>
                </c:pt>
                <c:pt idx="4">
                  <c:v>2.7864362514999543E-3</c:v>
                </c:pt>
                <c:pt idx="5">
                  <c:v>2.5164742245727288E-3</c:v>
                </c:pt>
                <c:pt idx="6">
                  <c:v>2.4914997639318838E-3</c:v>
                </c:pt>
                <c:pt idx="7">
                  <c:v>2.1192613743802467E-3</c:v>
                </c:pt>
                <c:pt idx="8">
                  <c:v>1.3379175343309639E-3</c:v>
                </c:pt>
                <c:pt idx="9">
                  <c:v>1.1095796084718127E-3</c:v>
                </c:pt>
                <c:pt idx="10">
                  <c:v>1.3712168151854235E-3</c:v>
                </c:pt>
                <c:pt idx="11">
                  <c:v>1.2915363931408237E-3</c:v>
                </c:pt>
                <c:pt idx="12">
                  <c:v>1.0572521671290906E-3</c:v>
                </c:pt>
                <c:pt idx="13">
                  <c:v>8.5269944188026768E-4</c:v>
                </c:pt>
                <c:pt idx="14">
                  <c:v>1.1821244703333139E-3</c:v>
                </c:pt>
                <c:pt idx="15">
                  <c:v>1.2558585922253314E-3</c:v>
                </c:pt>
                <c:pt idx="16">
                  <c:v>1.2582371122863644E-3</c:v>
                </c:pt>
                <c:pt idx="17">
                  <c:v>7.3615195888965929E-4</c:v>
                </c:pt>
                <c:pt idx="18">
                  <c:v>7.1117749824881461E-4</c:v>
                </c:pt>
                <c:pt idx="19">
                  <c:v>7.218808385234623E-4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9-4101-B93E-2571CE03B046}"/>
            </c:ext>
          </c:extLst>
        </c:ser>
        <c:ser>
          <c:idx val="1"/>
          <c:order val="1"/>
          <c:tx>
            <c:strRef>
              <c:f>'Chart Normalization'!$C$3:$C$4</c:f>
              <c:strCache>
                <c:ptCount val="1"/>
                <c:pt idx="0">
                  <c:v>Armenian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'Chart Normalization'!$A$5:$A$25</c:f>
              <c:strCache>
                <c:ptCount val="20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  <c:pt idx="4">
                  <c:v>2017 Q1</c:v>
                </c:pt>
                <c:pt idx="5">
                  <c:v>2017 Q2</c:v>
                </c:pt>
                <c:pt idx="6">
                  <c:v>2017 Q3</c:v>
                </c:pt>
                <c:pt idx="7">
                  <c:v>2017 Q4</c:v>
                </c:pt>
                <c:pt idx="8">
                  <c:v>2018 Q1</c:v>
                </c:pt>
                <c:pt idx="9">
                  <c:v>2018 Q2</c:v>
                </c:pt>
                <c:pt idx="10">
                  <c:v>2018 Q3</c:v>
                </c:pt>
                <c:pt idx="11">
                  <c:v>2018 Q4</c:v>
                </c:pt>
                <c:pt idx="12">
                  <c:v>2019 Q1</c:v>
                </c:pt>
                <c:pt idx="13">
                  <c:v>2019 Q2</c:v>
                </c:pt>
                <c:pt idx="14">
                  <c:v>2019 Q3</c:v>
                </c:pt>
                <c:pt idx="15">
                  <c:v>2019 Q4</c:v>
                </c:pt>
                <c:pt idx="16">
                  <c:v>2020 Q1</c:v>
                </c:pt>
                <c:pt idx="17">
                  <c:v>2020 Q2</c:v>
                </c:pt>
                <c:pt idx="18">
                  <c:v>2020 Q3</c:v>
                </c:pt>
                <c:pt idx="19">
                  <c:v>2020 Q4</c:v>
                </c:pt>
              </c:strCache>
            </c:strRef>
          </c:cat>
          <c:val>
            <c:numRef>
              <c:f>'Chart Normalization'!$C$5:$C$25</c:f>
              <c:numCache>
                <c:formatCode>General</c:formatCode>
                <c:ptCount val="20"/>
                <c:pt idx="0">
                  <c:v>3.1669994612652064E-3</c:v>
                </c:pt>
                <c:pt idx="1">
                  <c:v>3.7128698152722396E-3</c:v>
                </c:pt>
                <c:pt idx="2">
                  <c:v>3.924558100704161E-3</c:v>
                </c:pt>
                <c:pt idx="3">
                  <c:v>3.6427034734717711E-3</c:v>
                </c:pt>
                <c:pt idx="4">
                  <c:v>3.082561999098541E-3</c:v>
                </c:pt>
                <c:pt idx="5">
                  <c:v>2.1703995556924525E-3</c:v>
                </c:pt>
                <c:pt idx="6">
                  <c:v>1.9420616298333013E-3</c:v>
                </c:pt>
                <c:pt idx="7">
                  <c:v>2.0490950325797786E-3</c:v>
                </c:pt>
                <c:pt idx="8">
                  <c:v>1.8921127085516122E-3</c:v>
                </c:pt>
                <c:pt idx="9">
                  <c:v>1.6304755018380014E-3</c:v>
                </c:pt>
                <c:pt idx="10">
                  <c:v>1.8278926669037258E-3</c:v>
                </c:pt>
                <c:pt idx="11">
                  <c:v>1.7386981646149949E-3</c:v>
                </c:pt>
                <c:pt idx="12">
                  <c:v>1.4723039177793186E-3</c:v>
                </c:pt>
                <c:pt idx="13">
                  <c:v>1.4211657364671128E-3</c:v>
                </c:pt>
                <c:pt idx="14">
                  <c:v>1.5103602387558437E-3</c:v>
                </c:pt>
                <c:pt idx="15">
                  <c:v>1.6078795612581894E-3</c:v>
                </c:pt>
                <c:pt idx="16">
                  <c:v>1.5020354185422287E-3</c:v>
                </c:pt>
                <c:pt idx="17">
                  <c:v>9.2048726361970321E-4</c:v>
                </c:pt>
                <c:pt idx="18">
                  <c:v>7.6826197971360235E-4</c:v>
                </c:pt>
                <c:pt idx="19">
                  <c:v>9.0145910313144063E-4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9-4101-B93E-2571CE03B046}"/>
            </c:ext>
          </c:extLst>
        </c:ser>
        <c:ser>
          <c:idx val="2"/>
          <c:order val="2"/>
          <c:tx>
            <c:strRef>
              <c:f>'Chart Normalization'!$D$3:$D$4</c:f>
              <c:strCache>
                <c:ptCount val="1"/>
                <c:pt idx="0">
                  <c:v>Cambodian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'Chart Normalization'!$A$5:$A$25</c:f>
              <c:strCache>
                <c:ptCount val="20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  <c:pt idx="4">
                  <c:v>2017 Q1</c:v>
                </c:pt>
                <c:pt idx="5">
                  <c:v>2017 Q2</c:v>
                </c:pt>
                <c:pt idx="6">
                  <c:v>2017 Q3</c:v>
                </c:pt>
                <c:pt idx="7">
                  <c:v>2017 Q4</c:v>
                </c:pt>
                <c:pt idx="8">
                  <c:v>2018 Q1</c:v>
                </c:pt>
                <c:pt idx="9">
                  <c:v>2018 Q2</c:v>
                </c:pt>
                <c:pt idx="10">
                  <c:v>2018 Q3</c:v>
                </c:pt>
                <c:pt idx="11">
                  <c:v>2018 Q4</c:v>
                </c:pt>
                <c:pt idx="12">
                  <c:v>2019 Q1</c:v>
                </c:pt>
                <c:pt idx="13">
                  <c:v>2019 Q2</c:v>
                </c:pt>
                <c:pt idx="14">
                  <c:v>2019 Q3</c:v>
                </c:pt>
                <c:pt idx="15">
                  <c:v>2019 Q4</c:v>
                </c:pt>
                <c:pt idx="16">
                  <c:v>2020 Q1</c:v>
                </c:pt>
                <c:pt idx="17">
                  <c:v>2020 Q2</c:v>
                </c:pt>
                <c:pt idx="18">
                  <c:v>2020 Q3</c:v>
                </c:pt>
                <c:pt idx="19">
                  <c:v>2020 Q4</c:v>
                </c:pt>
              </c:strCache>
            </c:strRef>
          </c:cat>
          <c:val>
            <c:numRef>
              <c:f>'Chart Normalization'!$D$5:$D$25</c:f>
              <c:numCache>
                <c:formatCode>General</c:formatCode>
                <c:ptCount val="20"/>
                <c:pt idx="0">
                  <c:v>5.7679111480046005E-4</c:v>
                </c:pt>
                <c:pt idx="1">
                  <c:v>7.26637878645528E-4</c:v>
                </c:pt>
                <c:pt idx="2">
                  <c:v>6.6122857696712526E-4</c:v>
                </c:pt>
                <c:pt idx="3">
                  <c:v>6.243615160211165E-4</c:v>
                </c:pt>
                <c:pt idx="4">
                  <c:v>4.5786511174881876E-4</c:v>
                </c:pt>
                <c:pt idx="5">
                  <c:v>2.6520498680515994E-4</c:v>
                </c:pt>
                <c:pt idx="6">
                  <c:v>2.4260904622534811E-4</c:v>
                </c:pt>
                <c:pt idx="7">
                  <c:v>3.1277538802581645E-4</c:v>
                </c:pt>
                <c:pt idx="8">
                  <c:v>2.2595940579811836E-4</c:v>
                </c:pt>
                <c:pt idx="9">
                  <c:v>1.4746824378403513E-4</c:v>
                </c:pt>
                <c:pt idx="10">
                  <c:v>1.7601048451642903E-4</c:v>
                </c:pt>
                <c:pt idx="11">
                  <c:v>1.9741716506572446E-4</c:v>
                </c:pt>
                <c:pt idx="12">
                  <c:v>1.2368304317370688E-4</c:v>
                </c:pt>
                <c:pt idx="13">
                  <c:v>8.5626722197181692E-5</c:v>
                </c:pt>
                <c:pt idx="14">
                  <c:v>1.7719974454694545E-4</c:v>
                </c:pt>
                <c:pt idx="15">
                  <c:v>2.0098494515727368E-4</c:v>
                </c:pt>
                <c:pt idx="16">
                  <c:v>1.1654748299060841E-4</c:v>
                </c:pt>
                <c:pt idx="17">
                  <c:v>9.3951542410796585E-5</c:v>
                </c:pt>
                <c:pt idx="18">
                  <c:v>1.1297970289905918E-4</c:v>
                </c:pt>
                <c:pt idx="19">
                  <c:v>9.3951542410796585E-5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9-4101-B93E-2571CE03B046}"/>
            </c:ext>
          </c:extLst>
        </c:ser>
        <c:ser>
          <c:idx val="3"/>
          <c:order val="3"/>
          <c:tx>
            <c:strRef>
              <c:f>'Chart Normalization'!$E$3:$E$4</c:f>
              <c:strCache>
                <c:ptCount val="1"/>
                <c:pt idx="0">
                  <c:v>Cantonese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'Chart Normalization'!$A$5:$A$25</c:f>
              <c:strCache>
                <c:ptCount val="20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  <c:pt idx="4">
                  <c:v>2017 Q1</c:v>
                </c:pt>
                <c:pt idx="5">
                  <c:v>2017 Q2</c:v>
                </c:pt>
                <c:pt idx="6">
                  <c:v>2017 Q3</c:v>
                </c:pt>
                <c:pt idx="7">
                  <c:v>2017 Q4</c:v>
                </c:pt>
                <c:pt idx="8">
                  <c:v>2018 Q1</c:v>
                </c:pt>
                <c:pt idx="9">
                  <c:v>2018 Q2</c:v>
                </c:pt>
                <c:pt idx="10">
                  <c:v>2018 Q3</c:v>
                </c:pt>
                <c:pt idx="11">
                  <c:v>2018 Q4</c:v>
                </c:pt>
                <c:pt idx="12">
                  <c:v>2019 Q1</c:v>
                </c:pt>
                <c:pt idx="13">
                  <c:v>2019 Q2</c:v>
                </c:pt>
                <c:pt idx="14">
                  <c:v>2019 Q3</c:v>
                </c:pt>
                <c:pt idx="15">
                  <c:v>2019 Q4</c:v>
                </c:pt>
                <c:pt idx="16">
                  <c:v>2020 Q1</c:v>
                </c:pt>
                <c:pt idx="17">
                  <c:v>2020 Q2</c:v>
                </c:pt>
                <c:pt idx="18">
                  <c:v>2020 Q3</c:v>
                </c:pt>
                <c:pt idx="19">
                  <c:v>2020 Q4</c:v>
                </c:pt>
              </c:strCache>
            </c:strRef>
          </c:cat>
          <c:val>
            <c:numRef>
              <c:f>'Chart Normalization'!$E$5:$E$25</c:f>
              <c:numCache>
                <c:formatCode>General</c:formatCode>
                <c:ptCount val="20"/>
                <c:pt idx="0">
                  <c:v>6.2864285213097559E-3</c:v>
                </c:pt>
                <c:pt idx="1">
                  <c:v>4.9663498874365384E-3</c:v>
                </c:pt>
                <c:pt idx="2">
                  <c:v>4.5905437177933515E-3</c:v>
                </c:pt>
                <c:pt idx="3">
                  <c:v>4.9972706482299652E-3</c:v>
                </c:pt>
                <c:pt idx="4">
                  <c:v>3.7295194556994692E-3</c:v>
                </c:pt>
                <c:pt idx="5">
                  <c:v>3.5868082520374997E-3</c:v>
                </c:pt>
                <c:pt idx="6">
                  <c:v>3.0266667776642697E-3</c:v>
                </c:pt>
                <c:pt idx="7">
                  <c:v>4.4466432541008655E-3</c:v>
                </c:pt>
                <c:pt idx="8">
                  <c:v>2.8007073718661511E-3</c:v>
                </c:pt>
                <c:pt idx="9">
                  <c:v>2.1858599360891659E-3</c:v>
                </c:pt>
                <c:pt idx="10">
                  <c:v>2.0348239122135814E-3</c:v>
                </c:pt>
                <c:pt idx="11">
                  <c:v>3.0409378980304665E-3</c:v>
                </c:pt>
                <c:pt idx="12">
                  <c:v>1.8611919477581854E-3</c:v>
                </c:pt>
                <c:pt idx="13">
                  <c:v>1.6019332611056075E-3</c:v>
                </c:pt>
                <c:pt idx="14">
                  <c:v>1.9361153296807193E-3</c:v>
                </c:pt>
                <c:pt idx="15">
                  <c:v>4.8938050255750371E-3</c:v>
                </c:pt>
                <c:pt idx="16">
                  <c:v>3.8722306593614387E-3</c:v>
                </c:pt>
                <c:pt idx="17">
                  <c:v>2.4879319838403348E-3</c:v>
                </c:pt>
                <c:pt idx="18">
                  <c:v>2.1252076745328289E-3</c:v>
                </c:pt>
                <c:pt idx="19">
                  <c:v>3.9994814826266947E-3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9-4101-B93E-2571CE03B046}"/>
            </c:ext>
          </c:extLst>
        </c:ser>
        <c:ser>
          <c:idx val="4"/>
          <c:order val="4"/>
          <c:tx>
            <c:strRef>
              <c:f>'Chart Normalization'!$F$3:$F$4</c:f>
              <c:strCache>
                <c:ptCount val="1"/>
                <c:pt idx="0">
                  <c:v>English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'Chart Normalization'!$A$5:$A$25</c:f>
              <c:strCache>
                <c:ptCount val="20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  <c:pt idx="4">
                  <c:v>2017 Q1</c:v>
                </c:pt>
                <c:pt idx="5">
                  <c:v>2017 Q2</c:v>
                </c:pt>
                <c:pt idx="6">
                  <c:v>2017 Q3</c:v>
                </c:pt>
                <c:pt idx="7">
                  <c:v>2017 Q4</c:v>
                </c:pt>
                <c:pt idx="8">
                  <c:v>2018 Q1</c:v>
                </c:pt>
                <c:pt idx="9">
                  <c:v>2018 Q2</c:v>
                </c:pt>
                <c:pt idx="10">
                  <c:v>2018 Q3</c:v>
                </c:pt>
                <c:pt idx="11">
                  <c:v>2018 Q4</c:v>
                </c:pt>
                <c:pt idx="12">
                  <c:v>2019 Q1</c:v>
                </c:pt>
                <c:pt idx="13">
                  <c:v>2019 Q2</c:v>
                </c:pt>
                <c:pt idx="14">
                  <c:v>2019 Q3</c:v>
                </c:pt>
                <c:pt idx="15">
                  <c:v>2019 Q4</c:v>
                </c:pt>
                <c:pt idx="16">
                  <c:v>2020 Q1</c:v>
                </c:pt>
                <c:pt idx="17">
                  <c:v>2020 Q2</c:v>
                </c:pt>
                <c:pt idx="18">
                  <c:v>2020 Q3</c:v>
                </c:pt>
                <c:pt idx="19">
                  <c:v>2020 Q4</c:v>
                </c:pt>
              </c:strCache>
            </c:strRef>
          </c:cat>
          <c:val>
            <c:numRef>
              <c:f>'Chart Normalization'!$F$5:$F$25</c:f>
              <c:numCache>
                <c:formatCode>General</c:formatCode>
                <c:ptCount val="20"/>
                <c:pt idx="0">
                  <c:v>1</c:v>
                </c:pt>
                <c:pt idx="1">
                  <c:v>0.67940879505362972</c:v>
                </c:pt>
                <c:pt idx="2">
                  <c:v>0.64020008110753412</c:v>
                </c:pt>
                <c:pt idx="3">
                  <c:v>0.76907186579438402</c:v>
                </c:pt>
                <c:pt idx="4">
                  <c:v>0.6333451862916375</c:v>
                </c:pt>
                <c:pt idx="5">
                  <c:v>0.45697435598596198</c:v>
                </c:pt>
                <c:pt idx="6">
                  <c:v>0.44065532984721578</c:v>
                </c:pt>
                <c:pt idx="7">
                  <c:v>0.65340800300644941</c:v>
                </c:pt>
                <c:pt idx="8">
                  <c:v>0.50558654899335087</c:v>
                </c:pt>
                <c:pt idx="9">
                  <c:v>0.37898862948484824</c:v>
                </c:pt>
                <c:pt idx="10">
                  <c:v>0.3879865708757354</c:v>
                </c:pt>
                <c:pt idx="11">
                  <c:v>0.54609631341283138</c:v>
                </c:pt>
                <c:pt idx="12">
                  <c:v>0.43352928374436139</c:v>
                </c:pt>
                <c:pt idx="13">
                  <c:v>0.34839967223993556</c:v>
                </c:pt>
                <c:pt idx="14">
                  <c:v>0.39788953914984559</c:v>
                </c:pt>
                <c:pt idx="15">
                  <c:v>0.59123824565117333</c:v>
                </c:pt>
                <c:pt idx="16">
                  <c:v>0.57197936871699062</c:v>
                </c:pt>
                <c:pt idx="17">
                  <c:v>0.45760823158222724</c:v>
                </c:pt>
                <c:pt idx="18">
                  <c:v>0.37306730379290703</c:v>
                </c:pt>
                <c:pt idx="19">
                  <c:v>0.46316802222489145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29-4101-B93E-2571CE03B046}"/>
            </c:ext>
          </c:extLst>
        </c:ser>
        <c:ser>
          <c:idx val="5"/>
          <c:order val="5"/>
          <c:tx>
            <c:strRef>
              <c:f>'Chart Normalization'!$G$3:$G$4</c:f>
              <c:strCache>
                <c:ptCount val="1"/>
                <c:pt idx="0">
                  <c:v>Farsi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'Chart Normalization'!$A$5:$A$25</c:f>
              <c:strCache>
                <c:ptCount val="20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  <c:pt idx="4">
                  <c:v>2017 Q1</c:v>
                </c:pt>
                <c:pt idx="5">
                  <c:v>2017 Q2</c:v>
                </c:pt>
                <c:pt idx="6">
                  <c:v>2017 Q3</c:v>
                </c:pt>
                <c:pt idx="7">
                  <c:v>2017 Q4</c:v>
                </c:pt>
                <c:pt idx="8">
                  <c:v>2018 Q1</c:v>
                </c:pt>
                <c:pt idx="9">
                  <c:v>2018 Q2</c:v>
                </c:pt>
                <c:pt idx="10">
                  <c:v>2018 Q3</c:v>
                </c:pt>
                <c:pt idx="11">
                  <c:v>2018 Q4</c:v>
                </c:pt>
                <c:pt idx="12">
                  <c:v>2019 Q1</c:v>
                </c:pt>
                <c:pt idx="13">
                  <c:v>2019 Q2</c:v>
                </c:pt>
                <c:pt idx="14">
                  <c:v>2019 Q3</c:v>
                </c:pt>
                <c:pt idx="15">
                  <c:v>2019 Q4</c:v>
                </c:pt>
                <c:pt idx="16">
                  <c:v>2020 Q1</c:v>
                </c:pt>
                <c:pt idx="17">
                  <c:v>2020 Q2</c:v>
                </c:pt>
                <c:pt idx="18">
                  <c:v>2020 Q3</c:v>
                </c:pt>
                <c:pt idx="19">
                  <c:v>2020 Q4</c:v>
                </c:pt>
              </c:strCache>
            </c:strRef>
          </c:cat>
          <c:val>
            <c:numRef>
              <c:f>'Chart Normalization'!$G$5:$G$25</c:f>
              <c:numCache>
                <c:formatCode>General</c:formatCode>
                <c:ptCount val="20"/>
                <c:pt idx="0">
                  <c:v>2.465336043260523E-3</c:v>
                </c:pt>
                <c:pt idx="1">
                  <c:v>2.1192613743802467E-3</c:v>
                </c:pt>
                <c:pt idx="2">
                  <c:v>2.3701952408192099E-3</c:v>
                </c:pt>
                <c:pt idx="3">
                  <c:v>2.8887126141243658E-3</c:v>
                </c:pt>
                <c:pt idx="4">
                  <c:v>2.2477014576760194E-3</c:v>
                </c:pt>
                <c:pt idx="5">
                  <c:v>1.9230334693450387E-3</c:v>
                </c:pt>
                <c:pt idx="6">
                  <c:v>1.6792351630891744E-3</c:v>
                </c:pt>
                <c:pt idx="7">
                  <c:v>2.2179699569131093E-3</c:v>
                </c:pt>
                <c:pt idx="8">
                  <c:v>1.5365239594272047E-3</c:v>
                </c:pt>
                <c:pt idx="9">
                  <c:v>1.2403982118286182E-3</c:v>
                </c:pt>
                <c:pt idx="10">
                  <c:v>1.1452574093873051E-3</c:v>
                </c:pt>
                <c:pt idx="11">
                  <c:v>1.3260249340257997E-3</c:v>
                </c:pt>
                <c:pt idx="12">
                  <c:v>1.0941192280750993E-3</c:v>
                </c:pt>
                <c:pt idx="13">
                  <c:v>9.0740540328402262E-4</c:v>
                </c:pt>
                <c:pt idx="14">
                  <c:v>9.7519322502345816E-4</c:v>
                </c:pt>
                <c:pt idx="15">
                  <c:v>1.248723032042233E-3</c:v>
                </c:pt>
                <c:pt idx="16">
                  <c:v>1.2844008329577254E-3</c:v>
                </c:pt>
                <c:pt idx="17">
                  <c:v>8.3010350130045579E-4</c:v>
                </c:pt>
                <c:pt idx="18">
                  <c:v>7.206915784929459E-4</c:v>
                </c:pt>
                <c:pt idx="19">
                  <c:v>7.9085792029341424E-4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29-4101-B93E-2571CE03B046}"/>
            </c:ext>
          </c:extLst>
        </c:ser>
        <c:ser>
          <c:idx val="6"/>
          <c:order val="6"/>
          <c:tx>
            <c:strRef>
              <c:f>'Chart Normalization'!$H$3:$H$4</c:f>
              <c:strCache>
                <c:ptCount val="1"/>
                <c:pt idx="0">
                  <c:v>Hmong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'Chart Normalization'!$A$5:$A$25</c:f>
              <c:strCache>
                <c:ptCount val="20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  <c:pt idx="4">
                  <c:v>2017 Q1</c:v>
                </c:pt>
                <c:pt idx="5">
                  <c:v>2017 Q2</c:v>
                </c:pt>
                <c:pt idx="6">
                  <c:v>2017 Q3</c:v>
                </c:pt>
                <c:pt idx="7">
                  <c:v>2017 Q4</c:v>
                </c:pt>
                <c:pt idx="8">
                  <c:v>2018 Q1</c:v>
                </c:pt>
                <c:pt idx="9">
                  <c:v>2018 Q2</c:v>
                </c:pt>
                <c:pt idx="10">
                  <c:v>2018 Q3</c:v>
                </c:pt>
                <c:pt idx="11">
                  <c:v>2018 Q4</c:v>
                </c:pt>
                <c:pt idx="12">
                  <c:v>2019 Q1</c:v>
                </c:pt>
                <c:pt idx="13">
                  <c:v>2019 Q2</c:v>
                </c:pt>
                <c:pt idx="14">
                  <c:v>2019 Q3</c:v>
                </c:pt>
                <c:pt idx="15">
                  <c:v>2019 Q4</c:v>
                </c:pt>
                <c:pt idx="16">
                  <c:v>2020 Q1</c:v>
                </c:pt>
                <c:pt idx="17">
                  <c:v>2020 Q2</c:v>
                </c:pt>
                <c:pt idx="18">
                  <c:v>2020 Q3</c:v>
                </c:pt>
                <c:pt idx="19">
                  <c:v>2020 Q4</c:v>
                </c:pt>
              </c:strCache>
            </c:strRef>
          </c:cat>
          <c:val>
            <c:numRef>
              <c:f>'Chart Normalization'!$H$5:$H$25</c:f>
              <c:numCache>
                <c:formatCode>General</c:formatCode>
                <c:ptCount val="20"/>
                <c:pt idx="0">
                  <c:v>1.1809352103027975E-3</c:v>
                </c:pt>
                <c:pt idx="1">
                  <c:v>9.1216244340608832E-4</c:v>
                </c:pt>
                <c:pt idx="2">
                  <c:v>7.9680422044599633E-4</c:v>
                </c:pt>
                <c:pt idx="3">
                  <c:v>4.9948921281689322E-4</c:v>
                </c:pt>
                <c:pt idx="4">
                  <c:v>5.7084481464787795E-4</c:v>
                </c:pt>
                <c:pt idx="5">
                  <c:v>4.1624101068074435E-4</c:v>
                </c:pt>
                <c:pt idx="6">
                  <c:v>4.4240473135210542E-4</c:v>
                </c:pt>
                <c:pt idx="7">
                  <c:v>3.1991094820891494E-4</c:v>
                </c:pt>
                <c:pt idx="8">
                  <c:v>3.4012836872769392E-4</c:v>
                </c:pt>
                <c:pt idx="9">
                  <c:v>2.6758350686619279E-4</c:v>
                </c:pt>
                <c:pt idx="10">
                  <c:v>1.9741716506572446E-4</c:v>
                </c:pt>
                <c:pt idx="11">
                  <c:v>2.2714866582863475E-4</c:v>
                </c:pt>
                <c:pt idx="12">
                  <c:v>1.9741716506572446E-4</c:v>
                </c:pt>
                <c:pt idx="13">
                  <c:v>1.15358222960092E-4</c:v>
                </c:pt>
                <c:pt idx="14">
                  <c:v>1.4865750381455156E-4</c:v>
                </c:pt>
                <c:pt idx="15">
                  <c:v>9.0383762319247337E-5</c:v>
                </c:pt>
                <c:pt idx="16">
                  <c:v>1.4627898375351873E-4</c:v>
                </c:pt>
                <c:pt idx="17">
                  <c:v>3.3299280854459549E-5</c:v>
                </c:pt>
                <c:pt idx="18">
                  <c:v>9.5140802441312986E-6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29-4101-B93E-2571CE03B046}"/>
            </c:ext>
          </c:extLst>
        </c:ser>
        <c:ser>
          <c:idx val="7"/>
          <c:order val="7"/>
          <c:tx>
            <c:strRef>
              <c:f>'Chart Normalization'!$I$3:$I$4</c:f>
              <c:strCache>
                <c:ptCount val="1"/>
                <c:pt idx="0">
                  <c:v>Korean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'Chart Normalization'!$A$5:$A$25</c:f>
              <c:strCache>
                <c:ptCount val="20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  <c:pt idx="4">
                  <c:v>2017 Q1</c:v>
                </c:pt>
                <c:pt idx="5">
                  <c:v>2017 Q2</c:v>
                </c:pt>
                <c:pt idx="6">
                  <c:v>2017 Q3</c:v>
                </c:pt>
                <c:pt idx="7">
                  <c:v>2017 Q4</c:v>
                </c:pt>
                <c:pt idx="8">
                  <c:v>2018 Q1</c:v>
                </c:pt>
                <c:pt idx="9">
                  <c:v>2018 Q2</c:v>
                </c:pt>
                <c:pt idx="10">
                  <c:v>2018 Q3</c:v>
                </c:pt>
                <c:pt idx="11">
                  <c:v>2018 Q4</c:v>
                </c:pt>
                <c:pt idx="12">
                  <c:v>2019 Q1</c:v>
                </c:pt>
                <c:pt idx="13">
                  <c:v>2019 Q2</c:v>
                </c:pt>
                <c:pt idx="14">
                  <c:v>2019 Q3</c:v>
                </c:pt>
                <c:pt idx="15">
                  <c:v>2019 Q4</c:v>
                </c:pt>
                <c:pt idx="16">
                  <c:v>2020 Q1</c:v>
                </c:pt>
                <c:pt idx="17">
                  <c:v>2020 Q2</c:v>
                </c:pt>
                <c:pt idx="18">
                  <c:v>2020 Q3</c:v>
                </c:pt>
                <c:pt idx="19">
                  <c:v>2020 Q4</c:v>
                </c:pt>
              </c:strCache>
            </c:strRef>
          </c:cat>
          <c:val>
            <c:numRef>
              <c:f>'Chart Normalization'!$I$5:$I$25</c:f>
              <c:numCache>
                <c:formatCode>General</c:formatCode>
                <c:ptCount val="20"/>
                <c:pt idx="0">
                  <c:v>6.1282569372510731E-3</c:v>
                </c:pt>
                <c:pt idx="1">
                  <c:v>3.0159634373896219E-3</c:v>
                </c:pt>
                <c:pt idx="2">
                  <c:v>3.0349915978778843E-3</c:v>
                </c:pt>
                <c:pt idx="3">
                  <c:v>4.8141246035304369E-3</c:v>
                </c:pt>
                <c:pt idx="4">
                  <c:v>3.8294172982628479E-3</c:v>
                </c:pt>
                <c:pt idx="5">
                  <c:v>1.871895288032833E-3</c:v>
                </c:pt>
                <c:pt idx="6">
                  <c:v>1.5840943606478613E-3</c:v>
                </c:pt>
                <c:pt idx="7">
                  <c:v>4.1980879077229355E-3</c:v>
                </c:pt>
                <c:pt idx="8">
                  <c:v>2.2108343967300105E-3</c:v>
                </c:pt>
                <c:pt idx="9">
                  <c:v>1.1547714896314365E-3</c:v>
                </c:pt>
                <c:pt idx="10">
                  <c:v>1.0976870081666485E-3</c:v>
                </c:pt>
                <c:pt idx="11">
                  <c:v>2.2346195973403388E-3</c:v>
                </c:pt>
                <c:pt idx="12">
                  <c:v>1.5234420990915243E-3</c:v>
                </c:pt>
                <c:pt idx="13">
                  <c:v>1.0881729279225174E-3</c:v>
                </c:pt>
                <c:pt idx="14">
                  <c:v>1.0560629070985742E-3</c:v>
                </c:pt>
                <c:pt idx="15">
                  <c:v>4.2872824100116669E-3</c:v>
                </c:pt>
                <c:pt idx="16">
                  <c:v>3.515452650206515E-3</c:v>
                </c:pt>
                <c:pt idx="17">
                  <c:v>1.7993504261713319E-3</c:v>
                </c:pt>
                <c:pt idx="18">
                  <c:v>1.2760760127441106E-3</c:v>
                </c:pt>
                <c:pt idx="19">
                  <c:v>2.1014224739225006E-3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29-4101-B93E-2571CE03B046}"/>
            </c:ext>
          </c:extLst>
        </c:ser>
        <c:ser>
          <c:idx val="8"/>
          <c:order val="8"/>
          <c:tx>
            <c:strRef>
              <c:f>'Chart Normalization'!$J$3:$J$4</c:f>
              <c:strCache>
                <c:ptCount val="1"/>
                <c:pt idx="0">
                  <c:v>Mandarin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'Chart Normalization'!$A$5:$A$25</c:f>
              <c:strCache>
                <c:ptCount val="20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  <c:pt idx="4">
                  <c:v>2017 Q1</c:v>
                </c:pt>
                <c:pt idx="5">
                  <c:v>2017 Q2</c:v>
                </c:pt>
                <c:pt idx="6">
                  <c:v>2017 Q3</c:v>
                </c:pt>
                <c:pt idx="7">
                  <c:v>2017 Q4</c:v>
                </c:pt>
                <c:pt idx="8">
                  <c:v>2018 Q1</c:v>
                </c:pt>
                <c:pt idx="9">
                  <c:v>2018 Q2</c:v>
                </c:pt>
                <c:pt idx="10">
                  <c:v>2018 Q3</c:v>
                </c:pt>
                <c:pt idx="11">
                  <c:v>2018 Q4</c:v>
                </c:pt>
                <c:pt idx="12">
                  <c:v>2019 Q1</c:v>
                </c:pt>
                <c:pt idx="13">
                  <c:v>2019 Q2</c:v>
                </c:pt>
                <c:pt idx="14">
                  <c:v>2019 Q3</c:v>
                </c:pt>
                <c:pt idx="15">
                  <c:v>2019 Q4</c:v>
                </c:pt>
                <c:pt idx="16">
                  <c:v>2020 Q1</c:v>
                </c:pt>
                <c:pt idx="17">
                  <c:v>2020 Q2</c:v>
                </c:pt>
                <c:pt idx="18">
                  <c:v>2020 Q3</c:v>
                </c:pt>
                <c:pt idx="19">
                  <c:v>2020 Q4</c:v>
                </c:pt>
              </c:strCache>
            </c:strRef>
          </c:cat>
          <c:val>
            <c:numRef>
              <c:f>'Chart Normalization'!$J$5:$J$25</c:f>
              <c:numCache>
                <c:formatCode>General</c:formatCode>
                <c:ptCount val="20"/>
                <c:pt idx="0">
                  <c:v>7.8514947214693553E-3</c:v>
                </c:pt>
                <c:pt idx="1">
                  <c:v>3.7497368762182482E-3</c:v>
                </c:pt>
                <c:pt idx="2">
                  <c:v>3.3346851255680204E-3</c:v>
                </c:pt>
                <c:pt idx="3">
                  <c:v>8.5448333192604236E-3</c:v>
                </c:pt>
                <c:pt idx="4">
                  <c:v>6.0033846340468494E-3</c:v>
                </c:pt>
                <c:pt idx="5">
                  <c:v>2.9612574759858667E-3</c:v>
                </c:pt>
                <c:pt idx="6">
                  <c:v>2.7127021296079368E-3</c:v>
                </c:pt>
                <c:pt idx="7">
                  <c:v>1.1330080310729861E-2</c:v>
                </c:pt>
                <c:pt idx="8">
                  <c:v>5.575251023060941E-3</c:v>
                </c:pt>
                <c:pt idx="9">
                  <c:v>2.4451186227417441E-3</c:v>
                </c:pt>
                <c:pt idx="10">
                  <c:v>2.1204506344107634E-3</c:v>
                </c:pt>
                <c:pt idx="11">
                  <c:v>7.9561496041547983E-3</c:v>
                </c:pt>
                <c:pt idx="12">
                  <c:v>3.4012836872769395E-3</c:v>
                </c:pt>
                <c:pt idx="13">
                  <c:v>1.8897341884905794E-3</c:v>
                </c:pt>
                <c:pt idx="14">
                  <c:v>2.3202463195375208E-3</c:v>
                </c:pt>
                <c:pt idx="15">
                  <c:v>1.4079649501283806E-2</c:v>
                </c:pt>
                <c:pt idx="16">
                  <c:v>9.7281470496242538E-3</c:v>
                </c:pt>
                <c:pt idx="17">
                  <c:v>4.2789575897980514E-3</c:v>
                </c:pt>
                <c:pt idx="18">
                  <c:v>3.8044428376220033E-3</c:v>
                </c:pt>
                <c:pt idx="19">
                  <c:v>8.4556388169716914E-3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29-4101-B93E-2571CE03B046}"/>
            </c:ext>
          </c:extLst>
        </c:ser>
        <c:ser>
          <c:idx val="9"/>
          <c:order val="9"/>
          <c:tx>
            <c:strRef>
              <c:f>'Chart Normalization'!$K$3:$K$4</c:f>
              <c:strCache>
                <c:ptCount val="1"/>
                <c:pt idx="0">
                  <c:v>Not Reported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'Chart Normalization'!$A$5:$A$25</c:f>
              <c:strCache>
                <c:ptCount val="20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  <c:pt idx="4">
                  <c:v>2017 Q1</c:v>
                </c:pt>
                <c:pt idx="5">
                  <c:v>2017 Q2</c:v>
                </c:pt>
                <c:pt idx="6">
                  <c:v>2017 Q3</c:v>
                </c:pt>
                <c:pt idx="7">
                  <c:v>2017 Q4</c:v>
                </c:pt>
                <c:pt idx="8">
                  <c:v>2018 Q1</c:v>
                </c:pt>
                <c:pt idx="9">
                  <c:v>2018 Q2</c:v>
                </c:pt>
                <c:pt idx="10">
                  <c:v>2018 Q3</c:v>
                </c:pt>
                <c:pt idx="11">
                  <c:v>2018 Q4</c:v>
                </c:pt>
                <c:pt idx="12">
                  <c:v>2019 Q1</c:v>
                </c:pt>
                <c:pt idx="13">
                  <c:v>2019 Q2</c:v>
                </c:pt>
                <c:pt idx="14">
                  <c:v>2019 Q3</c:v>
                </c:pt>
                <c:pt idx="15">
                  <c:v>2019 Q4</c:v>
                </c:pt>
                <c:pt idx="16">
                  <c:v>2020 Q1</c:v>
                </c:pt>
                <c:pt idx="17">
                  <c:v>2020 Q2</c:v>
                </c:pt>
                <c:pt idx="18">
                  <c:v>2020 Q3</c:v>
                </c:pt>
                <c:pt idx="19">
                  <c:v>2020 Q4</c:v>
                </c:pt>
              </c:strCache>
            </c:strRef>
          </c:cat>
          <c:val>
            <c:numRef>
              <c:f>'Chart Normalization'!$K$5:$K$25</c:f>
              <c:numCache>
                <c:formatCode>General</c:formatCode>
                <c:ptCount val="20"/>
                <c:pt idx="0">
                  <c:v>4.6005335020496897E-2</c:v>
                </c:pt>
                <c:pt idx="1">
                  <c:v>2.3095429792628727E-2</c:v>
                </c:pt>
                <c:pt idx="2">
                  <c:v>2.0354185422288399E-2</c:v>
                </c:pt>
                <c:pt idx="3">
                  <c:v>4.5147878538494564E-2</c:v>
                </c:pt>
                <c:pt idx="4">
                  <c:v>3.1597449750790561E-2</c:v>
                </c:pt>
                <c:pt idx="5">
                  <c:v>1.4120084342321364E-2</c:v>
                </c:pt>
                <c:pt idx="6">
                  <c:v>1.1647612738877744E-2</c:v>
                </c:pt>
                <c:pt idx="7">
                  <c:v>5.9189471718801845E-3</c:v>
                </c:pt>
                <c:pt idx="8">
                  <c:v>3.7854146771337405E-3</c:v>
                </c:pt>
                <c:pt idx="9">
                  <c:v>2.7971395917746021E-3</c:v>
                </c:pt>
                <c:pt idx="10">
                  <c:v>3.1586746410515914E-3</c:v>
                </c:pt>
                <c:pt idx="11">
                  <c:v>4.5013492155046211E-3</c:v>
                </c:pt>
                <c:pt idx="12">
                  <c:v>3.5261559904811628E-3</c:v>
                </c:pt>
                <c:pt idx="13">
                  <c:v>3.2157591225163789E-3</c:v>
                </c:pt>
                <c:pt idx="14">
                  <c:v>1.7446444647675769E-3</c:v>
                </c:pt>
                <c:pt idx="15">
                  <c:v>2.4950675440234332E-3</c:v>
                </c:pt>
                <c:pt idx="16">
                  <c:v>1.7184807440962159E-3</c:v>
                </c:pt>
                <c:pt idx="17">
                  <c:v>1.0513058669765086E-3</c:v>
                </c:pt>
                <c:pt idx="18">
                  <c:v>6.0295483547182112E-4</c:v>
                </c:pt>
                <c:pt idx="19">
                  <c:v>1.0976870081666485E-3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29-4101-B93E-2571CE03B046}"/>
            </c:ext>
          </c:extLst>
        </c:ser>
        <c:ser>
          <c:idx val="10"/>
          <c:order val="10"/>
          <c:tx>
            <c:strRef>
              <c:f>'Chart Normalization'!$L$3:$L$4</c:f>
              <c:strCache>
                <c:ptCount val="1"/>
                <c:pt idx="0">
                  <c:v>Russian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'Chart Normalization'!$A$5:$A$25</c:f>
              <c:strCache>
                <c:ptCount val="20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  <c:pt idx="4">
                  <c:v>2017 Q1</c:v>
                </c:pt>
                <c:pt idx="5">
                  <c:v>2017 Q2</c:v>
                </c:pt>
                <c:pt idx="6">
                  <c:v>2017 Q3</c:v>
                </c:pt>
                <c:pt idx="7">
                  <c:v>2017 Q4</c:v>
                </c:pt>
                <c:pt idx="8">
                  <c:v>2018 Q1</c:v>
                </c:pt>
                <c:pt idx="9">
                  <c:v>2018 Q2</c:v>
                </c:pt>
                <c:pt idx="10">
                  <c:v>2018 Q3</c:v>
                </c:pt>
                <c:pt idx="11">
                  <c:v>2018 Q4</c:v>
                </c:pt>
                <c:pt idx="12">
                  <c:v>2019 Q1</c:v>
                </c:pt>
                <c:pt idx="13">
                  <c:v>2019 Q2</c:v>
                </c:pt>
                <c:pt idx="14">
                  <c:v>2019 Q3</c:v>
                </c:pt>
                <c:pt idx="15">
                  <c:v>2019 Q4</c:v>
                </c:pt>
                <c:pt idx="16">
                  <c:v>2020 Q1</c:v>
                </c:pt>
                <c:pt idx="17">
                  <c:v>2020 Q2</c:v>
                </c:pt>
                <c:pt idx="18">
                  <c:v>2020 Q3</c:v>
                </c:pt>
                <c:pt idx="19">
                  <c:v>2020 Q4</c:v>
                </c:pt>
              </c:strCache>
            </c:strRef>
          </c:cat>
          <c:val>
            <c:numRef>
              <c:f>'Chart Normalization'!$L$5:$L$25</c:f>
              <c:numCache>
                <c:formatCode>General</c:formatCode>
                <c:ptCount val="20"/>
                <c:pt idx="0">
                  <c:v>2.7008095293027724E-3</c:v>
                </c:pt>
                <c:pt idx="1">
                  <c:v>2.4284689823145141E-3</c:v>
                </c:pt>
                <c:pt idx="2">
                  <c:v>2.5129064444811794E-3</c:v>
                </c:pt>
                <c:pt idx="3">
                  <c:v>2.223916257065691E-3</c:v>
                </c:pt>
                <c:pt idx="4">
                  <c:v>2.1216398944412795E-3</c:v>
                </c:pt>
                <c:pt idx="5">
                  <c:v>2.0716909731595904E-3</c:v>
                </c:pt>
                <c:pt idx="6">
                  <c:v>1.5924191808614763E-3</c:v>
                </c:pt>
                <c:pt idx="7">
                  <c:v>1.9682253505046623E-3</c:v>
                </c:pt>
                <c:pt idx="8">
                  <c:v>1.3842986755211041E-3</c:v>
                </c:pt>
                <c:pt idx="9">
                  <c:v>1.3379175343309639E-3</c:v>
                </c:pt>
                <c:pt idx="10">
                  <c:v>1.4508972372300232E-3</c:v>
                </c:pt>
                <c:pt idx="11">
                  <c:v>1.7077774038215681E-3</c:v>
                </c:pt>
                <c:pt idx="12">
                  <c:v>1.3093752935985699E-3</c:v>
                </c:pt>
                <c:pt idx="13">
                  <c:v>1.1000655282276815E-3</c:v>
                </c:pt>
                <c:pt idx="14">
                  <c:v>1.3581349548497429E-3</c:v>
                </c:pt>
                <c:pt idx="15">
                  <c:v>1.68399220321124E-3</c:v>
                </c:pt>
                <c:pt idx="16">
                  <c:v>1.5733910203732137E-3</c:v>
                </c:pt>
                <c:pt idx="17">
                  <c:v>8.5151018184975128E-4</c:v>
                </c:pt>
                <c:pt idx="18">
                  <c:v>8.2415720114787381E-4</c:v>
                </c:pt>
                <c:pt idx="19">
                  <c:v>9.4308320419951499E-4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29-4101-B93E-2571CE03B046}"/>
            </c:ext>
          </c:extLst>
        </c:ser>
        <c:ser>
          <c:idx val="11"/>
          <c:order val="11"/>
          <c:tx>
            <c:strRef>
              <c:f>'Chart Normalization'!$M$3:$M$4</c:f>
              <c:strCache>
                <c:ptCount val="1"/>
                <c:pt idx="0">
                  <c:v>Spanish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'Chart Normalization'!$A$5:$A$25</c:f>
              <c:strCache>
                <c:ptCount val="20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  <c:pt idx="4">
                  <c:v>2017 Q1</c:v>
                </c:pt>
                <c:pt idx="5">
                  <c:v>2017 Q2</c:v>
                </c:pt>
                <c:pt idx="6">
                  <c:v>2017 Q3</c:v>
                </c:pt>
                <c:pt idx="7">
                  <c:v>2017 Q4</c:v>
                </c:pt>
                <c:pt idx="8">
                  <c:v>2018 Q1</c:v>
                </c:pt>
                <c:pt idx="9">
                  <c:v>2018 Q2</c:v>
                </c:pt>
                <c:pt idx="10">
                  <c:v>2018 Q3</c:v>
                </c:pt>
                <c:pt idx="11">
                  <c:v>2018 Q4</c:v>
                </c:pt>
                <c:pt idx="12">
                  <c:v>2019 Q1</c:v>
                </c:pt>
                <c:pt idx="13">
                  <c:v>2019 Q2</c:v>
                </c:pt>
                <c:pt idx="14">
                  <c:v>2019 Q3</c:v>
                </c:pt>
                <c:pt idx="15">
                  <c:v>2019 Q4</c:v>
                </c:pt>
                <c:pt idx="16">
                  <c:v>2020 Q1</c:v>
                </c:pt>
                <c:pt idx="17">
                  <c:v>2020 Q2</c:v>
                </c:pt>
                <c:pt idx="18">
                  <c:v>2020 Q3</c:v>
                </c:pt>
                <c:pt idx="19">
                  <c:v>2020 Q4</c:v>
                </c:pt>
              </c:strCache>
            </c:strRef>
          </c:cat>
          <c:val>
            <c:numRef>
              <c:f>'Chart Normalization'!$M$5:$M$25</c:f>
              <c:numCache>
                <c:formatCode>General</c:formatCode>
                <c:ptCount val="20"/>
                <c:pt idx="0">
                  <c:v>0.37950833611818391</c:v>
                </c:pt>
                <c:pt idx="1">
                  <c:v>0.3428220426968136</c:v>
                </c:pt>
                <c:pt idx="2">
                  <c:v>0.28002911308554707</c:v>
                </c:pt>
                <c:pt idx="3">
                  <c:v>0.29291593477622291</c:v>
                </c:pt>
                <c:pt idx="4">
                  <c:v>0.19280402540735128</c:v>
                </c:pt>
                <c:pt idx="5">
                  <c:v>0.1387200469995564</c:v>
                </c:pt>
                <c:pt idx="6">
                  <c:v>0.11557823606573754</c:v>
                </c:pt>
                <c:pt idx="7">
                  <c:v>0.11861798470373748</c:v>
                </c:pt>
                <c:pt idx="8">
                  <c:v>0.10871382716959681</c:v>
                </c:pt>
                <c:pt idx="9">
                  <c:v>8.5975175386122996E-2</c:v>
                </c:pt>
                <c:pt idx="10">
                  <c:v>8.3509839342862477E-2</c:v>
                </c:pt>
                <c:pt idx="11">
                  <c:v>8.6927772670566644E-2</c:v>
                </c:pt>
                <c:pt idx="12">
                  <c:v>8.6172592551188726E-2</c:v>
                </c:pt>
                <c:pt idx="13">
                  <c:v>8.1441716149794438E-2</c:v>
                </c:pt>
                <c:pt idx="14">
                  <c:v>8.9898544226796648E-2</c:v>
                </c:pt>
                <c:pt idx="15">
                  <c:v>8.9346727572637036E-2</c:v>
                </c:pt>
                <c:pt idx="16">
                  <c:v>9.4642502488526611E-2</c:v>
                </c:pt>
                <c:pt idx="17">
                  <c:v>6.514885373171958E-2</c:v>
                </c:pt>
                <c:pt idx="18">
                  <c:v>5.7870582344959141E-2</c:v>
                </c:pt>
                <c:pt idx="19">
                  <c:v>6.2634758027207887E-2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129-4101-B93E-2571CE03B046}"/>
            </c:ext>
          </c:extLst>
        </c:ser>
        <c:ser>
          <c:idx val="12"/>
          <c:order val="12"/>
          <c:tx>
            <c:strRef>
              <c:f>'Chart Normalization'!$N$3:$N$4</c:f>
              <c:strCache>
                <c:ptCount val="1"/>
                <c:pt idx="0">
                  <c:v>Tagalog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'Chart Normalization'!$A$5:$A$25</c:f>
              <c:strCache>
                <c:ptCount val="20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  <c:pt idx="4">
                  <c:v>2017 Q1</c:v>
                </c:pt>
                <c:pt idx="5">
                  <c:v>2017 Q2</c:v>
                </c:pt>
                <c:pt idx="6">
                  <c:v>2017 Q3</c:v>
                </c:pt>
                <c:pt idx="7">
                  <c:v>2017 Q4</c:v>
                </c:pt>
                <c:pt idx="8">
                  <c:v>2018 Q1</c:v>
                </c:pt>
                <c:pt idx="9">
                  <c:v>2018 Q2</c:v>
                </c:pt>
                <c:pt idx="10">
                  <c:v>2018 Q3</c:v>
                </c:pt>
                <c:pt idx="11">
                  <c:v>2018 Q4</c:v>
                </c:pt>
                <c:pt idx="12">
                  <c:v>2019 Q1</c:v>
                </c:pt>
                <c:pt idx="13">
                  <c:v>2019 Q2</c:v>
                </c:pt>
                <c:pt idx="14">
                  <c:v>2019 Q3</c:v>
                </c:pt>
                <c:pt idx="15">
                  <c:v>2019 Q4</c:v>
                </c:pt>
                <c:pt idx="16">
                  <c:v>2020 Q1</c:v>
                </c:pt>
                <c:pt idx="17">
                  <c:v>2020 Q2</c:v>
                </c:pt>
                <c:pt idx="18">
                  <c:v>2020 Q3</c:v>
                </c:pt>
                <c:pt idx="19">
                  <c:v>2020 Q4</c:v>
                </c:pt>
              </c:strCache>
            </c:strRef>
          </c:cat>
          <c:val>
            <c:numRef>
              <c:f>'Chart Normalization'!$N$5:$N$25</c:f>
              <c:numCache>
                <c:formatCode>General</c:formatCode>
                <c:ptCount val="20"/>
                <c:pt idx="0">
                  <c:v>2.9041729945210792E-3</c:v>
                </c:pt>
                <c:pt idx="1">
                  <c:v>2.5188527446337616E-3</c:v>
                </c:pt>
                <c:pt idx="2">
                  <c:v>2.6758350686619278E-3</c:v>
                </c:pt>
                <c:pt idx="3">
                  <c:v>2.6199398472276565E-3</c:v>
                </c:pt>
                <c:pt idx="4">
                  <c:v>2.0288776120609997E-3</c:v>
                </c:pt>
                <c:pt idx="5">
                  <c:v>1.5305776592746227E-3</c:v>
                </c:pt>
                <c:pt idx="6">
                  <c:v>1.5091709787253273E-3</c:v>
                </c:pt>
                <c:pt idx="7">
                  <c:v>1.7386981646149949E-3</c:v>
                </c:pt>
                <c:pt idx="8">
                  <c:v>1.4972783784201632E-3</c:v>
                </c:pt>
                <c:pt idx="9">
                  <c:v>1.3177001138121849E-3</c:v>
                </c:pt>
                <c:pt idx="10">
                  <c:v>1.2463445119812002E-3</c:v>
                </c:pt>
                <c:pt idx="11">
                  <c:v>1.6245292016854192E-3</c:v>
                </c:pt>
                <c:pt idx="12">
                  <c:v>1.2641834124389464E-3</c:v>
                </c:pt>
                <c:pt idx="13">
                  <c:v>1.1607177897840185E-3</c:v>
                </c:pt>
                <c:pt idx="14">
                  <c:v>1.2308841315844868E-3</c:v>
                </c:pt>
                <c:pt idx="15">
                  <c:v>1.5519843398239181E-3</c:v>
                </c:pt>
                <c:pt idx="16">
                  <c:v>1.2189915312793226E-3</c:v>
                </c:pt>
                <c:pt idx="17">
                  <c:v>1.0370347466103116E-3</c:v>
                </c:pt>
                <c:pt idx="18">
                  <c:v>1.0084925058779176E-3</c:v>
                </c:pt>
                <c:pt idx="19">
                  <c:v>1.1381218492042067E-3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129-4101-B93E-2571CE03B046}"/>
            </c:ext>
          </c:extLst>
        </c:ser>
        <c:ser>
          <c:idx val="13"/>
          <c:order val="13"/>
          <c:tx>
            <c:strRef>
              <c:f>'Chart Normalization'!$O$3:$O$4</c:f>
              <c:strCache>
                <c:ptCount val="1"/>
                <c:pt idx="0">
                  <c:v>Vietnamese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'Chart Normalization'!$A$5:$A$25</c:f>
              <c:strCache>
                <c:ptCount val="20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  <c:pt idx="4">
                  <c:v>2017 Q1</c:v>
                </c:pt>
                <c:pt idx="5">
                  <c:v>2017 Q2</c:v>
                </c:pt>
                <c:pt idx="6">
                  <c:v>2017 Q3</c:v>
                </c:pt>
                <c:pt idx="7">
                  <c:v>2017 Q4</c:v>
                </c:pt>
                <c:pt idx="8">
                  <c:v>2018 Q1</c:v>
                </c:pt>
                <c:pt idx="9">
                  <c:v>2018 Q2</c:v>
                </c:pt>
                <c:pt idx="10">
                  <c:v>2018 Q3</c:v>
                </c:pt>
                <c:pt idx="11">
                  <c:v>2018 Q4</c:v>
                </c:pt>
                <c:pt idx="12">
                  <c:v>2019 Q1</c:v>
                </c:pt>
                <c:pt idx="13">
                  <c:v>2019 Q2</c:v>
                </c:pt>
                <c:pt idx="14">
                  <c:v>2019 Q3</c:v>
                </c:pt>
                <c:pt idx="15">
                  <c:v>2019 Q4</c:v>
                </c:pt>
                <c:pt idx="16">
                  <c:v>2020 Q1</c:v>
                </c:pt>
                <c:pt idx="17">
                  <c:v>2020 Q2</c:v>
                </c:pt>
                <c:pt idx="18">
                  <c:v>2020 Q3</c:v>
                </c:pt>
                <c:pt idx="19">
                  <c:v>2020 Q4</c:v>
                </c:pt>
              </c:strCache>
            </c:strRef>
          </c:cat>
          <c:val>
            <c:numRef>
              <c:f>'Chart Normalization'!$O$5:$O$25</c:f>
              <c:numCache>
                <c:formatCode>General</c:formatCode>
                <c:ptCount val="20"/>
                <c:pt idx="0">
                  <c:v>1.0821077017668837E-2</c:v>
                </c:pt>
                <c:pt idx="1">
                  <c:v>9.2750389779975E-3</c:v>
                </c:pt>
                <c:pt idx="2">
                  <c:v>9.3606657001946824E-3</c:v>
                </c:pt>
                <c:pt idx="3">
                  <c:v>1.0919785600201699E-2</c:v>
                </c:pt>
                <c:pt idx="4">
                  <c:v>6.5552012882064649E-3</c:v>
                </c:pt>
                <c:pt idx="5">
                  <c:v>6.1425280576172699E-3</c:v>
                </c:pt>
                <c:pt idx="6">
                  <c:v>5.3029104760726831E-3</c:v>
                </c:pt>
                <c:pt idx="7">
                  <c:v>5.8582949103238476E-3</c:v>
                </c:pt>
                <c:pt idx="8">
                  <c:v>4.4644821545586121E-3</c:v>
                </c:pt>
                <c:pt idx="9">
                  <c:v>4.4264258335820865E-3</c:v>
                </c:pt>
                <c:pt idx="10">
                  <c:v>4.2123590280891323E-3</c:v>
                </c:pt>
                <c:pt idx="11">
                  <c:v>5.2672326751571907E-3</c:v>
                </c:pt>
                <c:pt idx="12">
                  <c:v>4.1386249061971152E-3</c:v>
                </c:pt>
                <c:pt idx="13">
                  <c:v>4.1005685852205896E-3</c:v>
                </c:pt>
                <c:pt idx="14">
                  <c:v>4.7189838010891242E-3</c:v>
                </c:pt>
                <c:pt idx="15">
                  <c:v>6.2543185004858125E-3</c:v>
                </c:pt>
                <c:pt idx="16">
                  <c:v>5.7500722475468538E-3</c:v>
                </c:pt>
                <c:pt idx="17">
                  <c:v>4.0268344633285725E-3</c:v>
                </c:pt>
                <c:pt idx="18">
                  <c:v>3.1253753601971318E-3</c:v>
                </c:pt>
                <c:pt idx="19">
                  <c:v>3.2966288045914952E-3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129-4101-B93E-2571CE03B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225856"/>
        <c:axId val="2076213376"/>
      </c:lineChart>
      <c:catAx>
        <c:axId val="20762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13376"/>
        <c:crosses val="autoZero"/>
        <c:auto val="1"/>
        <c:lblAlgn val="ctr"/>
        <c:lblOffset val="100"/>
        <c:noMultiLvlLbl val="0"/>
      </c:catAx>
      <c:valAx>
        <c:axId val="20762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2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Armenian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Data!$C$2:$C$21</c:f>
              <c:numCache>
                <c:formatCode>General</c:formatCode>
                <c:ptCount val="20"/>
                <c:pt idx="0">
                  <c:v>2785</c:v>
                </c:pt>
                <c:pt idx="1">
                  <c:v>3244</c:v>
                </c:pt>
                <c:pt idx="2">
                  <c:v>3422</c:v>
                </c:pt>
                <c:pt idx="3">
                  <c:v>3185</c:v>
                </c:pt>
                <c:pt idx="4">
                  <c:v>2714</c:v>
                </c:pt>
                <c:pt idx="5">
                  <c:v>1947</c:v>
                </c:pt>
                <c:pt idx="6">
                  <c:v>1755</c:v>
                </c:pt>
                <c:pt idx="7">
                  <c:v>1845</c:v>
                </c:pt>
                <c:pt idx="8">
                  <c:v>1713</c:v>
                </c:pt>
                <c:pt idx="9">
                  <c:v>1493</c:v>
                </c:pt>
                <c:pt idx="10">
                  <c:v>1659</c:v>
                </c:pt>
                <c:pt idx="11">
                  <c:v>1584</c:v>
                </c:pt>
                <c:pt idx="12">
                  <c:v>1360</c:v>
                </c:pt>
                <c:pt idx="13">
                  <c:v>1317</c:v>
                </c:pt>
                <c:pt idx="14">
                  <c:v>1392</c:v>
                </c:pt>
                <c:pt idx="15">
                  <c:v>1474</c:v>
                </c:pt>
                <c:pt idx="16">
                  <c:v>1385</c:v>
                </c:pt>
                <c:pt idx="17">
                  <c:v>896</c:v>
                </c:pt>
                <c:pt idx="18">
                  <c:v>768</c:v>
                </c:pt>
                <c:pt idx="19">
                  <c:v>880</c:v>
                </c:pt>
              </c:numCache>
            </c:numRef>
          </c:xVal>
          <c:yVal>
            <c:numRef>
              <c:f>'Not Reported Regression'!$C$37:$C$56</c:f>
              <c:numCache>
                <c:formatCode>General</c:formatCode>
                <c:ptCount val="20"/>
                <c:pt idx="0">
                  <c:v>365.95282544777729</c:v>
                </c:pt>
                <c:pt idx="1">
                  <c:v>631.51554293904337</c:v>
                </c:pt>
                <c:pt idx="2">
                  <c:v>-5835.2180172612498</c:v>
                </c:pt>
                <c:pt idx="3">
                  <c:v>1825.9026657079303</c:v>
                </c:pt>
                <c:pt idx="4">
                  <c:v>5545.2525453643575</c:v>
                </c:pt>
                <c:pt idx="5">
                  <c:v>1670.2388160248156</c:v>
                </c:pt>
                <c:pt idx="6">
                  <c:v>1308.0177034873086</c:v>
                </c:pt>
                <c:pt idx="7">
                  <c:v>-5204.0068278355902</c:v>
                </c:pt>
                <c:pt idx="8">
                  <c:v>-1664.2277226920596</c:v>
                </c:pt>
                <c:pt idx="9">
                  <c:v>2636.2340133755533</c:v>
                </c:pt>
                <c:pt idx="10">
                  <c:v>325.73975528321171</c:v>
                </c:pt>
                <c:pt idx="11">
                  <c:v>3544.576877359752</c:v>
                </c:pt>
                <c:pt idx="12">
                  <c:v>-2788.5031186921478</c:v>
                </c:pt>
                <c:pt idx="13">
                  <c:v>-2304.0207938210006</c:v>
                </c:pt>
                <c:pt idx="14">
                  <c:v>333.63383914201768</c:v>
                </c:pt>
                <c:pt idx="15">
                  <c:v>1949.3110817174638</c:v>
                </c:pt>
                <c:pt idx="16">
                  <c:v>-3281.9855222527331</c:v>
                </c:pt>
                <c:pt idx="17">
                  <c:v>610.7752734161586</c:v>
                </c:pt>
                <c:pt idx="18">
                  <c:v>-401.81432749016312</c:v>
                </c:pt>
                <c:pt idx="19">
                  <c:v>732.62539077944712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4B-4833-B142-8C8B86D80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296928"/>
        <c:axId val="2079290272"/>
      </c:scatterChart>
      <c:valAx>
        <c:axId val="207929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Armenian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290272"/>
        <c:crosses val="autoZero"/>
        <c:crossBetween val="midCat"/>
      </c:valAx>
      <c:valAx>
        <c:axId val="207929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296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Cambodian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Data!$D$2:$D$21</c:f>
              <c:numCache>
                <c:formatCode>General</c:formatCode>
                <c:ptCount val="20"/>
                <c:pt idx="0">
                  <c:v>607</c:v>
                </c:pt>
                <c:pt idx="1">
                  <c:v>733</c:v>
                </c:pt>
                <c:pt idx="2">
                  <c:v>678</c:v>
                </c:pt>
                <c:pt idx="3">
                  <c:v>647</c:v>
                </c:pt>
                <c:pt idx="4">
                  <c:v>507</c:v>
                </c:pt>
                <c:pt idx="5">
                  <c:v>345</c:v>
                </c:pt>
                <c:pt idx="6">
                  <c:v>326</c:v>
                </c:pt>
                <c:pt idx="7">
                  <c:v>385</c:v>
                </c:pt>
                <c:pt idx="8">
                  <c:v>312</c:v>
                </c:pt>
                <c:pt idx="9">
                  <c:v>246</c:v>
                </c:pt>
                <c:pt idx="10">
                  <c:v>270</c:v>
                </c:pt>
                <c:pt idx="11">
                  <c:v>288</c:v>
                </c:pt>
                <c:pt idx="12">
                  <c:v>226</c:v>
                </c:pt>
                <c:pt idx="13">
                  <c:v>194</c:v>
                </c:pt>
                <c:pt idx="14">
                  <c:v>271</c:v>
                </c:pt>
                <c:pt idx="15">
                  <c:v>291</c:v>
                </c:pt>
                <c:pt idx="16">
                  <c:v>220</c:v>
                </c:pt>
                <c:pt idx="17">
                  <c:v>201</c:v>
                </c:pt>
                <c:pt idx="18">
                  <c:v>217</c:v>
                </c:pt>
                <c:pt idx="19">
                  <c:v>201</c:v>
                </c:pt>
              </c:numCache>
            </c:numRef>
          </c:xVal>
          <c:yVal>
            <c:numRef>
              <c:f>'Not Reported Regression'!$C$37:$C$56</c:f>
              <c:numCache>
                <c:formatCode>General</c:formatCode>
                <c:ptCount val="20"/>
                <c:pt idx="0">
                  <c:v>365.95282544777729</c:v>
                </c:pt>
                <c:pt idx="1">
                  <c:v>631.51554293904337</c:v>
                </c:pt>
                <c:pt idx="2">
                  <c:v>-5835.2180172612498</c:v>
                </c:pt>
                <c:pt idx="3">
                  <c:v>1825.9026657079303</c:v>
                </c:pt>
                <c:pt idx="4">
                  <c:v>5545.2525453643575</c:v>
                </c:pt>
                <c:pt idx="5">
                  <c:v>1670.2388160248156</c:v>
                </c:pt>
                <c:pt idx="6">
                  <c:v>1308.0177034873086</c:v>
                </c:pt>
                <c:pt idx="7">
                  <c:v>-5204.0068278355902</c:v>
                </c:pt>
                <c:pt idx="8">
                  <c:v>-1664.2277226920596</c:v>
                </c:pt>
                <c:pt idx="9">
                  <c:v>2636.2340133755533</c:v>
                </c:pt>
                <c:pt idx="10">
                  <c:v>325.73975528321171</c:v>
                </c:pt>
                <c:pt idx="11">
                  <c:v>3544.576877359752</c:v>
                </c:pt>
                <c:pt idx="12">
                  <c:v>-2788.5031186921478</c:v>
                </c:pt>
                <c:pt idx="13">
                  <c:v>-2304.0207938210006</c:v>
                </c:pt>
                <c:pt idx="14">
                  <c:v>333.63383914201768</c:v>
                </c:pt>
                <c:pt idx="15">
                  <c:v>1949.3110817174638</c:v>
                </c:pt>
                <c:pt idx="16">
                  <c:v>-3281.9855222527331</c:v>
                </c:pt>
                <c:pt idx="17">
                  <c:v>610.7752734161586</c:v>
                </c:pt>
                <c:pt idx="18">
                  <c:v>-401.81432749016312</c:v>
                </c:pt>
                <c:pt idx="19">
                  <c:v>732.62539077944712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C7-4E9A-BCC6-EEB9DE739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294016"/>
        <c:axId val="2079296928"/>
      </c:scatterChart>
      <c:valAx>
        <c:axId val="207929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Cambodian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296928"/>
        <c:crosses val="autoZero"/>
        <c:crossBetween val="midCat"/>
      </c:valAx>
      <c:valAx>
        <c:axId val="2079296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29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Cantonese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Data!$E$2:$E$21</c:f>
              <c:numCache>
                <c:formatCode>General</c:formatCode>
                <c:ptCount val="20"/>
                <c:pt idx="0">
                  <c:v>5408</c:v>
                </c:pt>
                <c:pt idx="1">
                  <c:v>4298</c:v>
                </c:pt>
                <c:pt idx="2">
                  <c:v>3982</c:v>
                </c:pt>
                <c:pt idx="3">
                  <c:v>4324</c:v>
                </c:pt>
                <c:pt idx="4">
                  <c:v>3258</c:v>
                </c:pt>
                <c:pt idx="5">
                  <c:v>3138</c:v>
                </c:pt>
                <c:pt idx="6">
                  <c:v>2667</c:v>
                </c:pt>
                <c:pt idx="7">
                  <c:v>3861</c:v>
                </c:pt>
                <c:pt idx="8">
                  <c:v>2477</c:v>
                </c:pt>
                <c:pt idx="9">
                  <c:v>1960</c:v>
                </c:pt>
                <c:pt idx="10">
                  <c:v>1833</c:v>
                </c:pt>
                <c:pt idx="11">
                  <c:v>2679</c:v>
                </c:pt>
                <c:pt idx="12">
                  <c:v>1687</c:v>
                </c:pt>
                <c:pt idx="13">
                  <c:v>1469</c:v>
                </c:pt>
                <c:pt idx="14">
                  <c:v>1750</c:v>
                </c:pt>
                <c:pt idx="15">
                  <c:v>4237</c:v>
                </c:pt>
                <c:pt idx="16">
                  <c:v>3378</c:v>
                </c:pt>
                <c:pt idx="17">
                  <c:v>2214</c:v>
                </c:pt>
                <c:pt idx="18">
                  <c:v>1909</c:v>
                </c:pt>
                <c:pt idx="19">
                  <c:v>3485</c:v>
                </c:pt>
              </c:numCache>
            </c:numRef>
          </c:xVal>
          <c:yVal>
            <c:numRef>
              <c:f>'Not Reported Regression'!$C$37:$C$56</c:f>
              <c:numCache>
                <c:formatCode>General</c:formatCode>
                <c:ptCount val="20"/>
                <c:pt idx="0">
                  <c:v>365.95282544777729</c:v>
                </c:pt>
                <c:pt idx="1">
                  <c:v>631.51554293904337</c:v>
                </c:pt>
                <c:pt idx="2">
                  <c:v>-5835.2180172612498</c:v>
                </c:pt>
                <c:pt idx="3">
                  <c:v>1825.9026657079303</c:v>
                </c:pt>
                <c:pt idx="4">
                  <c:v>5545.2525453643575</c:v>
                </c:pt>
                <c:pt idx="5">
                  <c:v>1670.2388160248156</c:v>
                </c:pt>
                <c:pt idx="6">
                  <c:v>1308.0177034873086</c:v>
                </c:pt>
                <c:pt idx="7">
                  <c:v>-5204.0068278355902</c:v>
                </c:pt>
                <c:pt idx="8">
                  <c:v>-1664.2277226920596</c:v>
                </c:pt>
                <c:pt idx="9">
                  <c:v>2636.2340133755533</c:v>
                </c:pt>
                <c:pt idx="10">
                  <c:v>325.73975528321171</c:v>
                </c:pt>
                <c:pt idx="11">
                  <c:v>3544.576877359752</c:v>
                </c:pt>
                <c:pt idx="12">
                  <c:v>-2788.5031186921478</c:v>
                </c:pt>
                <c:pt idx="13">
                  <c:v>-2304.0207938210006</c:v>
                </c:pt>
                <c:pt idx="14">
                  <c:v>333.63383914201768</c:v>
                </c:pt>
                <c:pt idx="15">
                  <c:v>1949.3110817174638</c:v>
                </c:pt>
                <c:pt idx="16">
                  <c:v>-3281.9855222527331</c:v>
                </c:pt>
                <c:pt idx="17">
                  <c:v>610.7752734161586</c:v>
                </c:pt>
                <c:pt idx="18">
                  <c:v>-401.81432749016312</c:v>
                </c:pt>
                <c:pt idx="19">
                  <c:v>732.62539077944712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76-40A9-8EB9-29FD248CC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294848"/>
        <c:axId val="2079301920"/>
      </c:scatterChart>
      <c:valAx>
        <c:axId val="207929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Cantonese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301920"/>
        <c:crosses val="autoZero"/>
        <c:crossBetween val="midCat"/>
      </c:valAx>
      <c:valAx>
        <c:axId val="2079301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294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English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Data!$O$2:$O$21</c:f>
              <c:numCache>
                <c:formatCode>General</c:formatCode>
                <c:ptCount val="20"/>
                <c:pt idx="0">
                  <c:v>840981</c:v>
                </c:pt>
                <c:pt idx="1">
                  <c:v>571409</c:v>
                </c:pt>
                <c:pt idx="2">
                  <c:v>538440</c:v>
                </c:pt>
                <c:pt idx="3">
                  <c:v>646803</c:v>
                </c:pt>
                <c:pt idx="4">
                  <c:v>532676</c:v>
                </c:pt>
                <c:pt idx="5">
                  <c:v>384373</c:v>
                </c:pt>
                <c:pt idx="6">
                  <c:v>370651</c:v>
                </c:pt>
                <c:pt idx="7">
                  <c:v>549546</c:v>
                </c:pt>
                <c:pt idx="8">
                  <c:v>425249</c:v>
                </c:pt>
                <c:pt idx="9">
                  <c:v>318798</c:v>
                </c:pt>
                <c:pt idx="10">
                  <c:v>326364</c:v>
                </c:pt>
                <c:pt idx="11">
                  <c:v>459312</c:v>
                </c:pt>
                <c:pt idx="12">
                  <c:v>364659</c:v>
                </c:pt>
                <c:pt idx="13">
                  <c:v>293077</c:v>
                </c:pt>
                <c:pt idx="14">
                  <c:v>334691</c:v>
                </c:pt>
                <c:pt idx="15">
                  <c:v>497270</c:v>
                </c:pt>
                <c:pt idx="16">
                  <c:v>481076</c:v>
                </c:pt>
                <c:pt idx="17">
                  <c:v>384906</c:v>
                </c:pt>
                <c:pt idx="18">
                  <c:v>313819</c:v>
                </c:pt>
                <c:pt idx="19">
                  <c:v>389581</c:v>
                </c:pt>
              </c:numCache>
            </c:numRef>
          </c:xVal>
          <c:yVal>
            <c:numRef>
              <c:f>'Not Reported Regression'!$C$37:$C$56</c:f>
              <c:numCache>
                <c:formatCode>General</c:formatCode>
                <c:ptCount val="20"/>
                <c:pt idx="0">
                  <c:v>365.95282544777729</c:v>
                </c:pt>
                <c:pt idx="1">
                  <c:v>631.51554293904337</c:v>
                </c:pt>
                <c:pt idx="2">
                  <c:v>-5835.2180172612498</c:v>
                </c:pt>
                <c:pt idx="3">
                  <c:v>1825.9026657079303</c:v>
                </c:pt>
                <c:pt idx="4">
                  <c:v>5545.2525453643575</c:v>
                </c:pt>
                <c:pt idx="5">
                  <c:v>1670.2388160248156</c:v>
                </c:pt>
                <c:pt idx="6">
                  <c:v>1308.0177034873086</c:v>
                </c:pt>
                <c:pt idx="7">
                  <c:v>-5204.0068278355902</c:v>
                </c:pt>
                <c:pt idx="8">
                  <c:v>-1664.2277226920596</c:v>
                </c:pt>
                <c:pt idx="9">
                  <c:v>2636.2340133755533</c:v>
                </c:pt>
                <c:pt idx="10">
                  <c:v>325.73975528321171</c:v>
                </c:pt>
                <c:pt idx="11">
                  <c:v>3544.576877359752</c:v>
                </c:pt>
                <c:pt idx="12">
                  <c:v>-2788.5031186921478</c:v>
                </c:pt>
                <c:pt idx="13">
                  <c:v>-2304.0207938210006</c:v>
                </c:pt>
                <c:pt idx="14">
                  <c:v>333.63383914201768</c:v>
                </c:pt>
                <c:pt idx="15">
                  <c:v>1949.3110817174638</c:v>
                </c:pt>
                <c:pt idx="16">
                  <c:v>-3281.9855222527331</c:v>
                </c:pt>
                <c:pt idx="17">
                  <c:v>610.7752734161586</c:v>
                </c:pt>
                <c:pt idx="18">
                  <c:v>-401.81432749016312</c:v>
                </c:pt>
                <c:pt idx="19">
                  <c:v>732.62539077944712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2B-4690-9E78-AC3279140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224608"/>
        <c:axId val="2076210464"/>
      </c:scatterChart>
      <c:valAx>
        <c:axId val="207622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English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210464"/>
        <c:crosses val="autoZero"/>
        <c:crossBetween val="midCat"/>
      </c:valAx>
      <c:valAx>
        <c:axId val="2076210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224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Farsi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Data!$G$2:$G$21</c:f>
              <c:numCache>
                <c:formatCode>General</c:formatCode>
                <c:ptCount val="20"/>
                <c:pt idx="0">
                  <c:v>2195</c:v>
                </c:pt>
                <c:pt idx="1">
                  <c:v>1904</c:v>
                </c:pt>
                <c:pt idx="2">
                  <c:v>2115</c:v>
                </c:pt>
                <c:pt idx="3">
                  <c:v>2551</c:v>
                </c:pt>
                <c:pt idx="4">
                  <c:v>2012</c:v>
                </c:pt>
                <c:pt idx="5">
                  <c:v>1739</c:v>
                </c:pt>
                <c:pt idx="6">
                  <c:v>1534</c:v>
                </c:pt>
                <c:pt idx="7">
                  <c:v>1987</c:v>
                </c:pt>
                <c:pt idx="8">
                  <c:v>1414</c:v>
                </c:pt>
                <c:pt idx="9">
                  <c:v>1165</c:v>
                </c:pt>
                <c:pt idx="10">
                  <c:v>1085</c:v>
                </c:pt>
                <c:pt idx="11">
                  <c:v>1237</c:v>
                </c:pt>
                <c:pt idx="12">
                  <c:v>1042</c:v>
                </c:pt>
                <c:pt idx="13">
                  <c:v>885</c:v>
                </c:pt>
                <c:pt idx="14">
                  <c:v>942</c:v>
                </c:pt>
                <c:pt idx="15">
                  <c:v>1172</c:v>
                </c:pt>
                <c:pt idx="16">
                  <c:v>1202</c:v>
                </c:pt>
                <c:pt idx="17">
                  <c:v>820</c:v>
                </c:pt>
                <c:pt idx="18">
                  <c:v>728</c:v>
                </c:pt>
                <c:pt idx="19">
                  <c:v>787</c:v>
                </c:pt>
              </c:numCache>
            </c:numRef>
          </c:xVal>
          <c:yVal>
            <c:numRef>
              <c:f>'Not Reported Regression'!$C$37:$C$56</c:f>
              <c:numCache>
                <c:formatCode>General</c:formatCode>
                <c:ptCount val="20"/>
                <c:pt idx="0">
                  <c:v>365.95282544777729</c:v>
                </c:pt>
                <c:pt idx="1">
                  <c:v>631.51554293904337</c:v>
                </c:pt>
                <c:pt idx="2">
                  <c:v>-5835.2180172612498</c:v>
                </c:pt>
                <c:pt idx="3">
                  <c:v>1825.9026657079303</c:v>
                </c:pt>
                <c:pt idx="4">
                  <c:v>5545.2525453643575</c:v>
                </c:pt>
                <c:pt idx="5">
                  <c:v>1670.2388160248156</c:v>
                </c:pt>
                <c:pt idx="6">
                  <c:v>1308.0177034873086</c:v>
                </c:pt>
                <c:pt idx="7">
                  <c:v>-5204.0068278355902</c:v>
                </c:pt>
                <c:pt idx="8">
                  <c:v>-1664.2277226920596</c:v>
                </c:pt>
                <c:pt idx="9">
                  <c:v>2636.2340133755533</c:v>
                </c:pt>
                <c:pt idx="10">
                  <c:v>325.73975528321171</c:v>
                </c:pt>
                <c:pt idx="11">
                  <c:v>3544.576877359752</c:v>
                </c:pt>
                <c:pt idx="12">
                  <c:v>-2788.5031186921478</c:v>
                </c:pt>
                <c:pt idx="13">
                  <c:v>-2304.0207938210006</c:v>
                </c:pt>
                <c:pt idx="14">
                  <c:v>333.63383914201768</c:v>
                </c:pt>
                <c:pt idx="15">
                  <c:v>1949.3110817174638</c:v>
                </c:pt>
                <c:pt idx="16">
                  <c:v>-3281.9855222527331</c:v>
                </c:pt>
                <c:pt idx="17">
                  <c:v>610.7752734161586</c:v>
                </c:pt>
                <c:pt idx="18">
                  <c:v>-401.81432749016312</c:v>
                </c:pt>
                <c:pt idx="19">
                  <c:v>732.62539077944712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E0-4771-B7B4-EC3F6A209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221280"/>
        <c:axId val="2076214208"/>
      </c:scatterChart>
      <c:valAx>
        <c:axId val="207622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Farsi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214208"/>
        <c:crosses val="autoZero"/>
        <c:crossBetween val="midCat"/>
      </c:valAx>
      <c:valAx>
        <c:axId val="207621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221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Hmong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Data!$H$2:$H$21</c:f>
              <c:numCache>
                <c:formatCode>General</c:formatCode>
                <c:ptCount val="20"/>
                <c:pt idx="0">
                  <c:v>1115</c:v>
                </c:pt>
                <c:pt idx="1">
                  <c:v>889</c:v>
                </c:pt>
                <c:pt idx="2">
                  <c:v>792</c:v>
                </c:pt>
                <c:pt idx="3">
                  <c:v>542</c:v>
                </c:pt>
                <c:pt idx="4">
                  <c:v>602</c:v>
                </c:pt>
                <c:pt idx="5">
                  <c:v>472</c:v>
                </c:pt>
                <c:pt idx="6">
                  <c:v>494</c:v>
                </c:pt>
                <c:pt idx="7">
                  <c:v>391</c:v>
                </c:pt>
                <c:pt idx="8">
                  <c:v>408</c:v>
                </c:pt>
                <c:pt idx="9">
                  <c:v>347</c:v>
                </c:pt>
                <c:pt idx="10">
                  <c:v>288</c:v>
                </c:pt>
                <c:pt idx="11">
                  <c:v>313</c:v>
                </c:pt>
                <c:pt idx="12">
                  <c:v>288</c:v>
                </c:pt>
                <c:pt idx="13">
                  <c:v>219</c:v>
                </c:pt>
                <c:pt idx="14">
                  <c:v>247</c:v>
                </c:pt>
                <c:pt idx="15">
                  <c:v>198</c:v>
                </c:pt>
                <c:pt idx="16">
                  <c:v>245</c:v>
                </c:pt>
                <c:pt idx="17">
                  <c:v>150</c:v>
                </c:pt>
                <c:pt idx="18">
                  <c:v>130</c:v>
                </c:pt>
                <c:pt idx="19">
                  <c:v>122</c:v>
                </c:pt>
              </c:numCache>
            </c:numRef>
          </c:xVal>
          <c:yVal>
            <c:numRef>
              <c:f>'Not Reported Regression'!$C$37:$C$56</c:f>
              <c:numCache>
                <c:formatCode>General</c:formatCode>
                <c:ptCount val="20"/>
                <c:pt idx="0">
                  <c:v>365.95282544777729</c:v>
                </c:pt>
                <c:pt idx="1">
                  <c:v>631.51554293904337</c:v>
                </c:pt>
                <c:pt idx="2">
                  <c:v>-5835.2180172612498</c:v>
                </c:pt>
                <c:pt idx="3">
                  <c:v>1825.9026657079303</c:v>
                </c:pt>
                <c:pt idx="4">
                  <c:v>5545.2525453643575</c:v>
                </c:pt>
                <c:pt idx="5">
                  <c:v>1670.2388160248156</c:v>
                </c:pt>
                <c:pt idx="6">
                  <c:v>1308.0177034873086</c:v>
                </c:pt>
                <c:pt idx="7">
                  <c:v>-5204.0068278355902</c:v>
                </c:pt>
                <c:pt idx="8">
                  <c:v>-1664.2277226920596</c:v>
                </c:pt>
                <c:pt idx="9">
                  <c:v>2636.2340133755533</c:v>
                </c:pt>
                <c:pt idx="10">
                  <c:v>325.73975528321171</c:v>
                </c:pt>
                <c:pt idx="11">
                  <c:v>3544.576877359752</c:v>
                </c:pt>
                <c:pt idx="12">
                  <c:v>-2788.5031186921478</c:v>
                </c:pt>
                <c:pt idx="13">
                  <c:v>-2304.0207938210006</c:v>
                </c:pt>
                <c:pt idx="14">
                  <c:v>333.63383914201768</c:v>
                </c:pt>
                <c:pt idx="15">
                  <c:v>1949.3110817174638</c:v>
                </c:pt>
                <c:pt idx="16">
                  <c:v>-3281.9855222527331</c:v>
                </c:pt>
                <c:pt idx="17">
                  <c:v>610.7752734161586</c:v>
                </c:pt>
                <c:pt idx="18">
                  <c:v>-401.81432749016312</c:v>
                </c:pt>
                <c:pt idx="19">
                  <c:v>732.62539077944712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0E-4633-A5D9-7E805896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220032"/>
        <c:axId val="2076220448"/>
      </c:scatterChart>
      <c:valAx>
        <c:axId val="207622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Hmong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220448"/>
        <c:crosses val="autoZero"/>
        <c:crossBetween val="midCat"/>
      </c:valAx>
      <c:valAx>
        <c:axId val="2076220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220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323850</xdr:colOff>
      <xdr:row>5</xdr:row>
      <xdr:rowOff>133350</xdr:rowOff>
    </xdr:from>
    <xdr:to>
      <xdr:col>23</xdr:col>
      <xdr:colOff>19050</xdr:colOff>
      <xdr:row>20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3</xdr:row>
      <xdr:rowOff>47625</xdr:rowOff>
    </xdr:from>
    <xdr:to>
      <xdr:col>16</xdr:col>
      <xdr:colOff>409575</xdr:colOff>
      <xdr:row>13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238125</xdr:colOff>
      <xdr:row>34</xdr:row>
      <xdr:rowOff>180975</xdr:rowOff>
    </xdr:from>
    <xdr:to>
      <xdr:col>32</xdr:col>
      <xdr:colOff>238125</xdr:colOff>
      <xdr:row>44</xdr:row>
      <xdr:rowOff>180975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238125</xdr:colOff>
      <xdr:row>36</xdr:row>
      <xdr:rowOff>180975</xdr:rowOff>
    </xdr:from>
    <xdr:to>
      <xdr:col>33</xdr:col>
      <xdr:colOff>238125</xdr:colOff>
      <xdr:row>46</xdr:row>
      <xdr:rowOff>180975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238125</xdr:colOff>
      <xdr:row>38</xdr:row>
      <xdr:rowOff>180975</xdr:rowOff>
    </xdr:from>
    <xdr:to>
      <xdr:col>34</xdr:col>
      <xdr:colOff>238125</xdr:colOff>
      <xdr:row>48</xdr:row>
      <xdr:rowOff>180975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238125</xdr:colOff>
      <xdr:row>40</xdr:row>
      <xdr:rowOff>180975</xdr:rowOff>
    </xdr:from>
    <xdr:to>
      <xdr:col>35</xdr:col>
      <xdr:colOff>238125</xdr:colOff>
      <xdr:row>50</xdr:row>
      <xdr:rowOff>180975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238125</xdr:colOff>
      <xdr:row>42</xdr:row>
      <xdr:rowOff>180975</xdr:rowOff>
    </xdr:from>
    <xdr:to>
      <xdr:col>36</xdr:col>
      <xdr:colOff>238125</xdr:colOff>
      <xdr:row>52</xdr:row>
      <xdr:rowOff>180975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238125</xdr:colOff>
      <xdr:row>44</xdr:row>
      <xdr:rowOff>180975</xdr:rowOff>
    </xdr:from>
    <xdr:to>
      <xdr:col>37</xdr:col>
      <xdr:colOff>238125</xdr:colOff>
      <xdr:row>54</xdr:row>
      <xdr:rowOff>180975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238125</xdr:colOff>
      <xdr:row>46</xdr:row>
      <xdr:rowOff>180975</xdr:rowOff>
    </xdr:from>
    <xdr:to>
      <xdr:col>38</xdr:col>
      <xdr:colOff>238125</xdr:colOff>
      <xdr:row>56</xdr:row>
      <xdr:rowOff>180975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238125</xdr:colOff>
      <xdr:row>48</xdr:row>
      <xdr:rowOff>180975</xdr:rowOff>
    </xdr:from>
    <xdr:to>
      <xdr:col>39</xdr:col>
      <xdr:colOff>238125</xdr:colOff>
      <xdr:row>58</xdr:row>
      <xdr:rowOff>180975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238125</xdr:colOff>
      <xdr:row>50</xdr:row>
      <xdr:rowOff>180975</xdr:rowOff>
    </xdr:from>
    <xdr:to>
      <xdr:col>40</xdr:col>
      <xdr:colOff>238125</xdr:colOff>
      <xdr:row>60</xdr:row>
      <xdr:rowOff>180975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35</xdr:col>
      <xdr:colOff>238125</xdr:colOff>
      <xdr:row>52</xdr:row>
      <xdr:rowOff>180975</xdr:rowOff>
    </xdr:from>
    <xdr:to>
      <xdr:col>41</xdr:col>
      <xdr:colOff>238125</xdr:colOff>
      <xdr:row>62</xdr:row>
      <xdr:rowOff>180975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242886</xdr:colOff>
      <xdr:row>16</xdr:row>
      <xdr:rowOff>9524</xdr:rowOff>
    </xdr:from>
    <xdr:to>
      <xdr:col>15</xdr:col>
      <xdr:colOff>295275</xdr:colOff>
      <xdr:row>38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in Hang" refreshedDate="44269.46954189815" createdVersion="6" refreshedVersion="6" minRefreshableVersion="3" recordCount="280">
  <cacheSource type="worksheet">
    <worksheetSource ref="A1:D281" sheet="Primary Spoken Language of Appl"/>
  </cacheSource>
  <cacheFields count="4">
    <cacheField name="Year" numFmtId="0">
      <sharedItems containsSemiMixedTypes="0" containsString="0" containsNumber="1" containsInteger="1" minValue="2016" maxValue="2020"/>
    </cacheField>
    <cacheField name="Reporting Period" numFmtId="0">
      <sharedItems count="20">
        <s v="2016 Q1"/>
        <s v="2016 Q2"/>
        <s v="2016 Q3"/>
        <s v="2016 Q4"/>
        <s v="2017 Q1"/>
        <s v="2017 Q2"/>
        <s v="2017 Q3"/>
        <s v="2017 Q4"/>
        <s v="2018 Q1"/>
        <s v="2018 Q2"/>
        <s v="2018 Q3"/>
        <s v="2018 Q4"/>
        <s v="2019 Q1"/>
        <s v="2019 Q2"/>
        <s v="2019 Q3"/>
        <s v="2019 Q4"/>
        <s v="2020 Q1"/>
        <s v="2020 Q2"/>
        <s v="2020 Q3"/>
        <s v="2020 Q4"/>
      </sharedItems>
    </cacheField>
    <cacheField name="Primary Spoken Language" numFmtId="0">
      <sharedItems count="14">
        <s v="English"/>
        <s v="Spanish"/>
        <s v="Vietnamese"/>
        <s v="Cantonese"/>
        <s v="Mandarin"/>
        <s v="Armenian"/>
        <s v="Korean"/>
        <s v="Arabic"/>
        <s v="Tagalog"/>
        <s v="Russian"/>
        <s v="Farsi"/>
        <s v="Hmong"/>
        <s v="Cambodian"/>
        <s v="Not Reported"/>
      </sharedItems>
    </cacheField>
    <cacheField name="Number of Applicants" numFmtId="0">
      <sharedItems containsSemiMixedTypes="0" containsString="0" containsNumber="1" containsInteger="1" minValue="122" maxValue="8409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in Hang" refreshedDate="44269.51170127315" createdVersion="6" refreshedVersion="6" minRefreshableVersion="3" recordCount="281">
  <cacheSource type="worksheet">
    <worksheetSource ref="A1:F1048576" sheet="Primary Spoken Language of Appl"/>
  </cacheSource>
  <cacheFields count="6">
    <cacheField name="Year" numFmtId="0">
      <sharedItems containsString="0" containsBlank="1" containsNumber="1" containsInteger="1" minValue="2016" maxValue="2020" count="6">
        <n v="2016"/>
        <n v="2017"/>
        <n v="2018"/>
        <n v="2019"/>
        <n v="2020"/>
        <m/>
      </sharedItems>
    </cacheField>
    <cacheField name="Reporting Period" numFmtId="0">
      <sharedItems containsBlank="1" count="21">
        <s v="2016 Q1"/>
        <s v="2016 Q2"/>
        <s v="2016 Q3"/>
        <s v="2016 Q4"/>
        <s v="2017 Q1"/>
        <s v="2017 Q2"/>
        <s v="2017 Q3"/>
        <s v="2017 Q4"/>
        <s v="2018 Q1"/>
        <s v="2018 Q2"/>
        <s v="2018 Q3"/>
        <s v="2018 Q4"/>
        <s v="2019 Q1"/>
        <s v="2019 Q2"/>
        <s v="2019 Q3"/>
        <s v="2019 Q4"/>
        <s v="2020 Q1"/>
        <s v="2020 Q2"/>
        <s v="2020 Q3"/>
        <s v="2020 Q4"/>
        <m/>
      </sharedItems>
    </cacheField>
    <cacheField name="Primary Spoken Language" numFmtId="0">
      <sharedItems containsBlank="1" count="15">
        <s v="English"/>
        <s v="Spanish"/>
        <s v="Vietnamese"/>
        <s v="Cantonese"/>
        <s v="Mandarin"/>
        <s v="Armenian"/>
        <s v="Korean"/>
        <s v="Arabic"/>
        <s v="Tagalog"/>
        <s v="Russian"/>
        <s v="Farsi"/>
        <s v="Hmong"/>
        <s v="Cambodian"/>
        <s v="Not Reported"/>
        <m/>
      </sharedItems>
    </cacheField>
    <cacheField name="Number of Applicants" numFmtId="0">
      <sharedItems containsString="0" containsBlank="1" containsNumber="1" containsInteger="1" minValue="122" maxValue="840981"/>
    </cacheField>
    <cacheField name="STANDARDIZE" numFmtId="0">
      <sharedItems containsString="0" containsBlank="1" containsNumber="1" minValue="-0.34603802294372465" maxValue="6.4073358560596416"/>
    </cacheField>
    <cacheField name="NORMALIZATION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">
  <r>
    <n v="2016"/>
    <x v="0"/>
    <x v="0"/>
    <n v="840981"/>
  </r>
  <r>
    <n v="2016"/>
    <x v="0"/>
    <x v="1"/>
    <n v="319235"/>
  </r>
  <r>
    <n v="2016"/>
    <x v="0"/>
    <x v="2"/>
    <n v="9221"/>
  </r>
  <r>
    <n v="2016"/>
    <x v="0"/>
    <x v="3"/>
    <n v="5408"/>
  </r>
  <r>
    <n v="2016"/>
    <x v="0"/>
    <x v="4"/>
    <n v="6724"/>
  </r>
  <r>
    <n v="2016"/>
    <x v="0"/>
    <x v="5"/>
    <n v="2785"/>
  </r>
  <r>
    <n v="2016"/>
    <x v="0"/>
    <x v="6"/>
    <n v="5275"/>
  </r>
  <r>
    <n v="2016"/>
    <x v="0"/>
    <x v="7"/>
    <n v="2708"/>
  </r>
  <r>
    <n v="2016"/>
    <x v="0"/>
    <x v="8"/>
    <n v="2564"/>
  </r>
  <r>
    <n v="2016"/>
    <x v="0"/>
    <x v="9"/>
    <n v="2393"/>
  </r>
  <r>
    <n v="2016"/>
    <x v="0"/>
    <x v="10"/>
    <n v="2195"/>
  </r>
  <r>
    <n v="2016"/>
    <x v="0"/>
    <x v="11"/>
    <n v="1115"/>
  </r>
  <r>
    <n v="2016"/>
    <x v="0"/>
    <x v="12"/>
    <n v="607"/>
  </r>
  <r>
    <n v="2016"/>
    <x v="0"/>
    <x v="13"/>
    <n v="38806"/>
  </r>
  <r>
    <n v="2016"/>
    <x v="1"/>
    <x v="0"/>
    <n v="571409"/>
  </r>
  <r>
    <n v="2016"/>
    <x v="1"/>
    <x v="1"/>
    <n v="288387"/>
  </r>
  <r>
    <n v="2016"/>
    <x v="1"/>
    <x v="2"/>
    <n v="7921"/>
  </r>
  <r>
    <n v="2016"/>
    <x v="1"/>
    <x v="3"/>
    <n v="4298"/>
  </r>
  <r>
    <n v="2016"/>
    <x v="1"/>
    <x v="4"/>
    <n v="3275"/>
  </r>
  <r>
    <n v="2016"/>
    <x v="1"/>
    <x v="5"/>
    <n v="3244"/>
  </r>
  <r>
    <n v="2016"/>
    <x v="1"/>
    <x v="6"/>
    <n v="2658"/>
  </r>
  <r>
    <n v="2016"/>
    <x v="1"/>
    <x v="7"/>
    <n v="2444"/>
  </r>
  <r>
    <n v="2016"/>
    <x v="1"/>
    <x v="8"/>
    <n v="2240"/>
  </r>
  <r>
    <n v="2016"/>
    <x v="1"/>
    <x v="9"/>
    <n v="2164"/>
  </r>
  <r>
    <n v="2016"/>
    <x v="1"/>
    <x v="10"/>
    <n v="1904"/>
  </r>
  <r>
    <n v="2016"/>
    <x v="1"/>
    <x v="11"/>
    <n v="889"/>
  </r>
  <r>
    <n v="2016"/>
    <x v="1"/>
    <x v="12"/>
    <n v="733"/>
  </r>
  <r>
    <n v="2016"/>
    <x v="1"/>
    <x v="13"/>
    <n v="19542"/>
  </r>
  <r>
    <n v="2016"/>
    <x v="2"/>
    <x v="0"/>
    <n v="538440"/>
  </r>
  <r>
    <n v="2016"/>
    <x v="2"/>
    <x v="1"/>
    <n v="235587"/>
  </r>
  <r>
    <n v="2016"/>
    <x v="2"/>
    <x v="2"/>
    <n v="7993"/>
  </r>
  <r>
    <n v="2016"/>
    <x v="2"/>
    <x v="3"/>
    <n v="3982"/>
  </r>
  <r>
    <n v="2016"/>
    <x v="2"/>
    <x v="4"/>
    <n v="2926"/>
  </r>
  <r>
    <n v="2016"/>
    <x v="2"/>
    <x v="5"/>
    <n v="3422"/>
  </r>
  <r>
    <n v="2016"/>
    <x v="2"/>
    <x v="6"/>
    <n v="2674"/>
  </r>
  <r>
    <n v="2016"/>
    <x v="2"/>
    <x v="7"/>
    <n v="3299"/>
  </r>
  <r>
    <n v="2016"/>
    <x v="2"/>
    <x v="8"/>
    <n v="2372"/>
  </r>
  <r>
    <n v="2016"/>
    <x v="2"/>
    <x v="9"/>
    <n v="2235"/>
  </r>
  <r>
    <n v="2016"/>
    <x v="2"/>
    <x v="10"/>
    <n v="2115"/>
  </r>
  <r>
    <n v="2016"/>
    <x v="2"/>
    <x v="11"/>
    <n v="792"/>
  </r>
  <r>
    <n v="2016"/>
    <x v="2"/>
    <x v="12"/>
    <n v="678"/>
  </r>
  <r>
    <n v="2016"/>
    <x v="2"/>
    <x v="13"/>
    <n v="17237"/>
  </r>
  <r>
    <n v="2016"/>
    <x v="3"/>
    <x v="0"/>
    <n v="646803"/>
  </r>
  <r>
    <n v="2016"/>
    <x v="3"/>
    <x v="1"/>
    <n v="246423"/>
  </r>
  <r>
    <n v="2016"/>
    <x v="3"/>
    <x v="2"/>
    <n v="9304"/>
  </r>
  <r>
    <n v="2016"/>
    <x v="3"/>
    <x v="3"/>
    <n v="4324"/>
  </r>
  <r>
    <n v="2016"/>
    <x v="3"/>
    <x v="4"/>
    <n v="7307"/>
  </r>
  <r>
    <n v="2016"/>
    <x v="3"/>
    <x v="5"/>
    <n v="3185"/>
  </r>
  <r>
    <n v="2016"/>
    <x v="3"/>
    <x v="6"/>
    <n v="4170"/>
  </r>
  <r>
    <n v="2016"/>
    <x v="3"/>
    <x v="7"/>
    <n v="3381"/>
  </r>
  <r>
    <n v="2016"/>
    <x v="3"/>
    <x v="8"/>
    <n v="2325"/>
  </r>
  <r>
    <n v="2016"/>
    <x v="3"/>
    <x v="9"/>
    <n v="1992"/>
  </r>
  <r>
    <n v="2016"/>
    <x v="3"/>
    <x v="10"/>
    <n v="2551"/>
  </r>
  <r>
    <n v="2016"/>
    <x v="3"/>
    <x v="11"/>
    <n v="542"/>
  </r>
  <r>
    <n v="2016"/>
    <x v="3"/>
    <x v="12"/>
    <n v="647"/>
  </r>
  <r>
    <n v="2016"/>
    <x v="3"/>
    <x v="13"/>
    <n v="38085"/>
  </r>
  <r>
    <n v="2017"/>
    <x v="4"/>
    <x v="0"/>
    <n v="532676"/>
  </r>
  <r>
    <n v="2017"/>
    <x v="4"/>
    <x v="1"/>
    <n v="162243"/>
  </r>
  <r>
    <n v="2017"/>
    <x v="4"/>
    <x v="2"/>
    <n v="5634"/>
  </r>
  <r>
    <n v="2017"/>
    <x v="4"/>
    <x v="3"/>
    <n v="3258"/>
  </r>
  <r>
    <n v="2017"/>
    <x v="4"/>
    <x v="4"/>
    <n v="5170"/>
  </r>
  <r>
    <n v="2017"/>
    <x v="4"/>
    <x v="5"/>
    <n v="2714"/>
  </r>
  <r>
    <n v="2017"/>
    <x v="4"/>
    <x v="6"/>
    <n v="3342"/>
  </r>
  <r>
    <n v="2017"/>
    <x v="4"/>
    <x v="7"/>
    <n v="2465"/>
  </r>
  <r>
    <n v="2017"/>
    <x v="4"/>
    <x v="8"/>
    <n v="1828"/>
  </r>
  <r>
    <n v="2017"/>
    <x v="4"/>
    <x v="9"/>
    <n v="1906"/>
  </r>
  <r>
    <n v="2017"/>
    <x v="4"/>
    <x v="10"/>
    <n v="2012"/>
  </r>
  <r>
    <n v="2017"/>
    <x v="4"/>
    <x v="11"/>
    <n v="602"/>
  </r>
  <r>
    <n v="2017"/>
    <x v="4"/>
    <x v="12"/>
    <n v="507"/>
  </r>
  <r>
    <n v="2017"/>
    <x v="4"/>
    <x v="13"/>
    <n v="26691"/>
  </r>
  <r>
    <n v="2017"/>
    <x v="5"/>
    <x v="7"/>
    <n v="2238"/>
  </r>
  <r>
    <n v="2017"/>
    <x v="5"/>
    <x v="5"/>
    <n v="1947"/>
  </r>
  <r>
    <n v="2017"/>
    <x v="5"/>
    <x v="12"/>
    <n v="345"/>
  </r>
  <r>
    <n v="2017"/>
    <x v="5"/>
    <x v="3"/>
    <n v="3138"/>
  </r>
  <r>
    <n v="2017"/>
    <x v="5"/>
    <x v="0"/>
    <n v="384373"/>
  </r>
  <r>
    <n v="2017"/>
    <x v="5"/>
    <x v="10"/>
    <n v="1739"/>
  </r>
  <r>
    <n v="2017"/>
    <x v="5"/>
    <x v="11"/>
    <n v="472"/>
  </r>
  <r>
    <n v="2017"/>
    <x v="5"/>
    <x v="6"/>
    <n v="1696"/>
  </r>
  <r>
    <n v="2017"/>
    <x v="5"/>
    <x v="4"/>
    <n v="2612"/>
  </r>
  <r>
    <n v="2017"/>
    <x v="5"/>
    <x v="9"/>
    <n v="1864"/>
  </r>
  <r>
    <n v="2017"/>
    <x v="5"/>
    <x v="1"/>
    <n v="116766"/>
  </r>
  <r>
    <n v="2017"/>
    <x v="5"/>
    <x v="8"/>
    <n v="1409"/>
  </r>
  <r>
    <n v="2017"/>
    <x v="5"/>
    <x v="2"/>
    <n v="5287"/>
  </r>
  <r>
    <n v="2017"/>
    <x v="5"/>
    <x v="13"/>
    <n v="11995"/>
  </r>
  <r>
    <n v="2017"/>
    <x v="6"/>
    <x v="7"/>
    <n v="2217"/>
  </r>
  <r>
    <n v="2017"/>
    <x v="6"/>
    <x v="5"/>
    <n v="1755"/>
  </r>
  <r>
    <n v="2017"/>
    <x v="6"/>
    <x v="12"/>
    <n v="326"/>
  </r>
  <r>
    <n v="2017"/>
    <x v="6"/>
    <x v="3"/>
    <n v="2667"/>
  </r>
  <r>
    <n v="2017"/>
    <x v="6"/>
    <x v="0"/>
    <n v="370651"/>
  </r>
  <r>
    <n v="2017"/>
    <x v="6"/>
    <x v="10"/>
    <n v="1534"/>
  </r>
  <r>
    <n v="2017"/>
    <x v="6"/>
    <x v="11"/>
    <n v="494"/>
  </r>
  <r>
    <n v="2017"/>
    <x v="6"/>
    <x v="6"/>
    <n v="1454"/>
  </r>
  <r>
    <n v="2017"/>
    <x v="6"/>
    <x v="4"/>
    <n v="2403"/>
  </r>
  <r>
    <n v="2017"/>
    <x v="6"/>
    <x v="9"/>
    <n v="1461"/>
  </r>
  <r>
    <n v="2017"/>
    <x v="6"/>
    <x v="1"/>
    <n v="97307"/>
  </r>
  <r>
    <n v="2017"/>
    <x v="6"/>
    <x v="8"/>
    <n v="1391"/>
  </r>
  <r>
    <n v="2017"/>
    <x v="6"/>
    <x v="2"/>
    <n v="4581"/>
  </r>
  <r>
    <n v="2017"/>
    <x v="6"/>
    <x v="13"/>
    <n v="9916"/>
  </r>
  <r>
    <n v="2017"/>
    <x v="7"/>
    <x v="7"/>
    <n v="1904"/>
  </r>
  <r>
    <n v="2017"/>
    <x v="7"/>
    <x v="5"/>
    <n v="1845"/>
  </r>
  <r>
    <n v="2017"/>
    <x v="7"/>
    <x v="12"/>
    <n v="385"/>
  </r>
  <r>
    <n v="2017"/>
    <x v="7"/>
    <x v="3"/>
    <n v="3861"/>
  </r>
  <r>
    <n v="2017"/>
    <x v="7"/>
    <x v="0"/>
    <n v="549546"/>
  </r>
  <r>
    <n v="2017"/>
    <x v="7"/>
    <x v="10"/>
    <n v="1987"/>
  </r>
  <r>
    <n v="2017"/>
    <x v="7"/>
    <x v="11"/>
    <n v="391"/>
  </r>
  <r>
    <n v="2017"/>
    <x v="7"/>
    <x v="6"/>
    <n v="3652"/>
  </r>
  <r>
    <n v="2017"/>
    <x v="7"/>
    <x v="4"/>
    <n v="9649"/>
  </r>
  <r>
    <n v="2017"/>
    <x v="7"/>
    <x v="9"/>
    <n v="1777"/>
  </r>
  <r>
    <n v="2017"/>
    <x v="7"/>
    <x v="1"/>
    <n v="99863"/>
  </r>
  <r>
    <n v="2017"/>
    <x v="7"/>
    <x v="8"/>
    <n v="1584"/>
  </r>
  <r>
    <n v="2017"/>
    <x v="7"/>
    <x v="2"/>
    <n v="5048"/>
  </r>
  <r>
    <n v="2017"/>
    <x v="7"/>
    <x v="13"/>
    <n v="5099"/>
  </r>
  <r>
    <n v="2018"/>
    <x v="8"/>
    <x v="7"/>
    <n v="1247"/>
  </r>
  <r>
    <n v="2018"/>
    <x v="8"/>
    <x v="5"/>
    <n v="1713"/>
  </r>
  <r>
    <n v="2018"/>
    <x v="8"/>
    <x v="12"/>
    <n v="312"/>
  </r>
  <r>
    <n v="2018"/>
    <x v="8"/>
    <x v="3"/>
    <n v="2477"/>
  </r>
  <r>
    <n v="2018"/>
    <x v="8"/>
    <x v="0"/>
    <n v="425249"/>
  </r>
  <r>
    <n v="2018"/>
    <x v="8"/>
    <x v="10"/>
    <n v="1414"/>
  </r>
  <r>
    <n v="2018"/>
    <x v="8"/>
    <x v="11"/>
    <n v="408"/>
  </r>
  <r>
    <n v="2018"/>
    <x v="8"/>
    <x v="6"/>
    <n v="1981"/>
  </r>
  <r>
    <n v="2018"/>
    <x v="8"/>
    <x v="4"/>
    <n v="4810"/>
  </r>
  <r>
    <n v="2018"/>
    <x v="8"/>
    <x v="9"/>
    <n v="1286"/>
  </r>
  <r>
    <n v="2018"/>
    <x v="8"/>
    <x v="1"/>
    <n v="91535"/>
  </r>
  <r>
    <n v="2018"/>
    <x v="8"/>
    <x v="8"/>
    <n v="1381"/>
  </r>
  <r>
    <n v="2018"/>
    <x v="8"/>
    <x v="2"/>
    <n v="3876"/>
  </r>
  <r>
    <n v="2018"/>
    <x v="8"/>
    <x v="13"/>
    <n v="3305"/>
  </r>
  <r>
    <n v="2018"/>
    <x v="9"/>
    <x v="7"/>
    <n v="1055"/>
  </r>
  <r>
    <n v="2018"/>
    <x v="9"/>
    <x v="5"/>
    <n v="1493"/>
  </r>
  <r>
    <n v="2018"/>
    <x v="9"/>
    <x v="12"/>
    <n v="246"/>
  </r>
  <r>
    <n v="2018"/>
    <x v="9"/>
    <x v="3"/>
    <n v="1960"/>
  </r>
  <r>
    <n v="2018"/>
    <x v="9"/>
    <x v="0"/>
    <n v="318798"/>
  </r>
  <r>
    <n v="2018"/>
    <x v="9"/>
    <x v="10"/>
    <n v="1165"/>
  </r>
  <r>
    <n v="2018"/>
    <x v="9"/>
    <x v="11"/>
    <n v="347"/>
  </r>
  <r>
    <n v="2018"/>
    <x v="9"/>
    <x v="6"/>
    <n v="1093"/>
  </r>
  <r>
    <n v="2018"/>
    <x v="9"/>
    <x v="4"/>
    <n v="2178"/>
  </r>
  <r>
    <n v="2018"/>
    <x v="9"/>
    <x v="9"/>
    <n v="1247"/>
  </r>
  <r>
    <n v="2018"/>
    <x v="9"/>
    <x v="1"/>
    <n v="72415"/>
  </r>
  <r>
    <n v="2018"/>
    <x v="9"/>
    <x v="8"/>
    <n v="1230"/>
  </r>
  <r>
    <n v="2018"/>
    <x v="9"/>
    <x v="2"/>
    <n v="3844"/>
  </r>
  <r>
    <n v="2018"/>
    <x v="9"/>
    <x v="13"/>
    <n v="2474"/>
  </r>
  <r>
    <n v="2018"/>
    <x v="10"/>
    <x v="7"/>
    <n v="1275"/>
  </r>
  <r>
    <n v="2018"/>
    <x v="10"/>
    <x v="5"/>
    <n v="1659"/>
  </r>
  <r>
    <n v="2018"/>
    <x v="10"/>
    <x v="12"/>
    <n v="270"/>
  </r>
  <r>
    <n v="2018"/>
    <x v="10"/>
    <x v="3"/>
    <n v="1833"/>
  </r>
  <r>
    <n v="2018"/>
    <x v="10"/>
    <x v="0"/>
    <n v="326364"/>
  </r>
  <r>
    <n v="2018"/>
    <x v="10"/>
    <x v="10"/>
    <n v="1085"/>
  </r>
  <r>
    <n v="2018"/>
    <x v="10"/>
    <x v="11"/>
    <n v="288"/>
  </r>
  <r>
    <n v="2018"/>
    <x v="10"/>
    <x v="6"/>
    <n v="1045"/>
  </r>
  <r>
    <n v="2018"/>
    <x v="10"/>
    <x v="4"/>
    <n v="1905"/>
  </r>
  <r>
    <n v="2018"/>
    <x v="10"/>
    <x v="9"/>
    <n v="1342"/>
  </r>
  <r>
    <n v="2018"/>
    <x v="10"/>
    <x v="1"/>
    <n v="70342"/>
  </r>
  <r>
    <n v="2018"/>
    <x v="10"/>
    <x v="8"/>
    <n v="1170"/>
  </r>
  <r>
    <n v="2018"/>
    <x v="10"/>
    <x v="2"/>
    <n v="3664"/>
  </r>
  <r>
    <n v="2018"/>
    <x v="10"/>
    <x v="13"/>
    <n v="2778"/>
  </r>
  <r>
    <n v="2018"/>
    <x v="11"/>
    <x v="7"/>
    <n v="1208"/>
  </r>
  <r>
    <n v="2018"/>
    <x v="11"/>
    <x v="5"/>
    <n v="1584"/>
  </r>
  <r>
    <n v="2018"/>
    <x v="11"/>
    <x v="12"/>
    <n v="288"/>
  </r>
  <r>
    <n v="2018"/>
    <x v="11"/>
    <x v="3"/>
    <n v="2679"/>
  </r>
  <r>
    <n v="2018"/>
    <x v="11"/>
    <x v="0"/>
    <n v="459312"/>
  </r>
  <r>
    <n v="2018"/>
    <x v="11"/>
    <x v="10"/>
    <n v="1237"/>
  </r>
  <r>
    <n v="2018"/>
    <x v="11"/>
    <x v="11"/>
    <n v="313"/>
  </r>
  <r>
    <n v="2018"/>
    <x v="11"/>
    <x v="6"/>
    <n v="2001"/>
  </r>
  <r>
    <n v="2018"/>
    <x v="11"/>
    <x v="4"/>
    <n v="6812"/>
  </r>
  <r>
    <n v="2018"/>
    <x v="11"/>
    <x v="9"/>
    <n v="1558"/>
  </r>
  <r>
    <n v="2018"/>
    <x v="11"/>
    <x v="1"/>
    <n v="73216"/>
  </r>
  <r>
    <n v="2018"/>
    <x v="11"/>
    <x v="8"/>
    <n v="1488"/>
  </r>
  <r>
    <n v="2018"/>
    <x v="11"/>
    <x v="2"/>
    <n v="4551"/>
  </r>
  <r>
    <n v="2018"/>
    <x v="11"/>
    <x v="13"/>
    <n v="3907"/>
  </r>
  <r>
    <n v="2019"/>
    <x v="12"/>
    <x v="7"/>
    <n v="1011"/>
  </r>
  <r>
    <n v="2019"/>
    <x v="12"/>
    <x v="5"/>
    <n v="1360"/>
  </r>
  <r>
    <n v="2019"/>
    <x v="12"/>
    <x v="12"/>
    <n v="226"/>
  </r>
  <r>
    <n v="2019"/>
    <x v="12"/>
    <x v="3"/>
    <n v="1687"/>
  </r>
  <r>
    <n v="2019"/>
    <x v="12"/>
    <x v="0"/>
    <n v="364659"/>
  </r>
  <r>
    <n v="2019"/>
    <x v="12"/>
    <x v="10"/>
    <n v="1042"/>
  </r>
  <r>
    <n v="2019"/>
    <x v="12"/>
    <x v="11"/>
    <n v="288"/>
  </r>
  <r>
    <n v="2019"/>
    <x v="12"/>
    <x v="6"/>
    <n v="1403"/>
  </r>
  <r>
    <n v="2019"/>
    <x v="12"/>
    <x v="4"/>
    <n v="2982"/>
  </r>
  <r>
    <n v="2019"/>
    <x v="12"/>
    <x v="9"/>
    <n v="1223"/>
  </r>
  <r>
    <n v="2019"/>
    <x v="12"/>
    <x v="1"/>
    <n v="72581"/>
  </r>
  <r>
    <n v="2019"/>
    <x v="12"/>
    <x v="8"/>
    <n v="1185"/>
  </r>
  <r>
    <n v="2019"/>
    <x v="12"/>
    <x v="2"/>
    <n v="3602"/>
  </r>
  <r>
    <n v="2019"/>
    <x v="12"/>
    <x v="13"/>
    <n v="3087"/>
  </r>
  <r>
    <n v="2019"/>
    <x v="13"/>
    <x v="7"/>
    <n v="839"/>
  </r>
  <r>
    <n v="2019"/>
    <x v="13"/>
    <x v="5"/>
    <n v="1317"/>
  </r>
  <r>
    <n v="2019"/>
    <x v="13"/>
    <x v="12"/>
    <n v="194"/>
  </r>
  <r>
    <n v="2019"/>
    <x v="13"/>
    <x v="3"/>
    <n v="1469"/>
  </r>
  <r>
    <n v="2019"/>
    <x v="13"/>
    <x v="0"/>
    <n v="293077"/>
  </r>
  <r>
    <n v="2019"/>
    <x v="13"/>
    <x v="10"/>
    <n v="885"/>
  </r>
  <r>
    <n v="2019"/>
    <x v="13"/>
    <x v="11"/>
    <n v="219"/>
  </r>
  <r>
    <n v="2019"/>
    <x v="13"/>
    <x v="6"/>
    <n v="1037"/>
  </r>
  <r>
    <n v="2019"/>
    <x v="13"/>
    <x v="4"/>
    <n v="1711"/>
  </r>
  <r>
    <n v="2019"/>
    <x v="13"/>
    <x v="9"/>
    <n v="1047"/>
  </r>
  <r>
    <n v="2019"/>
    <x v="13"/>
    <x v="1"/>
    <n v="68603"/>
  </r>
  <r>
    <n v="2019"/>
    <x v="13"/>
    <x v="8"/>
    <n v="1098"/>
  </r>
  <r>
    <n v="2019"/>
    <x v="13"/>
    <x v="2"/>
    <n v="3570"/>
  </r>
  <r>
    <n v="2019"/>
    <x v="13"/>
    <x v="13"/>
    <n v="2826"/>
  </r>
  <r>
    <n v="2019"/>
    <x v="14"/>
    <x v="7"/>
    <n v="1116"/>
  </r>
  <r>
    <n v="2019"/>
    <x v="14"/>
    <x v="5"/>
    <n v="1392"/>
  </r>
  <r>
    <n v="2019"/>
    <x v="14"/>
    <x v="12"/>
    <n v="271"/>
  </r>
  <r>
    <n v="2019"/>
    <x v="14"/>
    <x v="3"/>
    <n v="1750"/>
  </r>
  <r>
    <n v="2019"/>
    <x v="14"/>
    <x v="0"/>
    <n v="334691"/>
  </r>
  <r>
    <n v="2019"/>
    <x v="14"/>
    <x v="10"/>
    <n v="942"/>
  </r>
  <r>
    <n v="2019"/>
    <x v="14"/>
    <x v="11"/>
    <n v="247"/>
  </r>
  <r>
    <n v="2019"/>
    <x v="14"/>
    <x v="6"/>
    <n v="1010"/>
  </r>
  <r>
    <n v="2019"/>
    <x v="14"/>
    <x v="4"/>
    <n v="2073"/>
  </r>
  <r>
    <n v="2019"/>
    <x v="14"/>
    <x v="9"/>
    <n v="1264"/>
  </r>
  <r>
    <n v="2019"/>
    <x v="14"/>
    <x v="1"/>
    <n v="75714"/>
  </r>
  <r>
    <n v="2019"/>
    <x v="14"/>
    <x v="8"/>
    <n v="1157"/>
  </r>
  <r>
    <n v="2019"/>
    <x v="14"/>
    <x v="2"/>
    <n v="4090"/>
  </r>
  <r>
    <n v="2019"/>
    <x v="14"/>
    <x v="13"/>
    <n v="1589"/>
  </r>
  <r>
    <n v="2019"/>
    <x v="15"/>
    <x v="7"/>
    <n v="1178"/>
  </r>
  <r>
    <n v="2019"/>
    <x v="15"/>
    <x v="5"/>
    <n v="1474"/>
  </r>
  <r>
    <n v="2019"/>
    <x v="15"/>
    <x v="12"/>
    <n v="291"/>
  </r>
  <r>
    <n v="2019"/>
    <x v="15"/>
    <x v="3"/>
    <n v="4237"/>
  </r>
  <r>
    <n v="2019"/>
    <x v="15"/>
    <x v="0"/>
    <n v="497270"/>
  </r>
  <r>
    <n v="2019"/>
    <x v="15"/>
    <x v="10"/>
    <n v="1172"/>
  </r>
  <r>
    <n v="2019"/>
    <x v="15"/>
    <x v="11"/>
    <n v="198"/>
  </r>
  <r>
    <n v="2019"/>
    <x v="15"/>
    <x v="6"/>
    <n v="3727"/>
  </r>
  <r>
    <n v="2019"/>
    <x v="15"/>
    <x v="4"/>
    <n v="11961"/>
  </r>
  <r>
    <n v="2019"/>
    <x v="15"/>
    <x v="9"/>
    <n v="1538"/>
  </r>
  <r>
    <n v="2019"/>
    <x v="15"/>
    <x v="1"/>
    <n v="75250"/>
  </r>
  <r>
    <n v="2019"/>
    <x v="15"/>
    <x v="8"/>
    <n v="1427"/>
  </r>
  <r>
    <n v="2019"/>
    <x v="15"/>
    <x v="2"/>
    <n v="5381"/>
  </r>
  <r>
    <n v="2019"/>
    <x v="15"/>
    <x v="13"/>
    <n v="2220"/>
  </r>
  <r>
    <n v="2020"/>
    <x v="16"/>
    <x v="7"/>
    <n v="1180"/>
  </r>
  <r>
    <n v="2020"/>
    <x v="16"/>
    <x v="5"/>
    <n v="1385"/>
  </r>
  <r>
    <n v="2020"/>
    <x v="16"/>
    <x v="12"/>
    <n v="220"/>
  </r>
  <r>
    <n v="2020"/>
    <x v="16"/>
    <x v="3"/>
    <n v="3378"/>
  </r>
  <r>
    <n v="2020"/>
    <x v="16"/>
    <x v="0"/>
    <n v="481076"/>
  </r>
  <r>
    <n v="2020"/>
    <x v="16"/>
    <x v="10"/>
    <n v="1202"/>
  </r>
  <r>
    <n v="2020"/>
    <x v="16"/>
    <x v="11"/>
    <n v="245"/>
  </r>
  <r>
    <n v="2020"/>
    <x v="16"/>
    <x v="6"/>
    <n v="3078"/>
  </r>
  <r>
    <n v="2020"/>
    <x v="16"/>
    <x v="4"/>
    <n v="8302"/>
  </r>
  <r>
    <n v="2020"/>
    <x v="16"/>
    <x v="9"/>
    <n v="1445"/>
  </r>
  <r>
    <n v="2020"/>
    <x v="16"/>
    <x v="1"/>
    <n v="79703"/>
  </r>
  <r>
    <n v="2020"/>
    <x v="16"/>
    <x v="8"/>
    <n v="1147"/>
  </r>
  <r>
    <n v="2020"/>
    <x v="16"/>
    <x v="2"/>
    <n v="4957"/>
  </r>
  <r>
    <n v="2020"/>
    <x v="16"/>
    <x v="13"/>
    <n v="1567"/>
  </r>
  <r>
    <n v="2020"/>
    <x v="17"/>
    <x v="7"/>
    <n v="741"/>
  </r>
  <r>
    <n v="2020"/>
    <x v="17"/>
    <x v="5"/>
    <n v="896"/>
  </r>
  <r>
    <n v="2020"/>
    <x v="17"/>
    <x v="12"/>
    <n v="201"/>
  </r>
  <r>
    <n v="2020"/>
    <x v="17"/>
    <x v="3"/>
    <n v="2214"/>
  </r>
  <r>
    <n v="2020"/>
    <x v="17"/>
    <x v="0"/>
    <n v="384906"/>
  </r>
  <r>
    <n v="2020"/>
    <x v="17"/>
    <x v="10"/>
    <n v="820"/>
  </r>
  <r>
    <n v="2020"/>
    <x v="17"/>
    <x v="11"/>
    <n v="150"/>
  </r>
  <r>
    <n v="2020"/>
    <x v="17"/>
    <x v="6"/>
    <n v="1635"/>
  </r>
  <r>
    <n v="2020"/>
    <x v="17"/>
    <x v="4"/>
    <n v="3720"/>
  </r>
  <r>
    <n v="2020"/>
    <x v="17"/>
    <x v="9"/>
    <n v="838"/>
  </r>
  <r>
    <n v="2020"/>
    <x v="17"/>
    <x v="1"/>
    <n v="54903"/>
  </r>
  <r>
    <n v="2020"/>
    <x v="17"/>
    <x v="8"/>
    <n v="994"/>
  </r>
  <r>
    <n v="2020"/>
    <x v="17"/>
    <x v="2"/>
    <n v="3508"/>
  </r>
  <r>
    <n v="2020"/>
    <x v="17"/>
    <x v="13"/>
    <n v="1006"/>
  </r>
  <r>
    <n v="2020"/>
    <x v="18"/>
    <x v="7"/>
    <n v="720"/>
  </r>
  <r>
    <n v="2020"/>
    <x v="18"/>
    <x v="5"/>
    <n v="768"/>
  </r>
  <r>
    <n v="2020"/>
    <x v="18"/>
    <x v="12"/>
    <n v="217"/>
  </r>
  <r>
    <n v="2020"/>
    <x v="18"/>
    <x v="3"/>
    <n v="1909"/>
  </r>
  <r>
    <n v="2020"/>
    <x v="18"/>
    <x v="0"/>
    <n v="313819"/>
  </r>
  <r>
    <n v="2020"/>
    <x v="18"/>
    <x v="10"/>
    <n v="728"/>
  </r>
  <r>
    <n v="2020"/>
    <x v="18"/>
    <x v="11"/>
    <n v="130"/>
  </r>
  <r>
    <n v="2020"/>
    <x v="18"/>
    <x v="6"/>
    <n v="1195"/>
  </r>
  <r>
    <n v="2020"/>
    <x v="18"/>
    <x v="4"/>
    <n v="3321"/>
  </r>
  <r>
    <n v="2020"/>
    <x v="18"/>
    <x v="9"/>
    <n v="815"/>
  </r>
  <r>
    <n v="2020"/>
    <x v="18"/>
    <x v="1"/>
    <n v="48783"/>
  </r>
  <r>
    <n v="2020"/>
    <x v="18"/>
    <x v="8"/>
    <n v="970"/>
  </r>
  <r>
    <n v="2020"/>
    <x v="18"/>
    <x v="2"/>
    <n v="2750"/>
  </r>
  <r>
    <n v="2020"/>
    <x v="18"/>
    <x v="13"/>
    <n v="629"/>
  </r>
  <r>
    <n v="2020"/>
    <x v="19"/>
    <x v="7"/>
    <n v="729"/>
  </r>
  <r>
    <n v="2020"/>
    <x v="19"/>
    <x v="5"/>
    <n v="880"/>
  </r>
  <r>
    <n v="2020"/>
    <x v="19"/>
    <x v="12"/>
    <n v="201"/>
  </r>
  <r>
    <n v="2020"/>
    <x v="19"/>
    <x v="3"/>
    <n v="3485"/>
  </r>
  <r>
    <n v="2020"/>
    <x v="19"/>
    <x v="0"/>
    <n v="389581"/>
  </r>
  <r>
    <n v="2020"/>
    <x v="19"/>
    <x v="10"/>
    <n v="787"/>
  </r>
  <r>
    <n v="2020"/>
    <x v="19"/>
    <x v="11"/>
    <n v="122"/>
  </r>
  <r>
    <n v="2020"/>
    <x v="19"/>
    <x v="6"/>
    <n v="1889"/>
  </r>
  <r>
    <n v="2020"/>
    <x v="19"/>
    <x v="4"/>
    <n v="7232"/>
  </r>
  <r>
    <n v="2020"/>
    <x v="19"/>
    <x v="9"/>
    <n v="915"/>
  </r>
  <r>
    <n v="2020"/>
    <x v="19"/>
    <x v="1"/>
    <n v="52789"/>
  </r>
  <r>
    <n v="2020"/>
    <x v="19"/>
    <x v="8"/>
    <n v="1079"/>
  </r>
  <r>
    <n v="2020"/>
    <x v="19"/>
    <x v="2"/>
    <n v="2894"/>
  </r>
  <r>
    <n v="2020"/>
    <x v="19"/>
    <x v="13"/>
    <n v="1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1">
  <r>
    <x v="0"/>
    <x v="0"/>
    <x v="0"/>
    <n v="840981"/>
    <n v="6.4073358560596416"/>
    <n v="1"/>
  </r>
  <r>
    <x v="0"/>
    <x v="0"/>
    <x v="1"/>
    <n v="319235"/>
    <n v="2.2169236610608487"/>
    <n v="0.37950833611818391"/>
  </r>
  <r>
    <x v="0"/>
    <x v="0"/>
    <x v="2"/>
    <n v="9221"/>
    <n v="-0.27295924406991628"/>
    <n v="1.0821077017668837E-2"/>
  </r>
  <r>
    <x v="0"/>
    <x v="0"/>
    <x v="3"/>
    <n v="5408"/>
    <n v="-0.30358342077568956"/>
    <n v="6.2864285213097559E-3"/>
  </r>
  <r>
    <x v="0"/>
    <x v="0"/>
    <x v="4"/>
    <n v="6724"/>
    <n v="-0.29301394358062066"/>
    <n v="7.8514947214693553E-3"/>
  </r>
  <r>
    <x v="0"/>
    <x v="0"/>
    <x v="5"/>
    <n v="2785"/>
    <n v="-0.32465009150719848"/>
    <n v="3.1669994612652064E-3"/>
  </r>
  <r>
    <x v="0"/>
    <x v="0"/>
    <x v="6"/>
    <n v="5275"/>
    <n v="-0.30465161261987206"/>
    <n v="6.1282569372510731E-3"/>
  </r>
  <r>
    <x v="0"/>
    <x v="0"/>
    <x v="7"/>
    <n v="2708"/>
    <n v="-0.32526851836435677"/>
    <n v="3.0754264389154422E-3"/>
  </r>
  <r>
    <x v="0"/>
    <x v="0"/>
    <x v="8"/>
    <n v="2564"/>
    <n v="-0.32642505690241902"/>
    <n v="2.9041729945210792E-3"/>
  </r>
  <r>
    <x v="0"/>
    <x v="0"/>
    <x v="9"/>
    <n v="2393"/>
    <n v="-0.32779844641636791"/>
    <n v="2.7008095293027724E-3"/>
  </r>
  <r>
    <x v="0"/>
    <x v="0"/>
    <x v="10"/>
    <n v="2195"/>
    <n v="-0.32938868690620349"/>
    <n v="2.465336043260523E-3"/>
  </r>
  <r>
    <x v="0"/>
    <x v="0"/>
    <x v="11"/>
    <n v="1115"/>
    <n v="-0.33806272594167036"/>
    <n v="1.1809352103027975E-3"/>
  </r>
  <r>
    <x v="0"/>
    <x v="0"/>
    <x v="12"/>
    <n v="607"/>
    <n v="-0.34214273689538999"/>
    <n v="5.7679111480046005E-4"/>
  </r>
  <r>
    <x v="0"/>
    <x v="0"/>
    <x v="13"/>
    <n v="38806"/>
    <n v="-3.5346795121502066E-2"/>
    <n v="4.6005335020496897E-2"/>
  </r>
  <r>
    <x v="0"/>
    <x v="1"/>
    <x v="0"/>
    <n v="571409"/>
    <n v="4.2422635867366099"/>
    <n v="0.67940879505362972"/>
  </r>
  <r>
    <x v="0"/>
    <x v="1"/>
    <x v="1"/>
    <n v="288387"/>
    <n v="1.9691674053515136"/>
    <n v="0.3428220426968136"/>
  </r>
  <r>
    <x v="0"/>
    <x v="1"/>
    <x v="2"/>
    <n v="7921"/>
    <n v="-0.28340021698297824"/>
    <n v="9.2750389779975E-3"/>
  </r>
  <r>
    <x v="0"/>
    <x v="1"/>
    <x v="3"/>
    <n v="4298"/>
    <n v="-0.31249840533991941"/>
    <n v="4.9663498874365384E-3"/>
  </r>
  <r>
    <x v="0"/>
    <x v="1"/>
    <x v="4"/>
    <n v="3275"/>
    <n v="-0.32071464787073667"/>
    <n v="3.7497368762182482E-3"/>
  </r>
  <r>
    <x v="0"/>
    <x v="1"/>
    <x v="5"/>
    <n v="3244"/>
    <n v="-0.32096362491712505"/>
    <n v="3.7128698152722396E-3"/>
  </r>
  <r>
    <x v="0"/>
    <x v="1"/>
    <x v="6"/>
    <n v="2658"/>
    <n v="-0.32567009424562837"/>
    <n v="3.0159634373896219E-3"/>
  </r>
  <r>
    <x v="0"/>
    <x v="1"/>
    <x v="7"/>
    <n v="2444"/>
    <n v="-0.3273888390174709"/>
    <n v="2.7614617908591097E-3"/>
  </r>
  <r>
    <x v="0"/>
    <x v="1"/>
    <x v="8"/>
    <n v="2240"/>
    <n v="-0.32902726861305909"/>
    <n v="2.5188527446337616E-3"/>
  </r>
  <r>
    <x v="0"/>
    <x v="1"/>
    <x v="9"/>
    <n v="2164"/>
    <n v="-0.32963766395259192"/>
    <n v="2.4284689823145141E-3"/>
  </r>
  <r>
    <x v="0"/>
    <x v="1"/>
    <x v="10"/>
    <n v="1904"/>
    <n v="-0.33172585853520431"/>
    <n v="2.1192613743802467E-3"/>
  </r>
  <r>
    <x v="0"/>
    <x v="1"/>
    <x v="11"/>
    <n v="889"/>
    <n v="-0.3398778489250181"/>
    <n v="9.1216244340608832E-4"/>
  </r>
  <r>
    <x v="0"/>
    <x v="1"/>
    <x v="12"/>
    <n v="733"/>
    <n v="-0.3411307656745855"/>
    <n v="7.26637878645528E-4"/>
  </r>
  <r>
    <x v="0"/>
    <x v="1"/>
    <x v="13"/>
    <n v="19542"/>
    <n v="-0.19006595065782964"/>
    <n v="2.3095429792628727E-2"/>
  </r>
  <r>
    <x v="0"/>
    <x v="2"/>
    <x v="0"/>
    <n v="538440"/>
    <n v="3.9774724821437331"/>
    <n v="0.64020008110753412"/>
  </r>
  <r>
    <x v="0"/>
    <x v="2"/>
    <x v="1"/>
    <n v="235587"/>
    <n v="1.5451032747286888"/>
    <n v="0.28002911308554707"/>
  </r>
  <r>
    <x v="0"/>
    <x v="2"/>
    <x v="2"/>
    <n v="7993"/>
    <n v="-0.28282194771394714"/>
    <n v="9.3606657001946824E-3"/>
  </r>
  <r>
    <x v="0"/>
    <x v="2"/>
    <x v="3"/>
    <n v="3982"/>
    <n v="-0.315036364909556"/>
    <n v="4.5905437177933515E-3"/>
  </r>
  <r>
    <x v="0"/>
    <x v="2"/>
    <x v="4"/>
    <n v="2926"/>
    <n v="-0.32351764752201251"/>
    <n v="3.3346851255680204E-3"/>
  </r>
  <r>
    <x v="0"/>
    <x v="2"/>
    <x v="5"/>
    <n v="3422"/>
    <n v="-0.31953401477979809"/>
    <n v="3.924558100704161E-3"/>
  </r>
  <r>
    <x v="0"/>
    <x v="2"/>
    <x v="6"/>
    <n v="2674"/>
    <n v="-0.32554158996362142"/>
    <n v="3.0349915978778843E-3"/>
  </r>
  <r>
    <x v="0"/>
    <x v="2"/>
    <x v="7"/>
    <n v="3299"/>
    <n v="-0.32052189144772625"/>
    <n v="3.7782791169506422E-3"/>
  </r>
  <r>
    <x v="0"/>
    <x v="2"/>
    <x v="8"/>
    <n v="2372"/>
    <n v="-0.327967108286502"/>
    <n v="2.6758350686619278E-3"/>
  </r>
  <r>
    <x v="0"/>
    <x v="2"/>
    <x v="9"/>
    <n v="2235"/>
    <n v="-0.32906742620118623"/>
    <n v="2.5129064444811794E-3"/>
  </r>
  <r>
    <x v="0"/>
    <x v="2"/>
    <x v="10"/>
    <n v="2115"/>
    <n v="-0.33003120831623811"/>
    <n v="2.3701952408192099E-3"/>
  </r>
  <r>
    <x v="0"/>
    <x v="2"/>
    <x v="11"/>
    <n v="792"/>
    <n v="-0.34065690613468502"/>
    <n v="7.9680422044599633E-4"/>
  </r>
  <r>
    <x v="0"/>
    <x v="2"/>
    <x v="12"/>
    <n v="678"/>
    <n v="-0.3415724991439843"/>
    <n v="6.6122857696712526E-4"/>
  </r>
  <r>
    <x v="0"/>
    <x v="2"/>
    <x v="13"/>
    <n v="17237"/>
    <n v="-0.20857859878445106"/>
    <n v="2.0354185422288399E-2"/>
  </r>
  <r>
    <x v="0"/>
    <x v="3"/>
    <x v="0"/>
    <n v="646803"/>
    <n v="4.8477918265884519"/>
    <n v="0.76907186579438402"/>
  </r>
  <r>
    <x v="0"/>
    <x v="3"/>
    <x v="1"/>
    <n v="246423"/>
    <n v="1.632132799717873"/>
    <n v="0.29291593477622291"/>
  </r>
  <r>
    <x v="0"/>
    <x v="3"/>
    <x v="2"/>
    <n v="9304"/>
    <n v="-0.27229262810700539"/>
    <n v="1.0919785600201699E-2"/>
  </r>
  <r>
    <x v="0"/>
    <x v="3"/>
    <x v="3"/>
    <n v="4324"/>
    <n v="-0.31228958588165817"/>
    <n v="4.9972706482299652E-3"/>
  </r>
  <r>
    <x v="0"/>
    <x v="3"/>
    <x v="4"/>
    <n v="7307"/>
    <n v="-0.28833156880499367"/>
    <n v="8.5448333192604236E-3"/>
  </r>
  <r>
    <x v="0"/>
    <x v="3"/>
    <x v="5"/>
    <n v="3185"/>
    <n v="-0.32143748445702552"/>
    <n v="3.6427034734717711E-3"/>
  </r>
  <r>
    <x v="0"/>
    <x v="3"/>
    <x v="6"/>
    <n v="4170"/>
    <n v="-0.31352643959597476"/>
    <n v="4.8141246035304369E-3"/>
  </r>
  <r>
    <x v="0"/>
    <x v="3"/>
    <x v="7"/>
    <n v="3381"/>
    <n v="-0.31986330700244081"/>
    <n v="3.8757984394529881E-3"/>
  </r>
  <r>
    <x v="0"/>
    <x v="3"/>
    <x v="8"/>
    <n v="2325"/>
    <n v="-0.32834458961489732"/>
    <n v="2.6199398472276565E-3"/>
  </r>
  <r>
    <x v="0"/>
    <x v="3"/>
    <x v="9"/>
    <n v="1992"/>
    <n v="-0.33101908498416627"/>
    <n v="2.223916257065691E-3"/>
  </r>
  <r>
    <x v="0"/>
    <x v="3"/>
    <x v="10"/>
    <n v="2551"/>
    <n v="-0.32652946663154964"/>
    <n v="2.8887126141243658E-3"/>
  </r>
  <r>
    <x v="0"/>
    <x v="3"/>
    <x v="11"/>
    <n v="542"/>
    <n v="-0.34266478554104307"/>
    <n v="4.9948921281689322E-4"/>
  </r>
  <r>
    <x v="0"/>
    <x v="3"/>
    <x v="12"/>
    <n v="647"/>
    <n v="-0.34182147619037268"/>
    <n v="6.243615160211165E-4"/>
  </r>
  <r>
    <x v="0"/>
    <x v="3"/>
    <x v="13"/>
    <n v="38085"/>
    <n v="-4.1137519329438745E-2"/>
    <n v="4.5147878538494564E-2"/>
  </r>
  <r>
    <x v="1"/>
    <x v="4"/>
    <x v="0"/>
    <n v="532676"/>
    <n v="3.9311788145507416"/>
    <n v="0.6333451862916375"/>
  </r>
  <r>
    <x v="1"/>
    <x v="4"/>
    <x v="1"/>
    <n v="162243"/>
    <n v="0.95603964600898306"/>
    <n v="0.19280402540735128"/>
  </r>
  <r>
    <x v="1"/>
    <x v="4"/>
    <x v="2"/>
    <n v="5634"/>
    <n v="-0.30176829779234188"/>
    <n v="6.5552012882064649E-3"/>
  </r>
  <r>
    <x v="1"/>
    <x v="4"/>
    <x v="3"/>
    <n v="3258"/>
    <n v="-0.32085118367036897"/>
    <n v="3.7295194556994692E-3"/>
  </r>
  <r>
    <x v="1"/>
    <x v="4"/>
    <x v="4"/>
    <n v="5170"/>
    <n v="-0.30549492197054245"/>
    <n v="6.0033846340468494E-3"/>
  </r>
  <r>
    <x v="1"/>
    <x v="4"/>
    <x v="5"/>
    <n v="2714"/>
    <n v="-0.32522032925860417"/>
    <n v="3.082561999098541E-3"/>
  </r>
  <r>
    <x v="1"/>
    <x v="4"/>
    <x v="6"/>
    <n v="3342"/>
    <n v="-0.32017653618983266"/>
    <n v="3.8294172982628479E-3"/>
  </r>
  <r>
    <x v="1"/>
    <x v="4"/>
    <x v="7"/>
    <n v="2465"/>
    <n v="-0.32722017714733681"/>
    <n v="2.7864362514999543E-3"/>
  </r>
  <r>
    <x v="1"/>
    <x v="4"/>
    <x v="8"/>
    <n v="1828"/>
    <n v="-0.33233625387473714"/>
    <n v="2.0288776120609997E-3"/>
  </r>
  <r>
    <x v="1"/>
    <x v="4"/>
    <x v="9"/>
    <n v="1906"/>
    <n v="-0.33170979549995344"/>
    <n v="2.1216398944412795E-3"/>
  </r>
  <r>
    <x v="1"/>
    <x v="4"/>
    <x v="10"/>
    <n v="2012"/>
    <n v="-0.33085845463165764"/>
    <n v="2.2477014576760194E-3"/>
  </r>
  <r>
    <x v="1"/>
    <x v="4"/>
    <x v="11"/>
    <n v="602"/>
    <n v="-0.34218289448351713"/>
    <n v="5.7084481464787795E-4"/>
  </r>
  <r>
    <x v="1"/>
    <x v="4"/>
    <x v="12"/>
    <n v="507"/>
    <n v="-0.34294588865793324"/>
    <n v="4.5786511174881876E-4"/>
  </r>
  <r>
    <x v="1"/>
    <x v="4"/>
    <x v="13"/>
    <n v="26691"/>
    <n v="-0.13264863115361422"/>
    <n v="3.1597449750790561E-2"/>
  </r>
  <r>
    <x v="1"/>
    <x v="5"/>
    <x v="7"/>
    <n v="2238"/>
    <n v="-0.3290433316483099"/>
    <n v="2.5164742245727288E-3"/>
  </r>
  <r>
    <x v="1"/>
    <x v="5"/>
    <x v="5"/>
    <n v="1947"/>
    <n v="-0.33138050327731072"/>
    <n v="2.1703995556924525E-3"/>
  </r>
  <r>
    <x v="1"/>
    <x v="5"/>
    <x v="12"/>
    <n v="345"/>
    <n v="-0.34424699451325325"/>
    <n v="2.6520498680515994E-4"/>
  </r>
  <r>
    <x v="1"/>
    <x v="5"/>
    <x v="3"/>
    <n v="3138"/>
    <n v="-0.32181496578542085"/>
    <n v="3.5868082520374997E-3"/>
  </r>
  <r>
    <x v="1"/>
    <x v="5"/>
    <x v="0"/>
    <n v="384373"/>
    <n v="2.7400806561462572"/>
    <n v="0.45697435598596198"/>
  </r>
  <r>
    <x v="1"/>
    <x v="5"/>
    <x v="10"/>
    <n v="1739"/>
    <n v="-0.33305105894340065"/>
    <n v="1.9230334693450387E-3"/>
  </r>
  <r>
    <x v="1"/>
    <x v="5"/>
    <x v="11"/>
    <n v="472"/>
    <n v="-0.34322699177482335"/>
    <n v="4.1624101068074435E-4"/>
  </r>
  <r>
    <x v="1"/>
    <x v="5"/>
    <x v="6"/>
    <n v="1696"/>
    <n v="-0.33339641420129423"/>
    <n v="1.871895288032833E-3"/>
  </r>
  <r>
    <x v="1"/>
    <x v="5"/>
    <x v="4"/>
    <n v="2612"/>
    <n v="-0.32603954405639823"/>
    <n v="2.9612574759858667E-3"/>
  </r>
  <r>
    <x v="1"/>
    <x v="5"/>
    <x v="9"/>
    <n v="1864"/>
    <n v="-0.33204711924022162"/>
    <n v="2.0716909731595904E-3"/>
  </r>
  <r>
    <x v="1"/>
    <x v="5"/>
    <x v="1"/>
    <n v="116766"/>
    <n v="0.59079031895719902"/>
    <n v="0.1387200469995564"/>
  </r>
  <r>
    <x v="1"/>
    <x v="5"/>
    <x v="8"/>
    <n v="1409"/>
    <n v="-0.33570145975979332"/>
    <n v="1.5305776592746227E-3"/>
  </r>
  <r>
    <x v="1"/>
    <x v="5"/>
    <x v="2"/>
    <n v="5287"/>
    <n v="-0.3045552344083669"/>
    <n v="6.1425280576172699E-3"/>
  </r>
  <r>
    <x v="1"/>
    <x v="5"/>
    <x v="13"/>
    <n v="11995"/>
    <n v="-0.25067981417696711"/>
    <n v="1.4120084342321364E-2"/>
  </r>
  <r>
    <x v="1"/>
    <x v="6"/>
    <x v="7"/>
    <n v="2217"/>
    <n v="-0.32921199351844399"/>
    <n v="2.4914997639318838E-3"/>
  </r>
  <r>
    <x v="1"/>
    <x v="6"/>
    <x v="5"/>
    <n v="1755"/>
    <n v="-0.3329225546613937"/>
    <n v="1.9420616298333013E-3"/>
  </r>
  <r>
    <x v="1"/>
    <x v="6"/>
    <x v="12"/>
    <n v="326"/>
    <n v="-0.34439959334813647"/>
    <n v="2.4260904622534811E-4"/>
  </r>
  <r>
    <x v="1"/>
    <x v="6"/>
    <x v="3"/>
    <n v="2667"/>
    <n v="-0.32559781058699949"/>
    <n v="3.0266667776642697E-3"/>
  </r>
  <r>
    <x v="1"/>
    <x v="6"/>
    <x v="0"/>
    <n v="370651"/>
    <n v="2.6298721712900752"/>
    <n v="0.44065532984721578"/>
  </r>
  <r>
    <x v="1"/>
    <x v="6"/>
    <x v="10"/>
    <n v="1534"/>
    <n v="-0.33469752005661424"/>
    <n v="1.6792351630891744E-3"/>
  </r>
  <r>
    <x v="1"/>
    <x v="6"/>
    <x v="11"/>
    <n v="494"/>
    <n v="-0.34305029838706386"/>
    <n v="4.4240473135210542E-4"/>
  </r>
  <r>
    <x v="1"/>
    <x v="6"/>
    <x v="6"/>
    <n v="1454"/>
    <n v="-0.33534004146664886"/>
    <n v="1.5840943606478613E-3"/>
  </r>
  <r>
    <x v="1"/>
    <x v="6"/>
    <x v="4"/>
    <n v="2403"/>
    <n v="-0.32771813124011362"/>
    <n v="2.7127021296079368E-3"/>
  </r>
  <r>
    <x v="1"/>
    <x v="6"/>
    <x v="9"/>
    <n v="1461"/>
    <n v="-0.3352838208432708"/>
    <n v="1.5924191808614763E-3"/>
  </r>
  <r>
    <x v="1"/>
    <x v="6"/>
    <x v="1"/>
    <n v="97307"/>
    <n v="0.43450501748391213"/>
    <n v="0.11557823606573754"/>
  </r>
  <r>
    <x v="1"/>
    <x v="6"/>
    <x v="8"/>
    <n v="1391"/>
    <n v="-0.33584602707705108"/>
    <n v="1.5091709787253273E-3"/>
  </r>
  <r>
    <x v="1"/>
    <x v="6"/>
    <x v="2"/>
    <n v="4581"/>
    <n v="-0.31022548585192206"/>
    <n v="5.3029104760726831E-3"/>
  </r>
  <r>
    <x v="1"/>
    <x v="6"/>
    <x v="13"/>
    <n v="9916"/>
    <n v="-0.26737733932024083"/>
    <n v="1.1647612738877744E-2"/>
  </r>
  <r>
    <x v="1"/>
    <x v="7"/>
    <x v="7"/>
    <n v="1904"/>
    <n v="-0.33172585853520431"/>
    <n v="2.1192613743802467E-3"/>
  </r>
  <r>
    <x v="1"/>
    <x v="7"/>
    <x v="5"/>
    <n v="1845"/>
    <n v="-0.33219971807510479"/>
    <n v="2.0490950325797786E-3"/>
  </r>
  <r>
    <x v="1"/>
    <x v="7"/>
    <x v="12"/>
    <n v="385"/>
    <n v="-0.34392573380823593"/>
    <n v="3.1277538802581645E-4"/>
  </r>
  <r>
    <x v="1"/>
    <x v="7"/>
    <x v="3"/>
    <n v="3861"/>
    <n v="-0.31600817854223334"/>
    <n v="4.4466432541008655E-3"/>
  </r>
  <r>
    <x v="1"/>
    <x v="7"/>
    <x v="0"/>
    <n v="549546"/>
    <n v="4.0666705168917838"/>
    <n v="0.65340800300644941"/>
  </r>
  <r>
    <x v="1"/>
    <x v="7"/>
    <x v="10"/>
    <n v="1987"/>
    <n v="-0.33105924257229341"/>
    <n v="2.2179699569131093E-3"/>
  </r>
  <r>
    <x v="1"/>
    <x v="7"/>
    <x v="11"/>
    <n v="391"/>
    <n v="-0.34387754470248338"/>
    <n v="3.1991094820891494E-4"/>
  </r>
  <r>
    <x v="1"/>
    <x v="7"/>
    <x v="6"/>
    <n v="3652"/>
    <n v="-0.31768676572594867"/>
    <n v="4.1980879077229355E-3"/>
  </r>
  <r>
    <x v="1"/>
    <x v="7"/>
    <x v="4"/>
    <n v="9649"/>
    <n v="-0.26952175452623123"/>
    <n v="1.1330080310729861E-2"/>
  </r>
  <r>
    <x v="1"/>
    <x v="7"/>
    <x v="9"/>
    <n v="1777"/>
    <n v="-0.3327458612736342"/>
    <n v="1.9682253505046623E-3"/>
  </r>
  <r>
    <x v="1"/>
    <x v="7"/>
    <x v="1"/>
    <n v="99863"/>
    <n v="0.45503357653451704"/>
    <n v="0.11861798470373748"/>
  </r>
  <r>
    <x v="1"/>
    <x v="7"/>
    <x v="8"/>
    <n v="1584"/>
    <n v="-0.33429594417534264"/>
    <n v="1.7386981646149949E-3"/>
  </r>
  <r>
    <x v="1"/>
    <x v="7"/>
    <x v="2"/>
    <n v="5048"/>
    <n v="-0.3064747671208452"/>
    <n v="5.8582949103238476E-3"/>
  </r>
  <r>
    <x v="1"/>
    <x v="7"/>
    <x v="13"/>
    <n v="5099"/>
    <n v="-0.30606515972194814"/>
    <n v="5.9189471718801845E-3"/>
  </r>
  <r>
    <x v="2"/>
    <x v="8"/>
    <x v="7"/>
    <n v="1247"/>
    <n v="-0.33700256561511333"/>
    <n v="1.3379175343309639E-3"/>
  </r>
  <r>
    <x v="2"/>
    <x v="8"/>
    <x v="5"/>
    <n v="1713"/>
    <n v="-0.33325987840166188"/>
    <n v="1.8921127085516122E-3"/>
  </r>
  <r>
    <x v="2"/>
    <x v="8"/>
    <x v="12"/>
    <n v="312"/>
    <n v="-0.34451203459489249"/>
    <n v="2.2595940579811836E-4"/>
  </r>
  <r>
    <x v="2"/>
    <x v="8"/>
    <x v="3"/>
    <n v="2477"/>
    <n v="-0.3271237989358316"/>
    <n v="2.8007073718661511E-3"/>
  </r>
  <r>
    <x v="2"/>
    <x v="8"/>
    <x v="0"/>
    <n v="425249"/>
    <n v="3.0683769706034272"/>
    <n v="0.50558654899335087"/>
  </r>
  <r>
    <x v="2"/>
    <x v="8"/>
    <x v="10"/>
    <n v="1414"/>
    <n v="-0.33566130217166612"/>
    <n v="1.5365239594272047E-3"/>
  </r>
  <r>
    <x v="2"/>
    <x v="8"/>
    <x v="11"/>
    <n v="408"/>
    <n v="-0.34374100890285103"/>
    <n v="3.4012836872769392E-4"/>
  </r>
  <r>
    <x v="2"/>
    <x v="8"/>
    <x v="6"/>
    <n v="1981"/>
    <n v="-0.33110743167804602"/>
    <n v="2.2108343967300105E-3"/>
  </r>
  <r>
    <x v="2"/>
    <x v="8"/>
    <x v="4"/>
    <n v="4810"/>
    <n v="-0.3083862683156981"/>
    <n v="5.575251023060941E-3"/>
  </r>
  <r>
    <x v="2"/>
    <x v="8"/>
    <x v="9"/>
    <n v="1286"/>
    <n v="-0.33668933642772148"/>
    <n v="1.3842986755211041E-3"/>
  </r>
  <r>
    <x v="2"/>
    <x v="8"/>
    <x v="1"/>
    <n v="91535"/>
    <n v="0.38814709774991696"/>
    <n v="0.10871382716959681"/>
  </r>
  <r>
    <x v="2"/>
    <x v="8"/>
    <x v="8"/>
    <n v="1381"/>
    <n v="-0.33592634225330542"/>
    <n v="1.4972783784201632E-3"/>
  </r>
  <r>
    <x v="2"/>
    <x v="8"/>
    <x v="2"/>
    <n v="3876"/>
    <n v="-0.31588770577785186"/>
    <n v="4.4644821545586121E-3"/>
  </r>
  <r>
    <x v="2"/>
    <x v="8"/>
    <x v="13"/>
    <n v="3305"/>
    <n v="-0.3204737023419737"/>
    <n v="3.7854146771337405E-3"/>
  </r>
  <r>
    <x v="2"/>
    <x v="9"/>
    <x v="7"/>
    <n v="1055"/>
    <n v="-0.3385446169991963"/>
    <n v="1.1095796084718127E-3"/>
  </r>
  <r>
    <x v="2"/>
    <x v="9"/>
    <x v="5"/>
    <n v="1493"/>
    <n v="-0.33502681227925696"/>
    <n v="1.6304755018380014E-3"/>
  </r>
  <r>
    <x v="2"/>
    <x v="9"/>
    <x v="12"/>
    <n v="246"/>
    <n v="-0.34504211475817104"/>
    <n v="1.4746824378403513E-4"/>
  </r>
  <r>
    <x v="2"/>
    <x v="9"/>
    <x v="3"/>
    <n v="1960"/>
    <n v="-0.33127609354818011"/>
    <n v="2.1858599360891659E-3"/>
  </r>
  <r>
    <x v="2"/>
    <x v="9"/>
    <x v="0"/>
    <n v="318798"/>
    <n v="2.2134138878585348"/>
    <n v="0.37898862948484824"/>
  </r>
  <r>
    <x v="2"/>
    <x v="9"/>
    <x v="10"/>
    <n v="1165"/>
    <n v="-0.33766115006039876"/>
    <n v="1.2403982118286182E-3"/>
  </r>
  <r>
    <x v="2"/>
    <x v="9"/>
    <x v="11"/>
    <n v="347"/>
    <n v="-0.34423093147800238"/>
    <n v="2.6758350686619279E-4"/>
  </r>
  <r>
    <x v="2"/>
    <x v="9"/>
    <x v="6"/>
    <n v="1093"/>
    <n v="-0.33823941932942991"/>
    <n v="1.1547714896314365E-3"/>
  </r>
  <r>
    <x v="2"/>
    <x v="9"/>
    <x v="4"/>
    <n v="2178"/>
    <n v="-0.32952522270583584"/>
    <n v="2.4451186227417441E-3"/>
  </r>
  <r>
    <x v="2"/>
    <x v="9"/>
    <x v="9"/>
    <n v="1247"/>
    <n v="-0.33700256561511333"/>
    <n v="1.3379175343309639E-3"/>
  </r>
  <r>
    <x v="2"/>
    <x v="9"/>
    <x v="1"/>
    <n v="72415"/>
    <n v="0.23458448075165167"/>
    <n v="8.5975175386122996E-2"/>
  </r>
  <r>
    <x v="2"/>
    <x v="9"/>
    <x v="8"/>
    <n v="1230"/>
    <n v="-0.33713910141474568"/>
    <n v="1.3177001138121849E-3"/>
  </r>
  <r>
    <x v="2"/>
    <x v="9"/>
    <x v="2"/>
    <n v="3844"/>
    <n v="-0.3161447143418657"/>
    <n v="4.4264258335820865E-3"/>
  </r>
  <r>
    <x v="2"/>
    <x v="9"/>
    <x v="13"/>
    <n v="2474"/>
    <n v="-0.32714789348870793"/>
    <n v="2.7971395917746021E-3"/>
  </r>
  <r>
    <x v="2"/>
    <x v="10"/>
    <x v="7"/>
    <n v="1275"/>
    <n v="-0.33677768312160122"/>
    <n v="1.3712168151854235E-3"/>
  </r>
  <r>
    <x v="2"/>
    <x v="10"/>
    <x v="5"/>
    <n v="1659"/>
    <n v="-0.33369358035343522"/>
    <n v="1.8278926669037258E-3"/>
  </r>
  <r>
    <x v="2"/>
    <x v="10"/>
    <x v="12"/>
    <n v="270"/>
    <n v="-0.34484935833516067"/>
    <n v="1.7601048451642903E-4"/>
  </r>
  <r>
    <x v="2"/>
    <x v="10"/>
    <x v="3"/>
    <n v="1833"/>
    <n v="-0.33229609628661"/>
    <n v="2.0348239122135814E-3"/>
  </r>
  <r>
    <x v="2"/>
    <x v="10"/>
    <x v="0"/>
    <n v="326364"/>
    <n v="2.2741803502125553"/>
    <n v="0.3879865708757354"/>
  </r>
  <r>
    <x v="2"/>
    <x v="10"/>
    <x v="10"/>
    <n v="1085"/>
    <n v="-0.33830367147043333"/>
    <n v="1.1452574093873051E-3"/>
  </r>
  <r>
    <x v="2"/>
    <x v="10"/>
    <x v="11"/>
    <n v="288"/>
    <n v="-0.34470479101790291"/>
    <n v="1.9741716506572446E-4"/>
  </r>
  <r>
    <x v="2"/>
    <x v="10"/>
    <x v="6"/>
    <n v="1045"/>
    <n v="-0.33862493217545064"/>
    <n v="1.0976870081666485E-3"/>
  </r>
  <r>
    <x v="2"/>
    <x v="10"/>
    <x v="4"/>
    <n v="1905"/>
    <n v="-0.3317178270175789"/>
    <n v="2.1204506344107634E-3"/>
  </r>
  <r>
    <x v="2"/>
    <x v="10"/>
    <x v="9"/>
    <n v="1342"/>
    <n v="-0.33623957144069727"/>
    <n v="1.4508972372300232E-3"/>
  </r>
  <r>
    <x v="2"/>
    <x v="10"/>
    <x v="1"/>
    <n v="70342"/>
    <n v="0.21793514471413053"/>
    <n v="8.3509839342862477E-2"/>
  </r>
  <r>
    <x v="2"/>
    <x v="10"/>
    <x v="8"/>
    <n v="1170"/>
    <n v="-0.33762099247227162"/>
    <n v="1.2463445119812002E-3"/>
  </r>
  <r>
    <x v="2"/>
    <x v="10"/>
    <x v="2"/>
    <n v="3664"/>
    <n v="-0.31759038751444346"/>
    <n v="4.2123590280891323E-3"/>
  </r>
  <r>
    <x v="2"/>
    <x v="10"/>
    <x v="13"/>
    <n v="2778"/>
    <n v="-0.32470631213057649"/>
    <n v="3.1586746410515914E-3"/>
  </r>
  <r>
    <x v="2"/>
    <x v="11"/>
    <x v="7"/>
    <n v="1208"/>
    <n v="-0.33731579480250518"/>
    <n v="1.2915363931408237E-3"/>
  </r>
  <r>
    <x v="2"/>
    <x v="11"/>
    <x v="5"/>
    <n v="1584"/>
    <n v="-0.33429594417534264"/>
    <n v="1.7386981646149949E-3"/>
  </r>
  <r>
    <x v="2"/>
    <x v="11"/>
    <x v="12"/>
    <n v="288"/>
    <n v="-0.34470479101790291"/>
    <n v="1.9741716506572446E-4"/>
  </r>
  <r>
    <x v="2"/>
    <x v="11"/>
    <x v="3"/>
    <n v="2679"/>
    <n v="-0.32550143237549428"/>
    <n v="3.0409378980304665E-3"/>
  </r>
  <r>
    <x v="2"/>
    <x v="11"/>
    <x v="0"/>
    <n v="459312"/>
    <n v="3.341954555478527"/>
    <n v="0.54609631341283138"/>
  </r>
  <r>
    <x v="2"/>
    <x v="11"/>
    <x v="10"/>
    <n v="1237"/>
    <n v="-0.33708288079136767"/>
    <n v="1.3260249340257997E-3"/>
  </r>
  <r>
    <x v="2"/>
    <x v="11"/>
    <x v="11"/>
    <n v="313"/>
    <n v="-0.34450400307726708"/>
    <n v="2.2714866582863475E-4"/>
  </r>
  <r>
    <x v="2"/>
    <x v="11"/>
    <x v="6"/>
    <n v="2001"/>
    <n v="-0.33094680132553739"/>
    <n v="2.2346195973403388E-3"/>
  </r>
  <r>
    <x v="2"/>
    <x v="11"/>
    <x v="4"/>
    <n v="6812"/>
    <n v="-0.29230717002958262"/>
    <n v="7.9561496041547983E-3"/>
  </r>
  <r>
    <x v="2"/>
    <x v="11"/>
    <x v="9"/>
    <n v="1558"/>
    <n v="-0.33450476363360387"/>
    <n v="1.7077774038215681E-3"/>
  </r>
  <r>
    <x v="2"/>
    <x v="11"/>
    <x v="1"/>
    <n v="73216"/>
    <n v="0.24101772636962293"/>
    <n v="8.6927772670566644E-2"/>
  </r>
  <r>
    <x v="2"/>
    <x v="11"/>
    <x v="8"/>
    <n v="1488"/>
    <n v="-0.33506696986738416"/>
    <n v="1.6245292016854192E-3"/>
  </r>
  <r>
    <x v="2"/>
    <x v="11"/>
    <x v="2"/>
    <n v="4551"/>
    <n v="-0.31046643138068503"/>
    <n v="5.2672326751571907E-3"/>
  </r>
  <r>
    <x v="2"/>
    <x v="11"/>
    <x v="13"/>
    <n v="3907"/>
    <n v="-0.31563872873146342"/>
    <n v="4.5013492155046211E-3"/>
  </r>
  <r>
    <x v="3"/>
    <x v="12"/>
    <x v="7"/>
    <n v="1011"/>
    <n v="-0.33889800377471535"/>
    <n v="1.0572521671290906E-3"/>
  </r>
  <r>
    <x v="3"/>
    <x v="12"/>
    <x v="5"/>
    <n v="1360"/>
    <n v="-0.33609500412343946"/>
    <n v="1.4723039177793186E-3"/>
  </r>
  <r>
    <x v="3"/>
    <x v="12"/>
    <x v="12"/>
    <n v="226"/>
    <n v="-0.34520274511067967"/>
    <n v="1.2368304317370688E-4"/>
  </r>
  <r>
    <x v="3"/>
    <x v="12"/>
    <x v="3"/>
    <n v="1687"/>
    <n v="-0.33346869785992311"/>
    <n v="1.8611919477581854E-3"/>
  </r>
  <r>
    <x v="3"/>
    <x v="12"/>
    <x v="0"/>
    <n v="364659"/>
    <n v="2.5817473176784849"/>
    <n v="0.43352928374436139"/>
  </r>
  <r>
    <x v="3"/>
    <x v="12"/>
    <x v="10"/>
    <n v="1042"/>
    <n v="-0.33864902672832692"/>
    <n v="1.0941192280750993E-3"/>
  </r>
  <r>
    <x v="3"/>
    <x v="12"/>
    <x v="11"/>
    <n v="288"/>
    <n v="-0.34470479101790291"/>
    <n v="1.9741716506572446E-4"/>
  </r>
  <r>
    <x v="3"/>
    <x v="12"/>
    <x v="6"/>
    <n v="1403"/>
    <n v="-0.33574964886554587"/>
    <n v="1.5234420990915243E-3"/>
  </r>
  <r>
    <x v="3"/>
    <x v="12"/>
    <x v="4"/>
    <n v="2982"/>
    <n v="-0.3230678825349883"/>
    <n v="3.4012836872769395E-3"/>
  </r>
  <r>
    <x v="3"/>
    <x v="12"/>
    <x v="9"/>
    <n v="1223"/>
    <n v="-0.33719532203812369"/>
    <n v="1.3093752935985699E-3"/>
  </r>
  <r>
    <x v="3"/>
    <x v="12"/>
    <x v="1"/>
    <n v="72581"/>
    <n v="0.23591771267747341"/>
    <n v="8.6172592551188726E-2"/>
  </r>
  <r>
    <x v="3"/>
    <x v="12"/>
    <x v="8"/>
    <n v="1185"/>
    <n v="-0.33750051970789013"/>
    <n v="1.2641834124389464E-3"/>
  </r>
  <r>
    <x v="3"/>
    <x v="12"/>
    <x v="2"/>
    <n v="3602"/>
    <n v="-0.31808834160722027"/>
    <n v="4.1386249061971152E-3"/>
  </r>
  <r>
    <x v="3"/>
    <x v="12"/>
    <x v="13"/>
    <n v="3087"/>
    <n v="-0.32222457318431791"/>
    <n v="3.5261559904811628E-3"/>
  </r>
  <r>
    <x v="3"/>
    <x v="13"/>
    <x v="7"/>
    <n v="839"/>
    <n v="-0.3402794248062897"/>
    <n v="8.5269944188026768E-4"/>
  </r>
  <r>
    <x v="3"/>
    <x v="13"/>
    <x v="5"/>
    <n v="1317"/>
    <n v="-0.33644035938133304"/>
    <n v="1.4211657364671128E-3"/>
  </r>
  <r>
    <x v="3"/>
    <x v="13"/>
    <x v="12"/>
    <n v="194"/>
    <n v="-0.3454597536746935"/>
    <n v="8.5626722197181692E-5"/>
  </r>
  <r>
    <x v="3"/>
    <x v="13"/>
    <x v="3"/>
    <n v="1469"/>
    <n v="-0.33521956870226738"/>
    <n v="1.6019332611056075E-3"/>
  </r>
  <r>
    <x v="3"/>
    <x v="13"/>
    <x v="0"/>
    <n v="293077"/>
    <n v="2.0068352230147908"/>
    <n v="0.34839967223993556"/>
  </r>
  <r>
    <x v="3"/>
    <x v="13"/>
    <x v="10"/>
    <n v="885"/>
    <n v="-0.33990997499551984"/>
    <n v="9.0740540328402262E-4"/>
  </r>
  <r>
    <x v="3"/>
    <x v="13"/>
    <x v="11"/>
    <n v="219"/>
    <n v="-0.34525896573405773"/>
    <n v="1.15358222960092E-4"/>
  </r>
  <r>
    <x v="3"/>
    <x v="13"/>
    <x v="6"/>
    <n v="1037"/>
    <n v="-0.33868918431645412"/>
    <n v="1.0881729279225174E-3"/>
  </r>
  <r>
    <x v="3"/>
    <x v="13"/>
    <x v="4"/>
    <n v="1711"/>
    <n v="-0.33327594143691275"/>
    <n v="1.8897341884905794E-3"/>
  </r>
  <r>
    <x v="3"/>
    <x v="13"/>
    <x v="9"/>
    <n v="1047"/>
    <n v="-0.33860886914019978"/>
    <n v="1.1000655282276815E-3"/>
  </r>
  <r>
    <x v="3"/>
    <x v="13"/>
    <x v="1"/>
    <n v="68603"/>
    <n v="0.20396833556350377"/>
    <n v="8.1441716149794438E-2"/>
  </r>
  <r>
    <x v="3"/>
    <x v="13"/>
    <x v="8"/>
    <n v="1098"/>
    <n v="-0.33819926174130271"/>
    <n v="1.1607177897840185E-3"/>
  </r>
  <r>
    <x v="3"/>
    <x v="13"/>
    <x v="2"/>
    <n v="3570"/>
    <n v="-0.31834535017123411"/>
    <n v="4.1005685852205896E-3"/>
  </r>
  <r>
    <x v="3"/>
    <x v="13"/>
    <x v="13"/>
    <n v="2826"/>
    <n v="-0.32432079928455576"/>
    <n v="3.2157591225163789E-3"/>
  </r>
  <r>
    <x v="3"/>
    <x v="14"/>
    <x v="7"/>
    <n v="1116"/>
    <n v="-0.33805469442404495"/>
    <n v="1.1821244703333139E-3"/>
  </r>
  <r>
    <x v="3"/>
    <x v="14"/>
    <x v="5"/>
    <n v="1392"/>
    <n v="-0.33583799555942562"/>
    <n v="1.5103602387558437E-3"/>
  </r>
  <r>
    <x v="3"/>
    <x v="14"/>
    <x v="12"/>
    <n v="271"/>
    <n v="-0.34484132681753521"/>
    <n v="1.7719974454694545E-4"/>
  </r>
  <r>
    <x v="3"/>
    <x v="14"/>
    <x v="3"/>
    <n v="1750"/>
    <n v="-0.3329627122495209"/>
    <n v="1.9361153296807193E-3"/>
  </r>
  <r>
    <x v="3"/>
    <x v="14"/>
    <x v="0"/>
    <n v="334691"/>
    <n v="2.3410587974795303"/>
    <n v="0.39788953914984559"/>
  </r>
  <r>
    <x v="3"/>
    <x v="14"/>
    <x v="10"/>
    <n v="942"/>
    <n v="-0.33945217849087017"/>
    <n v="9.7519322502345816E-4"/>
  </r>
  <r>
    <x v="3"/>
    <x v="14"/>
    <x v="11"/>
    <n v="247"/>
    <n v="-0.34503408324054563"/>
    <n v="1.4865750381455156E-4"/>
  </r>
  <r>
    <x v="3"/>
    <x v="14"/>
    <x v="6"/>
    <n v="1010"/>
    <n v="-0.33890603529234076"/>
    <n v="1.0560629070985742E-3"/>
  </r>
  <r>
    <x v="3"/>
    <x v="14"/>
    <x v="4"/>
    <n v="2073"/>
    <n v="-0.33036853205650624"/>
    <n v="2.3202463195375208E-3"/>
  </r>
  <r>
    <x v="3"/>
    <x v="14"/>
    <x v="9"/>
    <n v="1264"/>
    <n v="-0.33686602981548097"/>
    <n v="1.3581349548497429E-3"/>
  </r>
  <r>
    <x v="3"/>
    <x v="14"/>
    <x v="1"/>
    <n v="75714"/>
    <n v="0.26108045739795277"/>
    <n v="8.9898544226796648E-2"/>
  </r>
  <r>
    <x v="3"/>
    <x v="14"/>
    <x v="8"/>
    <n v="1157"/>
    <n v="-0.33772540220140224"/>
    <n v="1.2308841315844868E-3"/>
  </r>
  <r>
    <x v="3"/>
    <x v="14"/>
    <x v="2"/>
    <n v="4090"/>
    <n v="-0.31416896100600933"/>
    <n v="4.7189838010891242E-3"/>
  </r>
  <r>
    <x v="3"/>
    <x v="14"/>
    <x v="13"/>
    <n v="1589"/>
    <n v="-0.3342557865872155"/>
    <n v="1.7446444647675769E-3"/>
  </r>
  <r>
    <x v="3"/>
    <x v="15"/>
    <x v="7"/>
    <n v="1178"/>
    <n v="-0.33755674033126815"/>
    <n v="1.2558585922253314E-3"/>
  </r>
  <r>
    <x v="3"/>
    <x v="15"/>
    <x v="5"/>
    <n v="1474"/>
    <n v="-0.33517941111414018"/>
    <n v="1.6078795612581894E-3"/>
  </r>
  <r>
    <x v="3"/>
    <x v="15"/>
    <x v="12"/>
    <n v="291"/>
    <n v="-0.34468069646502658"/>
    <n v="2.0098494515727368E-4"/>
  </r>
  <r>
    <x v="3"/>
    <x v="15"/>
    <x v="3"/>
    <n v="4237"/>
    <n v="-0.31298832791507081"/>
    <n v="4.8938050255750371E-3"/>
  </r>
  <r>
    <x v="3"/>
    <x v="15"/>
    <x v="0"/>
    <n v="497270"/>
    <n v="3.646814901504686"/>
    <n v="0.59123824565117333"/>
  </r>
  <r>
    <x v="3"/>
    <x v="15"/>
    <x v="10"/>
    <n v="1172"/>
    <n v="-0.33760492943702075"/>
    <n v="1.248723032042233E-3"/>
  </r>
  <r>
    <x v="3"/>
    <x v="15"/>
    <x v="11"/>
    <n v="198"/>
    <n v="-0.34542762760419177"/>
    <n v="9.0383762319247337E-5"/>
  </r>
  <r>
    <x v="3"/>
    <x v="15"/>
    <x v="6"/>
    <n v="3727"/>
    <n v="-0.31708440190404125"/>
    <n v="4.2872824100116669E-3"/>
  </r>
  <r>
    <x v="3"/>
    <x v="15"/>
    <x v="4"/>
    <n v="11961"/>
    <n v="-0.25095288577623182"/>
    <n v="1.4079649501283806E-2"/>
  </r>
  <r>
    <x v="3"/>
    <x v="15"/>
    <x v="9"/>
    <n v="1538"/>
    <n v="-0.3346653939861125"/>
    <n v="1.68399220321124E-3"/>
  </r>
  <r>
    <x v="3"/>
    <x v="15"/>
    <x v="1"/>
    <n v="75250"/>
    <n v="0.25735383321975219"/>
    <n v="8.9346727572637036E-2"/>
  </r>
  <r>
    <x v="3"/>
    <x v="15"/>
    <x v="8"/>
    <n v="1427"/>
    <n v="-0.3355568924425355"/>
    <n v="1.5519843398239181E-3"/>
  </r>
  <r>
    <x v="3"/>
    <x v="15"/>
    <x v="2"/>
    <n v="5381"/>
    <n v="-0.30380027175157626"/>
    <n v="6.2543185004858125E-3"/>
  </r>
  <r>
    <x v="3"/>
    <x v="15"/>
    <x v="13"/>
    <n v="2220"/>
    <n v="-0.32918789896556772"/>
    <n v="2.4950675440234332E-3"/>
  </r>
  <r>
    <x v="4"/>
    <x v="16"/>
    <x v="7"/>
    <n v="1180"/>
    <n v="-0.33754067729601728"/>
    <n v="1.2582371122863644E-3"/>
  </r>
  <r>
    <x v="4"/>
    <x v="16"/>
    <x v="5"/>
    <n v="1385"/>
    <n v="-0.33589421618280368"/>
    <n v="1.5020354185422287E-3"/>
  </r>
  <r>
    <x v="4"/>
    <x v="16"/>
    <x v="12"/>
    <n v="220"/>
    <n v="-0.34525093421643227"/>
    <n v="1.1654748299060841E-4"/>
  </r>
  <r>
    <x v="4"/>
    <x v="16"/>
    <x v="3"/>
    <n v="3378"/>
    <n v="-0.31988740155531714"/>
    <n v="3.8722306593614387E-3"/>
  </r>
  <r>
    <x v="4"/>
    <x v="16"/>
    <x v="0"/>
    <n v="481076"/>
    <n v="3.5167525050784354"/>
    <n v="0.57197936871699062"/>
  </r>
  <r>
    <x v="4"/>
    <x v="16"/>
    <x v="10"/>
    <n v="1202"/>
    <n v="-0.33736398390825778"/>
    <n v="1.2844008329577254E-3"/>
  </r>
  <r>
    <x v="4"/>
    <x v="16"/>
    <x v="11"/>
    <n v="245"/>
    <n v="-0.3450501462757965"/>
    <n v="1.4627898375351873E-4"/>
  </r>
  <r>
    <x v="4"/>
    <x v="16"/>
    <x v="6"/>
    <n v="3078"/>
    <n v="-0.32229685684294679"/>
    <n v="3.515452650206515E-3"/>
  </r>
  <r>
    <x v="4"/>
    <x v="16"/>
    <x v="4"/>
    <n v="8302"/>
    <n v="-0.28034020876768856"/>
    <n v="9.7281470496242538E-3"/>
  </r>
  <r>
    <x v="4"/>
    <x v="16"/>
    <x v="9"/>
    <n v="1445"/>
    <n v="-0.33541232512527774"/>
    <n v="1.5733910203732137E-3"/>
  </r>
  <r>
    <x v="4"/>
    <x v="16"/>
    <x v="1"/>
    <n v="79703"/>
    <n v="0.29311818120580219"/>
    <n v="9.4642502488526611E-2"/>
  </r>
  <r>
    <x v="4"/>
    <x v="16"/>
    <x v="8"/>
    <n v="1147"/>
    <n v="-0.33780571737765658"/>
    <n v="1.2189915312793226E-3"/>
  </r>
  <r>
    <x v="4"/>
    <x v="16"/>
    <x v="2"/>
    <n v="4957"/>
    <n v="-0.30720563522475952"/>
    <n v="5.7500722475468538E-3"/>
  </r>
  <r>
    <x v="4"/>
    <x v="16"/>
    <x v="13"/>
    <n v="1567"/>
    <n v="-0.33443247997497499"/>
    <n v="1.7184807440962159E-3"/>
  </r>
  <r>
    <x v="4"/>
    <x v="17"/>
    <x v="7"/>
    <n v="741"/>
    <n v="-0.34106651353358208"/>
    <n v="7.3615195888965929E-4"/>
  </r>
  <r>
    <x v="4"/>
    <x v="17"/>
    <x v="5"/>
    <n v="896"/>
    <n v="-0.33982162830164003"/>
    <n v="9.2048726361970321E-4"/>
  </r>
  <r>
    <x v="4"/>
    <x v="17"/>
    <x v="12"/>
    <n v="201"/>
    <n v="-0.34540353305131549"/>
    <n v="9.3951542410796585E-5"/>
  </r>
  <r>
    <x v="4"/>
    <x v="17"/>
    <x v="3"/>
    <n v="2214"/>
    <n v="-0.32923608807132032"/>
    <n v="2.4879319838403348E-3"/>
  </r>
  <r>
    <x v="4"/>
    <x v="17"/>
    <x v="0"/>
    <n v="384906"/>
    <n v="2.7443614550406124"/>
    <n v="0.45760823158222724"/>
  </r>
  <r>
    <x v="4"/>
    <x v="17"/>
    <x v="10"/>
    <n v="820"/>
    <n v="-0.34043202364117292"/>
    <n v="8.3010350130045579E-4"/>
  </r>
  <r>
    <x v="4"/>
    <x v="17"/>
    <x v="11"/>
    <n v="150"/>
    <n v="-0.34581314045021255"/>
    <n v="3.3299280854459549E-5"/>
  </r>
  <r>
    <x v="4"/>
    <x v="17"/>
    <x v="6"/>
    <n v="1635"/>
    <n v="-0.33388633677644558"/>
    <n v="1.7993504261713319E-3"/>
  </r>
  <r>
    <x v="4"/>
    <x v="17"/>
    <x v="4"/>
    <n v="3720"/>
    <n v="-0.31714062252741926"/>
    <n v="4.2789575897980514E-3"/>
  </r>
  <r>
    <x v="4"/>
    <x v="17"/>
    <x v="9"/>
    <n v="838"/>
    <n v="-0.34028745632391511"/>
    <n v="8.5151018184975128E-4"/>
  </r>
  <r>
    <x v="4"/>
    <x v="17"/>
    <x v="1"/>
    <n v="54903"/>
    <n v="9.3936544095081453E-2"/>
    <n v="6.514885373171958E-2"/>
  </r>
  <r>
    <x v="4"/>
    <x v="17"/>
    <x v="8"/>
    <n v="994"/>
    <n v="-0.3390345395743477"/>
    <n v="1.0370347466103116E-3"/>
  </r>
  <r>
    <x v="4"/>
    <x v="17"/>
    <x v="2"/>
    <n v="3508"/>
    <n v="-0.31884330426401092"/>
    <n v="4.0268344633285725E-3"/>
  </r>
  <r>
    <x v="4"/>
    <x v="17"/>
    <x v="13"/>
    <n v="1006"/>
    <n v="-0.33893816136284249"/>
    <n v="1.0513058669765086E-3"/>
  </r>
  <r>
    <x v="4"/>
    <x v="18"/>
    <x v="7"/>
    <n v="720"/>
    <n v="-0.34123517540371612"/>
    <n v="7.1117749824881461E-4"/>
  </r>
  <r>
    <x v="4"/>
    <x v="18"/>
    <x v="5"/>
    <n v="768"/>
    <n v="-0.34084966255769539"/>
    <n v="7.6826197971360235E-4"/>
  </r>
  <r>
    <x v="4"/>
    <x v="18"/>
    <x v="12"/>
    <n v="217"/>
    <n v="-0.3452750287693086"/>
    <n v="1.1297970289905918E-4"/>
  </r>
  <r>
    <x v="4"/>
    <x v="18"/>
    <x v="3"/>
    <n v="1909"/>
    <n v="-0.33168570094707717"/>
    <n v="2.1252076745328289E-3"/>
  </r>
  <r>
    <x v="4"/>
    <x v="18"/>
    <x v="0"/>
    <n v="313819"/>
    <n v="2.1734249616015076"/>
    <n v="0.37306730379290703"/>
  </r>
  <r>
    <x v="4"/>
    <x v="18"/>
    <x v="10"/>
    <n v="728"/>
    <n v="-0.3411709232627127"/>
    <n v="7.206915784929459E-4"/>
  </r>
  <r>
    <x v="4"/>
    <x v="18"/>
    <x v="11"/>
    <n v="130"/>
    <n v="-0.34597377080272118"/>
    <n v="9.5140802441312986E-6"/>
  </r>
  <r>
    <x v="4"/>
    <x v="18"/>
    <x v="6"/>
    <n v="1195"/>
    <n v="-0.33742020453163579"/>
    <n v="1.2760760127441106E-3"/>
  </r>
  <r>
    <x v="4"/>
    <x v="18"/>
    <x v="4"/>
    <n v="3321"/>
    <n v="-0.32034519805996675"/>
    <n v="3.8044428376220033E-3"/>
  </r>
  <r>
    <x v="4"/>
    <x v="18"/>
    <x v="9"/>
    <n v="815"/>
    <n v="-0.34047218122930006"/>
    <n v="8.2415720114787381E-4"/>
  </r>
  <r>
    <x v="4"/>
    <x v="18"/>
    <x v="1"/>
    <n v="48783"/>
    <n v="4.478365622743586E-2"/>
    <n v="5.7870582344959141E-2"/>
  </r>
  <r>
    <x v="4"/>
    <x v="18"/>
    <x v="8"/>
    <n v="970"/>
    <n v="-0.33922729599735807"/>
    <n v="1.0084925058779176E-3"/>
  </r>
  <r>
    <x v="4"/>
    <x v="18"/>
    <x v="2"/>
    <n v="2750"/>
    <n v="-0.32493119462408859"/>
    <n v="3.1253753601971318E-3"/>
  </r>
  <r>
    <x v="4"/>
    <x v="18"/>
    <x v="13"/>
    <n v="629"/>
    <n v="-0.34196604350763049"/>
    <n v="6.0295483547182112E-4"/>
  </r>
  <r>
    <x v="4"/>
    <x v="19"/>
    <x v="7"/>
    <n v="729"/>
    <n v="-0.34116289174508724"/>
    <n v="7.218808385234623E-4"/>
  </r>
  <r>
    <x v="4"/>
    <x v="19"/>
    <x v="5"/>
    <n v="880"/>
    <n v="-0.33995013258364698"/>
    <n v="9.0145910313144063E-4"/>
  </r>
  <r>
    <x v="4"/>
    <x v="19"/>
    <x v="12"/>
    <n v="201"/>
    <n v="-0.34540353305131549"/>
    <n v="9.3951542410796585E-5"/>
  </r>
  <r>
    <x v="4"/>
    <x v="19"/>
    <x v="3"/>
    <n v="3485"/>
    <n v="-0.31902802916939588"/>
    <n v="3.9994814826266947E-3"/>
  </r>
  <r>
    <x v="4"/>
    <x v="19"/>
    <x v="0"/>
    <n v="389581"/>
    <n v="2.7819087999395085"/>
    <n v="0.46316802222489145"/>
  </r>
  <r>
    <x v="4"/>
    <x v="19"/>
    <x v="10"/>
    <n v="787"/>
    <n v="-0.34069706372281217"/>
    <n v="7.9085792029341424E-4"/>
  </r>
  <r>
    <x v="4"/>
    <x v="19"/>
    <x v="11"/>
    <n v="122"/>
    <n v="-0.34603802294372465"/>
    <n v="0"/>
  </r>
  <r>
    <x v="4"/>
    <x v="19"/>
    <x v="6"/>
    <n v="1889"/>
    <n v="-0.3318463312995858"/>
    <n v="2.1014224739225006E-3"/>
  </r>
  <r>
    <x v="4"/>
    <x v="19"/>
    <x v="4"/>
    <n v="7232"/>
    <n v="-0.28893393262690109"/>
    <n v="8.4556388169716914E-3"/>
  </r>
  <r>
    <x v="4"/>
    <x v="19"/>
    <x v="9"/>
    <n v="915"/>
    <n v="-0.33966902946675687"/>
    <n v="9.4308320419951499E-4"/>
  </r>
  <r>
    <x v="4"/>
    <x v="19"/>
    <x v="1"/>
    <n v="52789"/>
    <n v="7.6957915834917595E-2"/>
    <n v="6.2634758027207887E-2"/>
  </r>
  <r>
    <x v="4"/>
    <x v="19"/>
    <x v="8"/>
    <n v="1079"/>
    <n v="-0.33835186057618594"/>
    <n v="1.1381218492042067E-3"/>
  </r>
  <r>
    <x v="4"/>
    <x v="19"/>
    <x v="2"/>
    <n v="2894"/>
    <n v="-0.32377465608602635"/>
    <n v="3.2966288045914952E-3"/>
  </r>
  <r>
    <x v="4"/>
    <x v="19"/>
    <x v="13"/>
    <n v="1045"/>
    <n v="-0.33862493217545064"/>
    <n v="1.0976870081666485E-3"/>
  </r>
  <r>
    <x v="5"/>
    <x v="20"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anguage">
  <location ref="A3:H18" firstHeaderRow="0" firstDataRow="1" firstDataCol="1"/>
  <pivotFields count="4">
    <pivotField showAll="0"/>
    <pivotField showAll="0"/>
    <pivotField axis="axisRow" showAll="0">
      <items count="15">
        <item x="7"/>
        <item x="5"/>
        <item x="12"/>
        <item x="3"/>
        <item x="0"/>
        <item x="10"/>
        <item x="11"/>
        <item x="6"/>
        <item x="4"/>
        <item x="13"/>
        <item x="9"/>
        <item x="1"/>
        <item x="8"/>
        <item x="2"/>
        <item t="default"/>
      </items>
    </pivotField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" fld="3" subtotal="count" baseField="2" baseItem="0"/>
    <dataField name="Sum of Number of Applicants" fld="3" baseField="0" baseItem="0"/>
    <dataField name="Max" fld="3" subtotal="max" baseField="2" baseItem="0"/>
    <dataField name="Min" fld="3" subtotal="min" baseField="2" baseItem="0"/>
    <dataField name="Average " fld="3" subtotal="average" baseField="2" baseItem="0"/>
    <dataField name="Var" fld="3" subtotal="var" baseField="2" baseItem="4"/>
    <dataField name="StdDev " fld="3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P25" firstHeaderRow="1" firstDataRow="2" firstDataCol="1"/>
  <pivotFields count="6"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16">
        <item x="7"/>
        <item x="5"/>
        <item x="12"/>
        <item x="3"/>
        <item x="0"/>
        <item x="10"/>
        <item x="11"/>
        <item x="6"/>
        <item x="4"/>
        <item x="13"/>
        <item x="9"/>
        <item x="1"/>
        <item x="8"/>
        <item x="2"/>
        <item h="1" x="14"/>
        <item t="default"/>
      </items>
    </pivotField>
    <pivotField showAll="0"/>
    <pivotField showAll="0"/>
    <pivotField dataField="1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NORMALIZATION" fld="5" baseField="1" baseItem="0"/>
  </dataFields>
  <chartFormats count="1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"/>
  <sheetViews>
    <sheetView workbookViewId="0">
      <selection activeCell="L26" sqref="L26"/>
    </sheetView>
  </sheetViews>
  <sheetFormatPr defaultRowHeight="15" x14ac:dyDescent="0.25"/>
  <cols>
    <col min="3" max="3" width="24" bestFit="1" customWidth="1"/>
    <col min="4" max="4" width="20.5703125" bestFit="1" customWidth="1"/>
    <col min="5" max="5" width="13.42578125" bestFit="1" customWidth="1"/>
    <col min="6" max="6" width="16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57</v>
      </c>
      <c r="F1" t="s">
        <v>58</v>
      </c>
    </row>
    <row r="2" spans="1:10" x14ac:dyDescent="0.25">
      <c r="A2">
        <v>2016</v>
      </c>
      <c r="B2" t="s">
        <v>4</v>
      </c>
      <c r="C2" t="s">
        <v>5</v>
      </c>
      <c r="D2">
        <v>840981</v>
      </c>
      <c r="E2" s="10">
        <f>STANDARDIZE(D2,$J$2,$J$3)</f>
        <v>6.4073358560596416</v>
      </c>
      <c r="F2" s="8">
        <f>(D2-$J$4)/($J$5-$J$4)</f>
        <v>1</v>
      </c>
      <c r="I2" t="s">
        <v>41</v>
      </c>
      <c r="J2">
        <f>AVERAGE(D2:D281)</f>
        <v>43207.010714285716</v>
      </c>
    </row>
    <row r="3" spans="1:10" x14ac:dyDescent="0.25">
      <c r="A3">
        <v>2016</v>
      </c>
      <c r="B3" t="s">
        <v>4</v>
      </c>
      <c r="C3" t="s">
        <v>6</v>
      </c>
      <c r="D3">
        <v>319235</v>
      </c>
      <c r="E3" s="10">
        <f t="shared" ref="E3:E66" si="0">STANDARDIZE(D3,$J$2,$J$3)</f>
        <v>2.2169236610608487</v>
      </c>
      <c r="F3" s="8">
        <f t="shared" ref="F3:F66" si="1">(D3-$J$4)/($J$5-$J$4)</f>
        <v>0.37950833611818391</v>
      </c>
      <c r="I3" t="s">
        <v>54</v>
      </c>
      <c r="J3">
        <f>STDEV(D2:D281)</f>
        <v>124509.46964661317</v>
      </c>
    </row>
    <row r="4" spans="1:10" x14ac:dyDescent="0.25">
      <c r="A4">
        <v>2016</v>
      </c>
      <c r="B4" t="s">
        <v>4</v>
      </c>
      <c r="C4" t="s">
        <v>7</v>
      </c>
      <c r="D4">
        <v>9221</v>
      </c>
      <c r="E4" s="10">
        <f t="shared" si="0"/>
        <v>-0.27295924406991628</v>
      </c>
      <c r="F4" s="8">
        <f t="shared" si="1"/>
        <v>1.0821077017668837E-2</v>
      </c>
      <c r="I4" t="s">
        <v>59</v>
      </c>
      <c r="J4">
        <f>MIN(D2:D281)</f>
        <v>122</v>
      </c>
    </row>
    <row r="5" spans="1:10" x14ac:dyDescent="0.25">
      <c r="A5">
        <v>2016</v>
      </c>
      <c r="B5" t="s">
        <v>4</v>
      </c>
      <c r="C5" t="s">
        <v>8</v>
      </c>
      <c r="D5">
        <v>5408</v>
      </c>
      <c r="E5" s="10">
        <f t="shared" si="0"/>
        <v>-0.30358342077568956</v>
      </c>
      <c r="F5" s="8">
        <f t="shared" si="1"/>
        <v>6.2864285213097559E-3</v>
      </c>
      <c r="I5" t="s">
        <v>60</v>
      </c>
      <c r="J5">
        <f>MAX(D2:D281)</f>
        <v>840981</v>
      </c>
    </row>
    <row r="6" spans="1:10" x14ac:dyDescent="0.25">
      <c r="A6">
        <v>2016</v>
      </c>
      <c r="B6" t="s">
        <v>4</v>
      </c>
      <c r="C6" t="s">
        <v>9</v>
      </c>
      <c r="D6">
        <v>6724</v>
      </c>
      <c r="E6" s="10">
        <f t="shared" si="0"/>
        <v>-0.29301394358062066</v>
      </c>
      <c r="F6" s="8">
        <f t="shared" si="1"/>
        <v>7.8514947214693553E-3</v>
      </c>
    </row>
    <row r="7" spans="1:10" x14ac:dyDescent="0.25">
      <c r="A7">
        <v>2016</v>
      </c>
      <c r="B7" t="s">
        <v>4</v>
      </c>
      <c r="C7" t="s">
        <v>10</v>
      </c>
      <c r="D7">
        <v>2785</v>
      </c>
      <c r="E7" s="10">
        <f t="shared" si="0"/>
        <v>-0.32465009150719848</v>
      </c>
      <c r="F7" s="8">
        <f t="shared" si="1"/>
        <v>3.1669994612652064E-3</v>
      </c>
    </row>
    <row r="8" spans="1:10" x14ac:dyDescent="0.25">
      <c r="A8">
        <v>2016</v>
      </c>
      <c r="B8" t="s">
        <v>4</v>
      </c>
      <c r="C8" t="s">
        <v>11</v>
      </c>
      <c r="D8">
        <v>5275</v>
      </c>
      <c r="E8" s="10">
        <f t="shared" si="0"/>
        <v>-0.30465161261987206</v>
      </c>
      <c r="F8" s="8">
        <f t="shared" si="1"/>
        <v>6.1282569372510731E-3</v>
      </c>
    </row>
    <row r="9" spans="1:10" x14ac:dyDescent="0.25">
      <c r="A9">
        <v>2016</v>
      </c>
      <c r="B9" t="s">
        <v>4</v>
      </c>
      <c r="C9" t="s">
        <v>12</v>
      </c>
      <c r="D9">
        <v>2708</v>
      </c>
      <c r="E9" s="10">
        <f t="shared" si="0"/>
        <v>-0.32526851836435677</v>
      </c>
      <c r="F9" s="8">
        <f t="shared" si="1"/>
        <v>3.0754264389154422E-3</v>
      </c>
    </row>
    <row r="10" spans="1:10" x14ac:dyDescent="0.25">
      <c r="A10">
        <v>2016</v>
      </c>
      <c r="B10" t="s">
        <v>4</v>
      </c>
      <c r="C10" t="s">
        <v>13</v>
      </c>
      <c r="D10">
        <v>2564</v>
      </c>
      <c r="E10" s="10">
        <f t="shared" si="0"/>
        <v>-0.32642505690241902</v>
      </c>
      <c r="F10" s="8">
        <f t="shared" si="1"/>
        <v>2.9041729945210792E-3</v>
      </c>
    </row>
    <row r="11" spans="1:10" x14ac:dyDescent="0.25">
      <c r="A11">
        <v>2016</v>
      </c>
      <c r="B11" t="s">
        <v>4</v>
      </c>
      <c r="C11" t="s">
        <v>14</v>
      </c>
      <c r="D11">
        <v>2393</v>
      </c>
      <c r="E11" s="10">
        <f t="shared" si="0"/>
        <v>-0.32779844641636791</v>
      </c>
      <c r="F11" s="8">
        <f t="shared" si="1"/>
        <v>2.7008095293027724E-3</v>
      </c>
    </row>
    <row r="12" spans="1:10" x14ac:dyDescent="0.25">
      <c r="A12">
        <v>2016</v>
      </c>
      <c r="B12" t="s">
        <v>4</v>
      </c>
      <c r="C12" t="s">
        <v>15</v>
      </c>
      <c r="D12">
        <v>2195</v>
      </c>
      <c r="E12" s="10">
        <f t="shared" si="0"/>
        <v>-0.32938868690620349</v>
      </c>
      <c r="F12" s="8">
        <f t="shared" si="1"/>
        <v>2.465336043260523E-3</v>
      </c>
    </row>
    <row r="13" spans="1:10" x14ac:dyDescent="0.25">
      <c r="A13">
        <v>2016</v>
      </c>
      <c r="B13" t="s">
        <v>4</v>
      </c>
      <c r="C13" t="s">
        <v>16</v>
      </c>
      <c r="D13">
        <v>1115</v>
      </c>
      <c r="E13" s="10">
        <f t="shared" si="0"/>
        <v>-0.33806272594167036</v>
      </c>
      <c r="F13" s="8">
        <f t="shared" si="1"/>
        <v>1.1809352103027975E-3</v>
      </c>
    </row>
    <row r="14" spans="1:10" x14ac:dyDescent="0.25">
      <c r="A14">
        <v>2016</v>
      </c>
      <c r="B14" t="s">
        <v>4</v>
      </c>
      <c r="C14" t="s">
        <v>17</v>
      </c>
      <c r="D14">
        <v>607</v>
      </c>
      <c r="E14" s="10">
        <f t="shared" si="0"/>
        <v>-0.34214273689538999</v>
      </c>
      <c r="F14" s="8">
        <f t="shared" si="1"/>
        <v>5.7679111480046005E-4</v>
      </c>
    </row>
    <row r="15" spans="1:10" x14ac:dyDescent="0.25">
      <c r="A15">
        <v>2016</v>
      </c>
      <c r="B15" t="s">
        <v>4</v>
      </c>
      <c r="C15" t="s">
        <v>18</v>
      </c>
      <c r="D15">
        <v>38806</v>
      </c>
      <c r="E15" s="10">
        <f t="shared" si="0"/>
        <v>-3.5346795121502066E-2</v>
      </c>
      <c r="F15" s="8">
        <f t="shared" si="1"/>
        <v>4.6005335020496897E-2</v>
      </c>
    </row>
    <row r="16" spans="1:10" x14ac:dyDescent="0.25">
      <c r="A16">
        <v>2016</v>
      </c>
      <c r="B16" t="s">
        <v>19</v>
      </c>
      <c r="C16" t="s">
        <v>5</v>
      </c>
      <c r="D16">
        <v>571409</v>
      </c>
      <c r="E16" s="10">
        <f t="shared" si="0"/>
        <v>4.2422635867366099</v>
      </c>
      <c r="F16" s="8">
        <f t="shared" si="1"/>
        <v>0.67940879505362972</v>
      </c>
    </row>
    <row r="17" spans="1:6" x14ac:dyDescent="0.25">
      <c r="A17">
        <v>2016</v>
      </c>
      <c r="B17" t="s">
        <v>19</v>
      </c>
      <c r="C17" t="s">
        <v>6</v>
      </c>
      <c r="D17">
        <v>288387</v>
      </c>
      <c r="E17" s="10">
        <f t="shared" si="0"/>
        <v>1.9691674053515136</v>
      </c>
      <c r="F17" s="8">
        <f t="shared" si="1"/>
        <v>0.3428220426968136</v>
      </c>
    </row>
    <row r="18" spans="1:6" x14ac:dyDescent="0.25">
      <c r="A18">
        <v>2016</v>
      </c>
      <c r="B18" t="s">
        <v>19</v>
      </c>
      <c r="C18" t="s">
        <v>7</v>
      </c>
      <c r="D18">
        <v>7921</v>
      </c>
      <c r="E18" s="10">
        <f t="shared" si="0"/>
        <v>-0.28340021698297824</v>
      </c>
      <c r="F18" s="8">
        <f t="shared" si="1"/>
        <v>9.2750389779975E-3</v>
      </c>
    </row>
    <row r="19" spans="1:6" x14ac:dyDescent="0.25">
      <c r="A19">
        <v>2016</v>
      </c>
      <c r="B19" t="s">
        <v>19</v>
      </c>
      <c r="C19" t="s">
        <v>8</v>
      </c>
      <c r="D19">
        <v>4298</v>
      </c>
      <c r="E19" s="10">
        <f t="shared" si="0"/>
        <v>-0.31249840533991941</v>
      </c>
      <c r="F19" s="8">
        <f t="shared" si="1"/>
        <v>4.9663498874365384E-3</v>
      </c>
    </row>
    <row r="20" spans="1:6" x14ac:dyDescent="0.25">
      <c r="A20">
        <v>2016</v>
      </c>
      <c r="B20" t="s">
        <v>19</v>
      </c>
      <c r="C20" t="s">
        <v>9</v>
      </c>
      <c r="D20">
        <v>3275</v>
      </c>
      <c r="E20" s="10">
        <f t="shared" si="0"/>
        <v>-0.32071464787073667</v>
      </c>
      <c r="F20" s="8">
        <f t="shared" si="1"/>
        <v>3.7497368762182482E-3</v>
      </c>
    </row>
    <row r="21" spans="1:6" x14ac:dyDescent="0.25">
      <c r="A21">
        <v>2016</v>
      </c>
      <c r="B21" t="s">
        <v>19</v>
      </c>
      <c r="C21" t="s">
        <v>10</v>
      </c>
      <c r="D21">
        <v>3244</v>
      </c>
      <c r="E21" s="10">
        <f t="shared" si="0"/>
        <v>-0.32096362491712505</v>
      </c>
      <c r="F21" s="8">
        <f t="shared" si="1"/>
        <v>3.7128698152722396E-3</v>
      </c>
    </row>
    <row r="22" spans="1:6" x14ac:dyDescent="0.25">
      <c r="A22">
        <v>2016</v>
      </c>
      <c r="B22" t="s">
        <v>19</v>
      </c>
      <c r="C22" t="s">
        <v>11</v>
      </c>
      <c r="D22">
        <v>2658</v>
      </c>
      <c r="E22" s="10">
        <f t="shared" si="0"/>
        <v>-0.32567009424562837</v>
      </c>
      <c r="F22" s="8">
        <f t="shared" si="1"/>
        <v>3.0159634373896219E-3</v>
      </c>
    </row>
    <row r="23" spans="1:6" x14ac:dyDescent="0.25">
      <c r="A23">
        <v>2016</v>
      </c>
      <c r="B23" t="s">
        <v>19</v>
      </c>
      <c r="C23" t="s">
        <v>12</v>
      </c>
      <c r="D23">
        <v>2444</v>
      </c>
      <c r="E23" s="10">
        <f t="shared" si="0"/>
        <v>-0.3273888390174709</v>
      </c>
      <c r="F23" s="8">
        <f t="shared" si="1"/>
        <v>2.7614617908591097E-3</v>
      </c>
    </row>
    <row r="24" spans="1:6" x14ac:dyDescent="0.25">
      <c r="A24">
        <v>2016</v>
      </c>
      <c r="B24" t="s">
        <v>19</v>
      </c>
      <c r="C24" t="s">
        <v>13</v>
      </c>
      <c r="D24">
        <v>2240</v>
      </c>
      <c r="E24" s="10">
        <f t="shared" si="0"/>
        <v>-0.32902726861305909</v>
      </c>
      <c r="F24" s="8">
        <f t="shared" si="1"/>
        <v>2.5188527446337616E-3</v>
      </c>
    </row>
    <row r="25" spans="1:6" x14ac:dyDescent="0.25">
      <c r="A25">
        <v>2016</v>
      </c>
      <c r="B25" t="s">
        <v>19</v>
      </c>
      <c r="C25" t="s">
        <v>14</v>
      </c>
      <c r="D25">
        <v>2164</v>
      </c>
      <c r="E25" s="10">
        <f t="shared" si="0"/>
        <v>-0.32963766395259192</v>
      </c>
      <c r="F25" s="8">
        <f t="shared" si="1"/>
        <v>2.4284689823145141E-3</v>
      </c>
    </row>
    <row r="26" spans="1:6" x14ac:dyDescent="0.25">
      <c r="A26">
        <v>2016</v>
      </c>
      <c r="B26" t="s">
        <v>19</v>
      </c>
      <c r="C26" t="s">
        <v>15</v>
      </c>
      <c r="D26">
        <v>1904</v>
      </c>
      <c r="E26" s="10">
        <f t="shared" si="0"/>
        <v>-0.33172585853520431</v>
      </c>
      <c r="F26" s="8">
        <f t="shared" si="1"/>
        <v>2.1192613743802467E-3</v>
      </c>
    </row>
    <row r="27" spans="1:6" x14ac:dyDescent="0.25">
      <c r="A27">
        <v>2016</v>
      </c>
      <c r="B27" t="s">
        <v>19</v>
      </c>
      <c r="C27" t="s">
        <v>16</v>
      </c>
      <c r="D27">
        <v>889</v>
      </c>
      <c r="E27" s="10">
        <f t="shared" si="0"/>
        <v>-0.3398778489250181</v>
      </c>
      <c r="F27" s="8">
        <f t="shared" si="1"/>
        <v>9.1216244340608832E-4</v>
      </c>
    </row>
    <row r="28" spans="1:6" x14ac:dyDescent="0.25">
      <c r="A28">
        <v>2016</v>
      </c>
      <c r="B28" t="s">
        <v>19</v>
      </c>
      <c r="C28" t="s">
        <v>17</v>
      </c>
      <c r="D28">
        <v>733</v>
      </c>
      <c r="E28" s="10">
        <f t="shared" si="0"/>
        <v>-0.3411307656745855</v>
      </c>
      <c r="F28" s="8">
        <f t="shared" si="1"/>
        <v>7.26637878645528E-4</v>
      </c>
    </row>
    <row r="29" spans="1:6" x14ac:dyDescent="0.25">
      <c r="A29">
        <v>2016</v>
      </c>
      <c r="B29" t="s">
        <v>19</v>
      </c>
      <c r="C29" t="s">
        <v>18</v>
      </c>
      <c r="D29">
        <v>19542</v>
      </c>
      <c r="E29" s="10">
        <f t="shared" si="0"/>
        <v>-0.19006595065782964</v>
      </c>
      <c r="F29" s="8">
        <f t="shared" si="1"/>
        <v>2.3095429792628727E-2</v>
      </c>
    </row>
    <row r="30" spans="1:6" x14ac:dyDescent="0.25">
      <c r="A30">
        <v>2016</v>
      </c>
      <c r="B30" t="s">
        <v>20</v>
      </c>
      <c r="C30" t="s">
        <v>5</v>
      </c>
      <c r="D30">
        <v>538440</v>
      </c>
      <c r="E30" s="10">
        <f t="shared" si="0"/>
        <v>3.9774724821437331</v>
      </c>
      <c r="F30" s="8">
        <f t="shared" si="1"/>
        <v>0.64020008110753412</v>
      </c>
    </row>
    <row r="31" spans="1:6" x14ac:dyDescent="0.25">
      <c r="A31">
        <v>2016</v>
      </c>
      <c r="B31" t="s">
        <v>20</v>
      </c>
      <c r="C31" t="s">
        <v>6</v>
      </c>
      <c r="D31">
        <v>235587</v>
      </c>
      <c r="E31" s="10">
        <f t="shared" si="0"/>
        <v>1.5451032747286888</v>
      </c>
      <c r="F31" s="8">
        <f t="shared" si="1"/>
        <v>0.28002911308554707</v>
      </c>
    </row>
    <row r="32" spans="1:6" x14ac:dyDescent="0.25">
      <c r="A32">
        <v>2016</v>
      </c>
      <c r="B32" t="s">
        <v>20</v>
      </c>
      <c r="C32" t="s">
        <v>7</v>
      </c>
      <c r="D32">
        <v>7993</v>
      </c>
      <c r="E32" s="10">
        <f t="shared" si="0"/>
        <v>-0.28282194771394714</v>
      </c>
      <c r="F32" s="8">
        <f t="shared" si="1"/>
        <v>9.3606657001946824E-3</v>
      </c>
    </row>
    <row r="33" spans="1:6" x14ac:dyDescent="0.25">
      <c r="A33">
        <v>2016</v>
      </c>
      <c r="B33" t="s">
        <v>20</v>
      </c>
      <c r="C33" t="s">
        <v>8</v>
      </c>
      <c r="D33">
        <v>3982</v>
      </c>
      <c r="E33" s="10">
        <f t="shared" si="0"/>
        <v>-0.315036364909556</v>
      </c>
      <c r="F33" s="8">
        <f t="shared" si="1"/>
        <v>4.5905437177933515E-3</v>
      </c>
    </row>
    <row r="34" spans="1:6" x14ac:dyDescent="0.25">
      <c r="A34">
        <v>2016</v>
      </c>
      <c r="B34" t="s">
        <v>20</v>
      </c>
      <c r="C34" t="s">
        <v>9</v>
      </c>
      <c r="D34">
        <v>2926</v>
      </c>
      <c r="E34" s="10">
        <f t="shared" si="0"/>
        <v>-0.32351764752201251</v>
      </c>
      <c r="F34" s="8">
        <f t="shared" si="1"/>
        <v>3.3346851255680204E-3</v>
      </c>
    </row>
    <row r="35" spans="1:6" x14ac:dyDescent="0.25">
      <c r="A35">
        <v>2016</v>
      </c>
      <c r="B35" t="s">
        <v>20</v>
      </c>
      <c r="C35" t="s">
        <v>10</v>
      </c>
      <c r="D35">
        <v>3422</v>
      </c>
      <c r="E35" s="10">
        <f t="shared" si="0"/>
        <v>-0.31953401477979809</v>
      </c>
      <c r="F35" s="8">
        <f t="shared" si="1"/>
        <v>3.924558100704161E-3</v>
      </c>
    </row>
    <row r="36" spans="1:6" x14ac:dyDescent="0.25">
      <c r="A36">
        <v>2016</v>
      </c>
      <c r="B36" t="s">
        <v>20</v>
      </c>
      <c r="C36" t="s">
        <v>11</v>
      </c>
      <c r="D36">
        <v>2674</v>
      </c>
      <c r="E36" s="10">
        <f t="shared" si="0"/>
        <v>-0.32554158996362142</v>
      </c>
      <c r="F36" s="8">
        <f t="shared" si="1"/>
        <v>3.0349915978778843E-3</v>
      </c>
    </row>
    <row r="37" spans="1:6" x14ac:dyDescent="0.25">
      <c r="A37">
        <v>2016</v>
      </c>
      <c r="B37" t="s">
        <v>20</v>
      </c>
      <c r="C37" t="s">
        <v>12</v>
      </c>
      <c r="D37">
        <v>3299</v>
      </c>
      <c r="E37" s="10">
        <f t="shared" si="0"/>
        <v>-0.32052189144772625</v>
      </c>
      <c r="F37" s="8">
        <f t="shared" si="1"/>
        <v>3.7782791169506422E-3</v>
      </c>
    </row>
    <row r="38" spans="1:6" x14ac:dyDescent="0.25">
      <c r="A38">
        <v>2016</v>
      </c>
      <c r="B38" t="s">
        <v>20</v>
      </c>
      <c r="C38" t="s">
        <v>13</v>
      </c>
      <c r="D38">
        <v>2372</v>
      </c>
      <c r="E38" s="10">
        <f t="shared" si="0"/>
        <v>-0.327967108286502</v>
      </c>
      <c r="F38" s="8">
        <f t="shared" si="1"/>
        <v>2.6758350686619278E-3</v>
      </c>
    </row>
    <row r="39" spans="1:6" x14ac:dyDescent="0.25">
      <c r="A39">
        <v>2016</v>
      </c>
      <c r="B39" t="s">
        <v>20</v>
      </c>
      <c r="C39" t="s">
        <v>14</v>
      </c>
      <c r="D39">
        <v>2235</v>
      </c>
      <c r="E39" s="10">
        <f t="shared" si="0"/>
        <v>-0.32906742620118623</v>
      </c>
      <c r="F39" s="8">
        <f t="shared" si="1"/>
        <v>2.5129064444811794E-3</v>
      </c>
    </row>
    <row r="40" spans="1:6" x14ac:dyDescent="0.25">
      <c r="A40">
        <v>2016</v>
      </c>
      <c r="B40" t="s">
        <v>20</v>
      </c>
      <c r="C40" t="s">
        <v>15</v>
      </c>
      <c r="D40">
        <v>2115</v>
      </c>
      <c r="E40" s="10">
        <f t="shared" si="0"/>
        <v>-0.33003120831623811</v>
      </c>
      <c r="F40" s="8">
        <f t="shared" si="1"/>
        <v>2.3701952408192099E-3</v>
      </c>
    </row>
    <row r="41" spans="1:6" x14ac:dyDescent="0.25">
      <c r="A41">
        <v>2016</v>
      </c>
      <c r="B41" t="s">
        <v>20</v>
      </c>
      <c r="C41" t="s">
        <v>16</v>
      </c>
      <c r="D41">
        <v>792</v>
      </c>
      <c r="E41" s="10">
        <f t="shared" si="0"/>
        <v>-0.34065690613468502</v>
      </c>
      <c r="F41" s="8">
        <f t="shared" si="1"/>
        <v>7.9680422044599633E-4</v>
      </c>
    </row>
    <row r="42" spans="1:6" x14ac:dyDescent="0.25">
      <c r="A42">
        <v>2016</v>
      </c>
      <c r="B42" t="s">
        <v>20</v>
      </c>
      <c r="C42" t="s">
        <v>17</v>
      </c>
      <c r="D42">
        <v>678</v>
      </c>
      <c r="E42" s="10">
        <f t="shared" si="0"/>
        <v>-0.3415724991439843</v>
      </c>
      <c r="F42" s="8">
        <f t="shared" si="1"/>
        <v>6.6122857696712526E-4</v>
      </c>
    </row>
    <row r="43" spans="1:6" x14ac:dyDescent="0.25">
      <c r="A43">
        <v>2016</v>
      </c>
      <c r="B43" t="s">
        <v>20</v>
      </c>
      <c r="C43" t="s">
        <v>18</v>
      </c>
      <c r="D43">
        <v>17237</v>
      </c>
      <c r="E43" s="10">
        <f t="shared" si="0"/>
        <v>-0.20857859878445106</v>
      </c>
      <c r="F43" s="8">
        <f t="shared" si="1"/>
        <v>2.0354185422288399E-2</v>
      </c>
    </row>
    <row r="44" spans="1:6" x14ac:dyDescent="0.25">
      <c r="A44">
        <v>2016</v>
      </c>
      <c r="B44" t="s">
        <v>21</v>
      </c>
      <c r="C44" t="s">
        <v>5</v>
      </c>
      <c r="D44">
        <v>646803</v>
      </c>
      <c r="E44" s="10">
        <f t="shared" si="0"/>
        <v>4.8477918265884519</v>
      </c>
      <c r="F44" s="8">
        <f t="shared" si="1"/>
        <v>0.76907186579438402</v>
      </c>
    </row>
    <row r="45" spans="1:6" x14ac:dyDescent="0.25">
      <c r="A45">
        <v>2016</v>
      </c>
      <c r="B45" t="s">
        <v>21</v>
      </c>
      <c r="C45" t="s">
        <v>6</v>
      </c>
      <c r="D45">
        <v>246423</v>
      </c>
      <c r="E45" s="10">
        <f t="shared" si="0"/>
        <v>1.632132799717873</v>
      </c>
      <c r="F45" s="8">
        <f t="shared" si="1"/>
        <v>0.29291593477622291</v>
      </c>
    </row>
    <row r="46" spans="1:6" x14ac:dyDescent="0.25">
      <c r="A46">
        <v>2016</v>
      </c>
      <c r="B46" t="s">
        <v>21</v>
      </c>
      <c r="C46" t="s">
        <v>7</v>
      </c>
      <c r="D46">
        <v>9304</v>
      </c>
      <c r="E46" s="10">
        <f t="shared" si="0"/>
        <v>-0.27229262810700539</v>
      </c>
      <c r="F46" s="8">
        <f t="shared" si="1"/>
        <v>1.0919785600201699E-2</v>
      </c>
    </row>
    <row r="47" spans="1:6" x14ac:dyDescent="0.25">
      <c r="A47">
        <v>2016</v>
      </c>
      <c r="B47" t="s">
        <v>21</v>
      </c>
      <c r="C47" t="s">
        <v>8</v>
      </c>
      <c r="D47">
        <v>4324</v>
      </c>
      <c r="E47" s="10">
        <f t="shared" si="0"/>
        <v>-0.31228958588165817</v>
      </c>
      <c r="F47" s="8">
        <f t="shared" si="1"/>
        <v>4.9972706482299652E-3</v>
      </c>
    </row>
    <row r="48" spans="1:6" x14ac:dyDescent="0.25">
      <c r="A48">
        <v>2016</v>
      </c>
      <c r="B48" t="s">
        <v>21</v>
      </c>
      <c r="C48" t="s">
        <v>9</v>
      </c>
      <c r="D48">
        <v>7307</v>
      </c>
      <c r="E48" s="10">
        <f t="shared" si="0"/>
        <v>-0.28833156880499367</v>
      </c>
      <c r="F48" s="8">
        <f t="shared" si="1"/>
        <v>8.5448333192604236E-3</v>
      </c>
    </row>
    <row r="49" spans="1:6" x14ac:dyDescent="0.25">
      <c r="A49">
        <v>2016</v>
      </c>
      <c r="B49" t="s">
        <v>21</v>
      </c>
      <c r="C49" t="s">
        <v>10</v>
      </c>
      <c r="D49">
        <v>3185</v>
      </c>
      <c r="E49" s="10">
        <f t="shared" si="0"/>
        <v>-0.32143748445702552</v>
      </c>
      <c r="F49" s="8">
        <f t="shared" si="1"/>
        <v>3.6427034734717711E-3</v>
      </c>
    </row>
    <row r="50" spans="1:6" x14ac:dyDescent="0.25">
      <c r="A50">
        <v>2016</v>
      </c>
      <c r="B50" t="s">
        <v>21</v>
      </c>
      <c r="C50" t="s">
        <v>11</v>
      </c>
      <c r="D50">
        <v>4170</v>
      </c>
      <c r="E50" s="10">
        <f t="shared" si="0"/>
        <v>-0.31352643959597476</v>
      </c>
      <c r="F50" s="8">
        <f t="shared" si="1"/>
        <v>4.8141246035304369E-3</v>
      </c>
    </row>
    <row r="51" spans="1:6" x14ac:dyDescent="0.25">
      <c r="A51">
        <v>2016</v>
      </c>
      <c r="B51" t="s">
        <v>21</v>
      </c>
      <c r="C51" t="s">
        <v>12</v>
      </c>
      <c r="D51">
        <v>3381</v>
      </c>
      <c r="E51" s="10">
        <f t="shared" si="0"/>
        <v>-0.31986330700244081</v>
      </c>
      <c r="F51" s="8">
        <f t="shared" si="1"/>
        <v>3.8757984394529881E-3</v>
      </c>
    </row>
    <row r="52" spans="1:6" x14ac:dyDescent="0.25">
      <c r="A52">
        <v>2016</v>
      </c>
      <c r="B52" t="s">
        <v>21</v>
      </c>
      <c r="C52" t="s">
        <v>13</v>
      </c>
      <c r="D52">
        <v>2325</v>
      </c>
      <c r="E52" s="10">
        <f t="shared" si="0"/>
        <v>-0.32834458961489732</v>
      </c>
      <c r="F52" s="8">
        <f t="shared" si="1"/>
        <v>2.6199398472276565E-3</v>
      </c>
    </row>
    <row r="53" spans="1:6" x14ac:dyDescent="0.25">
      <c r="A53">
        <v>2016</v>
      </c>
      <c r="B53" t="s">
        <v>21</v>
      </c>
      <c r="C53" t="s">
        <v>14</v>
      </c>
      <c r="D53">
        <v>1992</v>
      </c>
      <c r="E53" s="10">
        <f t="shared" si="0"/>
        <v>-0.33101908498416627</v>
      </c>
      <c r="F53" s="8">
        <f t="shared" si="1"/>
        <v>2.223916257065691E-3</v>
      </c>
    </row>
    <row r="54" spans="1:6" x14ac:dyDescent="0.25">
      <c r="A54">
        <v>2016</v>
      </c>
      <c r="B54" t="s">
        <v>21</v>
      </c>
      <c r="C54" t="s">
        <v>15</v>
      </c>
      <c r="D54">
        <v>2551</v>
      </c>
      <c r="E54" s="10">
        <f t="shared" si="0"/>
        <v>-0.32652946663154964</v>
      </c>
      <c r="F54" s="8">
        <f t="shared" si="1"/>
        <v>2.8887126141243658E-3</v>
      </c>
    </row>
    <row r="55" spans="1:6" x14ac:dyDescent="0.25">
      <c r="A55">
        <v>2016</v>
      </c>
      <c r="B55" t="s">
        <v>21</v>
      </c>
      <c r="C55" t="s">
        <v>16</v>
      </c>
      <c r="D55">
        <v>542</v>
      </c>
      <c r="E55" s="10">
        <f t="shared" si="0"/>
        <v>-0.34266478554104307</v>
      </c>
      <c r="F55" s="8">
        <f t="shared" si="1"/>
        <v>4.9948921281689322E-4</v>
      </c>
    </row>
    <row r="56" spans="1:6" x14ac:dyDescent="0.25">
      <c r="A56">
        <v>2016</v>
      </c>
      <c r="B56" t="s">
        <v>21</v>
      </c>
      <c r="C56" t="s">
        <v>17</v>
      </c>
      <c r="D56">
        <v>647</v>
      </c>
      <c r="E56" s="10">
        <f t="shared" si="0"/>
        <v>-0.34182147619037268</v>
      </c>
      <c r="F56" s="8">
        <f t="shared" si="1"/>
        <v>6.243615160211165E-4</v>
      </c>
    </row>
    <row r="57" spans="1:6" x14ac:dyDescent="0.25">
      <c r="A57">
        <v>2016</v>
      </c>
      <c r="B57" t="s">
        <v>21</v>
      </c>
      <c r="C57" t="s">
        <v>18</v>
      </c>
      <c r="D57">
        <v>38085</v>
      </c>
      <c r="E57" s="10">
        <f t="shared" si="0"/>
        <v>-4.1137519329438745E-2</v>
      </c>
      <c r="F57" s="8">
        <f t="shared" si="1"/>
        <v>4.5147878538494564E-2</v>
      </c>
    </row>
    <row r="58" spans="1:6" x14ac:dyDescent="0.25">
      <c r="A58">
        <v>2017</v>
      </c>
      <c r="B58" t="s">
        <v>22</v>
      </c>
      <c r="C58" t="s">
        <v>5</v>
      </c>
      <c r="D58">
        <v>532676</v>
      </c>
      <c r="E58" s="10">
        <f t="shared" si="0"/>
        <v>3.9311788145507416</v>
      </c>
      <c r="F58" s="8">
        <f t="shared" si="1"/>
        <v>0.6333451862916375</v>
      </c>
    </row>
    <row r="59" spans="1:6" x14ac:dyDescent="0.25">
      <c r="A59">
        <v>2017</v>
      </c>
      <c r="B59" t="s">
        <v>22</v>
      </c>
      <c r="C59" t="s">
        <v>6</v>
      </c>
      <c r="D59">
        <v>162243</v>
      </c>
      <c r="E59" s="10">
        <f t="shared" si="0"/>
        <v>0.95603964600898306</v>
      </c>
      <c r="F59" s="8">
        <f t="shared" si="1"/>
        <v>0.19280402540735128</v>
      </c>
    </row>
    <row r="60" spans="1:6" x14ac:dyDescent="0.25">
      <c r="A60">
        <v>2017</v>
      </c>
      <c r="B60" t="s">
        <v>22</v>
      </c>
      <c r="C60" t="s">
        <v>7</v>
      </c>
      <c r="D60">
        <v>5634</v>
      </c>
      <c r="E60" s="10">
        <f t="shared" si="0"/>
        <v>-0.30176829779234188</v>
      </c>
      <c r="F60" s="8">
        <f t="shared" si="1"/>
        <v>6.5552012882064649E-3</v>
      </c>
    </row>
    <row r="61" spans="1:6" x14ac:dyDescent="0.25">
      <c r="A61">
        <v>2017</v>
      </c>
      <c r="B61" t="s">
        <v>22</v>
      </c>
      <c r="C61" t="s">
        <v>8</v>
      </c>
      <c r="D61">
        <v>3258</v>
      </c>
      <c r="E61" s="10">
        <f t="shared" si="0"/>
        <v>-0.32085118367036897</v>
      </c>
      <c r="F61" s="8">
        <f t="shared" si="1"/>
        <v>3.7295194556994692E-3</v>
      </c>
    </row>
    <row r="62" spans="1:6" x14ac:dyDescent="0.25">
      <c r="A62">
        <v>2017</v>
      </c>
      <c r="B62" t="s">
        <v>22</v>
      </c>
      <c r="C62" t="s">
        <v>9</v>
      </c>
      <c r="D62">
        <v>5170</v>
      </c>
      <c r="E62" s="10">
        <f t="shared" si="0"/>
        <v>-0.30549492197054245</v>
      </c>
      <c r="F62" s="8">
        <f t="shared" si="1"/>
        <v>6.0033846340468494E-3</v>
      </c>
    </row>
    <row r="63" spans="1:6" x14ac:dyDescent="0.25">
      <c r="A63">
        <v>2017</v>
      </c>
      <c r="B63" t="s">
        <v>22</v>
      </c>
      <c r="C63" t="s">
        <v>10</v>
      </c>
      <c r="D63">
        <v>2714</v>
      </c>
      <c r="E63" s="10">
        <f t="shared" si="0"/>
        <v>-0.32522032925860417</v>
      </c>
      <c r="F63" s="8">
        <f t="shared" si="1"/>
        <v>3.082561999098541E-3</v>
      </c>
    </row>
    <row r="64" spans="1:6" x14ac:dyDescent="0.25">
      <c r="A64">
        <v>2017</v>
      </c>
      <c r="B64" t="s">
        <v>22</v>
      </c>
      <c r="C64" t="s">
        <v>11</v>
      </c>
      <c r="D64">
        <v>3342</v>
      </c>
      <c r="E64" s="10">
        <f t="shared" si="0"/>
        <v>-0.32017653618983266</v>
      </c>
      <c r="F64" s="8">
        <f t="shared" si="1"/>
        <v>3.8294172982628479E-3</v>
      </c>
    </row>
    <row r="65" spans="1:6" x14ac:dyDescent="0.25">
      <c r="A65">
        <v>2017</v>
      </c>
      <c r="B65" t="s">
        <v>22</v>
      </c>
      <c r="C65" t="s">
        <v>12</v>
      </c>
      <c r="D65">
        <v>2465</v>
      </c>
      <c r="E65" s="10">
        <f t="shared" si="0"/>
        <v>-0.32722017714733681</v>
      </c>
      <c r="F65" s="8">
        <f t="shared" si="1"/>
        <v>2.7864362514999543E-3</v>
      </c>
    </row>
    <row r="66" spans="1:6" x14ac:dyDescent="0.25">
      <c r="A66">
        <v>2017</v>
      </c>
      <c r="B66" t="s">
        <v>22</v>
      </c>
      <c r="C66" t="s">
        <v>13</v>
      </c>
      <c r="D66">
        <v>1828</v>
      </c>
      <c r="E66" s="10">
        <f t="shared" si="0"/>
        <v>-0.33233625387473714</v>
      </c>
      <c r="F66" s="8">
        <f t="shared" si="1"/>
        <v>2.0288776120609997E-3</v>
      </c>
    </row>
    <row r="67" spans="1:6" x14ac:dyDescent="0.25">
      <c r="A67">
        <v>2017</v>
      </c>
      <c r="B67" t="s">
        <v>22</v>
      </c>
      <c r="C67" t="s">
        <v>14</v>
      </c>
      <c r="D67">
        <v>1906</v>
      </c>
      <c r="E67" s="10">
        <f t="shared" ref="E67:E130" si="2">STANDARDIZE(D67,$J$2,$J$3)</f>
        <v>-0.33170979549995344</v>
      </c>
      <c r="F67" s="8">
        <f t="shared" ref="F67:F130" si="3">(D67-$J$4)/($J$5-$J$4)</f>
        <v>2.1216398944412795E-3</v>
      </c>
    </row>
    <row r="68" spans="1:6" x14ac:dyDescent="0.25">
      <c r="A68">
        <v>2017</v>
      </c>
      <c r="B68" t="s">
        <v>22</v>
      </c>
      <c r="C68" t="s">
        <v>15</v>
      </c>
      <c r="D68">
        <v>2012</v>
      </c>
      <c r="E68" s="10">
        <f t="shared" si="2"/>
        <v>-0.33085845463165764</v>
      </c>
      <c r="F68" s="8">
        <f t="shared" si="3"/>
        <v>2.2477014576760194E-3</v>
      </c>
    </row>
    <row r="69" spans="1:6" x14ac:dyDescent="0.25">
      <c r="A69">
        <v>2017</v>
      </c>
      <c r="B69" t="s">
        <v>22</v>
      </c>
      <c r="C69" t="s">
        <v>16</v>
      </c>
      <c r="D69">
        <v>602</v>
      </c>
      <c r="E69" s="10">
        <f t="shared" si="2"/>
        <v>-0.34218289448351713</v>
      </c>
      <c r="F69" s="8">
        <f t="shared" si="3"/>
        <v>5.7084481464787795E-4</v>
      </c>
    </row>
    <row r="70" spans="1:6" x14ac:dyDescent="0.25">
      <c r="A70">
        <v>2017</v>
      </c>
      <c r="B70" t="s">
        <v>22</v>
      </c>
      <c r="C70" t="s">
        <v>17</v>
      </c>
      <c r="D70">
        <v>507</v>
      </c>
      <c r="E70" s="10">
        <f t="shared" si="2"/>
        <v>-0.34294588865793324</v>
      </c>
      <c r="F70" s="8">
        <f t="shared" si="3"/>
        <v>4.5786511174881876E-4</v>
      </c>
    </row>
    <row r="71" spans="1:6" x14ac:dyDescent="0.25">
      <c r="A71">
        <v>2017</v>
      </c>
      <c r="B71" t="s">
        <v>22</v>
      </c>
      <c r="C71" t="s">
        <v>18</v>
      </c>
      <c r="D71">
        <v>26691</v>
      </c>
      <c r="E71" s="10">
        <f t="shared" si="2"/>
        <v>-0.13264863115361422</v>
      </c>
      <c r="F71" s="8">
        <f t="shared" si="3"/>
        <v>3.1597449750790561E-2</v>
      </c>
    </row>
    <row r="72" spans="1:6" x14ac:dyDescent="0.25">
      <c r="A72">
        <v>2017</v>
      </c>
      <c r="B72" t="s">
        <v>23</v>
      </c>
      <c r="C72" t="s">
        <v>12</v>
      </c>
      <c r="D72">
        <v>2238</v>
      </c>
      <c r="E72" s="10">
        <f t="shared" si="2"/>
        <v>-0.3290433316483099</v>
      </c>
      <c r="F72" s="8">
        <f t="shared" si="3"/>
        <v>2.5164742245727288E-3</v>
      </c>
    </row>
    <row r="73" spans="1:6" x14ac:dyDescent="0.25">
      <c r="A73">
        <v>2017</v>
      </c>
      <c r="B73" t="s">
        <v>23</v>
      </c>
      <c r="C73" t="s">
        <v>10</v>
      </c>
      <c r="D73">
        <v>1947</v>
      </c>
      <c r="E73" s="10">
        <f t="shared" si="2"/>
        <v>-0.33138050327731072</v>
      </c>
      <c r="F73" s="8">
        <f t="shared" si="3"/>
        <v>2.1703995556924525E-3</v>
      </c>
    </row>
    <row r="74" spans="1:6" x14ac:dyDescent="0.25">
      <c r="A74">
        <v>2017</v>
      </c>
      <c r="B74" t="s">
        <v>23</v>
      </c>
      <c r="C74" t="s">
        <v>17</v>
      </c>
      <c r="D74">
        <v>345</v>
      </c>
      <c r="E74" s="10">
        <f t="shared" si="2"/>
        <v>-0.34424699451325325</v>
      </c>
      <c r="F74" s="8">
        <f t="shared" si="3"/>
        <v>2.6520498680515994E-4</v>
      </c>
    </row>
    <row r="75" spans="1:6" x14ac:dyDescent="0.25">
      <c r="A75">
        <v>2017</v>
      </c>
      <c r="B75" t="s">
        <v>23</v>
      </c>
      <c r="C75" t="s">
        <v>8</v>
      </c>
      <c r="D75">
        <v>3138</v>
      </c>
      <c r="E75" s="10">
        <f t="shared" si="2"/>
        <v>-0.32181496578542085</v>
      </c>
      <c r="F75" s="8">
        <f t="shared" si="3"/>
        <v>3.5868082520374997E-3</v>
      </c>
    </row>
    <row r="76" spans="1:6" x14ac:dyDescent="0.25">
      <c r="A76">
        <v>2017</v>
      </c>
      <c r="B76" t="s">
        <v>23</v>
      </c>
      <c r="C76" t="s">
        <v>5</v>
      </c>
      <c r="D76">
        <v>384373</v>
      </c>
      <c r="E76" s="10">
        <f t="shared" si="2"/>
        <v>2.7400806561462572</v>
      </c>
      <c r="F76" s="8">
        <f t="shared" si="3"/>
        <v>0.45697435598596198</v>
      </c>
    </row>
    <row r="77" spans="1:6" x14ac:dyDescent="0.25">
      <c r="A77">
        <v>2017</v>
      </c>
      <c r="B77" t="s">
        <v>23</v>
      </c>
      <c r="C77" t="s">
        <v>15</v>
      </c>
      <c r="D77">
        <v>1739</v>
      </c>
      <c r="E77" s="10">
        <f t="shared" si="2"/>
        <v>-0.33305105894340065</v>
      </c>
      <c r="F77" s="8">
        <f t="shared" si="3"/>
        <v>1.9230334693450387E-3</v>
      </c>
    </row>
    <row r="78" spans="1:6" x14ac:dyDescent="0.25">
      <c r="A78">
        <v>2017</v>
      </c>
      <c r="B78" t="s">
        <v>23</v>
      </c>
      <c r="C78" t="s">
        <v>16</v>
      </c>
      <c r="D78">
        <v>472</v>
      </c>
      <c r="E78" s="10">
        <f t="shared" si="2"/>
        <v>-0.34322699177482335</v>
      </c>
      <c r="F78" s="8">
        <f t="shared" si="3"/>
        <v>4.1624101068074435E-4</v>
      </c>
    </row>
    <row r="79" spans="1:6" x14ac:dyDescent="0.25">
      <c r="A79">
        <v>2017</v>
      </c>
      <c r="B79" t="s">
        <v>23</v>
      </c>
      <c r="C79" t="s">
        <v>11</v>
      </c>
      <c r="D79">
        <v>1696</v>
      </c>
      <c r="E79" s="10">
        <f t="shared" si="2"/>
        <v>-0.33339641420129423</v>
      </c>
      <c r="F79" s="8">
        <f t="shared" si="3"/>
        <v>1.871895288032833E-3</v>
      </c>
    </row>
    <row r="80" spans="1:6" x14ac:dyDescent="0.25">
      <c r="A80">
        <v>2017</v>
      </c>
      <c r="B80" t="s">
        <v>23</v>
      </c>
      <c r="C80" t="s">
        <v>9</v>
      </c>
      <c r="D80">
        <v>2612</v>
      </c>
      <c r="E80" s="10">
        <f t="shared" si="2"/>
        <v>-0.32603954405639823</v>
      </c>
      <c r="F80" s="8">
        <f t="shared" si="3"/>
        <v>2.9612574759858667E-3</v>
      </c>
    </row>
    <row r="81" spans="1:6" x14ac:dyDescent="0.25">
      <c r="A81">
        <v>2017</v>
      </c>
      <c r="B81" t="s">
        <v>23</v>
      </c>
      <c r="C81" t="s">
        <v>14</v>
      </c>
      <c r="D81">
        <v>1864</v>
      </c>
      <c r="E81" s="10">
        <f t="shared" si="2"/>
        <v>-0.33204711924022162</v>
      </c>
      <c r="F81" s="8">
        <f t="shared" si="3"/>
        <v>2.0716909731595904E-3</v>
      </c>
    </row>
    <row r="82" spans="1:6" x14ac:dyDescent="0.25">
      <c r="A82">
        <v>2017</v>
      </c>
      <c r="B82" t="s">
        <v>23</v>
      </c>
      <c r="C82" t="s">
        <v>6</v>
      </c>
      <c r="D82">
        <v>116766</v>
      </c>
      <c r="E82" s="10">
        <f t="shared" si="2"/>
        <v>0.59079031895719902</v>
      </c>
      <c r="F82" s="8">
        <f t="shared" si="3"/>
        <v>0.1387200469995564</v>
      </c>
    </row>
    <row r="83" spans="1:6" x14ac:dyDescent="0.25">
      <c r="A83">
        <v>2017</v>
      </c>
      <c r="B83" t="s">
        <v>23</v>
      </c>
      <c r="C83" t="s">
        <v>13</v>
      </c>
      <c r="D83">
        <v>1409</v>
      </c>
      <c r="E83" s="10">
        <f t="shared" si="2"/>
        <v>-0.33570145975979332</v>
      </c>
      <c r="F83" s="8">
        <f t="shared" si="3"/>
        <v>1.5305776592746227E-3</v>
      </c>
    </row>
    <row r="84" spans="1:6" x14ac:dyDescent="0.25">
      <c r="A84">
        <v>2017</v>
      </c>
      <c r="B84" t="s">
        <v>23</v>
      </c>
      <c r="C84" t="s">
        <v>7</v>
      </c>
      <c r="D84">
        <v>5287</v>
      </c>
      <c r="E84" s="10">
        <f t="shared" si="2"/>
        <v>-0.3045552344083669</v>
      </c>
      <c r="F84" s="8">
        <f t="shared" si="3"/>
        <v>6.1425280576172699E-3</v>
      </c>
    </row>
    <row r="85" spans="1:6" x14ac:dyDescent="0.25">
      <c r="A85">
        <v>2017</v>
      </c>
      <c r="B85" t="s">
        <v>23</v>
      </c>
      <c r="C85" t="s">
        <v>18</v>
      </c>
      <c r="D85">
        <v>11995</v>
      </c>
      <c r="E85" s="10">
        <f t="shared" si="2"/>
        <v>-0.25067981417696711</v>
      </c>
      <c r="F85" s="8">
        <f t="shared" si="3"/>
        <v>1.4120084342321364E-2</v>
      </c>
    </row>
    <row r="86" spans="1:6" x14ac:dyDescent="0.25">
      <c r="A86">
        <v>2017</v>
      </c>
      <c r="B86" t="s">
        <v>24</v>
      </c>
      <c r="C86" t="s">
        <v>12</v>
      </c>
      <c r="D86">
        <v>2217</v>
      </c>
      <c r="E86" s="10">
        <f t="shared" si="2"/>
        <v>-0.32921199351844399</v>
      </c>
      <c r="F86" s="8">
        <f t="shared" si="3"/>
        <v>2.4914997639318838E-3</v>
      </c>
    </row>
    <row r="87" spans="1:6" x14ac:dyDescent="0.25">
      <c r="A87">
        <v>2017</v>
      </c>
      <c r="B87" t="s">
        <v>24</v>
      </c>
      <c r="C87" t="s">
        <v>10</v>
      </c>
      <c r="D87">
        <v>1755</v>
      </c>
      <c r="E87" s="10">
        <f t="shared" si="2"/>
        <v>-0.3329225546613937</v>
      </c>
      <c r="F87" s="8">
        <f t="shared" si="3"/>
        <v>1.9420616298333013E-3</v>
      </c>
    </row>
    <row r="88" spans="1:6" x14ac:dyDescent="0.25">
      <c r="A88">
        <v>2017</v>
      </c>
      <c r="B88" t="s">
        <v>24</v>
      </c>
      <c r="C88" t="s">
        <v>17</v>
      </c>
      <c r="D88">
        <v>326</v>
      </c>
      <c r="E88" s="10">
        <f t="shared" si="2"/>
        <v>-0.34439959334813647</v>
      </c>
      <c r="F88" s="8">
        <f t="shared" si="3"/>
        <v>2.4260904622534811E-4</v>
      </c>
    </row>
    <row r="89" spans="1:6" x14ac:dyDescent="0.25">
      <c r="A89">
        <v>2017</v>
      </c>
      <c r="B89" t="s">
        <v>24</v>
      </c>
      <c r="C89" t="s">
        <v>8</v>
      </c>
      <c r="D89">
        <v>2667</v>
      </c>
      <c r="E89" s="10">
        <f t="shared" si="2"/>
        <v>-0.32559781058699949</v>
      </c>
      <c r="F89" s="8">
        <f t="shared" si="3"/>
        <v>3.0266667776642697E-3</v>
      </c>
    </row>
    <row r="90" spans="1:6" x14ac:dyDescent="0.25">
      <c r="A90">
        <v>2017</v>
      </c>
      <c r="B90" t="s">
        <v>24</v>
      </c>
      <c r="C90" t="s">
        <v>5</v>
      </c>
      <c r="D90">
        <v>370651</v>
      </c>
      <c r="E90" s="10">
        <f t="shared" si="2"/>
        <v>2.6298721712900752</v>
      </c>
      <c r="F90" s="8">
        <f t="shared" si="3"/>
        <v>0.44065532984721578</v>
      </c>
    </row>
    <row r="91" spans="1:6" x14ac:dyDescent="0.25">
      <c r="A91">
        <v>2017</v>
      </c>
      <c r="B91" t="s">
        <v>24</v>
      </c>
      <c r="C91" t="s">
        <v>15</v>
      </c>
      <c r="D91">
        <v>1534</v>
      </c>
      <c r="E91" s="10">
        <f t="shared" si="2"/>
        <v>-0.33469752005661424</v>
      </c>
      <c r="F91" s="8">
        <f t="shared" si="3"/>
        <v>1.6792351630891744E-3</v>
      </c>
    </row>
    <row r="92" spans="1:6" x14ac:dyDescent="0.25">
      <c r="A92">
        <v>2017</v>
      </c>
      <c r="B92" t="s">
        <v>24</v>
      </c>
      <c r="C92" t="s">
        <v>16</v>
      </c>
      <c r="D92">
        <v>494</v>
      </c>
      <c r="E92" s="10">
        <f t="shared" si="2"/>
        <v>-0.34305029838706386</v>
      </c>
      <c r="F92" s="8">
        <f t="shared" si="3"/>
        <v>4.4240473135210542E-4</v>
      </c>
    </row>
    <row r="93" spans="1:6" x14ac:dyDescent="0.25">
      <c r="A93">
        <v>2017</v>
      </c>
      <c r="B93" t="s">
        <v>24</v>
      </c>
      <c r="C93" t="s">
        <v>11</v>
      </c>
      <c r="D93">
        <v>1454</v>
      </c>
      <c r="E93" s="10">
        <f t="shared" si="2"/>
        <v>-0.33534004146664886</v>
      </c>
      <c r="F93" s="8">
        <f t="shared" si="3"/>
        <v>1.5840943606478613E-3</v>
      </c>
    </row>
    <row r="94" spans="1:6" x14ac:dyDescent="0.25">
      <c r="A94">
        <v>2017</v>
      </c>
      <c r="B94" t="s">
        <v>24</v>
      </c>
      <c r="C94" t="s">
        <v>9</v>
      </c>
      <c r="D94">
        <v>2403</v>
      </c>
      <c r="E94" s="10">
        <f t="shared" si="2"/>
        <v>-0.32771813124011362</v>
      </c>
      <c r="F94" s="8">
        <f t="shared" si="3"/>
        <v>2.7127021296079368E-3</v>
      </c>
    </row>
    <row r="95" spans="1:6" x14ac:dyDescent="0.25">
      <c r="A95">
        <v>2017</v>
      </c>
      <c r="B95" t="s">
        <v>24</v>
      </c>
      <c r="C95" t="s">
        <v>14</v>
      </c>
      <c r="D95">
        <v>1461</v>
      </c>
      <c r="E95" s="10">
        <f t="shared" si="2"/>
        <v>-0.3352838208432708</v>
      </c>
      <c r="F95" s="8">
        <f t="shared" si="3"/>
        <v>1.5924191808614763E-3</v>
      </c>
    </row>
    <row r="96" spans="1:6" x14ac:dyDescent="0.25">
      <c r="A96">
        <v>2017</v>
      </c>
      <c r="B96" t="s">
        <v>24</v>
      </c>
      <c r="C96" t="s">
        <v>6</v>
      </c>
      <c r="D96">
        <v>97307</v>
      </c>
      <c r="E96" s="10">
        <f t="shared" si="2"/>
        <v>0.43450501748391213</v>
      </c>
      <c r="F96" s="8">
        <f t="shared" si="3"/>
        <v>0.11557823606573754</v>
      </c>
    </row>
    <row r="97" spans="1:6" x14ac:dyDescent="0.25">
      <c r="A97">
        <v>2017</v>
      </c>
      <c r="B97" t="s">
        <v>24</v>
      </c>
      <c r="C97" t="s">
        <v>13</v>
      </c>
      <c r="D97">
        <v>1391</v>
      </c>
      <c r="E97" s="10">
        <f t="shared" si="2"/>
        <v>-0.33584602707705108</v>
      </c>
      <c r="F97" s="8">
        <f t="shared" si="3"/>
        <v>1.5091709787253273E-3</v>
      </c>
    </row>
    <row r="98" spans="1:6" x14ac:dyDescent="0.25">
      <c r="A98">
        <v>2017</v>
      </c>
      <c r="B98" t="s">
        <v>24</v>
      </c>
      <c r="C98" t="s">
        <v>7</v>
      </c>
      <c r="D98">
        <v>4581</v>
      </c>
      <c r="E98" s="10">
        <f t="shared" si="2"/>
        <v>-0.31022548585192206</v>
      </c>
      <c r="F98" s="8">
        <f t="shared" si="3"/>
        <v>5.3029104760726831E-3</v>
      </c>
    </row>
    <row r="99" spans="1:6" x14ac:dyDescent="0.25">
      <c r="A99">
        <v>2017</v>
      </c>
      <c r="B99" t="s">
        <v>24</v>
      </c>
      <c r="C99" t="s">
        <v>18</v>
      </c>
      <c r="D99">
        <v>9916</v>
      </c>
      <c r="E99" s="10">
        <f t="shared" si="2"/>
        <v>-0.26737733932024083</v>
      </c>
      <c r="F99" s="8">
        <f t="shared" si="3"/>
        <v>1.1647612738877744E-2</v>
      </c>
    </row>
    <row r="100" spans="1:6" x14ac:dyDescent="0.25">
      <c r="A100">
        <v>2017</v>
      </c>
      <c r="B100" t="s">
        <v>25</v>
      </c>
      <c r="C100" t="s">
        <v>12</v>
      </c>
      <c r="D100">
        <v>1904</v>
      </c>
      <c r="E100" s="10">
        <f t="shared" si="2"/>
        <v>-0.33172585853520431</v>
      </c>
      <c r="F100" s="8">
        <f t="shared" si="3"/>
        <v>2.1192613743802467E-3</v>
      </c>
    </row>
    <row r="101" spans="1:6" x14ac:dyDescent="0.25">
      <c r="A101">
        <v>2017</v>
      </c>
      <c r="B101" t="s">
        <v>25</v>
      </c>
      <c r="C101" t="s">
        <v>10</v>
      </c>
      <c r="D101">
        <v>1845</v>
      </c>
      <c r="E101" s="10">
        <f t="shared" si="2"/>
        <v>-0.33219971807510479</v>
      </c>
      <c r="F101" s="8">
        <f t="shared" si="3"/>
        <v>2.0490950325797786E-3</v>
      </c>
    </row>
    <row r="102" spans="1:6" x14ac:dyDescent="0.25">
      <c r="A102">
        <v>2017</v>
      </c>
      <c r="B102" t="s">
        <v>25</v>
      </c>
      <c r="C102" t="s">
        <v>17</v>
      </c>
      <c r="D102">
        <v>385</v>
      </c>
      <c r="E102" s="10">
        <f t="shared" si="2"/>
        <v>-0.34392573380823593</v>
      </c>
      <c r="F102" s="8">
        <f t="shared" si="3"/>
        <v>3.1277538802581645E-4</v>
      </c>
    </row>
    <row r="103" spans="1:6" x14ac:dyDescent="0.25">
      <c r="A103">
        <v>2017</v>
      </c>
      <c r="B103" t="s">
        <v>25</v>
      </c>
      <c r="C103" t="s">
        <v>8</v>
      </c>
      <c r="D103">
        <v>3861</v>
      </c>
      <c r="E103" s="10">
        <f t="shared" si="2"/>
        <v>-0.31600817854223334</v>
      </c>
      <c r="F103" s="8">
        <f t="shared" si="3"/>
        <v>4.4466432541008655E-3</v>
      </c>
    </row>
    <row r="104" spans="1:6" x14ac:dyDescent="0.25">
      <c r="A104">
        <v>2017</v>
      </c>
      <c r="B104" t="s">
        <v>25</v>
      </c>
      <c r="C104" t="s">
        <v>5</v>
      </c>
      <c r="D104">
        <v>549546</v>
      </c>
      <c r="E104" s="10">
        <f t="shared" si="2"/>
        <v>4.0666705168917838</v>
      </c>
      <c r="F104" s="8">
        <f t="shared" si="3"/>
        <v>0.65340800300644941</v>
      </c>
    </row>
    <row r="105" spans="1:6" x14ac:dyDescent="0.25">
      <c r="A105">
        <v>2017</v>
      </c>
      <c r="B105" t="s">
        <v>25</v>
      </c>
      <c r="C105" t="s">
        <v>15</v>
      </c>
      <c r="D105">
        <v>1987</v>
      </c>
      <c r="E105" s="10">
        <f t="shared" si="2"/>
        <v>-0.33105924257229341</v>
      </c>
      <c r="F105" s="8">
        <f t="shared" si="3"/>
        <v>2.2179699569131093E-3</v>
      </c>
    </row>
    <row r="106" spans="1:6" x14ac:dyDescent="0.25">
      <c r="A106">
        <v>2017</v>
      </c>
      <c r="B106" t="s">
        <v>25</v>
      </c>
      <c r="C106" t="s">
        <v>16</v>
      </c>
      <c r="D106">
        <v>391</v>
      </c>
      <c r="E106" s="10">
        <f t="shared" si="2"/>
        <v>-0.34387754470248338</v>
      </c>
      <c r="F106" s="8">
        <f t="shared" si="3"/>
        <v>3.1991094820891494E-4</v>
      </c>
    </row>
    <row r="107" spans="1:6" x14ac:dyDescent="0.25">
      <c r="A107">
        <v>2017</v>
      </c>
      <c r="B107" t="s">
        <v>25</v>
      </c>
      <c r="C107" t="s">
        <v>11</v>
      </c>
      <c r="D107">
        <v>3652</v>
      </c>
      <c r="E107" s="10">
        <f t="shared" si="2"/>
        <v>-0.31768676572594867</v>
      </c>
      <c r="F107" s="8">
        <f t="shared" si="3"/>
        <v>4.1980879077229355E-3</v>
      </c>
    </row>
    <row r="108" spans="1:6" x14ac:dyDescent="0.25">
      <c r="A108">
        <v>2017</v>
      </c>
      <c r="B108" t="s">
        <v>25</v>
      </c>
      <c r="C108" t="s">
        <v>9</v>
      </c>
      <c r="D108">
        <v>9649</v>
      </c>
      <c r="E108" s="10">
        <f t="shared" si="2"/>
        <v>-0.26952175452623123</v>
      </c>
      <c r="F108" s="8">
        <f t="shared" si="3"/>
        <v>1.1330080310729861E-2</v>
      </c>
    </row>
    <row r="109" spans="1:6" x14ac:dyDescent="0.25">
      <c r="A109">
        <v>2017</v>
      </c>
      <c r="B109" t="s">
        <v>25</v>
      </c>
      <c r="C109" t="s">
        <v>14</v>
      </c>
      <c r="D109">
        <v>1777</v>
      </c>
      <c r="E109" s="10">
        <f t="shared" si="2"/>
        <v>-0.3327458612736342</v>
      </c>
      <c r="F109" s="8">
        <f t="shared" si="3"/>
        <v>1.9682253505046623E-3</v>
      </c>
    </row>
    <row r="110" spans="1:6" x14ac:dyDescent="0.25">
      <c r="A110">
        <v>2017</v>
      </c>
      <c r="B110" t="s">
        <v>25</v>
      </c>
      <c r="C110" t="s">
        <v>6</v>
      </c>
      <c r="D110">
        <v>99863</v>
      </c>
      <c r="E110" s="10">
        <f t="shared" si="2"/>
        <v>0.45503357653451704</v>
      </c>
      <c r="F110" s="8">
        <f t="shared" si="3"/>
        <v>0.11861798470373748</v>
      </c>
    </row>
    <row r="111" spans="1:6" x14ac:dyDescent="0.25">
      <c r="A111">
        <v>2017</v>
      </c>
      <c r="B111" t="s">
        <v>25</v>
      </c>
      <c r="C111" t="s">
        <v>13</v>
      </c>
      <c r="D111">
        <v>1584</v>
      </c>
      <c r="E111" s="10">
        <f t="shared" si="2"/>
        <v>-0.33429594417534264</v>
      </c>
      <c r="F111" s="8">
        <f t="shared" si="3"/>
        <v>1.7386981646149949E-3</v>
      </c>
    </row>
    <row r="112" spans="1:6" x14ac:dyDescent="0.25">
      <c r="A112">
        <v>2017</v>
      </c>
      <c r="B112" t="s">
        <v>25</v>
      </c>
      <c r="C112" t="s">
        <v>7</v>
      </c>
      <c r="D112">
        <v>5048</v>
      </c>
      <c r="E112" s="10">
        <f t="shared" si="2"/>
        <v>-0.3064747671208452</v>
      </c>
      <c r="F112" s="8">
        <f t="shared" si="3"/>
        <v>5.8582949103238476E-3</v>
      </c>
    </row>
    <row r="113" spans="1:6" x14ac:dyDescent="0.25">
      <c r="A113">
        <v>2017</v>
      </c>
      <c r="B113" t="s">
        <v>25</v>
      </c>
      <c r="C113" t="s">
        <v>18</v>
      </c>
      <c r="D113">
        <v>5099</v>
      </c>
      <c r="E113" s="10">
        <f t="shared" si="2"/>
        <v>-0.30606515972194814</v>
      </c>
      <c r="F113" s="8">
        <f t="shared" si="3"/>
        <v>5.9189471718801845E-3</v>
      </c>
    </row>
    <row r="114" spans="1:6" x14ac:dyDescent="0.25">
      <c r="A114">
        <v>2018</v>
      </c>
      <c r="B114" t="s">
        <v>26</v>
      </c>
      <c r="C114" t="s">
        <v>12</v>
      </c>
      <c r="D114">
        <v>1247</v>
      </c>
      <c r="E114" s="10">
        <f t="shared" si="2"/>
        <v>-0.33700256561511333</v>
      </c>
      <c r="F114" s="8">
        <f t="shared" si="3"/>
        <v>1.3379175343309639E-3</v>
      </c>
    </row>
    <row r="115" spans="1:6" x14ac:dyDescent="0.25">
      <c r="A115">
        <v>2018</v>
      </c>
      <c r="B115" t="s">
        <v>26</v>
      </c>
      <c r="C115" t="s">
        <v>10</v>
      </c>
      <c r="D115">
        <v>1713</v>
      </c>
      <c r="E115" s="10">
        <f t="shared" si="2"/>
        <v>-0.33325987840166188</v>
      </c>
      <c r="F115" s="8">
        <f t="shared" si="3"/>
        <v>1.8921127085516122E-3</v>
      </c>
    </row>
    <row r="116" spans="1:6" x14ac:dyDescent="0.25">
      <c r="A116">
        <v>2018</v>
      </c>
      <c r="B116" t="s">
        <v>26</v>
      </c>
      <c r="C116" t="s">
        <v>17</v>
      </c>
      <c r="D116">
        <v>312</v>
      </c>
      <c r="E116" s="10">
        <f t="shared" si="2"/>
        <v>-0.34451203459489249</v>
      </c>
      <c r="F116" s="8">
        <f t="shared" si="3"/>
        <v>2.2595940579811836E-4</v>
      </c>
    </row>
    <row r="117" spans="1:6" x14ac:dyDescent="0.25">
      <c r="A117">
        <v>2018</v>
      </c>
      <c r="B117" t="s">
        <v>26</v>
      </c>
      <c r="C117" t="s">
        <v>8</v>
      </c>
      <c r="D117">
        <v>2477</v>
      </c>
      <c r="E117" s="10">
        <f t="shared" si="2"/>
        <v>-0.3271237989358316</v>
      </c>
      <c r="F117" s="8">
        <f t="shared" si="3"/>
        <v>2.8007073718661511E-3</v>
      </c>
    </row>
    <row r="118" spans="1:6" x14ac:dyDescent="0.25">
      <c r="A118">
        <v>2018</v>
      </c>
      <c r="B118" t="s">
        <v>26</v>
      </c>
      <c r="C118" t="s">
        <v>5</v>
      </c>
      <c r="D118">
        <v>425249</v>
      </c>
      <c r="E118" s="10">
        <f t="shared" si="2"/>
        <v>3.0683769706034272</v>
      </c>
      <c r="F118" s="8">
        <f t="shared" si="3"/>
        <v>0.50558654899335087</v>
      </c>
    </row>
    <row r="119" spans="1:6" x14ac:dyDescent="0.25">
      <c r="A119">
        <v>2018</v>
      </c>
      <c r="B119" t="s">
        <v>26</v>
      </c>
      <c r="C119" t="s">
        <v>15</v>
      </c>
      <c r="D119">
        <v>1414</v>
      </c>
      <c r="E119" s="10">
        <f t="shared" si="2"/>
        <v>-0.33566130217166612</v>
      </c>
      <c r="F119" s="8">
        <f t="shared" si="3"/>
        <v>1.5365239594272047E-3</v>
      </c>
    </row>
    <row r="120" spans="1:6" x14ac:dyDescent="0.25">
      <c r="A120">
        <v>2018</v>
      </c>
      <c r="B120" t="s">
        <v>26</v>
      </c>
      <c r="C120" t="s">
        <v>16</v>
      </c>
      <c r="D120">
        <v>408</v>
      </c>
      <c r="E120" s="10">
        <f t="shared" si="2"/>
        <v>-0.34374100890285103</v>
      </c>
      <c r="F120" s="8">
        <f t="shared" si="3"/>
        <v>3.4012836872769392E-4</v>
      </c>
    </row>
    <row r="121" spans="1:6" x14ac:dyDescent="0.25">
      <c r="A121">
        <v>2018</v>
      </c>
      <c r="B121" t="s">
        <v>26</v>
      </c>
      <c r="C121" t="s">
        <v>11</v>
      </c>
      <c r="D121">
        <v>1981</v>
      </c>
      <c r="E121" s="10">
        <f t="shared" si="2"/>
        <v>-0.33110743167804602</v>
      </c>
      <c r="F121" s="8">
        <f t="shared" si="3"/>
        <v>2.2108343967300105E-3</v>
      </c>
    </row>
    <row r="122" spans="1:6" x14ac:dyDescent="0.25">
      <c r="A122">
        <v>2018</v>
      </c>
      <c r="B122" t="s">
        <v>26</v>
      </c>
      <c r="C122" t="s">
        <v>9</v>
      </c>
      <c r="D122">
        <v>4810</v>
      </c>
      <c r="E122" s="10">
        <f t="shared" si="2"/>
        <v>-0.3083862683156981</v>
      </c>
      <c r="F122" s="8">
        <f t="shared" si="3"/>
        <v>5.575251023060941E-3</v>
      </c>
    </row>
    <row r="123" spans="1:6" x14ac:dyDescent="0.25">
      <c r="A123">
        <v>2018</v>
      </c>
      <c r="B123" t="s">
        <v>26</v>
      </c>
      <c r="C123" t="s">
        <v>14</v>
      </c>
      <c r="D123">
        <v>1286</v>
      </c>
      <c r="E123" s="10">
        <f t="shared" si="2"/>
        <v>-0.33668933642772148</v>
      </c>
      <c r="F123" s="8">
        <f t="shared" si="3"/>
        <v>1.3842986755211041E-3</v>
      </c>
    </row>
    <row r="124" spans="1:6" x14ac:dyDescent="0.25">
      <c r="A124">
        <v>2018</v>
      </c>
      <c r="B124" t="s">
        <v>26</v>
      </c>
      <c r="C124" t="s">
        <v>6</v>
      </c>
      <c r="D124">
        <v>91535</v>
      </c>
      <c r="E124" s="10">
        <f t="shared" si="2"/>
        <v>0.38814709774991696</v>
      </c>
      <c r="F124" s="8">
        <f t="shared" si="3"/>
        <v>0.10871382716959681</v>
      </c>
    </row>
    <row r="125" spans="1:6" x14ac:dyDescent="0.25">
      <c r="A125">
        <v>2018</v>
      </c>
      <c r="B125" t="s">
        <v>26</v>
      </c>
      <c r="C125" t="s">
        <v>13</v>
      </c>
      <c r="D125">
        <v>1381</v>
      </c>
      <c r="E125" s="10">
        <f t="shared" si="2"/>
        <v>-0.33592634225330542</v>
      </c>
      <c r="F125" s="8">
        <f t="shared" si="3"/>
        <v>1.4972783784201632E-3</v>
      </c>
    </row>
    <row r="126" spans="1:6" x14ac:dyDescent="0.25">
      <c r="A126">
        <v>2018</v>
      </c>
      <c r="B126" t="s">
        <v>26</v>
      </c>
      <c r="C126" t="s">
        <v>7</v>
      </c>
      <c r="D126">
        <v>3876</v>
      </c>
      <c r="E126" s="10">
        <f t="shared" si="2"/>
        <v>-0.31588770577785186</v>
      </c>
      <c r="F126" s="8">
        <f t="shared" si="3"/>
        <v>4.4644821545586121E-3</v>
      </c>
    </row>
    <row r="127" spans="1:6" x14ac:dyDescent="0.25">
      <c r="A127">
        <v>2018</v>
      </c>
      <c r="B127" t="s">
        <v>26</v>
      </c>
      <c r="C127" t="s">
        <v>18</v>
      </c>
      <c r="D127">
        <v>3305</v>
      </c>
      <c r="E127" s="10">
        <f t="shared" si="2"/>
        <v>-0.3204737023419737</v>
      </c>
      <c r="F127" s="8">
        <f t="shared" si="3"/>
        <v>3.7854146771337405E-3</v>
      </c>
    </row>
    <row r="128" spans="1:6" x14ac:dyDescent="0.25">
      <c r="A128">
        <v>2018</v>
      </c>
      <c r="B128" t="s">
        <v>27</v>
      </c>
      <c r="C128" t="s">
        <v>12</v>
      </c>
      <c r="D128">
        <v>1055</v>
      </c>
      <c r="E128" s="10">
        <f t="shared" si="2"/>
        <v>-0.3385446169991963</v>
      </c>
      <c r="F128" s="8">
        <f t="shared" si="3"/>
        <v>1.1095796084718127E-3</v>
      </c>
    </row>
    <row r="129" spans="1:6" x14ac:dyDescent="0.25">
      <c r="A129">
        <v>2018</v>
      </c>
      <c r="B129" t="s">
        <v>27</v>
      </c>
      <c r="C129" t="s">
        <v>10</v>
      </c>
      <c r="D129">
        <v>1493</v>
      </c>
      <c r="E129" s="10">
        <f t="shared" si="2"/>
        <v>-0.33502681227925696</v>
      </c>
      <c r="F129" s="8">
        <f t="shared" si="3"/>
        <v>1.6304755018380014E-3</v>
      </c>
    </row>
    <row r="130" spans="1:6" x14ac:dyDescent="0.25">
      <c r="A130">
        <v>2018</v>
      </c>
      <c r="B130" t="s">
        <v>27</v>
      </c>
      <c r="C130" t="s">
        <v>17</v>
      </c>
      <c r="D130">
        <v>246</v>
      </c>
      <c r="E130" s="10">
        <f t="shared" si="2"/>
        <v>-0.34504211475817104</v>
      </c>
      <c r="F130" s="8">
        <f t="shared" si="3"/>
        <v>1.4746824378403513E-4</v>
      </c>
    </row>
    <row r="131" spans="1:6" x14ac:dyDescent="0.25">
      <c r="A131">
        <v>2018</v>
      </c>
      <c r="B131" t="s">
        <v>27</v>
      </c>
      <c r="C131" t="s">
        <v>8</v>
      </c>
      <c r="D131">
        <v>1960</v>
      </c>
      <c r="E131" s="10">
        <f t="shared" ref="E131:E194" si="4">STANDARDIZE(D131,$J$2,$J$3)</f>
        <v>-0.33127609354818011</v>
      </c>
      <c r="F131" s="8">
        <f t="shared" ref="F131:F194" si="5">(D131-$J$4)/($J$5-$J$4)</f>
        <v>2.1858599360891659E-3</v>
      </c>
    </row>
    <row r="132" spans="1:6" x14ac:dyDescent="0.25">
      <c r="A132">
        <v>2018</v>
      </c>
      <c r="B132" t="s">
        <v>27</v>
      </c>
      <c r="C132" t="s">
        <v>5</v>
      </c>
      <c r="D132">
        <v>318798</v>
      </c>
      <c r="E132" s="10">
        <f t="shared" si="4"/>
        <v>2.2134138878585348</v>
      </c>
      <c r="F132" s="8">
        <f t="shared" si="5"/>
        <v>0.37898862948484824</v>
      </c>
    </row>
    <row r="133" spans="1:6" x14ac:dyDescent="0.25">
      <c r="A133">
        <v>2018</v>
      </c>
      <c r="B133" t="s">
        <v>27</v>
      </c>
      <c r="C133" t="s">
        <v>15</v>
      </c>
      <c r="D133">
        <v>1165</v>
      </c>
      <c r="E133" s="10">
        <f t="shared" si="4"/>
        <v>-0.33766115006039876</v>
      </c>
      <c r="F133" s="8">
        <f t="shared" si="5"/>
        <v>1.2403982118286182E-3</v>
      </c>
    </row>
    <row r="134" spans="1:6" x14ac:dyDescent="0.25">
      <c r="A134">
        <v>2018</v>
      </c>
      <c r="B134" t="s">
        <v>27</v>
      </c>
      <c r="C134" t="s">
        <v>16</v>
      </c>
      <c r="D134">
        <v>347</v>
      </c>
      <c r="E134" s="10">
        <f t="shared" si="4"/>
        <v>-0.34423093147800238</v>
      </c>
      <c r="F134" s="8">
        <f t="shared" si="5"/>
        <v>2.6758350686619279E-4</v>
      </c>
    </row>
    <row r="135" spans="1:6" x14ac:dyDescent="0.25">
      <c r="A135">
        <v>2018</v>
      </c>
      <c r="B135" t="s">
        <v>27</v>
      </c>
      <c r="C135" t="s">
        <v>11</v>
      </c>
      <c r="D135">
        <v>1093</v>
      </c>
      <c r="E135" s="10">
        <f t="shared" si="4"/>
        <v>-0.33823941932942991</v>
      </c>
      <c r="F135" s="8">
        <f t="shared" si="5"/>
        <v>1.1547714896314365E-3</v>
      </c>
    </row>
    <row r="136" spans="1:6" x14ac:dyDescent="0.25">
      <c r="A136">
        <v>2018</v>
      </c>
      <c r="B136" t="s">
        <v>27</v>
      </c>
      <c r="C136" t="s">
        <v>9</v>
      </c>
      <c r="D136">
        <v>2178</v>
      </c>
      <c r="E136" s="10">
        <f t="shared" si="4"/>
        <v>-0.32952522270583584</v>
      </c>
      <c r="F136" s="8">
        <f t="shared" si="5"/>
        <v>2.4451186227417441E-3</v>
      </c>
    </row>
    <row r="137" spans="1:6" x14ac:dyDescent="0.25">
      <c r="A137">
        <v>2018</v>
      </c>
      <c r="B137" t="s">
        <v>27</v>
      </c>
      <c r="C137" t="s">
        <v>14</v>
      </c>
      <c r="D137">
        <v>1247</v>
      </c>
      <c r="E137" s="10">
        <f t="shared" si="4"/>
        <v>-0.33700256561511333</v>
      </c>
      <c r="F137" s="8">
        <f t="shared" si="5"/>
        <v>1.3379175343309639E-3</v>
      </c>
    </row>
    <row r="138" spans="1:6" x14ac:dyDescent="0.25">
      <c r="A138">
        <v>2018</v>
      </c>
      <c r="B138" t="s">
        <v>27</v>
      </c>
      <c r="C138" t="s">
        <v>6</v>
      </c>
      <c r="D138">
        <v>72415</v>
      </c>
      <c r="E138" s="10">
        <f t="shared" si="4"/>
        <v>0.23458448075165167</v>
      </c>
      <c r="F138" s="8">
        <f t="shared" si="5"/>
        <v>8.5975175386122996E-2</v>
      </c>
    </row>
    <row r="139" spans="1:6" x14ac:dyDescent="0.25">
      <c r="A139">
        <v>2018</v>
      </c>
      <c r="B139" t="s">
        <v>27</v>
      </c>
      <c r="C139" t="s">
        <v>13</v>
      </c>
      <c r="D139">
        <v>1230</v>
      </c>
      <c r="E139" s="10">
        <f t="shared" si="4"/>
        <v>-0.33713910141474568</v>
      </c>
      <c r="F139" s="8">
        <f t="shared" si="5"/>
        <v>1.3177001138121849E-3</v>
      </c>
    </row>
    <row r="140" spans="1:6" x14ac:dyDescent="0.25">
      <c r="A140">
        <v>2018</v>
      </c>
      <c r="B140" t="s">
        <v>27</v>
      </c>
      <c r="C140" t="s">
        <v>7</v>
      </c>
      <c r="D140">
        <v>3844</v>
      </c>
      <c r="E140" s="10">
        <f t="shared" si="4"/>
        <v>-0.3161447143418657</v>
      </c>
      <c r="F140" s="8">
        <f t="shared" si="5"/>
        <v>4.4264258335820865E-3</v>
      </c>
    </row>
    <row r="141" spans="1:6" x14ac:dyDescent="0.25">
      <c r="A141">
        <v>2018</v>
      </c>
      <c r="B141" t="s">
        <v>27</v>
      </c>
      <c r="C141" t="s">
        <v>18</v>
      </c>
      <c r="D141">
        <v>2474</v>
      </c>
      <c r="E141" s="10">
        <f t="shared" si="4"/>
        <v>-0.32714789348870793</v>
      </c>
      <c r="F141" s="8">
        <f t="shared" si="5"/>
        <v>2.7971395917746021E-3</v>
      </c>
    </row>
    <row r="142" spans="1:6" x14ac:dyDescent="0.25">
      <c r="A142">
        <v>2018</v>
      </c>
      <c r="B142" t="s">
        <v>28</v>
      </c>
      <c r="C142" t="s">
        <v>12</v>
      </c>
      <c r="D142">
        <v>1275</v>
      </c>
      <c r="E142" s="10">
        <f t="shared" si="4"/>
        <v>-0.33677768312160122</v>
      </c>
      <c r="F142" s="8">
        <f t="shared" si="5"/>
        <v>1.3712168151854235E-3</v>
      </c>
    </row>
    <row r="143" spans="1:6" x14ac:dyDescent="0.25">
      <c r="A143">
        <v>2018</v>
      </c>
      <c r="B143" t="s">
        <v>28</v>
      </c>
      <c r="C143" t="s">
        <v>10</v>
      </c>
      <c r="D143">
        <v>1659</v>
      </c>
      <c r="E143" s="10">
        <f t="shared" si="4"/>
        <v>-0.33369358035343522</v>
      </c>
      <c r="F143" s="8">
        <f t="shared" si="5"/>
        <v>1.8278926669037258E-3</v>
      </c>
    </row>
    <row r="144" spans="1:6" x14ac:dyDescent="0.25">
      <c r="A144">
        <v>2018</v>
      </c>
      <c r="B144" t="s">
        <v>28</v>
      </c>
      <c r="C144" t="s">
        <v>17</v>
      </c>
      <c r="D144">
        <v>270</v>
      </c>
      <c r="E144" s="10">
        <f t="shared" si="4"/>
        <v>-0.34484935833516067</v>
      </c>
      <c r="F144" s="8">
        <f t="shared" si="5"/>
        <v>1.7601048451642903E-4</v>
      </c>
    </row>
    <row r="145" spans="1:6" x14ac:dyDescent="0.25">
      <c r="A145">
        <v>2018</v>
      </c>
      <c r="B145" t="s">
        <v>28</v>
      </c>
      <c r="C145" t="s">
        <v>8</v>
      </c>
      <c r="D145">
        <v>1833</v>
      </c>
      <c r="E145" s="10">
        <f t="shared" si="4"/>
        <v>-0.33229609628661</v>
      </c>
      <c r="F145" s="8">
        <f t="shared" si="5"/>
        <v>2.0348239122135814E-3</v>
      </c>
    </row>
    <row r="146" spans="1:6" x14ac:dyDescent="0.25">
      <c r="A146">
        <v>2018</v>
      </c>
      <c r="B146" t="s">
        <v>28</v>
      </c>
      <c r="C146" t="s">
        <v>5</v>
      </c>
      <c r="D146">
        <v>326364</v>
      </c>
      <c r="E146" s="10">
        <f t="shared" si="4"/>
        <v>2.2741803502125553</v>
      </c>
      <c r="F146" s="8">
        <f t="shared" si="5"/>
        <v>0.3879865708757354</v>
      </c>
    </row>
    <row r="147" spans="1:6" x14ac:dyDescent="0.25">
      <c r="A147">
        <v>2018</v>
      </c>
      <c r="B147" t="s">
        <v>28</v>
      </c>
      <c r="C147" t="s">
        <v>15</v>
      </c>
      <c r="D147">
        <v>1085</v>
      </c>
      <c r="E147" s="10">
        <f t="shared" si="4"/>
        <v>-0.33830367147043333</v>
      </c>
      <c r="F147" s="8">
        <f t="shared" si="5"/>
        <v>1.1452574093873051E-3</v>
      </c>
    </row>
    <row r="148" spans="1:6" x14ac:dyDescent="0.25">
      <c r="A148">
        <v>2018</v>
      </c>
      <c r="B148" t="s">
        <v>28</v>
      </c>
      <c r="C148" t="s">
        <v>16</v>
      </c>
      <c r="D148">
        <v>288</v>
      </c>
      <c r="E148" s="10">
        <f t="shared" si="4"/>
        <v>-0.34470479101790291</v>
      </c>
      <c r="F148" s="8">
        <f t="shared" si="5"/>
        <v>1.9741716506572446E-4</v>
      </c>
    </row>
    <row r="149" spans="1:6" x14ac:dyDescent="0.25">
      <c r="A149">
        <v>2018</v>
      </c>
      <c r="B149" t="s">
        <v>28</v>
      </c>
      <c r="C149" t="s">
        <v>11</v>
      </c>
      <c r="D149">
        <v>1045</v>
      </c>
      <c r="E149" s="10">
        <f t="shared" si="4"/>
        <v>-0.33862493217545064</v>
      </c>
      <c r="F149" s="8">
        <f t="shared" si="5"/>
        <v>1.0976870081666485E-3</v>
      </c>
    </row>
    <row r="150" spans="1:6" x14ac:dyDescent="0.25">
      <c r="A150">
        <v>2018</v>
      </c>
      <c r="B150" t="s">
        <v>28</v>
      </c>
      <c r="C150" t="s">
        <v>9</v>
      </c>
      <c r="D150">
        <v>1905</v>
      </c>
      <c r="E150" s="10">
        <f t="shared" si="4"/>
        <v>-0.3317178270175789</v>
      </c>
      <c r="F150" s="8">
        <f t="shared" si="5"/>
        <v>2.1204506344107634E-3</v>
      </c>
    </row>
    <row r="151" spans="1:6" x14ac:dyDescent="0.25">
      <c r="A151">
        <v>2018</v>
      </c>
      <c r="B151" t="s">
        <v>28</v>
      </c>
      <c r="C151" t="s">
        <v>14</v>
      </c>
      <c r="D151">
        <v>1342</v>
      </c>
      <c r="E151" s="10">
        <f t="shared" si="4"/>
        <v>-0.33623957144069727</v>
      </c>
      <c r="F151" s="8">
        <f t="shared" si="5"/>
        <v>1.4508972372300232E-3</v>
      </c>
    </row>
    <row r="152" spans="1:6" x14ac:dyDescent="0.25">
      <c r="A152">
        <v>2018</v>
      </c>
      <c r="B152" t="s">
        <v>28</v>
      </c>
      <c r="C152" t="s">
        <v>6</v>
      </c>
      <c r="D152">
        <v>70342</v>
      </c>
      <c r="E152" s="10">
        <f t="shared" si="4"/>
        <v>0.21793514471413053</v>
      </c>
      <c r="F152" s="8">
        <f t="shared" si="5"/>
        <v>8.3509839342862477E-2</v>
      </c>
    </row>
    <row r="153" spans="1:6" x14ac:dyDescent="0.25">
      <c r="A153">
        <v>2018</v>
      </c>
      <c r="B153" t="s">
        <v>28</v>
      </c>
      <c r="C153" t="s">
        <v>13</v>
      </c>
      <c r="D153">
        <v>1170</v>
      </c>
      <c r="E153" s="10">
        <f t="shared" si="4"/>
        <v>-0.33762099247227162</v>
      </c>
      <c r="F153" s="8">
        <f t="shared" si="5"/>
        <v>1.2463445119812002E-3</v>
      </c>
    </row>
    <row r="154" spans="1:6" x14ac:dyDescent="0.25">
      <c r="A154">
        <v>2018</v>
      </c>
      <c r="B154" t="s">
        <v>28</v>
      </c>
      <c r="C154" t="s">
        <v>7</v>
      </c>
      <c r="D154">
        <v>3664</v>
      </c>
      <c r="E154" s="10">
        <f t="shared" si="4"/>
        <v>-0.31759038751444346</v>
      </c>
      <c r="F154" s="8">
        <f t="shared" si="5"/>
        <v>4.2123590280891323E-3</v>
      </c>
    </row>
    <row r="155" spans="1:6" x14ac:dyDescent="0.25">
      <c r="A155">
        <v>2018</v>
      </c>
      <c r="B155" t="s">
        <v>28</v>
      </c>
      <c r="C155" t="s">
        <v>18</v>
      </c>
      <c r="D155">
        <v>2778</v>
      </c>
      <c r="E155" s="10">
        <f t="shared" si="4"/>
        <v>-0.32470631213057649</v>
      </c>
      <c r="F155" s="8">
        <f t="shared" si="5"/>
        <v>3.1586746410515914E-3</v>
      </c>
    </row>
    <row r="156" spans="1:6" x14ac:dyDescent="0.25">
      <c r="A156">
        <v>2018</v>
      </c>
      <c r="B156" t="s">
        <v>29</v>
      </c>
      <c r="C156" t="s">
        <v>12</v>
      </c>
      <c r="D156">
        <v>1208</v>
      </c>
      <c r="E156" s="10">
        <f t="shared" si="4"/>
        <v>-0.33731579480250518</v>
      </c>
      <c r="F156" s="8">
        <f t="shared" si="5"/>
        <v>1.2915363931408237E-3</v>
      </c>
    </row>
    <row r="157" spans="1:6" x14ac:dyDescent="0.25">
      <c r="A157">
        <v>2018</v>
      </c>
      <c r="B157" t="s">
        <v>29</v>
      </c>
      <c r="C157" t="s">
        <v>10</v>
      </c>
      <c r="D157">
        <v>1584</v>
      </c>
      <c r="E157" s="10">
        <f t="shared" si="4"/>
        <v>-0.33429594417534264</v>
      </c>
      <c r="F157" s="8">
        <f t="shared" si="5"/>
        <v>1.7386981646149949E-3</v>
      </c>
    </row>
    <row r="158" spans="1:6" x14ac:dyDescent="0.25">
      <c r="A158">
        <v>2018</v>
      </c>
      <c r="B158" t="s">
        <v>29</v>
      </c>
      <c r="C158" t="s">
        <v>17</v>
      </c>
      <c r="D158">
        <v>288</v>
      </c>
      <c r="E158" s="10">
        <f t="shared" si="4"/>
        <v>-0.34470479101790291</v>
      </c>
      <c r="F158" s="8">
        <f t="shared" si="5"/>
        <v>1.9741716506572446E-4</v>
      </c>
    </row>
    <row r="159" spans="1:6" x14ac:dyDescent="0.25">
      <c r="A159">
        <v>2018</v>
      </c>
      <c r="B159" t="s">
        <v>29</v>
      </c>
      <c r="C159" t="s">
        <v>8</v>
      </c>
      <c r="D159">
        <v>2679</v>
      </c>
      <c r="E159" s="10">
        <f t="shared" si="4"/>
        <v>-0.32550143237549428</v>
      </c>
      <c r="F159" s="8">
        <f t="shared" si="5"/>
        <v>3.0409378980304665E-3</v>
      </c>
    </row>
    <row r="160" spans="1:6" x14ac:dyDescent="0.25">
      <c r="A160">
        <v>2018</v>
      </c>
      <c r="B160" t="s">
        <v>29</v>
      </c>
      <c r="C160" t="s">
        <v>5</v>
      </c>
      <c r="D160">
        <v>459312</v>
      </c>
      <c r="E160" s="10">
        <f t="shared" si="4"/>
        <v>3.341954555478527</v>
      </c>
      <c r="F160" s="8">
        <f t="shared" si="5"/>
        <v>0.54609631341283138</v>
      </c>
    </row>
    <row r="161" spans="1:6" x14ac:dyDescent="0.25">
      <c r="A161">
        <v>2018</v>
      </c>
      <c r="B161" t="s">
        <v>29</v>
      </c>
      <c r="C161" t="s">
        <v>15</v>
      </c>
      <c r="D161">
        <v>1237</v>
      </c>
      <c r="E161" s="10">
        <f t="shared" si="4"/>
        <v>-0.33708288079136767</v>
      </c>
      <c r="F161" s="8">
        <f t="shared" si="5"/>
        <v>1.3260249340257997E-3</v>
      </c>
    </row>
    <row r="162" spans="1:6" x14ac:dyDescent="0.25">
      <c r="A162">
        <v>2018</v>
      </c>
      <c r="B162" t="s">
        <v>29</v>
      </c>
      <c r="C162" t="s">
        <v>16</v>
      </c>
      <c r="D162">
        <v>313</v>
      </c>
      <c r="E162" s="10">
        <f t="shared" si="4"/>
        <v>-0.34450400307726708</v>
      </c>
      <c r="F162" s="8">
        <f t="shared" si="5"/>
        <v>2.2714866582863475E-4</v>
      </c>
    </row>
    <row r="163" spans="1:6" x14ac:dyDescent="0.25">
      <c r="A163">
        <v>2018</v>
      </c>
      <c r="B163" t="s">
        <v>29</v>
      </c>
      <c r="C163" t="s">
        <v>11</v>
      </c>
      <c r="D163">
        <v>2001</v>
      </c>
      <c r="E163" s="10">
        <f t="shared" si="4"/>
        <v>-0.33094680132553739</v>
      </c>
      <c r="F163" s="8">
        <f t="shared" si="5"/>
        <v>2.2346195973403388E-3</v>
      </c>
    </row>
    <row r="164" spans="1:6" x14ac:dyDescent="0.25">
      <c r="A164">
        <v>2018</v>
      </c>
      <c r="B164" t="s">
        <v>29</v>
      </c>
      <c r="C164" t="s">
        <v>9</v>
      </c>
      <c r="D164">
        <v>6812</v>
      </c>
      <c r="E164" s="10">
        <f t="shared" si="4"/>
        <v>-0.29230717002958262</v>
      </c>
      <c r="F164" s="8">
        <f t="shared" si="5"/>
        <v>7.9561496041547983E-3</v>
      </c>
    </row>
    <row r="165" spans="1:6" x14ac:dyDescent="0.25">
      <c r="A165">
        <v>2018</v>
      </c>
      <c r="B165" t="s">
        <v>29</v>
      </c>
      <c r="C165" t="s">
        <v>14</v>
      </c>
      <c r="D165">
        <v>1558</v>
      </c>
      <c r="E165" s="10">
        <f t="shared" si="4"/>
        <v>-0.33450476363360387</v>
      </c>
      <c r="F165" s="8">
        <f t="shared" si="5"/>
        <v>1.7077774038215681E-3</v>
      </c>
    </row>
    <row r="166" spans="1:6" x14ac:dyDescent="0.25">
      <c r="A166">
        <v>2018</v>
      </c>
      <c r="B166" t="s">
        <v>29</v>
      </c>
      <c r="C166" t="s">
        <v>6</v>
      </c>
      <c r="D166">
        <v>73216</v>
      </c>
      <c r="E166" s="10">
        <f t="shared" si="4"/>
        <v>0.24101772636962293</v>
      </c>
      <c r="F166" s="8">
        <f t="shared" si="5"/>
        <v>8.6927772670566644E-2</v>
      </c>
    </row>
    <row r="167" spans="1:6" x14ac:dyDescent="0.25">
      <c r="A167">
        <v>2018</v>
      </c>
      <c r="B167" t="s">
        <v>29</v>
      </c>
      <c r="C167" t="s">
        <v>13</v>
      </c>
      <c r="D167">
        <v>1488</v>
      </c>
      <c r="E167" s="10">
        <f t="shared" si="4"/>
        <v>-0.33506696986738416</v>
      </c>
      <c r="F167" s="8">
        <f t="shared" si="5"/>
        <v>1.6245292016854192E-3</v>
      </c>
    </row>
    <row r="168" spans="1:6" x14ac:dyDescent="0.25">
      <c r="A168">
        <v>2018</v>
      </c>
      <c r="B168" t="s">
        <v>29</v>
      </c>
      <c r="C168" t="s">
        <v>7</v>
      </c>
      <c r="D168">
        <v>4551</v>
      </c>
      <c r="E168" s="10">
        <f t="shared" si="4"/>
        <v>-0.31046643138068503</v>
      </c>
      <c r="F168" s="8">
        <f t="shared" si="5"/>
        <v>5.2672326751571907E-3</v>
      </c>
    </row>
    <row r="169" spans="1:6" x14ac:dyDescent="0.25">
      <c r="A169">
        <v>2018</v>
      </c>
      <c r="B169" t="s">
        <v>29</v>
      </c>
      <c r="C169" t="s">
        <v>18</v>
      </c>
      <c r="D169">
        <v>3907</v>
      </c>
      <c r="E169" s="10">
        <f t="shared" si="4"/>
        <v>-0.31563872873146342</v>
      </c>
      <c r="F169" s="8">
        <f t="shared" si="5"/>
        <v>4.5013492155046211E-3</v>
      </c>
    </row>
    <row r="170" spans="1:6" x14ac:dyDescent="0.25">
      <c r="A170">
        <v>2019</v>
      </c>
      <c r="B170" t="s">
        <v>30</v>
      </c>
      <c r="C170" t="s">
        <v>12</v>
      </c>
      <c r="D170">
        <v>1011</v>
      </c>
      <c r="E170" s="10">
        <f t="shared" si="4"/>
        <v>-0.33889800377471535</v>
      </c>
      <c r="F170" s="8">
        <f t="shared" si="5"/>
        <v>1.0572521671290906E-3</v>
      </c>
    </row>
    <row r="171" spans="1:6" x14ac:dyDescent="0.25">
      <c r="A171">
        <v>2019</v>
      </c>
      <c r="B171" t="s">
        <v>30</v>
      </c>
      <c r="C171" t="s">
        <v>10</v>
      </c>
      <c r="D171">
        <v>1360</v>
      </c>
      <c r="E171" s="10">
        <f t="shared" si="4"/>
        <v>-0.33609500412343946</v>
      </c>
      <c r="F171" s="8">
        <f t="shared" si="5"/>
        <v>1.4723039177793186E-3</v>
      </c>
    </row>
    <row r="172" spans="1:6" x14ac:dyDescent="0.25">
      <c r="A172">
        <v>2019</v>
      </c>
      <c r="B172" t="s">
        <v>30</v>
      </c>
      <c r="C172" t="s">
        <v>17</v>
      </c>
      <c r="D172">
        <v>226</v>
      </c>
      <c r="E172" s="10">
        <f t="shared" si="4"/>
        <v>-0.34520274511067967</v>
      </c>
      <c r="F172" s="8">
        <f t="shared" si="5"/>
        <v>1.2368304317370688E-4</v>
      </c>
    </row>
    <row r="173" spans="1:6" x14ac:dyDescent="0.25">
      <c r="A173">
        <v>2019</v>
      </c>
      <c r="B173" t="s">
        <v>30</v>
      </c>
      <c r="C173" t="s">
        <v>8</v>
      </c>
      <c r="D173">
        <v>1687</v>
      </c>
      <c r="E173" s="10">
        <f t="shared" si="4"/>
        <v>-0.33346869785992311</v>
      </c>
      <c r="F173" s="8">
        <f t="shared" si="5"/>
        <v>1.8611919477581854E-3</v>
      </c>
    </row>
    <row r="174" spans="1:6" x14ac:dyDescent="0.25">
      <c r="A174">
        <v>2019</v>
      </c>
      <c r="B174" t="s">
        <v>30</v>
      </c>
      <c r="C174" t="s">
        <v>5</v>
      </c>
      <c r="D174">
        <v>364659</v>
      </c>
      <c r="E174" s="10">
        <f t="shared" si="4"/>
        <v>2.5817473176784849</v>
      </c>
      <c r="F174" s="8">
        <f t="shared" si="5"/>
        <v>0.43352928374436139</v>
      </c>
    </row>
    <row r="175" spans="1:6" x14ac:dyDescent="0.25">
      <c r="A175">
        <v>2019</v>
      </c>
      <c r="B175" t="s">
        <v>30</v>
      </c>
      <c r="C175" t="s">
        <v>15</v>
      </c>
      <c r="D175">
        <v>1042</v>
      </c>
      <c r="E175" s="10">
        <f t="shared" si="4"/>
        <v>-0.33864902672832692</v>
      </c>
      <c r="F175" s="8">
        <f t="shared" si="5"/>
        <v>1.0941192280750993E-3</v>
      </c>
    </row>
    <row r="176" spans="1:6" x14ac:dyDescent="0.25">
      <c r="A176">
        <v>2019</v>
      </c>
      <c r="B176" t="s">
        <v>30</v>
      </c>
      <c r="C176" t="s">
        <v>16</v>
      </c>
      <c r="D176">
        <v>288</v>
      </c>
      <c r="E176" s="10">
        <f t="shared" si="4"/>
        <v>-0.34470479101790291</v>
      </c>
      <c r="F176" s="8">
        <f t="shared" si="5"/>
        <v>1.9741716506572446E-4</v>
      </c>
    </row>
    <row r="177" spans="1:6" x14ac:dyDescent="0.25">
      <c r="A177">
        <v>2019</v>
      </c>
      <c r="B177" t="s">
        <v>30</v>
      </c>
      <c r="C177" t="s">
        <v>11</v>
      </c>
      <c r="D177">
        <v>1403</v>
      </c>
      <c r="E177" s="10">
        <f t="shared" si="4"/>
        <v>-0.33574964886554587</v>
      </c>
      <c r="F177" s="8">
        <f t="shared" si="5"/>
        <v>1.5234420990915243E-3</v>
      </c>
    </row>
    <row r="178" spans="1:6" x14ac:dyDescent="0.25">
      <c r="A178">
        <v>2019</v>
      </c>
      <c r="B178" t="s">
        <v>30</v>
      </c>
      <c r="C178" t="s">
        <v>9</v>
      </c>
      <c r="D178">
        <v>2982</v>
      </c>
      <c r="E178" s="10">
        <f t="shared" si="4"/>
        <v>-0.3230678825349883</v>
      </c>
      <c r="F178" s="8">
        <f t="shared" si="5"/>
        <v>3.4012836872769395E-3</v>
      </c>
    </row>
    <row r="179" spans="1:6" x14ac:dyDescent="0.25">
      <c r="A179">
        <v>2019</v>
      </c>
      <c r="B179" t="s">
        <v>30</v>
      </c>
      <c r="C179" t="s">
        <v>14</v>
      </c>
      <c r="D179">
        <v>1223</v>
      </c>
      <c r="E179" s="10">
        <f t="shared" si="4"/>
        <v>-0.33719532203812369</v>
      </c>
      <c r="F179" s="8">
        <f t="shared" si="5"/>
        <v>1.3093752935985699E-3</v>
      </c>
    </row>
    <row r="180" spans="1:6" x14ac:dyDescent="0.25">
      <c r="A180">
        <v>2019</v>
      </c>
      <c r="B180" t="s">
        <v>30</v>
      </c>
      <c r="C180" t="s">
        <v>6</v>
      </c>
      <c r="D180">
        <v>72581</v>
      </c>
      <c r="E180" s="10">
        <f t="shared" si="4"/>
        <v>0.23591771267747341</v>
      </c>
      <c r="F180" s="8">
        <f t="shared" si="5"/>
        <v>8.6172592551188726E-2</v>
      </c>
    </row>
    <row r="181" spans="1:6" x14ac:dyDescent="0.25">
      <c r="A181">
        <v>2019</v>
      </c>
      <c r="B181" t="s">
        <v>30</v>
      </c>
      <c r="C181" t="s">
        <v>13</v>
      </c>
      <c r="D181">
        <v>1185</v>
      </c>
      <c r="E181" s="10">
        <f t="shared" si="4"/>
        <v>-0.33750051970789013</v>
      </c>
      <c r="F181" s="8">
        <f t="shared" si="5"/>
        <v>1.2641834124389464E-3</v>
      </c>
    </row>
    <row r="182" spans="1:6" x14ac:dyDescent="0.25">
      <c r="A182">
        <v>2019</v>
      </c>
      <c r="B182" t="s">
        <v>30</v>
      </c>
      <c r="C182" t="s">
        <v>7</v>
      </c>
      <c r="D182">
        <v>3602</v>
      </c>
      <c r="E182" s="10">
        <f t="shared" si="4"/>
        <v>-0.31808834160722027</v>
      </c>
      <c r="F182" s="8">
        <f t="shared" si="5"/>
        <v>4.1386249061971152E-3</v>
      </c>
    </row>
    <row r="183" spans="1:6" x14ac:dyDescent="0.25">
      <c r="A183">
        <v>2019</v>
      </c>
      <c r="B183" t="s">
        <v>30</v>
      </c>
      <c r="C183" t="s">
        <v>18</v>
      </c>
      <c r="D183">
        <v>3087</v>
      </c>
      <c r="E183" s="10">
        <f t="shared" si="4"/>
        <v>-0.32222457318431791</v>
      </c>
      <c r="F183" s="8">
        <f t="shared" si="5"/>
        <v>3.5261559904811628E-3</v>
      </c>
    </row>
    <row r="184" spans="1:6" x14ac:dyDescent="0.25">
      <c r="A184">
        <v>2019</v>
      </c>
      <c r="B184" t="s">
        <v>31</v>
      </c>
      <c r="C184" t="s">
        <v>12</v>
      </c>
      <c r="D184">
        <v>839</v>
      </c>
      <c r="E184" s="10">
        <f t="shared" si="4"/>
        <v>-0.3402794248062897</v>
      </c>
      <c r="F184" s="8">
        <f t="shared" si="5"/>
        <v>8.5269944188026768E-4</v>
      </c>
    </row>
    <row r="185" spans="1:6" x14ac:dyDescent="0.25">
      <c r="A185">
        <v>2019</v>
      </c>
      <c r="B185" t="s">
        <v>31</v>
      </c>
      <c r="C185" t="s">
        <v>10</v>
      </c>
      <c r="D185">
        <v>1317</v>
      </c>
      <c r="E185" s="10">
        <f t="shared" si="4"/>
        <v>-0.33644035938133304</v>
      </c>
      <c r="F185" s="8">
        <f t="shared" si="5"/>
        <v>1.4211657364671128E-3</v>
      </c>
    </row>
    <row r="186" spans="1:6" x14ac:dyDescent="0.25">
      <c r="A186">
        <v>2019</v>
      </c>
      <c r="B186" t="s">
        <v>31</v>
      </c>
      <c r="C186" t="s">
        <v>17</v>
      </c>
      <c r="D186">
        <v>194</v>
      </c>
      <c r="E186" s="10">
        <f t="shared" si="4"/>
        <v>-0.3454597536746935</v>
      </c>
      <c r="F186" s="8">
        <f t="shared" si="5"/>
        <v>8.5626722197181692E-5</v>
      </c>
    </row>
    <row r="187" spans="1:6" x14ac:dyDescent="0.25">
      <c r="A187">
        <v>2019</v>
      </c>
      <c r="B187" t="s">
        <v>31</v>
      </c>
      <c r="C187" t="s">
        <v>8</v>
      </c>
      <c r="D187">
        <v>1469</v>
      </c>
      <c r="E187" s="10">
        <f t="shared" si="4"/>
        <v>-0.33521956870226738</v>
      </c>
      <c r="F187" s="8">
        <f t="shared" si="5"/>
        <v>1.6019332611056075E-3</v>
      </c>
    </row>
    <row r="188" spans="1:6" x14ac:dyDescent="0.25">
      <c r="A188">
        <v>2019</v>
      </c>
      <c r="B188" t="s">
        <v>31</v>
      </c>
      <c r="C188" t="s">
        <v>5</v>
      </c>
      <c r="D188">
        <v>293077</v>
      </c>
      <c r="E188" s="10">
        <f t="shared" si="4"/>
        <v>2.0068352230147908</v>
      </c>
      <c r="F188" s="8">
        <f t="shared" si="5"/>
        <v>0.34839967223993556</v>
      </c>
    </row>
    <row r="189" spans="1:6" x14ac:dyDescent="0.25">
      <c r="A189">
        <v>2019</v>
      </c>
      <c r="B189" t="s">
        <v>31</v>
      </c>
      <c r="C189" t="s">
        <v>15</v>
      </c>
      <c r="D189">
        <v>885</v>
      </c>
      <c r="E189" s="10">
        <f t="shared" si="4"/>
        <v>-0.33990997499551984</v>
      </c>
      <c r="F189" s="8">
        <f t="shared" si="5"/>
        <v>9.0740540328402262E-4</v>
      </c>
    </row>
    <row r="190" spans="1:6" x14ac:dyDescent="0.25">
      <c r="A190">
        <v>2019</v>
      </c>
      <c r="B190" t="s">
        <v>31</v>
      </c>
      <c r="C190" t="s">
        <v>16</v>
      </c>
      <c r="D190">
        <v>219</v>
      </c>
      <c r="E190" s="10">
        <f t="shared" si="4"/>
        <v>-0.34525896573405773</v>
      </c>
      <c r="F190" s="8">
        <f t="shared" si="5"/>
        <v>1.15358222960092E-4</v>
      </c>
    </row>
    <row r="191" spans="1:6" x14ac:dyDescent="0.25">
      <c r="A191">
        <v>2019</v>
      </c>
      <c r="B191" t="s">
        <v>31</v>
      </c>
      <c r="C191" t="s">
        <v>11</v>
      </c>
      <c r="D191">
        <v>1037</v>
      </c>
      <c r="E191" s="10">
        <f t="shared" si="4"/>
        <v>-0.33868918431645412</v>
      </c>
      <c r="F191" s="8">
        <f t="shared" si="5"/>
        <v>1.0881729279225174E-3</v>
      </c>
    </row>
    <row r="192" spans="1:6" x14ac:dyDescent="0.25">
      <c r="A192">
        <v>2019</v>
      </c>
      <c r="B192" t="s">
        <v>31</v>
      </c>
      <c r="C192" t="s">
        <v>9</v>
      </c>
      <c r="D192">
        <v>1711</v>
      </c>
      <c r="E192" s="10">
        <f t="shared" si="4"/>
        <v>-0.33327594143691275</v>
      </c>
      <c r="F192" s="8">
        <f t="shared" si="5"/>
        <v>1.8897341884905794E-3</v>
      </c>
    </row>
    <row r="193" spans="1:6" x14ac:dyDescent="0.25">
      <c r="A193">
        <v>2019</v>
      </c>
      <c r="B193" t="s">
        <v>31</v>
      </c>
      <c r="C193" t="s">
        <v>14</v>
      </c>
      <c r="D193">
        <v>1047</v>
      </c>
      <c r="E193" s="10">
        <f t="shared" si="4"/>
        <v>-0.33860886914019978</v>
      </c>
      <c r="F193" s="8">
        <f t="shared" si="5"/>
        <v>1.1000655282276815E-3</v>
      </c>
    </row>
    <row r="194" spans="1:6" x14ac:dyDescent="0.25">
      <c r="A194">
        <v>2019</v>
      </c>
      <c r="B194" t="s">
        <v>31</v>
      </c>
      <c r="C194" t="s">
        <v>6</v>
      </c>
      <c r="D194">
        <v>68603</v>
      </c>
      <c r="E194" s="10">
        <f t="shared" si="4"/>
        <v>0.20396833556350377</v>
      </c>
      <c r="F194" s="8">
        <f t="shared" si="5"/>
        <v>8.1441716149794438E-2</v>
      </c>
    </row>
    <row r="195" spans="1:6" x14ac:dyDescent="0.25">
      <c r="A195">
        <v>2019</v>
      </c>
      <c r="B195" t="s">
        <v>31</v>
      </c>
      <c r="C195" t="s">
        <v>13</v>
      </c>
      <c r="D195">
        <v>1098</v>
      </c>
      <c r="E195" s="10">
        <f t="shared" ref="E195:E258" si="6">STANDARDIZE(D195,$J$2,$J$3)</f>
        <v>-0.33819926174130271</v>
      </c>
      <c r="F195" s="8">
        <f t="shared" ref="F195:F258" si="7">(D195-$J$4)/($J$5-$J$4)</f>
        <v>1.1607177897840185E-3</v>
      </c>
    </row>
    <row r="196" spans="1:6" x14ac:dyDescent="0.25">
      <c r="A196">
        <v>2019</v>
      </c>
      <c r="B196" t="s">
        <v>31</v>
      </c>
      <c r="C196" t="s">
        <v>7</v>
      </c>
      <c r="D196">
        <v>3570</v>
      </c>
      <c r="E196" s="10">
        <f t="shared" si="6"/>
        <v>-0.31834535017123411</v>
      </c>
      <c r="F196" s="8">
        <f t="shared" si="7"/>
        <v>4.1005685852205896E-3</v>
      </c>
    </row>
    <row r="197" spans="1:6" x14ac:dyDescent="0.25">
      <c r="A197">
        <v>2019</v>
      </c>
      <c r="B197" t="s">
        <v>31</v>
      </c>
      <c r="C197" t="s">
        <v>18</v>
      </c>
      <c r="D197">
        <v>2826</v>
      </c>
      <c r="E197" s="10">
        <f t="shared" si="6"/>
        <v>-0.32432079928455576</v>
      </c>
      <c r="F197" s="8">
        <f t="shared" si="7"/>
        <v>3.2157591225163789E-3</v>
      </c>
    </row>
    <row r="198" spans="1:6" x14ac:dyDescent="0.25">
      <c r="A198">
        <v>2019</v>
      </c>
      <c r="B198" t="s">
        <v>32</v>
      </c>
      <c r="C198" t="s">
        <v>12</v>
      </c>
      <c r="D198">
        <v>1116</v>
      </c>
      <c r="E198" s="10">
        <f t="shared" si="6"/>
        <v>-0.33805469442404495</v>
      </c>
      <c r="F198" s="8">
        <f t="shared" si="7"/>
        <v>1.1821244703333139E-3</v>
      </c>
    </row>
    <row r="199" spans="1:6" x14ac:dyDescent="0.25">
      <c r="A199">
        <v>2019</v>
      </c>
      <c r="B199" t="s">
        <v>32</v>
      </c>
      <c r="C199" t="s">
        <v>10</v>
      </c>
      <c r="D199">
        <v>1392</v>
      </c>
      <c r="E199" s="10">
        <f t="shared" si="6"/>
        <v>-0.33583799555942562</v>
      </c>
      <c r="F199" s="8">
        <f t="shared" si="7"/>
        <v>1.5103602387558437E-3</v>
      </c>
    </row>
    <row r="200" spans="1:6" x14ac:dyDescent="0.25">
      <c r="A200">
        <v>2019</v>
      </c>
      <c r="B200" t="s">
        <v>32</v>
      </c>
      <c r="C200" t="s">
        <v>17</v>
      </c>
      <c r="D200">
        <v>271</v>
      </c>
      <c r="E200" s="10">
        <f t="shared" si="6"/>
        <v>-0.34484132681753521</v>
      </c>
      <c r="F200" s="8">
        <f t="shared" si="7"/>
        <v>1.7719974454694545E-4</v>
      </c>
    </row>
    <row r="201" spans="1:6" x14ac:dyDescent="0.25">
      <c r="A201">
        <v>2019</v>
      </c>
      <c r="B201" t="s">
        <v>32</v>
      </c>
      <c r="C201" t="s">
        <v>8</v>
      </c>
      <c r="D201">
        <v>1750</v>
      </c>
      <c r="E201" s="10">
        <f t="shared" si="6"/>
        <v>-0.3329627122495209</v>
      </c>
      <c r="F201" s="8">
        <f t="shared" si="7"/>
        <v>1.9361153296807193E-3</v>
      </c>
    </row>
    <row r="202" spans="1:6" x14ac:dyDescent="0.25">
      <c r="A202">
        <v>2019</v>
      </c>
      <c r="B202" t="s">
        <v>32</v>
      </c>
      <c r="C202" t="s">
        <v>5</v>
      </c>
      <c r="D202">
        <v>334691</v>
      </c>
      <c r="E202" s="10">
        <f t="shared" si="6"/>
        <v>2.3410587974795303</v>
      </c>
      <c r="F202" s="8">
        <f t="shared" si="7"/>
        <v>0.39788953914984559</v>
      </c>
    </row>
    <row r="203" spans="1:6" x14ac:dyDescent="0.25">
      <c r="A203">
        <v>2019</v>
      </c>
      <c r="B203" t="s">
        <v>32</v>
      </c>
      <c r="C203" t="s">
        <v>15</v>
      </c>
      <c r="D203">
        <v>942</v>
      </c>
      <c r="E203" s="10">
        <f t="shared" si="6"/>
        <v>-0.33945217849087017</v>
      </c>
      <c r="F203" s="8">
        <f t="shared" si="7"/>
        <v>9.7519322502345816E-4</v>
      </c>
    </row>
    <row r="204" spans="1:6" x14ac:dyDescent="0.25">
      <c r="A204">
        <v>2019</v>
      </c>
      <c r="B204" t="s">
        <v>32</v>
      </c>
      <c r="C204" t="s">
        <v>16</v>
      </c>
      <c r="D204">
        <v>247</v>
      </c>
      <c r="E204" s="10">
        <f t="shared" si="6"/>
        <v>-0.34503408324054563</v>
      </c>
      <c r="F204" s="8">
        <f t="shared" si="7"/>
        <v>1.4865750381455156E-4</v>
      </c>
    </row>
    <row r="205" spans="1:6" x14ac:dyDescent="0.25">
      <c r="A205">
        <v>2019</v>
      </c>
      <c r="B205" t="s">
        <v>32</v>
      </c>
      <c r="C205" t="s">
        <v>11</v>
      </c>
      <c r="D205">
        <v>1010</v>
      </c>
      <c r="E205" s="10">
        <f t="shared" si="6"/>
        <v>-0.33890603529234076</v>
      </c>
      <c r="F205" s="8">
        <f t="shared" si="7"/>
        <v>1.0560629070985742E-3</v>
      </c>
    </row>
    <row r="206" spans="1:6" x14ac:dyDescent="0.25">
      <c r="A206">
        <v>2019</v>
      </c>
      <c r="B206" t="s">
        <v>32</v>
      </c>
      <c r="C206" t="s">
        <v>9</v>
      </c>
      <c r="D206">
        <v>2073</v>
      </c>
      <c r="E206" s="10">
        <f t="shared" si="6"/>
        <v>-0.33036853205650624</v>
      </c>
      <c r="F206" s="8">
        <f t="shared" si="7"/>
        <v>2.3202463195375208E-3</v>
      </c>
    </row>
    <row r="207" spans="1:6" x14ac:dyDescent="0.25">
      <c r="A207">
        <v>2019</v>
      </c>
      <c r="B207" t="s">
        <v>32</v>
      </c>
      <c r="C207" t="s">
        <v>14</v>
      </c>
      <c r="D207">
        <v>1264</v>
      </c>
      <c r="E207" s="10">
        <f t="shared" si="6"/>
        <v>-0.33686602981548097</v>
      </c>
      <c r="F207" s="8">
        <f t="shared" si="7"/>
        <v>1.3581349548497429E-3</v>
      </c>
    </row>
    <row r="208" spans="1:6" x14ac:dyDescent="0.25">
      <c r="A208">
        <v>2019</v>
      </c>
      <c r="B208" t="s">
        <v>32</v>
      </c>
      <c r="C208" t="s">
        <v>6</v>
      </c>
      <c r="D208">
        <v>75714</v>
      </c>
      <c r="E208" s="10">
        <f t="shared" si="6"/>
        <v>0.26108045739795277</v>
      </c>
      <c r="F208" s="8">
        <f t="shared" si="7"/>
        <v>8.9898544226796648E-2</v>
      </c>
    </row>
    <row r="209" spans="1:6" x14ac:dyDescent="0.25">
      <c r="A209">
        <v>2019</v>
      </c>
      <c r="B209" t="s">
        <v>32</v>
      </c>
      <c r="C209" t="s">
        <v>13</v>
      </c>
      <c r="D209">
        <v>1157</v>
      </c>
      <c r="E209" s="10">
        <f t="shared" si="6"/>
        <v>-0.33772540220140224</v>
      </c>
      <c r="F209" s="8">
        <f t="shared" si="7"/>
        <v>1.2308841315844868E-3</v>
      </c>
    </row>
    <row r="210" spans="1:6" x14ac:dyDescent="0.25">
      <c r="A210">
        <v>2019</v>
      </c>
      <c r="B210" t="s">
        <v>32</v>
      </c>
      <c r="C210" t="s">
        <v>7</v>
      </c>
      <c r="D210">
        <v>4090</v>
      </c>
      <c r="E210" s="10">
        <f t="shared" si="6"/>
        <v>-0.31416896100600933</v>
      </c>
      <c r="F210" s="8">
        <f t="shared" si="7"/>
        <v>4.7189838010891242E-3</v>
      </c>
    </row>
    <row r="211" spans="1:6" x14ac:dyDescent="0.25">
      <c r="A211">
        <v>2019</v>
      </c>
      <c r="B211" t="s">
        <v>32</v>
      </c>
      <c r="C211" t="s">
        <v>18</v>
      </c>
      <c r="D211">
        <v>1589</v>
      </c>
      <c r="E211" s="10">
        <f t="shared" si="6"/>
        <v>-0.3342557865872155</v>
      </c>
      <c r="F211" s="8">
        <f t="shared" si="7"/>
        <v>1.7446444647675769E-3</v>
      </c>
    </row>
    <row r="212" spans="1:6" x14ac:dyDescent="0.25">
      <c r="A212">
        <v>2019</v>
      </c>
      <c r="B212" t="s">
        <v>33</v>
      </c>
      <c r="C212" t="s">
        <v>12</v>
      </c>
      <c r="D212">
        <v>1178</v>
      </c>
      <c r="E212" s="10">
        <f t="shared" si="6"/>
        <v>-0.33755674033126815</v>
      </c>
      <c r="F212" s="8">
        <f t="shared" si="7"/>
        <v>1.2558585922253314E-3</v>
      </c>
    </row>
    <row r="213" spans="1:6" x14ac:dyDescent="0.25">
      <c r="A213">
        <v>2019</v>
      </c>
      <c r="B213" t="s">
        <v>33</v>
      </c>
      <c r="C213" t="s">
        <v>10</v>
      </c>
      <c r="D213">
        <v>1474</v>
      </c>
      <c r="E213" s="10">
        <f t="shared" si="6"/>
        <v>-0.33517941111414018</v>
      </c>
      <c r="F213" s="8">
        <f t="shared" si="7"/>
        <v>1.6078795612581894E-3</v>
      </c>
    </row>
    <row r="214" spans="1:6" x14ac:dyDescent="0.25">
      <c r="A214">
        <v>2019</v>
      </c>
      <c r="B214" t="s">
        <v>33</v>
      </c>
      <c r="C214" t="s">
        <v>17</v>
      </c>
      <c r="D214">
        <v>291</v>
      </c>
      <c r="E214" s="10">
        <f t="shared" si="6"/>
        <v>-0.34468069646502658</v>
      </c>
      <c r="F214" s="8">
        <f t="shared" si="7"/>
        <v>2.0098494515727368E-4</v>
      </c>
    </row>
    <row r="215" spans="1:6" x14ac:dyDescent="0.25">
      <c r="A215">
        <v>2019</v>
      </c>
      <c r="B215" t="s">
        <v>33</v>
      </c>
      <c r="C215" t="s">
        <v>8</v>
      </c>
      <c r="D215">
        <v>4237</v>
      </c>
      <c r="E215" s="10">
        <f t="shared" si="6"/>
        <v>-0.31298832791507081</v>
      </c>
      <c r="F215" s="8">
        <f t="shared" si="7"/>
        <v>4.8938050255750371E-3</v>
      </c>
    </row>
    <row r="216" spans="1:6" x14ac:dyDescent="0.25">
      <c r="A216">
        <v>2019</v>
      </c>
      <c r="B216" t="s">
        <v>33</v>
      </c>
      <c r="C216" t="s">
        <v>5</v>
      </c>
      <c r="D216">
        <v>497270</v>
      </c>
      <c r="E216" s="10">
        <f t="shared" si="6"/>
        <v>3.646814901504686</v>
      </c>
      <c r="F216" s="8">
        <f t="shared" si="7"/>
        <v>0.59123824565117333</v>
      </c>
    </row>
    <row r="217" spans="1:6" x14ac:dyDescent="0.25">
      <c r="A217">
        <v>2019</v>
      </c>
      <c r="B217" t="s">
        <v>33</v>
      </c>
      <c r="C217" t="s">
        <v>15</v>
      </c>
      <c r="D217">
        <v>1172</v>
      </c>
      <c r="E217" s="10">
        <f t="shared" si="6"/>
        <v>-0.33760492943702075</v>
      </c>
      <c r="F217" s="8">
        <f t="shared" si="7"/>
        <v>1.248723032042233E-3</v>
      </c>
    </row>
    <row r="218" spans="1:6" x14ac:dyDescent="0.25">
      <c r="A218">
        <v>2019</v>
      </c>
      <c r="B218" t="s">
        <v>33</v>
      </c>
      <c r="C218" t="s">
        <v>16</v>
      </c>
      <c r="D218">
        <v>198</v>
      </c>
      <c r="E218" s="10">
        <f t="shared" si="6"/>
        <v>-0.34542762760419177</v>
      </c>
      <c r="F218" s="8">
        <f t="shared" si="7"/>
        <v>9.0383762319247337E-5</v>
      </c>
    </row>
    <row r="219" spans="1:6" x14ac:dyDescent="0.25">
      <c r="A219">
        <v>2019</v>
      </c>
      <c r="B219" t="s">
        <v>33</v>
      </c>
      <c r="C219" t="s">
        <v>11</v>
      </c>
      <c r="D219">
        <v>3727</v>
      </c>
      <c r="E219" s="10">
        <f t="shared" si="6"/>
        <v>-0.31708440190404125</v>
      </c>
      <c r="F219" s="8">
        <f t="shared" si="7"/>
        <v>4.2872824100116669E-3</v>
      </c>
    </row>
    <row r="220" spans="1:6" x14ac:dyDescent="0.25">
      <c r="A220">
        <v>2019</v>
      </c>
      <c r="B220" t="s">
        <v>33</v>
      </c>
      <c r="C220" t="s">
        <v>9</v>
      </c>
      <c r="D220">
        <v>11961</v>
      </c>
      <c r="E220" s="10">
        <f t="shared" si="6"/>
        <v>-0.25095288577623182</v>
      </c>
      <c r="F220" s="8">
        <f t="shared" si="7"/>
        <v>1.4079649501283806E-2</v>
      </c>
    </row>
    <row r="221" spans="1:6" x14ac:dyDescent="0.25">
      <c r="A221">
        <v>2019</v>
      </c>
      <c r="B221" t="s">
        <v>33</v>
      </c>
      <c r="C221" t="s">
        <v>14</v>
      </c>
      <c r="D221">
        <v>1538</v>
      </c>
      <c r="E221" s="10">
        <f t="shared" si="6"/>
        <v>-0.3346653939861125</v>
      </c>
      <c r="F221" s="8">
        <f t="shared" si="7"/>
        <v>1.68399220321124E-3</v>
      </c>
    </row>
    <row r="222" spans="1:6" x14ac:dyDescent="0.25">
      <c r="A222">
        <v>2019</v>
      </c>
      <c r="B222" t="s">
        <v>33</v>
      </c>
      <c r="C222" t="s">
        <v>6</v>
      </c>
      <c r="D222">
        <v>75250</v>
      </c>
      <c r="E222" s="10">
        <f t="shared" si="6"/>
        <v>0.25735383321975219</v>
      </c>
      <c r="F222" s="8">
        <f t="shared" si="7"/>
        <v>8.9346727572637036E-2</v>
      </c>
    </row>
    <row r="223" spans="1:6" x14ac:dyDescent="0.25">
      <c r="A223">
        <v>2019</v>
      </c>
      <c r="B223" t="s">
        <v>33</v>
      </c>
      <c r="C223" t="s">
        <v>13</v>
      </c>
      <c r="D223">
        <v>1427</v>
      </c>
      <c r="E223" s="10">
        <f t="shared" si="6"/>
        <v>-0.3355568924425355</v>
      </c>
      <c r="F223" s="8">
        <f t="shared" si="7"/>
        <v>1.5519843398239181E-3</v>
      </c>
    </row>
    <row r="224" spans="1:6" x14ac:dyDescent="0.25">
      <c r="A224">
        <v>2019</v>
      </c>
      <c r="B224" t="s">
        <v>33</v>
      </c>
      <c r="C224" t="s">
        <v>7</v>
      </c>
      <c r="D224">
        <v>5381</v>
      </c>
      <c r="E224" s="10">
        <f t="shared" si="6"/>
        <v>-0.30380027175157626</v>
      </c>
      <c r="F224" s="8">
        <f t="shared" si="7"/>
        <v>6.2543185004858125E-3</v>
      </c>
    </row>
    <row r="225" spans="1:6" x14ac:dyDescent="0.25">
      <c r="A225">
        <v>2019</v>
      </c>
      <c r="B225" t="s">
        <v>33</v>
      </c>
      <c r="C225" t="s">
        <v>18</v>
      </c>
      <c r="D225">
        <v>2220</v>
      </c>
      <c r="E225" s="10">
        <f t="shared" si="6"/>
        <v>-0.32918789896556772</v>
      </c>
      <c r="F225" s="8">
        <f t="shared" si="7"/>
        <v>2.4950675440234332E-3</v>
      </c>
    </row>
    <row r="226" spans="1:6" x14ac:dyDescent="0.25">
      <c r="A226">
        <v>2020</v>
      </c>
      <c r="B226" t="s">
        <v>34</v>
      </c>
      <c r="C226" t="s">
        <v>12</v>
      </c>
      <c r="D226">
        <v>1180</v>
      </c>
      <c r="E226" s="10">
        <f t="shared" si="6"/>
        <v>-0.33754067729601728</v>
      </c>
      <c r="F226" s="8">
        <f t="shared" si="7"/>
        <v>1.2582371122863644E-3</v>
      </c>
    </row>
    <row r="227" spans="1:6" x14ac:dyDescent="0.25">
      <c r="A227">
        <v>2020</v>
      </c>
      <c r="B227" t="s">
        <v>34</v>
      </c>
      <c r="C227" t="s">
        <v>10</v>
      </c>
      <c r="D227">
        <v>1385</v>
      </c>
      <c r="E227" s="10">
        <f t="shared" si="6"/>
        <v>-0.33589421618280368</v>
      </c>
      <c r="F227" s="8">
        <f t="shared" si="7"/>
        <v>1.5020354185422287E-3</v>
      </c>
    </row>
    <row r="228" spans="1:6" x14ac:dyDescent="0.25">
      <c r="A228">
        <v>2020</v>
      </c>
      <c r="B228" t="s">
        <v>34</v>
      </c>
      <c r="C228" t="s">
        <v>17</v>
      </c>
      <c r="D228">
        <v>220</v>
      </c>
      <c r="E228" s="10">
        <f t="shared" si="6"/>
        <v>-0.34525093421643227</v>
      </c>
      <c r="F228" s="8">
        <f t="shared" si="7"/>
        <v>1.1654748299060841E-4</v>
      </c>
    </row>
    <row r="229" spans="1:6" x14ac:dyDescent="0.25">
      <c r="A229">
        <v>2020</v>
      </c>
      <c r="B229" t="s">
        <v>34</v>
      </c>
      <c r="C229" t="s">
        <v>8</v>
      </c>
      <c r="D229">
        <v>3378</v>
      </c>
      <c r="E229" s="10">
        <f t="shared" si="6"/>
        <v>-0.31988740155531714</v>
      </c>
      <c r="F229" s="8">
        <f t="shared" si="7"/>
        <v>3.8722306593614387E-3</v>
      </c>
    </row>
    <row r="230" spans="1:6" x14ac:dyDescent="0.25">
      <c r="A230">
        <v>2020</v>
      </c>
      <c r="B230" t="s">
        <v>34</v>
      </c>
      <c r="C230" t="s">
        <v>5</v>
      </c>
      <c r="D230">
        <v>481076</v>
      </c>
      <c r="E230" s="10">
        <f t="shared" si="6"/>
        <v>3.5167525050784354</v>
      </c>
      <c r="F230" s="8">
        <f t="shared" si="7"/>
        <v>0.57197936871699062</v>
      </c>
    </row>
    <row r="231" spans="1:6" x14ac:dyDescent="0.25">
      <c r="A231">
        <v>2020</v>
      </c>
      <c r="B231" t="s">
        <v>34</v>
      </c>
      <c r="C231" t="s">
        <v>15</v>
      </c>
      <c r="D231">
        <v>1202</v>
      </c>
      <c r="E231" s="10">
        <f t="shared" si="6"/>
        <v>-0.33736398390825778</v>
      </c>
      <c r="F231" s="8">
        <f t="shared" si="7"/>
        <v>1.2844008329577254E-3</v>
      </c>
    </row>
    <row r="232" spans="1:6" x14ac:dyDescent="0.25">
      <c r="A232">
        <v>2020</v>
      </c>
      <c r="B232" t="s">
        <v>34</v>
      </c>
      <c r="C232" t="s">
        <v>16</v>
      </c>
      <c r="D232">
        <v>245</v>
      </c>
      <c r="E232" s="10">
        <f t="shared" si="6"/>
        <v>-0.3450501462757965</v>
      </c>
      <c r="F232" s="8">
        <f t="shared" si="7"/>
        <v>1.4627898375351873E-4</v>
      </c>
    </row>
    <row r="233" spans="1:6" x14ac:dyDescent="0.25">
      <c r="A233">
        <v>2020</v>
      </c>
      <c r="B233" t="s">
        <v>34</v>
      </c>
      <c r="C233" t="s">
        <v>11</v>
      </c>
      <c r="D233">
        <v>3078</v>
      </c>
      <c r="E233" s="10">
        <f t="shared" si="6"/>
        <v>-0.32229685684294679</v>
      </c>
      <c r="F233" s="8">
        <f t="shared" si="7"/>
        <v>3.515452650206515E-3</v>
      </c>
    </row>
    <row r="234" spans="1:6" x14ac:dyDescent="0.25">
      <c r="A234">
        <v>2020</v>
      </c>
      <c r="B234" t="s">
        <v>34</v>
      </c>
      <c r="C234" t="s">
        <v>9</v>
      </c>
      <c r="D234">
        <v>8302</v>
      </c>
      <c r="E234" s="10">
        <f t="shared" si="6"/>
        <v>-0.28034020876768856</v>
      </c>
      <c r="F234" s="8">
        <f t="shared" si="7"/>
        <v>9.7281470496242538E-3</v>
      </c>
    </row>
    <row r="235" spans="1:6" x14ac:dyDescent="0.25">
      <c r="A235">
        <v>2020</v>
      </c>
      <c r="B235" t="s">
        <v>34</v>
      </c>
      <c r="C235" t="s">
        <v>14</v>
      </c>
      <c r="D235">
        <v>1445</v>
      </c>
      <c r="E235" s="10">
        <f t="shared" si="6"/>
        <v>-0.33541232512527774</v>
      </c>
      <c r="F235" s="8">
        <f t="shared" si="7"/>
        <v>1.5733910203732137E-3</v>
      </c>
    </row>
    <row r="236" spans="1:6" x14ac:dyDescent="0.25">
      <c r="A236">
        <v>2020</v>
      </c>
      <c r="B236" t="s">
        <v>34</v>
      </c>
      <c r="C236" t="s">
        <v>6</v>
      </c>
      <c r="D236">
        <v>79703</v>
      </c>
      <c r="E236" s="10">
        <f t="shared" si="6"/>
        <v>0.29311818120580219</v>
      </c>
      <c r="F236" s="8">
        <f t="shared" si="7"/>
        <v>9.4642502488526611E-2</v>
      </c>
    </row>
    <row r="237" spans="1:6" x14ac:dyDescent="0.25">
      <c r="A237">
        <v>2020</v>
      </c>
      <c r="B237" t="s">
        <v>34</v>
      </c>
      <c r="C237" t="s">
        <v>13</v>
      </c>
      <c r="D237">
        <v>1147</v>
      </c>
      <c r="E237" s="10">
        <f t="shared" si="6"/>
        <v>-0.33780571737765658</v>
      </c>
      <c r="F237" s="8">
        <f t="shared" si="7"/>
        <v>1.2189915312793226E-3</v>
      </c>
    </row>
    <row r="238" spans="1:6" x14ac:dyDescent="0.25">
      <c r="A238">
        <v>2020</v>
      </c>
      <c r="B238" t="s">
        <v>34</v>
      </c>
      <c r="C238" t="s">
        <v>7</v>
      </c>
      <c r="D238">
        <v>4957</v>
      </c>
      <c r="E238" s="10">
        <f t="shared" si="6"/>
        <v>-0.30720563522475952</v>
      </c>
      <c r="F238" s="8">
        <f t="shared" si="7"/>
        <v>5.7500722475468538E-3</v>
      </c>
    </row>
    <row r="239" spans="1:6" x14ac:dyDescent="0.25">
      <c r="A239">
        <v>2020</v>
      </c>
      <c r="B239" t="s">
        <v>34</v>
      </c>
      <c r="C239" t="s">
        <v>18</v>
      </c>
      <c r="D239">
        <v>1567</v>
      </c>
      <c r="E239" s="10">
        <f t="shared" si="6"/>
        <v>-0.33443247997497499</v>
      </c>
      <c r="F239" s="8">
        <f t="shared" si="7"/>
        <v>1.7184807440962159E-3</v>
      </c>
    </row>
    <row r="240" spans="1:6" x14ac:dyDescent="0.25">
      <c r="A240">
        <v>2020</v>
      </c>
      <c r="B240" t="s">
        <v>35</v>
      </c>
      <c r="C240" t="s">
        <v>12</v>
      </c>
      <c r="D240">
        <v>741</v>
      </c>
      <c r="E240" s="10">
        <f t="shared" si="6"/>
        <v>-0.34106651353358208</v>
      </c>
      <c r="F240" s="8">
        <f t="shared" si="7"/>
        <v>7.3615195888965929E-4</v>
      </c>
    </row>
    <row r="241" spans="1:6" x14ac:dyDescent="0.25">
      <c r="A241">
        <v>2020</v>
      </c>
      <c r="B241" t="s">
        <v>35</v>
      </c>
      <c r="C241" t="s">
        <v>10</v>
      </c>
      <c r="D241">
        <v>896</v>
      </c>
      <c r="E241" s="10">
        <f t="shared" si="6"/>
        <v>-0.33982162830164003</v>
      </c>
      <c r="F241" s="8">
        <f t="shared" si="7"/>
        <v>9.2048726361970321E-4</v>
      </c>
    </row>
    <row r="242" spans="1:6" x14ac:dyDescent="0.25">
      <c r="A242">
        <v>2020</v>
      </c>
      <c r="B242" t="s">
        <v>35</v>
      </c>
      <c r="C242" t="s">
        <v>17</v>
      </c>
      <c r="D242">
        <v>201</v>
      </c>
      <c r="E242" s="10">
        <f t="shared" si="6"/>
        <v>-0.34540353305131549</v>
      </c>
      <c r="F242" s="8">
        <f t="shared" si="7"/>
        <v>9.3951542410796585E-5</v>
      </c>
    </row>
    <row r="243" spans="1:6" x14ac:dyDescent="0.25">
      <c r="A243">
        <v>2020</v>
      </c>
      <c r="B243" t="s">
        <v>35</v>
      </c>
      <c r="C243" t="s">
        <v>8</v>
      </c>
      <c r="D243">
        <v>2214</v>
      </c>
      <c r="E243" s="10">
        <f t="shared" si="6"/>
        <v>-0.32923608807132032</v>
      </c>
      <c r="F243" s="8">
        <f t="shared" si="7"/>
        <v>2.4879319838403348E-3</v>
      </c>
    </row>
    <row r="244" spans="1:6" x14ac:dyDescent="0.25">
      <c r="A244">
        <v>2020</v>
      </c>
      <c r="B244" t="s">
        <v>35</v>
      </c>
      <c r="C244" t="s">
        <v>5</v>
      </c>
      <c r="D244">
        <v>384906</v>
      </c>
      <c r="E244" s="10">
        <f t="shared" si="6"/>
        <v>2.7443614550406124</v>
      </c>
      <c r="F244" s="8">
        <f t="shared" si="7"/>
        <v>0.45760823158222724</v>
      </c>
    </row>
    <row r="245" spans="1:6" x14ac:dyDescent="0.25">
      <c r="A245">
        <v>2020</v>
      </c>
      <c r="B245" t="s">
        <v>35</v>
      </c>
      <c r="C245" t="s">
        <v>15</v>
      </c>
      <c r="D245">
        <v>820</v>
      </c>
      <c r="E245" s="10">
        <f t="shared" si="6"/>
        <v>-0.34043202364117292</v>
      </c>
      <c r="F245" s="8">
        <f t="shared" si="7"/>
        <v>8.3010350130045579E-4</v>
      </c>
    </row>
    <row r="246" spans="1:6" x14ac:dyDescent="0.25">
      <c r="A246">
        <v>2020</v>
      </c>
      <c r="B246" t="s">
        <v>35</v>
      </c>
      <c r="C246" t="s">
        <v>16</v>
      </c>
      <c r="D246">
        <v>150</v>
      </c>
      <c r="E246" s="10">
        <f t="shared" si="6"/>
        <v>-0.34581314045021255</v>
      </c>
      <c r="F246" s="8">
        <f t="shared" si="7"/>
        <v>3.3299280854459549E-5</v>
      </c>
    </row>
    <row r="247" spans="1:6" x14ac:dyDescent="0.25">
      <c r="A247">
        <v>2020</v>
      </c>
      <c r="B247" t="s">
        <v>35</v>
      </c>
      <c r="C247" t="s">
        <v>11</v>
      </c>
      <c r="D247">
        <v>1635</v>
      </c>
      <c r="E247" s="10">
        <f t="shared" si="6"/>
        <v>-0.33388633677644558</v>
      </c>
      <c r="F247" s="8">
        <f t="shared" si="7"/>
        <v>1.7993504261713319E-3</v>
      </c>
    </row>
    <row r="248" spans="1:6" x14ac:dyDescent="0.25">
      <c r="A248">
        <v>2020</v>
      </c>
      <c r="B248" t="s">
        <v>35</v>
      </c>
      <c r="C248" t="s">
        <v>9</v>
      </c>
      <c r="D248">
        <v>3720</v>
      </c>
      <c r="E248" s="10">
        <f t="shared" si="6"/>
        <v>-0.31714062252741926</v>
      </c>
      <c r="F248" s="8">
        <f t="shared" si="7"/>
        <v>4.2789575897980514E-3</v>
      </c>
    </row>
    <row r="249" spans="1:6" x14ac:dyDescent="0.25">
      <c r="A249">
        <v>2020</v>
      </c>
      <c r="B249" t="s">
        <v>35</v>
      </c>
      <c r="C249" t="s">
        <v>14</v>
      </c>
      <c r="D249">
        <v>838</v>
      </c>
      <c r="E249" s="10">
        <f t="shared" si="6"/>
        <v>-0.34028745632391511</v>
      </c>
      <c r="F249" s="8">
        <f t="shared" si="7"/>
        <v>8.5151018184975128E-4</v>
      </c>
    </row>
    <row r="250" spans="1:6" x14ac:dyDescent="0.25">
      <c r="A250">
        <v>2020</v>
      </c>
      <c r="B250" t="s">
        <v>35</v>
      </c>
      <c r="C250" t="s">
        <v>6</v>
      </c>
      <c r="D250">
        <v>54903</v>
      </c>
      <c r="E250" s="10">
        <f t="shared" si="6"/>
        <v>9.3936544095081453E-2</v>
      </c>
      <c r="F250" s="8">
        <f t="shared" si="7"/>
        <v>6.514885373171958E-2</v>
      </c>
    </row>
    <row r="251" spans="1:6" x14ac:dyDescent="0.25">
      <c r="A251">
        <v>2020</v>
      </c>
      <c r="B251" t="s">
        <v>35</v>
      </c>
      <c r="C251" t="s">
        <v>13</v>
      </c>
      <c r="D251">
        <v>994</v>
      </c>
      <c r="E251" s="10">
        <f t="shared" si="6"/>
        <v>-0.3390345395743477</v>
      </c>
      <c r="F251" s="8">
        <f t="shared" si="7"/>
        <v>1.0370347466103116E-3</v>
      </c>
    </row>
    <row r="252" spans="1:6" x14ac:dyDescent="0.25">
      <c r="A252">
        <v>2020</v>
      </c>
      <c r="B252" t="s">
        <v>35</v>
      </c>
      <c r="C252" t="s">
        <v>7</v>
      </c>
      <c r="D252">
        <v>3508</v>
      </c>
      <c r="E252" s="10">
        <f t="shared" si="6"/>
        <v>-0.31884330426401092</v>
      </c>
      <c r="F252" s="8">
        <f t="shared" si="7"/>
        <v>4.0268344633285725E-3</v>
      </c>
    </row>
    <row r="253" spans="1:6" x14ac:dyDescent="0.25">
      <c r="A253">
        <v>2020</v>
      </c>
      <c r="B253" t="s">
        <v>35</v>
      </c>
      <c r="C253" t="s">
        <v>18</v>
      </c>
      <c r="D253">
        <v>1006</v>
      </c>
      <c r="E253" s="10">
        <f t="shared" si="6"/>
        <v>-0.33893816136284249</v>
      </c>
      <c r="F253" s="8">
        <f t="shared" si="7"/>
        <v>1.0513058669765086E-3</v>
      </c>
    </row>
    <row r="254" spans="1:6" x14ac:dyDescent="0.25">
      <c r="A254">
        <v>2020</v>
      </c>
      <c r="B254" t="s">
        <v>36</v>
      </c>
      <c r="C254" t="s">
        <v>12</v>
      </c>
      <c r="D254">
        <v>720</v>
      </c>
      <c r="E254" s="10">
        <f t="shared" si="6"/>
        <v>-0.34123517540371612</v>
      </c>
      <c r="F254" s="8">
        <f t="shared" si="7"/>
        <v>7.1117749824881461E-4</v>
      </c>
    </row>
    <row r="255" spans="1:6" x14ac:dyDescent="0.25">
      <c r="A255">
        <v>2020</v>
      </c>
      <c r="B255" t="s">
        <v>36</v>
      </c>
      <c r="C255" t="s">
        <v>10</v>
      </c>
      <c r="D255">
        <v>768</v>
      </c>
      <c r="E255" s="10">
        <f t="shared" si="6"/>
        <v>-0.34084966255769539</v>
      </c>
      <c r="F255" s="8">
        <f t="shared" si="7"/>
        <v>7.6826197971360235E-4</v>
      </c>
    </row>
    <row r="256" spans="1:6" x14ac:dyDescent="0.25">
      <c r="A256">
        <v>2020</v>
      </c>
      <c r="B256" t="s">
        <v>36</v>
      </c>
      <c r="C256" t="s">
        <v>17</v>
      </c>
      <c r="D256">
        <v>217</v>
      </c>
      <c r="E256" s="10">
        <f t="shared" si="6"/>
        <v>-0.3452750287693086</v>
      </c>
      <c r="F256" s="8">
        <f t="shared" si="7"/>
        <v>1.1297970289905918E-4</v>
      </c>
    </row>
    <row r="257" spans="1:6" x14ac:dyDescent="0.25">
      <c r="A257">
        <v>2020</v>
      </c>
      <c r="B257" t="s">
        <v>36</v>
      </c>
      <c r="C257" t="s">
        <v>8</v>
      </c>
      <c r="D257">
        <v>1909</v>
      </c>
      <c r="E257" s="10">
        <f t="shared" si="6"/>
        <v>-0.33168570094707717</v>
      </c>
      <c r="F257" s="8">
        <f t="shared" si="7"/>
        <v>2.1252076745328289E-3</v>
      </c>
    </row>
    <row r="258" spans="1:6" x14ac:dyDescent="0.25">
      <c r="A258">
        <v>2020</v>
      </c>
      <c r="B258" t="s">
        <v>36</v>
      </c>
      <c r="C258" t="s">
        <v>5</v>
      </c>
      <c r="D258">
        <v>313819</v>
      </c>
      <c r="E258" s="10">
        <f t="shared" si="6"/>
        <v>2.1734249616015076</v>
      </c>
      <c r="F258" s="8">
        <f t="shared" si="7"/>
        <v>0.37306730379290703</v>
      </c>
    </row>
    <row r="259" spans="1:6" x14ac:dyDescent="0.25">
      <c r="A259">
        <v>2020</v>
      </c>
      <c r="B259" t="s">
        <v>36</v>
      </c>
      <c r="C259" t="s">
        <v>15</v>
      </c>
      <c r="D259">
        <v>728</v>
      </c>
      <c r="E259" s="10">
        <f t="shared" ref="E259:E281" si="8">STANDARDIZE(D259,$J$2,$J$3)</f>
        <v>-0.3411709232627127</v>
      </c>
      <c r="F259" s="8">
        <f t="shared" ref="F259:F281" si="9">(D259-$J$4)/($J$5-$J$4)</f>
        <v>7.206915784929459E-4</v>
      </c>
    </row>
    <row r="260" spans="1:6" x14ac:dyDescent="0.25">
      <c r="A260">
        <v>2020</v>
      </c>
      <c r="B260" t="s">
        <v>36</v>
      </c>
      <c r="C260" t="s">
        <v>16</v>
      </c>
      <c r="D260">
        <v>130</v>
      </c>
      <c r="E260" s="10">
        <f t="shared" si="8"/>
        <v>-0.34597377080272118</v>
      </c>
      <c r="F260" s="8">
        <f t="shared" si="9"/>
        <v>9.5140802441312986E-6</v>
      </c>
    </row>
    <row r="261" spans="1:6" x14ac:dyDescent="0.25">
      <c r="A261">
        <v>2020</v>
      </c>
      <c r="B261" t="s">
        <v>36</v>
      </c>
      <c r="C261" t="s">
        <v>11</v>
      </c>
      <c r="D261">
        <v>1195</v>
      </c>
      <c r="E261" s="10">
        <f t="shared" si="8"/>
        <v>-0.33742020453163579</v>
      </c>
      <c r="F261" s="8">
        <f t="shared" si="9"/>
        <v>1.2760760127441106E-3</v>
      </c>
    </row>
    <row r="262" spans="1:6" x14ac:dyDescent="0.25">
      <c r="A262">
        <v>2020</v>
      </c>
      <c r="B262" t="s">
        <v>36</v>
      </c>
      <c r="C262" t="s">
        <v>9</v>
      </c>
      <c r="D262">
        <v>3321</v>
      </c>
      <c r="E262" s="10">
        <f t="shared" si="8"/>
        <v>-0.32034519805996675</v>
      </c>
      <c r="F262" s="8">
        <f t="shared" si="9"/>
        <v>3.8044428376220033E-3</v>
      </c>
    </row>
    <row r="263" spans="1:6" x14ac:dyDescent="0.25">
      <c r="A263">
        <v>2020</v>
      </c>
      <c r="B263" t="s">
        <v>36</v>
      </c>
      <c r="C263" t="s">
        <v>14</v>
      </c>
      <c r="D263">
        <v>815</v>
      </c>
      <c r="E263" s="10">
        <f t="shared" si="8"/>
        <v>-0.34047218122930006</v>
      </c>
      <c r="F263" s="8">
        <f t="shared" si="9"/>
        <v>8.2415720114787381E-4</v>
      </c>
    </row>
    <row r="264" spans="1:6" x14ac:dyDescent="0.25">
      <c r="A264">
        <v>2020</v>
      </c>
      <c r="B264" t="s">
        <v>36</v>
      </c>
      <c r="C264" t="s">
        <v>6</v>
      </c>
      <c r="D264">
        <v>48783</v>
      </c>
      <c r="E264" s="10">
        <f t="shared" si="8"/>
        <v>4.478365622743586E-2</v>
      </c>
      <c r="F264" s="8">
        <f t="shared" si="9"/>
        <v>5.7870582344959141E-2</v>
      </c>
    </row>
    <row r="265" spans="1:6" x14ac:dyDescent="0.25">
      <c r="A265">
        <v>2020</v>
      </c>
      <c r="B265" t="s">
        <v>36</v>
      </c>
      <c r="C265" t="s">
        <v>13</v>
      </c>
      <c r="D265">
        <v>970</v>
      </c>
      <c r="E265" s="10">
        <f t="shared" si="8"/>
        <v>-0.33922729599735807</v>
      </c>
      <c r="F265" s="8">
        <f t="shared" si="9"/>
        <v>1.0084925058779176E-3</v>
      </c>
    </row>
    <row r="266" spans="1:6" x14ac:dyDescent="0.25">
      <c r="A266">
        <v>2020</v>
      </c>
      <c r="B266" t="s">
        <v>36</v>
      </c>
      <c r="C266" t="s">
        <v>7</v>
      </c>
      <c r="D266">
        <v>2750</v>
      </c>
      <c r="E266" s="10">
        <f t="shared" si="8"/>
        <v>-0.32493119462408859</v>
      </c>
      <c r="F266" s="8">
        <f t="shared" si="9"/>
        <v>3.1253753601971318E-3</v>
      </c>
    </row>
    <row r="267" spans="1:6" x14ac:dyDescent="0.25">
      <c r="A267">
        <v>2020</v>
      </c>
      <c r="B267" t="s">
        <v>36</v>
      </c>
      <c r="C267" t="s">
        <v>18</v>
      </c>
      <c r="D267">
        <v>629</v>
      </c>
      <c r="E267" s="10">
        <f t="shared" si="8"/>
        <v>-0.34196604350763049</v>
      </c>
      <c r="F267" s="8">
        <f t="shared" si="9"/>
        <v>6.0295483547182112E-4</v>
      </c>
    </row>
    <row r="268" spans="1:6" x14ac:dyDescent="0.25">
      <c r="A268">
        <v>2020</v>
      </c>
      <c r="B268" t="s">
        <v>37</v>
      </c>
      <c r="C268" t="s">
        <v>12</v>
      </c>
      <c r="D268">
        <v>729</v>
      </c>
      <c r="E268" s="10">
        <f t="shared" si="8"/>
        <v>-0.34116289174508724</v>
      </c>
      <c r="F268" s="8">
        <f t="shared" si="9"/>
        <v>7.218808385234623E-4</v>
      </c>
    </row>
    <row r="269" spans="1:6" x14ac:dyDescent="0.25">
      <c r="A269">
        <v>2020</v>
      </c>
      <c r="B269" t="s">
        <v>37</v>
      </c>
      <c r="C269" t="s">
        <v>10</v>
      </c>
      <c r="D269">
        <v>880</v>
      </c>
      <c r="E269" s="10">
        <f t="shared" si="8"/>
        <v>-0.33995013258364698</v>
      </c>
      <c r="F269" s="8">
        <f t="shared" si="9"/>
        <v>9.0145910313144063E-4</v>
      </c>
    </row>
    <row r="270" spans="1:6" x14ac:dyDescent="0.25">
      <c r="A270">
        <v>2020</v>
      </c>
      <c r="B270" t="s">
        <v>37</v>
      </c>
      <c r="C270" t="s">
        <v>17</v>
      </c>
      <c r="D270">
        <v>201</v>
      </c>
      <c r="E270" s="10">
        <f t="shared" si="8"/>
        <v>-0.34540353305131549</v>
      </c>
      <c r="F270" s="8">
        <f t="shared" si="9"/>
        <v>9.3951542410796585E-5</v>
      </c>
    </row>
    <row r="271" spans="1:6" x14ac:dyDescent="0.25">
      <c r="A271">
        <v>2020</v>
      </c>
      <c r="B271" t="s">
        <v>37</v>
      </c>
      <c r="C271" t="s">
        <v>8</v>
      </c>
      <c r="D271">
        <v>3485</v>
      </c>
      <c r="E271" s="10">
        <f t="shared" si="8"/>
        <v>-0.31902802916939588</v>
      </c>
      <c r="F271" s="8">
        <f t="shared" si="9"/>
        <v>3.9994814826266947E-3</v>
      </c>
    </row>
    <row r="272" spans="1:6" x14ac:dyDescent="0.25">
      <c r="A272">
        <v>2020</v>
      </c>
      <c r="B272" t="s">
        <v>37</v>
      </c>
      <c r="C272" t="s">
        <v>5</v>
      </c>
      <c r="D272">
        <v>389581</v>
      </c>
      <c r="E272" s="10">
        <f t="shared" si="8"/>
        <v>2.7819087999395085</v>
      </c>
      <c r="F272" s="8">
        <f t="shared" si="9"/>
        <v>0.46316802222489145</v>
      </c>
    </row>
    <row r="273" spans="1:6" x14ac:dyDescent="0.25">
      <c r="A273">
        <v>2020</v>
      </c>
      <c r="B273" t="s">
        <v>37</v>
      </c>
      <c r="C273" t="s">
        <v>15</v>
      </c>
      <c r="D273">
        <v>787</v>
      </c>
      <c r="E273" s="10">
        <f t="shared" si="8"/>
        <v>-0.34069706372281217</v>
      </c>
      <c r="F273" s="8">
        <f t="shared" si="9"/>
        <v>7.9085792029341424E-4</v>
      </c>
    </row>
    <row r="274" spans="1:6" x14ac:dyDescent="0.25">
      <c r="A274">
        <v>2020</v>
      </c>
      <c r="B274" t="s">
        <v>37</v>
      </c>
      <c r="C274" t="s">
        <v>16</v>
      </c>
      <c r="D274">
        <v>122</v>
      </c>
      <c r="E274" s="10">
        <f t="shared" si="8"/>
        <v>-0.34603802294372465</v>
      </c>
      <c r="F274" s="8">
        <f t="shared" si="9"/>
        <v>0</v>
      </c>
    </row>
    <row r="275" spans="1:6" x14ac:dyDescent="0.25">
      <c r="A275">
        <v>2020</v>
      </c>
      <c r="B275" t="s">
        <v>37</v>
      </c>
      <c r="C275" t="s">
        <v>11</v>
      </c>
      <c r="D275">
        <v>1889</v>
      </c>
      <c r="E275" s="10">
        <f t="shared" si="8"/>
        <v>-0.3318463312995858</v>
      </c>
      <c r="F275" s="8">
        <f t="shared" si="9"/>
        <v>2.1014224739225006E-3</v>
      </c>
    </row>
    <row r="276" spans="1:6" x14ac:dyDescent="0.25">
      <c r="A276">
        <v>2020</v>
      </c>
      <c r="B276" t="s">
        <v>37</v>
      </c>
      <c r="C276" t="s">
        <v>9</v>
      </c>
      <c r="D276">
        <v>7232</v>
      </c>
      <c r="E276" s="10">
        <f t="shared" si="8"/>
        <v>-0.28893393262690109</v>
      </c>
      <c r="F276" s="8">
        <f t="shared" si="9"/>
        <v>8.4556388169716914E-3</v>
      </c>
    </row>
    <row r="277" spans="1:6" x14ac:dyDescent="0.25">
      <c r="A277">
        <v>2020</v>
      </c>
      <c r="B277" t="s">
        <v>37</v>
      </c>
      <c r="C277" t="s">
        <v>14</v>
      </c>
      <c r="D277">
        <v>915</v>
      </c>
      <c r="E277" s="10">
        <f t="shared" si="8"/>
        <v>-0.33966902946675687</v>
      </c>
      <c r="F277" s="8">
        <f t="shared" si="9"/>
        <v>9.4308320419951499E-4</v>
      </c>
    </row>
    <row r="278" spans="1:6" x14ac:dyDescent="0.25">
      <c r="A278">
        <v>2020</v>
      </c>
      <c r="B278" t="s">
        <v>37</v>
      </c>
      <c r="C278" t="s">
        <v>6</v>
      </c>
      <c r="D278">
        <v>52789</v>
      </c>
      <c r="E278" s="10">
        <f t="shared" si="8"/>
        <v>7.6957915834917595E-2</v>
      </c>
      <c r="F278" s="8">
        <f t="shared" si="9"/>
        <v>6.2634758027207887E-2</v>
      </c>
    </row>
    <row r="279" spans="1:6" x14ac:dyDescent="0.25">
      <c r="A279">
        <v>2020</v>
      </c>
      <c r="B279" t="s">
        <v>37</v>
      </c>
      <c r="C279" t="s">
        <v>13</v>
      </c>
      <c r="D279">
        <v>1079</v>
      </c>
      <c r="E279" s="10">
        <f t="shared" si="8"/>
        <v>-0.33835186057618594</v>
      </c>
      <c r="F279" s="8">
        <f t="shared" si="9"/>
        <v>1.1381218492042067E-3</v>
      </c>
    </row>
    <row r="280" spans="1:6" x14ac:dyDescent="0.25">
      <c r="A280">
        <v>2020</v>
      </c>
      <c r="B280" t="s">
        <v>37</v>
      </c>
      <c r="C280" t="s">
        <v>7</v>
      </c>
      <c r="D280">
        <v>2894</v>
      </c>
      <c r="E280" s="10">
        <f t="shared" si="8"/>
        <v>-0.32377465608602635</v>
      </c>
      <c r="F280" s="8">
        <f t="shared" si="9"/>
        <v>3.2966288045914952E-3</v>
      </c>
    </row>
    <row r="281" spans="1:6" x14ac:dyDescent="0.25">
      <c r="A281">
        <v>2020</v>
      </c>
      <c r="B281" t="s">
        <v>37</v>
      </c>
      <c r="C281" t="s">
        <v>18</v>
      </c>
      <c r="D281">
        <v>1045</v>
      </c>
      <c r="E281" s="10">
        <f t="shared" si="8"/>
        <v>-0.33862493217545064</v>
      </c>
      <c r="F281" s="8">
        <f t="shared" si="9"/>
        <v>1.0976870081666485E-3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5"/>
  <sheetViews>
    <sheetView workbookViewId="0">
      <selection activeCell="G11" sqref="G11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10" width="12" bestFit="1" customWidth="1"/>
    <col min="11" max="11" width="13.140625" bestFit="1" customWidth="1"/>
    <col min="12" max="17" width="12" bestFit="1" customWidth="1"/>
  </cols>
  <sheetData>
    <row r="3" spans="1:16" x14ac:dyDescent="0.25">
      <c r="A3" s="1" t="s">
        <v>71</v>
      </c>
      <c r="B3" s="1" t="s">
        <v>70</v>
      </c>
    </row>
    <row r="4" spans="1:16" x14ac:dyDescent="0.25">
      <c r="A4" s="1" t="s">
        <v>65</v>
      </c>
      <c r="B4" t="s">
        <v>12</v>
      </c>
      <c r="C4" t="s">
        <v>10</v>
      </c>
      <c r="D4" t="s">
        <v>17</v>
      </c>
      <c r="E4" t="s">
        <v>8</v>
      </c>
      <c r="F4" t="s">
        <v>5</v>
      </c>
      <c r="G4" t="s">
        <v>15</v>
      </c>
      <c r="H4" t="s">
        <v>16</v>
      </c>
      <c r="I4" t="s">
        <v>11</v>
      </c>
      <c r="J4" t="s">
        <v>9</v>
      </c>
      <c r="K4" t="s">
        <v>18</v>
      </c>
      <c r="L4" t="s">
        <v>14</v>
      </c>
      <c r="M4" t="s">
        <v>6</v>
      </c>
      <c r="N4" t="s">
        <v>13</v>
      </c>
      <c r="O4" t="s">
        <v>7</v>
      </c>
      <c r="P4" t="s">
        <v>38</v>
      </c>
    </row>
    <row r="5" spans="1:16" x14ac:dyDescent="0.25">
      <c r="A5" s="2" t="s">
        <v>4</v>
      </c>
      <c r="B5" s="3">
        <v>3.0754264389154422E-3</v>
      </c>
      <c r="C5" s="3">
        <v>3.1669994612652064E-3</v>
      </c>
      <c r="D5" s="3">
        <v>5.7679111480046005E-4</v>
      </c>
      <c r="E5" s="3">
        <v>6.2864285213097559E-3</v>
      </c>
      <c r="F5" s="3">
        <v>1</v>
      </c>
      <c r="G5" s="3">
        <v>2.465336043260523E-3</v>
      </c>
      <c r="H5" s="3">
        <v>1.1809352103027975E-3</v>
      </c>
      <c r="I5" s="3">
        <v>6.1282569372510731E-3</v>
      </c>
      <c r="J5" s="3">
        <v>7.8514947214693553E-3</v>
      </c>
      <c r="K5" s="3">
        <v>4.6005335020496897E-2</v>
      </c>
      <c r="L5" s="3">
        <v>2.7008095293027724E-3</v>
      </c>
      <c r="M5" s="3">
        <v>0.37950833611818391</v>
      </c>
      <c r="N5" s="3">
        <v>2.9041729945210792E-3</v>
      </c>
      <c r="O5" s="3">
        <v>1.0821077017668837E-2</v>
      </c>
      <c r="P5" s="3">
        <v>1.4726713991287483</v>
      </c>
    </row>
    <row r="6" spans="1:16" x14ac:dyDescent="0.25">
      <c r="A6" s="2" t="s">
        <v>19</v>
      </c>
      <c r="B6" s="3">
        <v>2.7614617908591097E-3</v>
      </c>
      <c r="C6" s="3">
        <v>3.7128698152722396E-3</v>
      </c>
      <c r="D6" s="3">
        <v>7.26637878645528E-4</v>
      </c>
      <c r="E6" s="3">
        <v>4.9663498874365384E-3</v>
      </c>
      <c r="F6" s="3">
        <v>0.67940879505362972</v>
      </c>
      <c r="G6" s="3">
        <v>2.1192613743802467E-3</v>
      </c>
      <c r="H6" s="3">
        <v>9.1216244340608832E-4</v>
      </c>
      <c r="I6" s="3">
        <v>3.0159634373896219E-3</v>
      </c>
      <c r="J6" s="3">
        <v>3.7497368762182482E-3</v>
      </c>
      <c r="K6" s="3">
        <v>2.3095429792628727E-2</v>
      </c>
      <c r="L6" s="3">
        <v>2.4284689823145141E-3</v>
      </c>
      <c r="M6" s="3">
        <v>0.3428220426968136</v>
      </c>
      <c r="N6" s="3">
        <v>2.5188527446337616E-3</v>
      </c>
      <c r="O6" s="3">
        <v>9.2750389779975E-3</v>
      </c>
      <c r="P6" s="3">
        <v>1.0815130717516253</v>
      </c>
    </row>
    <row r="7" spans="1:16" x14ac:dyDescent="0.25">
      <c r="A7" s="2" t="s">
        <v>20</v>
      </c>
      <c r="B7" s="3">
        <v>3.7782791169506422E-3</v>
      </c>
      <c r="C7" s="3">
        <v>3.924558100704161E-3</v>
      </c>
      <c r="D7" s="3">
        <v>6.6122857696712526E-4</v>
      </c>
      <c r="E7" s="3">
        <v>4.5905437177933515E-3</v>
      </c>
      <c r="F7" s="3">
        <v>0.64020008110753412</v>
      </c>
      <c r="G7" s="3">
        <v>2.3701952408192099E-3</v>
      </c>
      <c r="H7" s="3">
        <v>7.9680422044599633E-4</v>
      </c>
      <c r="I7" s="3">
        <v>3.0349915978778843E-3</v>
      </c>
      <c r="J7" s="3">
        <v>3.3346851255680204E-3</v>
      </c>
      <c r="K7" s="3">
        <v>2.0354185422288399E-2</v>
      </c>
      <c r="L7" s="3">
        <v>2.5129064444811794E-3</v>
      </c>
      <c r="M7" s="3">
        <v>0.28002911308554707</v>
      </c>
      <c r="N7" s="3">
        <v>2.6758350686619278E-3</v>
      </c>
      <c r="O7" s="3">
        <v>9.3606657001946824E-3</v>
      </c>
      <c r="P7" s="3">
        <v>0.97762407252583372</v>
      </c>
    </row>
    <row r="8" spans="1:16" x14ac:dyDescent="0.25">
      <c r="A8" s="2" t="s">
        <v>21</v>
      </c>
      <c r="B8" s="3">
        <v>3.8757984394529881E-3</v>
      </c>
      <c r="C8" s="3">
        <v>3.6427034734717711E-3</v>
      </c>
      <c r="D8" s="3">
        <v>6.243615160211165E-4</v>
      </c>
      <c r="E8" s="3">
        <v>4.9972706482299652E-3</v>
      </c>
      <c r="F8" s="3">
        <v>0.76907186579438402</v>
      </c>
      <c r="G8" s="3">
        <v>2.8887126141243658E-3</v>
      </c>
      <c r="H8" s="3">
        <v>4.9948921281689322E-4</v>
      </c>
      <c r="I8" s="3">
        <v>4.8141246035304369E-3</v>
      </c>
      <c r="J8" s="3">
        <v>8.5448333192604236E-3</v>
      </c>
      <c r="K8" s="3">
        <v>4.5147878538494564E-2</v>
      </c>
      <c r="L8" s="3">
        <v>2.223916257065691E-3</v>
      </c>
      <c r="M8" s="3">
        <v>0.29291593477622291</v>
      </c>
      <c r="N8" s="3">
        <v>2.6199398472276565E-3</v>
      </c>
      <c r="O8" s="3">
        <v>1.0919785600201699E-2</v>
      </c>
      <c r="P8" s="3">
        <v>1.1527866146405046</v>
      </c>
    </row>
    <row r="9" spans="1:16" x14ac:dyDescent="0.25">
      <c r="A9" s="2" t="s">
        <v>22</v>
      </c>
      <c r="B9" s="3">
        <v>2.7864362514999543E-3</v>
      </c>
      <c r="C9" s="3">
        <v>3.082561999098541E-3</v>
      </c>
      <c r="D9" s="3">
        <v>4.5786511174881876E-4</v>
      </c>
      <c r="E9" s="3">
        <v>3.7295194556994692E-3</v>
      </c>
      <c r="F9" s="3">
        <v>0.6333451862916375</v>
      </c>
      <c r="G9" s="3">
        <v>2.2477014576760194E-3</v>
      </c>
      <c r="H9" s="3">
        <v>5.7084481464787795E-4</v>
      </c>
      <c r="I9" s="3">
        <v>3.8294172982628479E-3</v>
      </c>
      <c r="J9" s="3">
        <v>6.0033846340468494E-3</v>
      </c>
      <c r="K9" s="3">
        <v>3.1597449750790561E-2</v>
      </c>
      <c r="L9" s="3">
        <v>2.1216398944412795E-3</v>
      </c>
      <c r="M9" s="3">
        <v>0.19280402540735128</v>
      </c>
      <c r="N9" s="3">
        <v>2.0288776120609997E-3</v>
      </c>
      <c r="O9" s="3">
        <v>6.5552012882064649E-3</v>
      </c>
      <c r="P9" s="3">
        <v>0.89116011126716843</v>
      </c>
    </row>
    <row r="10" spans="1:16" x14ac:dyDescent="0.25">
      <c r="A10" s="2" t="s">
        <v>23</v>
      </c>
      <c r="B10" s="3">
        <v>2.5164742245727288E-3</v>
      </c>
      <c r="C10" s="3">
        <v>2.1703995556924525E-3</v>
      </c>
      <c r="D10" s="3">
        <v>2.6520498680515994E-4</v>
      </c>
      <c r="E10" s="3">
        <v>3.5868082520374997E-3</v>
      </c>
      <c r="F10" s="3">
        <v>0.45697435598596198</v>
      </c>
      <c r="G10" s="3">
        <v>1.9230334693450387E-3</v>
      </c>
      <c r="H10" s="3">
        <v>4.1624101068074435E-4</v>
      </c>
      <c r="I10" s="3">
        <v>1.871895288032833E-3</v>
      </c>
      <c r="J10" s="3">
        <v>2.9612574759858667E-3</v>
      </c>
      <c r="K10" s="3">
        <v>1.4120084342321364E-2</v>
      </c>
      <c r="L10" s="3">
        <v>2.0716909731595904E-3</v>
      </c>
      <c r="M10" s="3">
        <v>0.1387200469995564</v>
      </c>
      <c r="N10" s="3">
        <v>1.5305776592746227E-3</v>
      </c>
      <c r="O10" s="3">
        <v>6.1425280576172699E-3</v>
      </c>
      <c r="P10" s="3">
        <v>0.63527059828104349</v>
      </c>
    </row>
    <row r="11" spans="1:16" x14ac:dyDescent="0.25">
      <c r="A11" s="2" t="s">
        <v>24</v>
      </c>
      <c r="B11" s="3">
        <v>2.4914997639318838E-3</v>
      </c>
      <c r="C11" s="3">
        <v>1.9420616298333013E-3</v>
      </c>
      <c r="D11" s="3">
        <v>2.4260904622534811E-4</v>
      </c>
      <c r="E11" s="3">
        <v>3.0266667776642697E-3</v>
      </c>
      <c r="F11" s="3">
        <v>0.44065532984721578</v>
      </c>
      <c r="G11" s="3">
        <v>1.6792351630891744E-3</v>
      </c>
      <c r="H11" s="3">
        <v>4.4240473135210542E-4</v>
      </c>
      <c r="I11" s="3">
        <v>1.5840943606478613E-3</v>
      </c>
      <c r="J11" s="3">
        <v>2.7127021296079368E-3</v>
      </c>
      <c r="K11" s="3">
        <v>1.1647612738877744E-2</v>
      </c>
      <c r="L11" s="3">
        <v>1.5924191808614763E-3</v>
      </c>
      <c r="M11" s="3">
        <v>0.11557823606573754</v>
      </c>
      <c r="N11" s="3">
        <v>1.5091709787253273E-3</v>
      </c>
      <c r="O11" s="3">
        <v>5.3029104760726831E-3</v>
      </c>
      <c r="P11" s="3">
        <v>0.59040695288984257</v>
      </c>
    </row>
    <row r="12" spans="1:16" x14ac:dyDescent="0.25">
      <c r="A12" s="2" t="s">
        <v>25</v>
      </c>
      <c r="B12" s="3">
        <v>2.1192613743802467E-3</v>
      </c>
      <c r="C12" s="3">
        <v>2.0490950325797786E-3</v>
      </c>
      <c r="D12" s="3">
        <v>3.1277538802581645E-4</v>
      </c>
      <c r="E12" s="3">
        <v>4.4466432541008655E-3</v>
      </c>
      <c r="F12" s="3">
        <v>0.65340800300644941</v>
      </c>
      <c r="G12" s="3">
        <v>2.2179699569131093E-3</v>
      </c>
      <c r="H12" s="3">
        <v>3.1991094820891494E-4</v>
      </c>
      <c r="I12" s="3">
        <v>4.1980879077229355E-3</v>
      </c>
      <c r="J12" s="3">
        <v>1.1330080310729861E-2</v>
      </c>
      <c r="K12" s="3">
        <v>5.9189471718801845E-3</v>
      </c>
      <c r="L12" s="3">
        <v>1.9682253505046623E-3</v>
      </c>
      <c r="M12" s="3">
        <v>0.11861798470373748</v>
      </c>
      <c r="N12" s="3">
        <v>1.7386981646149949E-3</v>
      </c>
      <c r="O12" s="3">
        <v>5.8582949103238476E-3</v>
      </c>
      <c r="P12" s="3">
        <v>0.81450397748017223</v>
      </c>
    </row>
    <row r="13" spans="1:16" x14ac:dyDescent="0.25">
      <c r="A13" s="2" t="s">
        <v>26</v>
      </c>
      <c r="B13" s="3">
        <v>1.3379175343309639E-3</v>
      </c>
      <c r="C13" s="3">
        <v>1.8921127085516122E-3</v>
      </c>
      <c r="D13" s="3">
        <v>2.2595940579811836E-4</v>
      </c>
      <c r="E13" s="3">
        <v>2.8007073718661511E-3</v>
      </c>
      <c r="F13" s="3">
        <v>0.50558654899335087</v>
      </c>
      <c r="G13" s="3">
        <v>1.5365239594272047E-3</v>
      </c>
      <c r="H13" s="3">
        <v>3.4012836872769392E-4</v>
      </c>
      <c r="I13" s="3">
        <v>2.2108343967300105E-3</v>
      </c>
      <c r="J13" s="3">
        <v>5.575251023060941E-3</v>
      </c>
      <c r="K13" s="3">
        <v>3.7854146771337405E-3</v>
      </c>
      <c r="L13" s="3">
        <v>1.3842986755211041E-3</v>
      </c>
      <c r="M13" s="3">
        <v>0.10871382716959681</v>
      </c>
      <c r="N13" s="3">
        <v>1.4972783784201632E-3</v>
      </c>
      <c r="O13" s="3">
        <v>4.4644821545586121E-3</v>
      </c>
      <c r="P13" s="3">
        <v>0.64135128481707393</v>
      </c>
    </row>
    <row r="14" spans="1:16" x14ac:dyDescent="0.25">
      <c r="A14" s="2" t="s">
        <v>27</v>
      </c>
      <c r="B14" s="3">
        <v>1.1095796084718127E-3</v>
      </c>
      <c r="C14" s="3">
        <v>1.6304755018380014E-3</v>
      </c>
      <c r="D14" s="3">
        <v>1.4746824378403513E-4</v>
      </c>
      <c r="E14" s="3">
        <v>2.1858599360891659E-3</v>
      </c>
      <c r="F14" s="3">
        <v>0.37898862948484824</v>
      </c>
      <c r="G14" s="3">
        <v>1.2403982118286182E-3</v>
      </c>
      <c r="H14" s="3">
        <v>2.6758350686619279E-4</v>
      </c>
      <c r="I14" s="3">
        <v>1.1547714896314365E-3</v>
      </c>
      <c r="J14" s="3">
        <v>2.4451186227417441E-3</v>
      </c>
      <c r="K14" s="3">
        <v>2.7971395917746021E-3</v>
      </c>
      <c r="L14" s="3">
        <v>1.3379175343309639E-3</v>
      </c>
      <c r="M14" s="3">
        <v>8.5975175386122996E-2</v>
      </c>
      <c r="N14" s="3">
        <v>1.3177001138121849E-3</v>
      </c>
      <c r="O14" s="3">
        <v>4.4264258335820865E-3</v>
      </c>
      <c r="P14" s="3">
        <v>0.48502424306572212</v>
      </c>
    </row>
    <row r="15" spans="1:16" x14ac:dyDescent="0.25">
      <c r="A15" s="2" t="s">
        <v>28</v>
      </c>
      <c r="B15" s="3">
        <v>1.3712168151854235E-3</v>
      </c>
      <c r="C15" s="3">
        <v>1.8278926669037258E-3</v>
      </c>
      <c r="D15" s="3">
        <v>1.7601048451642903E-4</v>
      </c>
      <c r="E15" s="3">
        <v>2.0348239122135814E-3</v>
      </c>
      <c r="F15" s="3">
        <v>0.3879865708757354</v>
      </c>
      <c r="G15" s="3">
        <v>1.1452574093873051E-3</v>
      </c>
      <c r="H15" s="3">
        <v>1.9741716506572446E-4</v>
      </c>
      <c r="I15" s="3">
        <v>1.0976870081666485E-3</v>
      </c>
      <c r="J15" s="3">
        <v>2.1204506344107634E-3</v>
      </c>
      <c r="K15" s="3">
        <v>3.1586746410515914E-3</v>
      </c>
      <c r="L15" s="3">
        <v>1.4508972372300232E-3</v>
      </c>
      <c r="M15" s="3">
        <v>8.3509839342862477E-2</v>
      </c>
      <c r="N15" s="3">
        <v>1.2463445119812002E-3</v>
      </c>
      <c r="O15" s="3">
        <v>4.2123590280891323E-3</v>
      </c>
      <c r="P15" s="3">
        <v>0.49153544173279939</v>
      </c>
    </row>
    <row r="16" spans="1:16" x14ac:dyDescent="0.25">
      <c r="A16" s="2" t="s">
        <v>29</v>
      </c>
      <c r="B16" s="3">
        <v>1.2915363931408237E-3</v>
      </c>
      <c r="C16" s="3">
        <v>1.7386981646149949E-3</v>
      </c>
      <c r="D16" s="3">
        <v>1.9741716506572446E-4</v>
      </c>
      <c r="E16" s="3">
        <v>3.0409378980304665E-3</v>
      </c>
      <c r="F16" s="3">
        <v>0.54609631341283138</v>
      </c>
      <c r="G16" s="3">
        <v>1.3260249340257997E-3</v>
      </c>
      <c r="H16" s="3">
        <v>2.2714866582863475E-4</v>
      </c>
      <c r="I16" s="3">
        <v>2.2346195973403388E-3</v>
      </c>
      <c r="J16" s="3">
        <v>7.9561496041547983E-3</v>
      </c>
      <c r="K16" s="3">
        <v>4.5013492155046211E-3</v>
      </c>
      <c r="L16" s="3">
        <v>1.7077774038215681E-3</v>
      </c>
      <c r="M16" s="3">
        <v>8.6927772670566644E-2</v>
      </c>
      <c r="N16" s="3">
        <v>1.6245292016854192E-3</v>
      </c>
      <c r="O16" s="3">
        <v>5.2672326751571907E-3</v>
      </c>
      <c r="P16" s="3">
        <v>0.66413750700176832</v>
      </c>
    </row>
    <row r="17" spans="1:16" x14ac:dyDescent="0.25">
      <c r="A17" s="2" t="s">
        <v>30</v>
      </c>
      <c r="B17" s="3">
        <v>1.0572521671290906E-3</v>
      </c>
      <c r="C17" s="3">
        <v>1.4723039177793186E-3</v>
      </c>
      <c r="D17" s="3">
        <v>1.2368304317370688E-4</v>
      </c>
      <c r="E17" s="3">
        <v>1.8611919477581854E-3</v>
      </c>
      <c r="F17" s="3">
        <v>0.43352928374436139</v>
      </c>
      <c r="G17" s="3">
        <v>1.0941192280750993E-3</v>
      </c>
      <c r="H17" s="3">
        <v>1.9741716506572446E-4</v>
      </c>
      <c r="I17" s="3">
        <v>1.5234420990915243E-3</v>
      </c>
      <c r="J17" s="3">
        <v>3.4012836872769395E-3</v>
      </c>
      <c r="K17" s="3">
        <v>3.5261559904811628E-3</v>
      </c>
      <c r="L17" s="3">
        <v>1.3093752935985699E-3</v>
      </c>
      <c r="M17" s="3">
        <v>8.6172592551188726E-2</v>
      </c>
      <c r="N17" s="3">
        <v>1.2641834124389464E-3</v>
      </c>
      <c r="O17" s="3">
        <v>4.1386249061971152E-3</v>
      </c>
      <c r="P17" s="3">
        <v>0.54067090915361549</v>
      </c>
    </row>
    <row r="18" spans="1:16" x14ac:dyDescent="0.25">
      <c r="A18" s="2" t="s">
        <v>31</v>
      </c>
      <c r="B18" s="3">
        <v>8.5269944188026768E-4</v>
      </c>
      <c r="C18" s="3">
        <v>1.4211657364671128E-3</v>
      </c>
      <c r="D18" s="3">
        <v>8.5626722197181692E-5</v>
      </c>
      <c r="E18" s="3">
        <v>1.6019332611056075E-3</v>
      </c>
      <c r="F18" s="3">
        <v>0.34839967223993556</v>
      </c>
      <c r="G18" s="3">
        <v>9.0740540328402262E-4</v>
      </c>
      <c r="H18" s="3">
        <v>1.15358222960092E-4</v>
      </c>
      <c r="I18" s="3">
        <v>1.0881729279225174E-3</v>
      </c>
      <c r="J18" s="3">
        <v>1.8897341884905794E-3</v>
      </c>
      <c r="K18" s="3">
        <v>3.2157591225163789E-3</v>
      </c>
      <c r="L18" s="3">
        <v>1.1000655282276815E-3</v>
      </c>
      <c r="M18" s="3">
        <v>8.1441716149794438E-2</v>
      </c>
      <c r="N18" s="3">
        <v>1.1607177897840185E-3</v>
      </c>
      <c r="O18" s="3">
        <v>4.1005685852205896E-3</v>
      </c>
      <c r="P18" s="3">
        <v>0.44738059531978602</v>
      </c>
    </row>
    <row r="19" spans="1:16" x14ac:dyDescent="0.25">
      <c r="A19" s="2" t="s">
        <v>32</v>
      </c>
      <c r="B19" s="3">
        <v>1.1821244703333139E-3</v>
      </c>
      <c r="C19" s="3">
        <v>1.5103602387558437E-3</v>
      </c>
      <c r="D19" s="3">
        <v>1.7719974454694545E-4</v>
      </c>
      <c r="E19" s="3">
        <v>1.9361153296807193E-3</v>
      </c>
      <c r="F19" s="3">
        <v>0.39788953914984559</v>
      </c>
      <c r="G19" s="3">
        <v>9.7519322502345816E-4</v>
      </c>
      <c r="H19" s="3">
        <v>1.4865750381455156E-4</v>
      </c>
      <c r="I19" s="3">
        <v>1.0560629070985742E-3</v>
      </c>
      <c r="J19" s="3">
        <v>2.3202463195375208E-3</v>
      </c>
      <c r="K19" s="3">
        <v>1.7446444647675769E-3</v>
      </c>
      <c r="L19" s="3">
        <v>1.3581349548497429E-3</v>
      </c>
      <c r="M19" s="3">
        <v>8.9898544226796648E-2</v>
      </c>
      <c r="N19" s="3">
        <v>1.2308841315844868E-3</v>
      </c>
      <c r="O19" s="3">
        <v>4.7189838010891242E-3</v>
      </c>
      <c r="P19" s="3">
        <v>0.50614669046772409</v>
      </c>
    </row>
    <row r="20" spans="1:16" x14ac:dyDescent="0.25">
      <c r="A20" s="2" t="s">
        <v>33</v>
      </c>
      <c r="B20" s="3">
        <v>1.2558585922253314E-3</v>
      </c>
      <c r="C20" s="3">
        <v>1.6078795612581894E-3</v>
      </c>
      <c r="D20" s="3">
        <v>2.0098494515727368E-4</v>
      </c>
      <c r="E20" s="3">
        <v>4.8938050255750371E-3</v>
      </c>
      <c r="F20" s="3">
        <v>0.59123824565117333</v>
      </c>
      <c r="G20" s="3">
        <v>1.248723032042233E-3</v>
      </c>
      <c r="H20" s="3">
        <v>9.0383762319247337E-5</v>
      </c>
      <c r="I20" s="3">
        <v>4.2872824100116669E-3</v>
      </c>
      <c r="J20" s="3">
        <v>1.4079649501283806E-2</v>
      </c>
      <c r="K20" s="3">
        <v>2.4950675440234332E-3</v>
      </c>
      <c r="L20" s="3">
        <v>1.68399220321124E-3</v>
      </c>
      <c r="M20" s="3">
        <v>8.9346727572637036E-2</v>
      </c>
      <c r="N20" s="3">
        <v>1.5519843398239181E-3</v>
      </c>
      <c r="O20" s="3">
        <v>6.2543185004858125E-3</v>
      </c>
      <c r="P20" s="3">
        <v>0.72023490264122769</v>
      </c>
    </row>
    <row r="21" spans="1:16" x14ac:dyDescent="0.25">
      <c r="A21" s="2" t="s">
        <v>34</v>
      </c>
      <c r="B21" s="3">
        <v>1.2582371122863644E-3</v>
      </c>
      <c r="C21" s="3">
        <v>1.5020354185422287E-3</v>
      </c>
      <c r="D21" s="3">
        <v>1.1654748299060841E-4</v>
      </c>
      <c r="E21" s="3">
        <v>3.8722306593614387E-3</v>
      </c>
      <c r="F21" s="3">
        <v>0.57197936871699062</v>
      </c>
      <c r="G21" s="3">
        <v>1.2844008329577254E-3</v>
      </c>
      <c r="H21" s="3">
        <v>1.4627898375351873E-4</v>
      </c>
      <c r="I21" s="3">
        <v>3.515452650206515E-3</v>
      </c>
      <c r="J21" s="3">
        <v>9.7281470496242538E-3</v>
      </c>
      <c r="K21" s="3">
        <v>1.7184807440962159E-3</v>
      </c>
      <c r="L21" s="3">
        <v>1.5733910203732137E-3</v>
      </c>
      <c r="M21" s="3">
        <v>9.4642502488526611E-2</v>
      </c>
      <c r="N21" s="3">
        <v>1.2189915312793226E-3</v>
      </c>
      <c r="O21" s="3">
        <v>5.7500722475468538E-3</v>
      </c>
      <c r="P21" s="3">
        <v>0.69830613693853549</v>
      </c>
    </row>
    <row r="22" spans="1:16" x14ac:dyDescent="0.25">
      <c r="A22" s="2" t="s">
        <v>35</v>
      </c>
      <c r="B22" s="3">
        <v>7.3615195888965929E-4</v>
      </c>
      <c r="C22" s="3">
        <v>9.2048726361970321E-4</v>
      </c>
      <c r="D22" s="3">
        <v>9.3951542410796585E-5</v>
      </c>
      <c r="E22" s="3">
        <v>2.4879319838403348E-3</v>
      </c>
      <c r="F22" s="3">
        <v>0.45760823158222724</v>
      </c>
      <c r="G22" s="3">
        <v>8.3010350130045579E-4</v>
      </c>
      <c r="H22" s="3">
        <v>3.3299280854459549E-5</v>
      </c>
      <c r="I22" s="3">
        <v>1.7993504261713319E-3</v>
      </c>
      <c r="J22" s="3">
        <v>4.2789575897980514E-3</v>
      </c>
      <c r="K22" s="3">
        <v>1.0513058669765086E-3</v>
      </c>
      <c r="L22" s="3">
        <v>8.5151018184975128E-4</v>
      </c>
      <c r="M22" s="3">
        <v>6.514885373171958E-2</v>
      </c>
      <c r="N22" s="3">
        <v>1.0370347466103116E-3</v>
      </c>
      <c r="O22" s="3">
        <v>4.0268344633285725E-3</v>
      </c>
      <c r="P22" s="3">
        <v>0.54090400411959683</v>
      </c>
    </row>
    <row r="23" spans="1:16" x14ac:dyDescent="0.25">
      <c r="A23" s="2" t="s">
        <v>36</v>
      </c>
      <c r="B23" s="3">
        <v>7.1117749824881461E-4</v>
      </c>
      <c r="C23" s="3">
        <v>7.6826197971360235E-4</v>
      </c>
      <c r="D23" s="3">
        <v>1.1297970289905918E-4</v>
      </c>
      <c r="E23" s="3">
        <v>2.1252076745328289E-3</v>
      </c>
      <c r="F23" s="3">
        <v>0.37306730379290703</v>
      </c>
      <c r="G23" s="3">
        <v>7.206915784929459E-4</v>
      </c>
      <c r="H23" s="3">
        <v>9.5140802441312986E-6</v>
      </c>
      <c r="I23" s="3">
        <v>1.2760760127441106E-3</v>
      </c>
      <c r="J23" s="3">
        <v>3.8044428376220033E-3</v>
      </c>
      <c r="K23" s="3">
        <v>6.0295483547182112E-4</v>
      </c>
      <c r="L23" s="3">
        <v>8.2415720114787381E-4</v>
      </c>
      <c r="M23" s="3">
        <v>5.7870582344959141E-2</v>
      </c>
      <c r="N23" s="3">
        <v>1.0084925058779176E-3</v>
      </c>
      <c r="O23" s="3">
        <v>3.1253753601971318E-3</v>
      </c>
      <c r="P23" s="3">
        <v>0.44602721740505841</v>
      </c>
    </row>
    <row r="24" spans="1:16" x14ac:dyDescent="0.25">
      <c r="A24" s="2" t="s">
        <v>37</v>
      </c>
      <c r="B24" s="3">
        <v>7.218808385234623E-4</v>
      </c>
      <c r="C24" s="3">
        <v>9.0145910313144063E-4</v>
      </c>
      <c r="D24" s="3">
        <v>9.3951542410796585E-5</v>
      </c>
      <c r="E24" s="3">
        <v>3.9994814826266947E-3</v>
      </c>
      <c r="F24" s="3">
        <v>0.46316802222489145</v>
      </c>
      <c r="G24" s="3">
        <v>7.9085792029341424E-4</v>
      </c>
      <c r="H24" s="3">
        <v>0</v>
      </c>
      <c r="I24" s="3">
        <v>2.1014224739225006E-3</v>
      </c>
      <c r="J24" s="3">
        <v>8.4556388169716914E-3</v>
      </c>
      <c r="K24" s="3">
        <v>1.0976870081666485E-3</v>
      </c>
      <c r="L24" s="3">
        <v>9.4308320419951499E-4</v>
      </c>
      <c r="M24" s="3">
        <v>6.2634758027207887E-2</v>
      </c>
      <c r="N24" s="3">
        <v>1.1381218492042067E-3</v>
      </c>
      <c r="O24" s="3">
        <v>3.2966288045914952E-3</v>
      </c>
      <c r="P24" s="3">
        <v>0.54934299329614122</v>
      </c>
    </row>
    <row r="25" spans="1:16" x14ac:dyDescent="0.25">
      <c r="A25" s="2" t="s">
        <v>38</v>
      </c>
      <c r="B25" s="3">
        <v>3.6290269831208324E-2</v>
      </c>
      <c r="C25" s="3">
        <v>4.0884381329093222E-2</v>
      </c>
      <c r="D25" s="3">
        <v>5.6192536441900488E-3</v>
      </c>
      <c r="E25" s="3">
        <v>6.8470456996951923E-2</v>
      </c>
      <c r="F25" s="3">
        <v>10.728601346955909</v>
      </c>
      <c r="G25" s="3">
        <v>3.1011144555745971E-2</v>
      </c>
      <c r="H25" s="3">
        <v>6.9119792973613859E-3</v>
      </c>
      <c r="I25" s="3">
        <v>5.182200582975266E-2</v>
      </c>
      <c r="J25" s="3">
        <v>0.11254324446785964</v>
      </c>
      <c r="K25" s="3">
        <v>0.22758155647974279</v>
      </c>
      <c r="L25" s="3">
        <v>3.3144677050492413E-2</v>
      </c>
      <c r="M25" s="3">
        <v>2.8532786115151301</v>
      </c>
      <c r="N25" s="3">
        <v>3.2822387582222466E-2</v>
      </c>
      <c r="O25" s="3">
        <v>0.11801740838832671</v>
      </c>
      <c r="P25" s="3">
        <v>14.346998723923983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R13" sqref="R13"/>
    </sheetView>
  </sheetViews>
  <sheetFormatPr defaultRowHeight="15" x14ac:dyDescent="0.25"/>
  <cols>
    <col min="2" max="5" width="9.28515625" bestFit="1" customWidth="1"/>
    <col min="6" max="6" width="10.28515625" bestFit="1" customWidth="1"/>
    <col min="7" max="11" width="9.28515625" bestFit="1" customWidth="1"/>
    <col min="12" max="12" width="10.28515625" bestFit="1" customWidth="1"/>
    <col min="13" max="14" width="9.28515625" bestFit="1" customWidth="1"/>
    <col min="15" max="15" width="10.5703125" bestFit="1" customWidth="1"/>
  </cols>
  <sheetData>
    <row r="1" spans="1:15" ht="15.75" thickBot="1" x14ac:dyDescent="0.3">
      <c r="A1" s="28" t="s">
        <v>0</v>
      </c>
      <c r="B1" s="29" t="s">
        <v>12</v>
      </c>
      <c r="C1" s="29" t="s">
        <v>10</v>
      </c>
      <c r="D1" s="29" t="s">
        <v>17</v>
      </c>
      <c r="E1" s="29" t="s">
        <v>8</v>
      </c>
      <c r="F1" s="29" t="s">
        <v>18</v>
      </c>
      <c r="G1" s="29" t="s">
        <v>15</v>
      </c>
      <c r="H1" s="29" t="s">
        <v>16</v>
      </c>
      <c r="I1" s="29" t="s">
        <v>11</v>
      </c>
      <c r="J1" s="29" t="s">
        <v>9</v>
      </c>
      <c r="K1" s="29" t="s">
        <v>14</v>
      </c>
      <c r="L1" s="29" t="s">
        <v>6</v>
      </c>
      <c r="M1" s="29" t="s">
        <v>13</v>
      </c>
      <c r="N1" s="29" t="s">
        <v>7</v>
      </c>
      <c r="O1" s="30" t="s">
        <v>5</v>
      </c>
    </row>
    <row r="2" spans="1:15" x14ac:dyDescent="0.25">
      <c r="A2">
        <v>2016</v>
      </c>
      <c r="B2">
        <v>2708</v>
      </c>
      <c r="C2">
        <v>2785</v>
      </c>
      <c r="D2">
        <v>607</v>
      </c>
      <c r="E2">
        <v>5408</v>
      </c>
      <c r="F2">
        <v>38806</v>
      </c>
      <c r="G2">
        <v>2195</v>
      </c>
      <c r="H2">
        <v>1115</v>
      </c>
      <c r="I2">
        <v>5275</v>
      </c>
      <c r="J2">
        <v>6724</v>
      </c>
      <c r="K2">
        <v>2393</v>
      </c>
      <c r="L2">
        <v>319235</v>
      </c>
      <c r="M2">
        <v>2564</v>
      </c>
      <c r="N2">
        <v>9221</v>
      </c>
      <c r="O2">
        <v>840981</v>
      </c>
    </row>
    <row r="3" spans="1:15" x14ac:dyDescent="0.25">
      <c r="A3">
        <v>2016</v>
      </c>
      <c r="B3">
        <v>2444</v>
      </c>
      <c r="C3">
        <v>3244</v>
      </c>
      <c r="D3">
        <v>733</v>
      </c>
      <c r="E3">
        <v>4298</v>
      </c>
      <c r="F3">
        <v>19542</v>
      </c>
      <c r="G3">
        <v>1904</v>
      </c>
      <c r="H3">
        <v>889</v>
      </c>
      <c r="I3">
        <v>2658</v>
      </c>
      <c r="J3">
        <v>3275</v>
      </c>
      <c r="K3">
        <v>2164</v>
      </c>
      <c r="L3">
        <v>288387</v>
      </c>
      <c r="M3">
        <v>2240</v>
      </c>
      <c r="N3">
        <v>7921</v>
      </c>
      <c r="O3">
        <v>571409</v>
      </c>
    </row>
    <row r="4" spans="1:15" x14ac:dyDescent="0.25">
      <c r="A4">
        <v>2016</v>
      </c>
      <c r="B4">
        <v>3299</v>
      </c>
      <c r="C4">
        <v>3422</v>
      </c>
      <c r="D4">
        <v>678</v>
      </c>
      <c r="E4">
        <v>3982</v>
      </c>
      <c r="F4">
        <v>17237</v>
      </c>
      <c r="G4">
        <v>2115</v>
      </c>
      <c r="H4">
        <v>792</v>
      </c>
      <c r="I4">
        <v>2674</v>
      </c>
      <c r="J4">
        <v>2926</v>
      </c>
      <c r="K4">
        <v>2235</v>
      </c>
      <c r="L4">
        <v>235587</v>
      </c>
      <c r="M4">
        <v>2372</v>
      </c>
      <c r="N4">
        <v>7993</v>
      </c>
      <c r="O4">
        <v>538440</v>
      </c>
    </row>
    <row r="5" spans="1:15" x14ac:dyDescent="0.25">
      <c r="A5">
        <v>2016</v>
      </c>
      <c r="B5">
        <v>3381</v>
      </c>
      <c r="C5">
        <v>3185</v>
      </c>
      <c r="D5">
        <v>647</v>
      </c>
      <c r="E5">
        <v>4324</v>
      </c>
      <c r="F5">
        <v>38085</v>
      </c>
      <c r="G5">
        <v>2551</v>
      </c>
      <c r="H5">
        <v>542</v>
      </c>
      <c r="I5">
        <v>4170</v>
      </c>
      <c r="J5">
        <v>7307</v>
      </c>
      <c r="K5">
        <v>1992</v>
      </c>
      <c r="L5">
        <v>246423</v>
      </c>
      <c r="M5">
        <v>2325</v>
      </c>
      <c r="N5">
        <v>9304</v>
      </c>
      <c r="O5">
        <v>646803</v>
      </c>
    </row>
    <row r="6" spans="1:15" x14ac:dyDescent="0.25">
      <c r="A6">
        <v>2017</v>
      </c>
      <c r="B6">
        <v>2465</v>
      </c>
      <c r="C6">
        <v>2714</v>
      </c>
      <c r="D6">
        <v>507</v>
      </c>
      <c r="E6">
        <v>3258</v>
      </c>
      <c r="F6">
        <v>26691</v>
      </c>
      <c r="G6">
        <v>2012</v>
      </c>
      <c r="H6">
        <v>602</v>
      </c>
      <c r="I6">
        <v>3342</v>
      </c>
      <c r="J6">
        <v>5170</v>
      </c>
      <c r="K6">
        <v>1906</v>
      </c>
      <c r="L6">
        <v>162243</v>
      </c>
      <c r="M6">
        <v>1828</v>
      </c>
      <c r="N6">
        <v>5634</v>
      </c>
      <c r="O6">
        <v>532676</v>
      </c>
    </row>
    <row r="7" spans="1:15" x14ac:dyDescent="0.25">
      <c r="A7">
        <v>2017</v>
      </c>
      <c r="B7">
        <v>2238</v>
      </c>
      <c r="C7">
        <v>1947</v>
      </c>
      <c r="D7">
        <v>345</v>
      </c>
      <c r="E7">
        <v>3138</v>
      </c>
      <c r="F7">
        <v>11995</v>
      </c>
      <c r="G7">
        <v>1739</v>
      </c>
      <c r="H7">
        <v>472</v>
      </c>
      <c r="I7">
        <v>1696</v>
      </c>
      <c r="J7">
        <v>2612</v>
      </c>
      <c r="K7">
        <v>1864</v>
      </c>
      <c r="L7">
        <v>116766</v>
      </c>
      <c r="M7">
        <v>1409</v>
      </c>
      <c r="N7">
        <v>5287</v>
      </c>
      <c r="O7">
        <v>384373</v>
      </c>
    </row>
    <row r="8" spans="1:15" x14ac:dyDescent="0.25">
      <c r="A8">
        <v>2017</v>
      </c>
      <c r="B8">
        <v>2217</v>
      </c>
      <c r="C8">
        <v>1755</v>
      </c>
      <c r="D8">
        <v>326</v>
      </c>
      <c r="E8">
        <v>2667</v>
      </c>
      <c r="F8">
        <v>9916</v>
      </c>
      <c r="G8">
        <v>1534</v>
      </c>
      <c r="H8">
        <v>494</v>
      </c>
      <c r="I8">
        <v>1454</v>
      </c>
      <c r="J8">
        <v>2403</v>
      </c>
      <c r="K8">
        <v>1461</v>
      </c>
      <c r="L8">
        <v>97307</v>
      </c>
      <c r="M8">
        <v>1391</v>
      </c>
      <c r="N8">
        <v>4581</v>
      </c>
      <c r="O8">
        <v>370651</v>
      </c>
    </row>
    <row r="9" spans="1:15" x14ac:dyDescent="0.25">
      <c r="A9">
        <v>2017</v>
      </c>
      <c r="B9">
        <v>1904</v>
      </c>
      <c r="C9">
        <v>1845</v>
      </c>
      <c r="D9">
        <v>385</v>
      </c>
      <c r="E9">
        <v>3861</v>
      </c>
      <c r="F9">
        <v>5099</v>
      </c>
      <c r="G9">
        <v>1987</v>
      </c>
      <c r="H9">
        <v>391</v>
      </c>
      <c r="I9">
        <v>3652</v>
      </c>
      <c r="J9">
        <v>9649</v>
      </c>
      <c r="K9">
        <v>1777</v>
      </c>
      <c r="L9">
        <v>99863</v>
      </c>
      <c r="M9">
        <v>1584</v>
      </c>
      <c r="N9">
        <v>5048</v>
      </c>
      <c r="O9">
        <v>549546</v>
      </c>
    </row>
    <row r="10" spans="1:15" x14ac:dyDescent="0.25">
      <c r="A10">
        <v>2018</v>
      </c>
      <c r="B10">
        <v>1247</v>
      </c>
      <c r="C10">
        <v>1713</v>
      </c>
      <c r="D10">
        <v>312</v>
      </c>
      <c r="E10">
        <v>2477</v>
      </c>
      <c r="F10">
        <v>3305</v>
      </c>
      <c r="G10">
        <v>1414</v>
      </c>
      <c r="H10">
        <v>408</v>
      </c>
      <c r="I10">
        <v>1981</v>
      </c>
      <c r="J10">
        <v>4810</v>
      </c>
      <c r="K10">
        <v>1286</v>
      </c>
      <c r="L10">
        <v>91535</v>
      </c>
      <c r="M10">
        <v>1381</v>
      </c>
      <c r="N10">
        <v>3876</v>
      </c>
      <c r="O10">
        <v>425249</v>
      </c>
    </row>
    <row r="11" spans="1:15" x14ac:dyDescent="0.25">
      <c r="A11">
        <v>2018</v>
      </c>
      <c r="B11">
        <v>1055</v>
      </c>
      <c r="C11">
        <v>1493</v>
      </c>
      <c r="D11">
        <v>246</v>
      </c>
      <c r="E11">
        <v>1960</v>
      </c>
      <c r="F11">
        <v>2474</v>
      </c>
      <c r="G11">
        <v>1165</v>
      </c>
      <c r="H11">
        <v>347</v>
      </c>
      <c r="I11">
        <v>1093</v>
      </c>
      <c r="J11">
        <v>2178</v>
      </c>
      <c r="K11">
        <v>1247</v>
      </c>
      <c r="L11">
        <v>72415</v>
      </c>
      <c r="M11">
        <v>1230</v>
      </c>
      <c r="N11">
        <v>3844</v>
      </c>
      <c r="O11">
        <v>318798</v>
      </c>
    </row>
    <row r="12" spans="1:15" x14ac:dyDescent="0.25">
      <c r="A12">
        <v>2018</v>
      </c>
      <c r="B12">
        <v>1275</v>
      </c>
      <c r="C12">
        <v>1659</v>
      </c>
      <c r="D12">
        <v>270</v>
      </c>
      <c r="E12">
        <v>1833</v>
      </c>
      <c r="F12">
        <v>2778</v>
      </c>
      <c r="G12">
        <v>1085</v>
      </c>
      <c r="H12">
        <v>288</v>
      </c>
      <c r="I12">
        <v>1045</v>
      </c>
      <c r="J12">
        <v>1905</v>
      </c>
      <c r="K12">
        <v>1342</v>
      </c>
      <c r="L12">
        <v>70342</v>
      </c>
      <c r="M12">
        <v>1170</v>
      </c>
      <c r="N12">
        <v>3664</v>
      </c>
      <c r="O12">
        <v>326364</v>
      </c>
    </row>
    <row r="13" spans="1:15" x14ac:dyDescent="0.25">
      <c r="A13">
        <v>2018</v>
      </c>
      <c r="B13">
        <v>1208</v>
      </c>
      <c r="C13">
        <v>1584</v>
      </c>
      <c r="D13">
        <v>288</v>
      </c>
      <c r="E13">
        <v>2679</v>
      </c>
      <c r="F13">
        <v>3907</v>
      </c>
      <c r="G13">
        <v>1237</v>
      </c>
      <c r="H13">
        <v>313</v>
      </c>
      <c r="I13">
        <v>2001</v>
      </c>
      <c r="J13">
        <v>6812</v>
      </c>
      <c r="K13">
        <v>1558</v>
      </c>
      <c r="L13">
        <v>73216</v>
      </c>
      <c r="M13">
        <v>1488</v>
      </c>
      <c r="N13">
        <v>4551</v>
      </c>
      <c r="O13">
        <v>459312</v>
      </c>
    </row>
    <row r="14" spans="1:15" x14ac:dyDescent="0.25">
      <c r="A14">
        <v>2019</v>
      </c>
      <c r="B14">
        <v>1011</v>
      </c>
      <c r="C14">
        <v>1360</v>
      </c>
      <c r="D14">
        <v>226</v>
      </c>
      <c r="E14">
        <v>1687</v>
      </c>
      <c r="F14">
        <v>3087</v>
      </c>
      <c r="G14">
        <v>1042</v>
      </c>
      <c r="H14">
        <v>288</v>
      </c>
      <c r="I14">
        <v>1403</v>
      </c>
      <c r="J14">
        <v>2982</v>
      </c>
      <c r="K14">
        <v>1223</v>
      </c>
      <c r="L14">
        <v>72581</v>
      </c>
      <c r="M14">
        <v>1185</v>
      </c>
      <c r="N14">
        <v>3602</v>
      </c>
      <c r="O14">
        <v>364659</v>
      </c>
    </row>
    <row r="15" spans="1:15" x14ac:dyDescent="0.25">
      <c r="A15">
        <v>2019</v>
      </c>
      <c r="B15">
        <v>839</v>
      </c>
      <c r="C15">
        <v>1317</v>
      </c>
      <c r="D15">
        <v>194</v>
      </c>
      <c r="E15">
        <v>1469</v>
      </c>
      <c r="F15">
        <v>2826</v>
      </c>
      <c r="G15">
        <v>885</v>
      </c>
      <c r="H15">
        <v>219</v>
      </c>
      <c r="I15">
        <v>1037</v>
      </c>
      <c r="J15">
        <v>1711</v>
      </c>
      <c r="K15">
        <v>1047</v>
      </c>
      <c r="L15">
        <v>68603</v>
      </c>
      <c r="M15">
        <v>1098</v>
      </c>
      <c r="N15">
        <v>3570</v>
      </c>
      <c r="O15">
        <v>293077</v>
      </c>
    </row>
    <row r="16" spans="1:15" x14ac:dyDescent="0.25">
      <c r="A16">
        <v>2019</v>
      </c>
      <c r="B16">
        <v>1116</v>
      </c>
      <c r="C16">
        <v>1392</v>
      </c>
      <c r="D16">
        <v>271</v>
      </c>
      <c r="E16">
        <v>1750</v>
      </c>
      <c r="F16">
        <v>1589</v>
      </c>
      <c r="G16">
        <v>942</v>
      </c>
      <c r="H16">
        <v>247</v>
      </c>
      <c r="I16">
        <v>1010</v>
      </c>
      <c r="J16">
        <v>2073</v>
      </c>
      <c r="K16">
        <v>1264</v>
      </c>
      <c r="L16">
        <v>75714</v>
      </c>
      <c r="M16">
        <v>1157</v>
      </c>
      <c r="N16">
        <v>4090</v>
      </c>
      <c r="O16">
        <v>334691</v>
      </c>
    </row>
    <row r="17" spans="1:15" x14ac:dyDescent="0.25">
      <c r="A17">
        <v>2019</v>
      </c>
      <c r="B17">
        <v>1178</v>
      </c>
      <c r="C17">
        <v>1474</v>
      </c>
      <c r="D17">
        <v>291</v>
      </c>
      <c r="E17">
        <v>4237</v>
      </c>
      <c r="F17">
        <v>2220</v>
      </c>
      <c r="G17">
        <v>1172</v>
      </c>
      <c r="H17">
        <v>198</v>
      </c>
      <c r="I17">
        <v>3727</v>
      </c>
      <c r="J17">
        <v>11961</v>
      </c>
      <c r="K17">
        <v>1538</v>
      </c>
      <c r="L17">
        <v>75250</v>
      </c>
      <c r="M17">
        <v>1427</v>
      </c>
      <c r="N17">
        <v>5381</v>
      </c>
      <c r="O17">
        <v>497270</v>
      </c>
    </row>
    <row r="18" spans="1:15" x14ac:dyDescent="0.25">
      <c r="A18">
        <v>2020</v>
      </c>
      <c r="B18">
        <v>1180</v>
      </c>
      <c r="C18">
        <v>1385</v>
      </c>
      <c r="D18">
        <v>220</v>
      </c>
      <c r="E18">
        <v>3378</v>
      </c>
      <c r="F18">
        <v>1567</v>
      </c>
      <c r="G18">
        <v>1202</v>
      </c>
      <c r="H18">
        <v>245</v>
      </c>
      <c r="I18">
        <v>3078</v>
      </c>
      <c r="J18">
        <v>8302</v>
      </c>
      <c r="K18">
        <v>1445</v>
      </c>
      <c r="L18">
        <v>79703</v>
      </c>
      <c r="M18">
        <v>1147</v>
      </c>
      <c r="N18">
        <v>4957</v>
      </c>
      <c r="O18">
        <v>481076</v>
      </c>
    </row>
    <row r="19" spans="1:15" x14ac:dyDescent="0.25">
      <c r="A19">
        <v>2020</v>
      </c>
      <c r="B19">
        <v>741</v>
      </c>
      <c r="C19">
        <v>896</v>
      </c>
      <c r="D19">
        <v>201</v>
      </c>
      <c r="E19">
        <v>2214</v>
      </c>
      <c r="F19">
        <v>1006</v>
      </c>
      <c r="G19">
        <v>820</v>
      </c>
      <c r="H19">
        <v>150</v>
      </c>
      <c r="I19">
        <v>1635</v>
      </c>
      <c r="J19">
        <v>3720</v>
      </c>
      <c r="K19">
        <v>838</v>
      </c>
      <c r="L19">
        <v>54903</v>
      </c>
      <c r="M19">
        <v>994</v>
      </c>
      <c r="N19">
        <v>3508</v>
      </c>
      <c r="O19">
        <v>384906</v>
      </c>
    </row>
    <row r="20" spans="1:15" x14ac:dyDescent="0.25">
      <c r="A20">
        <v>2020</v>
      </c>
      <c r="B20">
        <v>720</v>
      </c>
      <c r="C20">
        <v>768</v>
      </c>
      <c r="D20">
        <v>217</v>
      </c>
      <c r="E20">
        <v>1909</v>
      </c>
      <c r="F20">
        <v>629</v>
      </c>
      <c r="G20">
        <v>728</v>
      </c>
      <c r="H20">
        <v>130</v>
      </c>
      <c r="I20">
        <v>1195</v>
      </c>
      <c r="J20">
        <v>3321</v>
      </c>
      <c r="K20">
        <v>815</v>
      </c>
      <c r="L20">
        <v>48783</v>
      </c>
      <c r="M20">
        <v>970</v>
      </c>
      <c r="N20">
        <v>2750</v>
      </c>
      <c r="O20">
        <v>313819</v>
      </c>
    </row>
    <row r="21" spans="1:15" ht="15.75" thickBot="1" x14ac:dyDescent="0.3">
      <c r="A21">
        <v>2020</v>
      </c>
      <c r="B21">
        <v>729</v>
      </c>
      <c r="C21">
        <v>880</v>
      </c>
      <c r="D21">
        <v>201</v>
      </c>
      <c r="E21">
        <v>3485</v>
      </c>
      <c r="F21">
        <v>1045</v>
      </c>
      <c r="G21">
        <v>787</v>
      </c>
      <c r="H21">
        <v>122</v>
      </c>
      <c r="I21">
        <v>1889</v>
      </c>
      <c r="J21">
        <v>7232</v>
      </c>
      <c r="K21">
        <v>915</v>
      </c>
      <c r="L21">
        <v>52789</v>
      </c>
      <c r="M21">
        <v>1079</v>
      </c>
      <c r="N21">
        <v>2894</v>
      </c>
      <c r="O21">
        <v>389581</v>
      </c>
    </row>
    <row r="22" spans="1:15" ht="15.75" thickBot="1" x14ac:dyDescent="0.3">
      <c r="A22" s="31">
        <v>2021</v>
      </c>
      <c r="B22" s="32">
        <f>FORECAST($A$22,B2:B21,$A$2:$A$21)</f>
        <v>27.449999999953434</v>
      </c>
      <c r="C22" s="32">
        <f t="shared" ref="C22:O22" si="0">FORECAST($A$22,C2:C21,$A$2:$A$21)</f>
        <v>331</v>
      </c>
      <c r="D22" s="32">
        <f t="shared" si="0"/>
        <v>40.774999999994179</v>
      </c>
      <c r="E22" s="32">
        <f t="shared" si="0"/>
        <v>1663.2249999999767</v>
      </c>
      <c r="F22" s="32">
        <f t="shared" si="0"/>
        <v>-10021.675000000745</v>
      </c>
      <c r="G22" s="32">
        <f t="shared" si="0"/>
        <v>399.27500000002328</v>
      </c>
      <c r="H22" s="32">
        <f t="shared" si="0"/>
        <v>-66.575000000011642</v>
      </c>
      <c r="I22" s="32">
        <f t="shared" si="0"/>
        <v>1031.2249999999767</v>
      </c>
      <c r="J22" s="32">
        <f t="shared" si="0"/>
        <v>5122.0749999999825</v>
      </c>
      <c r="K22" s="32">
        <f t="shared" si="0"/>
        <v>654.65000000002328</v>
      </c>
      <c r="L22" s="32">
        <f t="shared" si="0"/>
        <v>-21738.17499999702</v>
      </c>
      <c r="M22" s="32">
        <f t="shared" si="0"/>
        <v>604.42499999993015</v>
      </c>
      <c r="N22" s="32">
        <f t="shared" si="0"/>
        <v>1741.2749999999069</v>
      </c>
      <c r="O22" s="33">
        <f t="shared" si="0"/>
        <v>270880.22499999404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A21" sqref="A2:A21"/>
    </sheetView>
  </sheetViews>
  <sheetFormatPr defaultRowHeight="15" x14ac:dyDescent="0.25"/>
  <cols>
    <col min="1" max="1" width="10.85546875" bestFit="1" customWidth="1"/>
    <col min="12" max="12" width="7.85546875" bestFit="1" customWidth="1"/>
  </cols>
  <sheetData>
    <row r="1" spans="1:15" x14ac:dyDescent="0.25">
      <c r="A1" t="s">
        <v>0</v>
      </c>
      <c r="B1" t="s">
        <v>12</v>
      </c>
      <c r="C1" t="s">
        <v>10</v>
      </c>
      <c r="D1" t="s">
        <v>17</v>
      </c>
      <c r="E1" t="s">
        <v>8</v>
      </c>
      <c r="F1" t="s">
        <v>18</v>
      </c>
      <c r="G1" t="s">
        <v>15</v>
      </c>
      <c r="H1" t="s">
        <v>16</v>
      </c>
      <c r="I1" t="s">
        <v>11</v>
      </c>
      <c r="J1" t="s">
        <v>9</v>
      </c>
      <c r="K1" t="s">
        <v>14</v>
      </c>
      <c r="L1" t="s">
        <v>6</v>
      </c>
      <c r="M1" t="s">
        <v>13</v>
      </c>
      <c r="N1" t="s">
        <v>7</v>
      </c>
      <c r="O1" t="s">
        <v>5</v>
      </c>
    </row>
    <row r="2" spans="1:15" x14ac:dyDescent="0.25">
      <c r="A2" t="s">
        <v>4</v>
      </c>
      <c r="B2">
        <v>2708</v>
      </c>
      <c r="C2">
        <v>2785</v>
      </c>
      <c r="D2">
        <v>607</v>
      </c>
      <c r="E2">
        <v>5408</v>
      </c>
      <c r="F2">
        <v>38806</v>
      </c>
      <c r="G2">
        <v>2195</v>
      </c>
      <c r="H2">
        <v>1115</v>
      </c>
      <c r="I2">
        <v>5275</v>
      </c>
      <c r="J2">
        <v>6724</v>
      </c>
      <c r="K2">
        <v>2393</v>
      </c>
      <c r="L2">
        <v>319235</v>
      </c>
      <c r="M2">
        <v>2564</v>
      </c>
      <c r="N2">
        <v>9221</v>
      </c>
      <c r="O2">
        <v>840981</v>
      </c>
    </row>
    <row r="3" spans="1:15" x14ac:dyDescent="0.25">
      <c r="A3" t="s">
        <v>19</v>
      </c>
      <c r="B3">
        <v>2444</v>
      </c>
      <c r="C3">
        <v>3244</v>
      </c>
      <c r="D3">
        <v>733</v>
      </c>
      <c r="E3">
        <v>4298</v>
      </c>
      <c r="F3">
        <v>19542</v>
      </c>
      <c r="G3">
        <v>1904</v>
      </c>
      <c r="H3">
        <v>889</v>
      </c>
      <c r="I3">
        <v>2658</v>
      </c>
      <c r="J3">
        <v>3275</v>
      </c>
      <c r="K3">
        <v>2164</v>
      </c>
      <c r="L3">
        <v>288387</v>
      </c>
      <c r="M3">
        <v>2240</v>
      </c>
      <c r="N3">
        <v>7921</v>
      </c>
      <c r="O3">
        <v>571409</v>
      </c>
    </row>
    <row r="4" spans="1:15" x14ac:dyDescent="0.25">
      <c r="A4" t="s">
        <v>20</v>
      </c>
      <c r="B4">
        <v>3299</v>
      </c>
      <c r="C4">
        <v>3422</v>
      </c>
      <c r="D4">
        <v>678</v>
      </c>
      <c r="E4">
        <v>3982</v>
      </c>
      <c r="F4">
        <v>17237</v>
      </c>
      <c r="G4">
        <v>2115</v>
      </c>
      <c r="H4">
        <v>792</v>
      </c>
      <c r="I4">
        <v>2674</v>
      </c>
      <c r="J4">
        <v>2926</v>
      </c>
      <c r="K4">
        <v>2235</v>
      </c>
      <c r="L4">
        <v>235587</v>
      </c>
      <c r="M4">
        <v>2372</v>
      </c>
      <c r="N4">
        <v>7993</v>
      </c>
      <c r="O4">
        <v>538440</v>
      </c>
    </row>
    <row r="5" spans="1:15" x14ac:dyDescent="0.25">
      <c r="A5" t="s">
        <v>21</v>
      </c>
      <c r="B5">
        <v>3381</v>
      </c>
      <c r="C5">
        <v>3185</v>
      </c>
      <c r="D5">
        <v>647</v>
      </c>
      <c r="E5">
        <v>4324</v>
      </c>
      <c r="F5">
        <v>38085</v>
      </c>
      <c r="G5">
        <v>2551</v>
      </c>
      <c r="H5">
        <v>542</v>
      </c>
      <c r="I5">
        <v>4170</v>
      </c>
      <c r="J5">
        <v>7307</v>
      </c>
      <c r="K5">
        <v>1992</v>
      </c>
      <c r="L5">
        <v>246423</v>
      </c>
      <c r="M5">
        <v>2325</v>
      </c>
      <c r="N5">
        <v>9304</v>
      </c>
      <c r="O5">
        <v>646803</v>
      </c>
    </row>
    <row r="6" spans="1:15" x14ac:dyDescent="0.25">
      <c r="A6" t="s">
        <v>22</v>
      </c>
      <c r="B6">
        <v>2465</v>
      </c>
      <c r="C6">
        <v>2714</v>
      </c>
      <c r="D6">
        <v>507</v>
      </c>
      <c r="E6">
        <v>3258</v>
      </c>
      <c r="F6">
        <v>26691</v>
      </c>
      <c r="G6">
        <v>2012</v>
      </c>
      <c r="H6">
        <v>602</v>
      </c>
      <c r="I6">
        <v>3342</v>
      </c>
      <c r="J6">
        <v>5170</v>
      </c>
      <c r="K6">
        <v>1906</v>
      </c>
      <c r="L6">
        <v>162243</v>
      </c>
      <c r="M6">
        <v>1828</v>
      </c>
      <c r="N6">
        <v>5634</v>
      </c>
      <c r="O6">
        <v>532676</v>
      </c>
    </row>
    <row r="7" spans="1:15" x14ac:dyDescent="0.25">
      <c r="A7" t="s">
        <v>23</v>
      </c>
      <c r="B7">
        <v>2238</v>
      </c>
      <c r="C7">
        <v>1947</v>
      </c>
      <c r="D7">
        <v>345</v>
      </c>
      <c r="E7">
        <v>3138</v>
      </c>
      <c r="F7">
        <v>11995</v>
      </c>
      <c r="G7">
        <v>1739</v>
      </c>
      <c r="H7">
        <v>472</v>
      </c>
      <c r="I7">
        <v>1696</v>
      </c>
      <c r="J7">
        <v>2612</v>
      </c>
      <c r="K7">
        <v>1864</v>
      </c>
      <c r="L7">
        <v>116766</v>
      </c>
      <c r="M7">
        <v>1409</v>
      </c>
      <c r="N7">
        <v>5287</v>
      </c>
      <c r="O7">
        <v>384373</v>
      </c>
    </row>
    <row r="8" spans="1:15" x14ac:dyDescent="0.25">
      <c r="A8" t="s">
        <v>24</v>
      </c>
      <c r="B8">
        <v>2217</v>
      </c>
      <c r="C8">
        <v>1755</v>
      </c>
      <c r="D8">
        <v>326</v>
      </c>
      <c r="E8">
        <v>2667</v>
      </c>
      <c r="F8">
        <v>9916</v>
      </c>
      <c r="G8">
        <v>1534</v>
      </c>
      <c r="H8">
        <v>494</v>
      </c>
      <c r="I8">
        <v>1454</v>
      </c>
      <c r="J8">
        <v>2403</v>
      </c>
      <c r="K8">
        <v>1461</v>
      </c>
      <c r="L8">
        <v>97307</v>
      </c>
      <c r="M8">
        <v>1391</v>
      </c>
      <c r="N8">
        <v>4581</v>
      </c>
      <c r="O8">
        <v>370651</v>
      </c>
    </row>
    <row r="9" spans="1:15" x14ac:dyDescent="0.25">
      <c r="A9" t="s">
        <v>25</v>
      </c>
      <c r="B9">
        <v>1904</v>
      </c>
      <c r="C9">
        <v>1845</v>
      </c>
      <c r="D9">
        <v>385</v>
      </c>
      <c r="E9">
        <v>3861</v>
      </c>
      <c r="F9">
        <v>5099</v>
      </c>
      <c r="G9">
        <v>1987</v>
      </c>
      <c r="H9">
        <v>391</v>
      </c>
      <c r="I9">
        <v>3652</v>
      </c>
      <c r="J9">
        <v>9649</v>
      </c>
      <c r="K9">
        <v>1777</v>
      </c>
      <c r="L9">
        <v>99863</v>
      </c>
      <c r="M9">
        <v>1584</v>
      </c>
      <c r="N9">
        <v>5048</v>
      </c>
      <c r="O9">
        <v>549546</v>
      </c>
    </row>
    <row r="10" spans="1:15" x14ac:dyDescent="0.25">
      <c r="A10" t="s">
        <v>26</v>
      </c>
      <c r="B10">
        <v>1247</v>
      </c>
      <c r="C10">
        <v>1713</v>
      </c>
      <c r="D10">
        <v>312</v>
      </c>
      <c r="E10">
        <v>2477</v>
      </c>
      <c r="F10">
        <v>3305</v>
      </c>
      <c r="G10">
        <v>1414</v>
      </c>
      <c r="H10">
        <v>408</v>
      </c>
      <c r="I10">
        <v>1981</v>
      </c>
      <c r="J10">
        <v>4810</v>
      </c>
      <c r="K10">
        <v>1286</v>
      </c>
      <c r="L10">
        <v>91535</v>
      </c>
      <c r="M10">
        <v>1381</v>
      </c>
      <c r="N10">
        <v>3876</v>
      </c>
      <c r="O10">
        <v>425249</v>
      </c>
    </row>
    <row r="11" spans="1:15" x14ac:dyDescent="0.25">
      <c r="A11" t="s">
        <v>27</v>
      </c>
      <c r="B11">
        <v>1055</v>
      </c>
      <c r="C11">
        <v>1493</v>
      </c>
      <c r="D11">
        <v>246</v>
      </c>
      <c r="E11">
        <v>1960</v>
      </c>
      <c r="F11">
        <v>2474</v>
      </c>
      <c r="G11">
        <v>1165</v>
      </c>
      <c r="H11">
        <v>347</v>
      </c>
      <c r="I11">
        <v>1093</v>
      </c>
      <c r="J11">
        <v>2178</v>
      </c>
      <c r="K11">
        <v>1247</v>
      </c>
      <c r="L11">
        <v>72415</v>
      </c>
      <c r="M11">
        <v>1230</v>
      </c>
      <c r="N11">
        <v>3844</v>
      </c>
      <c r="O11">
        <v>318798</v>
      </c>
    </row>
    <row r="12" spans="1:15" x14ac:dyDescent="0.25">
      <c r="A12" t="s">
        <v>28</v>
      </c>
      <c r="B12">
        <v>1275</v>
      </c>
      <c r="C12">
        <v>1659</v>
      </c>
      <c r="D12">
        <v>270</v>
      </c>
      <c r="E12">
        <v>1833</v>
      </c>
      <c r="F12">
        <v>2778</v>
      </c>
      <c r="G12">
        <v>1085</v>
      </c>
      <c r="H12">
        <v>288</v>
      </c>
      <c r="I12">
        <v>1045</v>
      </c>
      <c r="J12">
        <v>1905</v>
      </c>
      <c r="K12">
        <v>1342</v>
      </c>
      <c r="L12">
        <v>70342</v>
      </c>
      <c r="M12">
        <v>1170</v>
      </c>
      <c r="N12">
        <v>3664</v>
      </c>
      <c r="O12">
        <v>326364</v>
      </c>
    </row>
    <row r="13" spans="1:15" x14ac:dyDescent="0.25">
      <c r="A13" t="s">
        <v>29</v>
      </c>
      <c r="B13">
        <v>1208</v>
      </c>
      <c r="C13">
        <v>1584</v>
      </c>
      <c r="D13">
        <v>288</v>
      </c>
      <c r="E13">
        <v>2679</v>
      </c>
      <c r="F13">
        <v>3907</v>
      </c>
      <c r="G13">
        <v>1237</v>
      </c>
      <c r="H13">
        <v>313</v>
      </c>
      <c r="I13">
        <v>2001</v>
      </c>
      <c r="J13">
        <v>6812</v>
      </c>
      <c r="K13">
        <v>1558</v>
      </c>
      <c r="L13">
        <v>73216</v>
      </c>
      <c r="M13">
        <v>1488</v>
      </c>
      <c r="N13">
        <v>4551</v>
      </c>
      <c r="O13">
        <v>459312</v>
      </c>
    </row>
    <row r="14" spans="1:15" x14ac:dyDescent="0.25">
      <c r="A14" t="s">
        <v>30</v>
      </c>
      <c r="B14">
        <v>1011</v>
      </c>
      <c r="C14">
        <v>1360</v>
      </c>
      <c r="D14">
        <v>226</v>
      </c>
      <c r="E14">
        <v>1687</v>
      </c>
      <c r="F14">
        <v>3087</v>
      </c>
      <c r="G14">
        <v>1042</v>
      </c>
      <c r="H14">
        <v>288</v>
      </c>
      <c r="I14">
        <v>1403</v>
      </c>
      <c r="J14">
        <v>2982</v>
      </c>
      <c r="K14">
        <v>1223</v>
      </c>
      <c r="L14">
        <v>72581</v>
      </c>
      <c r="M14">
        <v>1185</v>
      </c>
      <c r="N14">
        <v>3602</v>
      </c>
      <c r="O14">
        <v>364659</v>
      </c>
    </row>
    <row r="15" spans="1:15" x14ac:dyDescent="0.25">
      <c r="A15" t="s">
        <v>31</v>
      </c>
      <c r="B15">
        <v>839</v>
      </c>
      <c r="C15">
        <v>1317</v>
      </c>
      <c r="D15">
        <v>194</v>
      </c>
      <c r="E15">
        <v>1469</v>
      </c>
      <c r="F15">
        <v>2826</v>
      </c>
      <c r="G15">
        <v>885</v>
      </c>
      <c r="H15">
        <v>219</v>
      </c>
      <c r="I15">
        <v>1037</v>
      </c>
      <c r="J15">
        <v>1711</v>
      </c>
      <c r="K15">
        <v>1047</v>
      </c>
      <c r="L15">
        <v>68603</v>
      </c>
      <c r="M15">
        <v>1098</v>
      </c>
      <c r="N15">
        <v>3570</v>
      </c>
      <c r="O15">
        <v>293077</v>
      </c>
    </row>
    <row r="16" spans="1:15" x14ac:dyDescent="0.25">
      <c r="A16" t="s">
        <v>32</v>
      </c>
      <c r="B16">
        <v>1116</v>
      </c>
      <c r="C16">
        <v>1392</v>
      </c>
      <c r="D16">
        <v>271</v>
      </c>
      <c r="E16">
        <v>1750</v>
      </c>
      <c r="F16">
        <v>1589</v>
      </c>
      <c r="G16">
        <v>942</v>
      </c>
      <c r="H16">
        <v>247</v>
      </c>
      <c r="I16">
        <v>1010</v>
      </c>
      <c r="J16">
        <v>2073</v>
      </c>
      <c r="K16">
        <v>1264</v>
      </c>
      <c r="L16">
        <v>75714</v>
      </c>
      <c r="M16">
        <v>1157</v>
      </c>
      <c r="N16">
        <v>4090</v>
      </c>
      <c r="O16">
        <v>334691</v>
      </c>
    </row>
    <row r="17" spans="1:16" x14ac:dyDescent="0.25">
      <c r="A17" t="s">
        <v>33</v>
      </c>
      <c r="B17">
        <v>1178</v>
      </c>
      <c r="C17">
        <v>1474</v>
      </c>
      <c r="D17">
        <v>291</v>
      </c>
      <c r="E17">
        <v>4237</v>
      </c>
      <c r="F17">
        <v>2220</v>
      </c>
      <c r="G17">
        <v>1172</v>
      </c>
      <c r="H17">
        <v>198</v>
      </c>
      <c r="I17">
        <v>3727</v>
      </c>
      <c r="J17">
        <v>11961</v>
      </c>
      <c r="K17">
        <v>1538</v>
      </c>
      <c r="L17">
        <v>75250</v>
      </c>
      <c r="M17">
        <v>1427</v>
      </c>
      <c r="N17">
        <v>5381</v>
      </c>
      <c r="O17">
        <v>497270</v>
      </c>
    </row>
    <row r="18" spans="1:16" x14ac:dyDescent="0.25">
      <c r="A18" t="s">
        <v>34</v>
      </c>
      <c r="B18">
        <v>1180</v>
      </c>
      <c r="C18">
        <v>1385</v>
      </c>
      <c r="D18">
        <v>220</v>
      </c>
      <c r="E18">
        <v>3378</v>
      </c>
      <c r="F18">
        <v>1567</v>
      </c>
      <c r="G18">
        <v>1202</v>
      </c>
      <c r="H18">
        <v>245</v>
      </c>
      <c r="I18">
        <v>3078</v>
      </c>
      <c r="J18">
        <v>8302</v>
      </c>
      <c r="K18">
        <v>1445</v>
      </c>
      <c r="L18">
        <v>79703</v>
      </c>
      <c r="M18">
        <v>1147</v>
      </c>
      <c r="N18">
        <v>4957</v>
      </c>
      <c r="O18">
        <v>481076</v>
      </c>
    </row>
    <row r="19" spans="1:16" x14ac:dyDescent="0.25">
      <c r="A19" t="s">
        <v>35</v>
      </c>
      <c r="B19">
        <v>741</v>
      </c>
      <c r="C19">
        <v>896</v>
      </c>
      <c r="D19">
        <v>201</v>
      </c>
      <c r="E19">
        <v>2214</v>
      </c>
      <c r="F19">
        <v>1006</v>
      </c>
      <c r="G19">
        <v>820</v>
      </c>
      <c r="H19">
        <v>150</v>
      </c>
      <c r="I19">
        <v>1635</v>
      </c>
      <c r="J19">
        <v>3720</v>
      </c>
      <c r="K19">
        <v>838</v>
      </c>
      <c r="L19">
        <v>54903</v>
      </c>
      <c r="M19">
        <v>994</v>
      </c>
      <c r="N19">
        <v>3508</v>
      </c>
      <c r="O19">
        <v>384906</v>
      </c>
    </row>
    <row r="20" spans="1:16" x14ac:dyDescent="0.25">
      <c r="A20" t="s">
        <v>36</v>
      </c>
      <c r="B20">
        <v>720</v>
      </c>
      <c r="C20">
        <v>768</v>
      </c>
      <c r="D20">
        <v>217</v>
      </c>
      <c r="E20">
        <v>1909</v>
      </c>
      <c r="F20">
        <v>629</v>
      </c>
      <c r="G20">
        <v>728</v>
      </c>
      <c r="H20">
        <v>130</v>
      </c>
      <c r="I20">
        <v>1195</v>
      </c>
      <c r="J20">
        <v>3321</v>
      </c>
      <c r="K20">
        <v>815</v>
      </c>
      <c r="L20">
        <v>48783</v>
      </c>
      <c r="M20">
        <v>970</v>
      </c>
      <c r="N20">
        <v>2750</v>
      </c>
      <c r="O20">
        <v>313819</v>
      </c>
    </row>
    <row r="21" spans="1:16" x14ac:dyDescent="0.25">
      <c r="A21" t="s">
        <v>37</v>
      </c>
      <c r="B21">
        <v>729</v>
      </c>
      <c r="C21">
        <v>880</v>
      </c>
      <c r="D21">
        <v>201</v>
      </c>
      <c r="E21">
        <v>3485</v>
      </c>
      <c r="F21">
        <v>1045</v>
      </c>
      <c r="G21">
        <v>787</v>
      </c>
      <c r="H21">
        <v>122</v>
      </c>
      <c r="I21">
        <v>1889</v>
      </c>
      <c r="J21">
        <v>7232</v>
      </c>
      <c r="K21">
        <v>915</v>
      </c>
      <c r="L21">
        <v>52789</v>
      </c>
      <c r="M21">
        <v>1079</v>
      </c>
      <c r="N21">
        <v>2894</v>
      </c>
      <c r="O21">
        <v>389581</v>
      </c>
    </row>
    <row r="23" spans="1:16" ht="16.5" thickBot="1" x14ac:dyDescent="0.3">
      <c r="B23" s="27" t="s">
        <v>111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</row>
    <row r="24" spans="1:16" x14ac:dyDescent="0.25">
      <c r="B24" s="6"/>
      <c r="C24" s="6" t="s">
        <v>12</v>
      </c>
      <c r="D24" s="6" t="s">
        <v>10</v>
      </c>
      <c r="E24" s="6" t="s">
        <v>17</v>
      </c>
      <c r="F24" s="6" t="s">
        <v>8</v>
      </c>
      <c r="G24" s="6" t="s">
        <v>18</v>
      </c>
      <c r="H24" s="6" t="s">
        <v>15</v>
      </c>
      <c r="I24" s="6" t="s">
        <v>16</v>
      </c>
      <c r="J24" s="6" t="s">
        <v>11</v>
      </c>
      <c r="K24" s="6" t="s">
        <v>9</v>
      </c>
      <c r="L24" s="6" t="s">
        <v>14</v>
      </c>
      <c r="M24" s="6" t="s">
        <v>6</v>
      </c>
      <c r="N24" s="6" t="s">
        <v>13</v>
      </c>
      <c r="O24" s="6" t="s">
        <v>7</v>
      </c>
      <c r="P24" s="6" t="s">
        <v>5</v>
      </c>
    </row>
    <row r="25" spans="1:16" x14ac:dyDescent="0.25">
      <c r="B25" s="7" t="s">
        <v>12</v>
      </c>
      <c r="C25" s="7">
        <v>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B26" s="7" t="s">
        <v>10</v>
      </c>
      <c r="C26" s="7">
        <v>0.9406144256605814</v>
      </c>
      <c r="D26" s="7">
        <v>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B27" s="7" t="s">
        <v>17</v>
      </c>
      <c r="C27" s="7">
        <v>0.91409633057119855</v>
      </c>
      <c r="D27" s="7">
        <v>0.97073592134924169</v>
      </c>
      <c r="E27" s="7">
        <v>1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B28" s="7" t="s">
        <v>8</v>
      </c>
      <c r="C28" s="7">
        <v>0.69022457904655987</v>
      </c>
      <c r="D28" s="7">
        <v>0.66644621408095206</v>
      </c>
      <c r="E28" s="7">
        <v>0.73656207916022987</v>
      </c>
      <c r="F28" s="7">
        <v>1</v>
      </c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B29" s="7" t="s">
        <v>18</v>
      </c>
      <c r="C29" s="7">
        <v>0.86677486780549373</v>
      </c>
      <c r="D29" s="7">
        <v>0.84074404085749266</v>
      </c>
      <c r="E29" s="7">
        <v>0.84843875090679133</v>
      </c>
      <c r="F29" s="7">
        <v>0.69918738277254699</v>
      </c>
      <c r="G29" s="7">
        <v>1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B30" s="7" t="s">
        <v>15</v>
      </c>
      <c r="C30" s="7">
        <v>0.95493126580928156</v>
      </c>
      <c r="D30" s="7">
        <v>0.91401065519579816</v>
      </c>
      <c r="E30" s="7">
        <v>0.88852536539683724</v>
      </c>
      <c r="F30" s="7">
        <v>0.74251506955800251</v>
      </c>
      <c r="G30" s="7">
        <v>0.86751556061452018</v>
      </c>
      <c r="H30" s="7">
        <v>1</v>
      </c>
      <c r="I30" s="7"/>
      <c r="J30" s="7"/>
      <c r="K30" s="7"/>
      <c r="L30" s="7"/>
      <c r="M30" s="7"/>
      <c r="N30" s="7"/>
      <c r="O30" s="7"/>
      <c r="P30" s="7"/>
    </row>
    <row r="31" spans="1:16" x14ac:dyDescent="0.25">
      <c r="B31" s="7" t="s">
        <v>16</v>
      </c>
      <c r="C31" s="7">
        <v>0.82975012201112586</v>
      </c>
      <c r="D31" s="7">
        <v>0.87951204531450911</v>
      </c>
      <c r="E31" s="7">
        <v>0.88967781731291884</v>
      </c>
      <c r="F31" s="7">
        <v>0.68315996229542653</v>
      </c>
      <c r="G31" s="7">
        <v>0.82833876332001188</v>
      </c>
      <c r="H31" s="7">
        <v>0.8185071908932382</v>
      </c>
      <c r="I31" s="7">
        <v>1</v>
      </c>
      <c r="J31" s="7"/>
      <c r="K31" s="7"/>
      <c r="L31" s="7"/>
      <c r="M31" s="7"/>
      <c r="N31" s="7"/>
      <c r="O31" s="7"/>
      <c r="P31" s="7"/>
    </row>
    <row r="32" spans="1:16" x14ac:dyDescent="0.25">
      <c r="B32" s="7" t="s">
        <v>11</v>
      </c>
      <c r="C32" s="7">
        <v>0.61865657848891831</v>
      </c>
      <c r="D32" s="7">
        <v>0.59705708818425796</v>
      </c>
      <c r="E32" s="7">
        <v>0.6390730667992478</v>
      </c>
      <c r="F32" s="7">
        <v>0.90994078450255467</v>
      </c>
      <c r="G32" s="7">
        <v>0.72471090143283912</v>
      </c>
      <c r="H32" s="7">
        <v>0.7350165926852833</v>
      </c>
      <c r="I32" s="7">
        <v>0.60119625026232837</v>
      </c>
      <c r="J32" s="7">
        <v>1</v>
      </c>
      <c r="K32" s="7"/>
      <c r="L32" s="7"/>
      <c r="M32" s="7"/>
      <c r="N32" s="7"/>
      <c r="O32" s="7"/>
      <c r="P32" s="7"/>
    </row>
    <row r="33" spans="2:16" x14ac:dyDescent="0.25">
      <c r="B33" s="7" t="s">
        <v>9</v>
      </c>
      <c r="C33" s="7">
        <v>6.1373182048580076E-2</v>
      </c>
      <c r="D33" s="7">
        <v>2.4354678006005163E-2</v>
      </c>
      <c r="E33" s="7">
        <v>7.669255062060723E-2</v>
      </c>
      <c r="F33" s="7">
        <v>0.62918443910280952</v>
      </c>
      <c r="G33" s="7">
        <v>0.1167498825455178</v>
      </c>
      <c r="H33" s="7">
        <v>0.22496096968905996</v>
      </c>
      <c r="I33" s="7">
        <v>-4.3434077276471583E-2</v>
      </c>
      <c r="J33" s="7">
        <v>0.72192069978549234</v>
      </c>
      <c r="K33" s="7">
        <v>1</v>
      </c>
      <c r="L33" s="7"/>
      <c r="M33" s="7"/>
      <c r="N33" s="7"/>
      <c r="O33" s="7"/>
      <c r="P33" s="7"/>
    </row>
    <row r="34" spans="2:16" x14ac:dyDescent="0.25">
      <c r="B34" s="7" t="s">
        <v>14</v>
      </c>
      <c r="C34" s="7">
        <v>0.90102189086515172</v>
      </c>
      <c r="D34" s="7">
        <v>0.92159554605248772</v>
      </c>
      <c r="E34" s="7">
        <v>0.89550605807065176</v>
      </c>
      <c r="F34" s="7">
        <v>0.78515327669521218</v>
      </c>
      <c r="G34" s="7">
        <v>0.80404299611514229</v>
      </c>
      <c r="H34" s="7">
        <v>0.91589526480304839</v>
      </c>
      <c r="I34" s="7">
        <v>0.89476669950077925</v>
      </c>
      <c r="J34" s="7">
        <v>0.72397353079945803</v>
      </c>
      <c r="K34" s="7">
        <v>0.21270671458194834</v>
      </c>
      <c r="L34" s="7">
        <v>1</v>
      </c>
      <c r="M34" s="7"/>
      <c r="N34" s="7"/>
      <c r="O34" s="7"/>
      <c r="P34" s="7"/>
    </row>
    <row r="35" spans="2:16" x14ac:dyDescent="0.25">
      <c r="B35" s="7" t="s">
        <v>6</v>
      </c>
      <c r="C35" s="7">
        <v>0.859151583775143</v>
      </c>
      <c r="D35" s="7">
        <v>0.91640507140837102</v>
      </c>
      <c r="E35" s="7">
        <v>0.95345337256016893</v>
      </c>
      <c r="F35" s="7">
        <v>0.76314096405573129</v>
      </c>
      <c r="G35" s="7">
        <v>0.90003025872939046</v>
      </c>
      <c r="H35" s="7">
        <v>0.84168782679680598</v>
      </c>
      <c r="I35" s="7">
        <v>0.94206436235991431</v>
      </c>
      <c r="J35" s="7">
        <v>0.6881445408629191</v>
      </c>
      <c r="K35" s="7">
        <v>6.4057153635179026E-2</v>
      </c>
      <c r="L35" s="7">
        <v>0.88077121510549816</v>
      </c>
      <c r="M35" s="7">
        <v>1</v>
      </c>
      <c r="N35" s="7"/>
      <c r="O35" s="7"/>
      <c r="P35" s="7"/>
    </row>
    <row r="36" spans="2:16" x14ac:dyDescent="0.25">
      <c r="B36" s="7" t="s">
        <v>13</v>
      </c>
      <c r="C36" s="7">
        <v>0.90603603917482656</v>
      </c>
      <c r="D36" s="7">
        <v>0.94603270712564891</v>
      </c>
      <c r="E36" s="7">
        <v>0.96341785556281534</v>
      </c>
      <c r="F36" s="7">
        <v>0.80384240973122012</v>
      </c>
      <c r="G36" s="7">
        <v>0.89172008175484219</v>
      </c>
      <c r="H36" s="7">
        <v>0.90581377873632618</v>
      </c>
      <c r="I36" s="7">
        <v>0.91638790651323299</v>
      </c>
      <c r="J36" s="7">
        <v>0.74963166324012587</v>
      </c>
      <c r="K36" s="7">
        <v>0.19149137004909769</v>
      </c>
      <c r="L36" s="7">
        <v>0.92771237978380661</v>
      </c>
      <c r="M36" s="7">
        <v>0.96329385328060935</v>
      </c>
      <c r="N36" s="7">
        <v>1</v>
      </c>
      <c r="O36" s="7"/>
      <c r="P36" s="7"/>
    </row>
    <row r="37" spans="2:16" x14ac:dyDescent="0.25">
      <c r="B37" s="7" t="s">
        <v>7</v>
      </c>
      <c r="C37" s="7">
        <v>0.89709860418362009</v>
      </c>
      <c r="D37" s="7">
        <v>0.91125434348633039</v>
      </c>
      <c r="E37" s="7">
        <v>0.92397700105310687</v>
      </c>
      <c r="F37" s="7">
        <v>0.82631437464310231</v>
      </c>
      <c r="G37" s="7">
        <v>0.89056958960037058</v>
      </c>
      <c r="H37" s="7">
        <v>0.89060629417004733</v>
      </c>
      <c r="I37" s="7">
        <v>0.85358747093678533</v>
      </c>
      <c r="J37" s="7">
        <v>0.78425362000481957</v>
      </c>
      <c r="K37" s="7">
        <v>0.24745359601374534</v>
      </c>
      <c r="L37" s="7">
        <v>0.91400358429982231</v>
      </c>
      <c r="M37" s="7">
        <v>0.94740874483072568</v>
      </c>
      <c r="N37" s="7">
        <v>0.96170370367427249</v>
      </c>
      <c r="O37" s="7">
        <v>1</v>
      </c>
      <c r="P37" s="7"/>
    </row>
    <row r="38" spans="2:16" ht="15.75" thickBot="1" x14ac:dyDescent="0.3">
      <c r="B38" s="5" t="s">
        <v>5</v>
      </c>
      <c r="C38" s="5">
        <v>0.71480858358961952</v>
      </c>
      <c r="D38" s="5">
        <v>0.72364497942048234</v>
      </c>
      <c r="E38" s="5">
        <v>0.7765171038326466</v>
      </c>
      <c r="F38" s="5">
        <v>0.91051915187604615</v>
      </c>
      <c r="G38" s="5">
        <v>0.82391200142012844</v>
      </c>
      <c r="H38" s="5">
        <v>0.79967953858667129</v>
      </c>
      <c r="I38" s="5">
        <v>0.78132253706207078</v>
      </c>
      <c r="J38" s="5">
        <v>0.94875158684020378</v>
      </c>
      <c r="K38" s="5">
        <v>0.52933798262335718</v>
      </c>
      <c r="L38" s="5">
        <v>0.81976913107791571</v>
      </c>
      <c r="M38" s="5">
        <v>0.84427853315354284</v>
      </c>
      <c r="N38" s="5">
        <v>0.87633094329967887</v>
      </c>
      <c r="O38" s="5">
        <v>0.87965894831358959</v>
      </c>
      <c r="P38" s="5">
        <v>1</v>
      </c>
    </row>
    <row r="40" spans="2:16" ht="16.5" thickBot="1" x14ac:dyDescent="0.3">
      <c r="B40" s="27" t="s">
        <v>112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</row>
    <row r="41" spans="2:16" x14ac:dyDescent="0.25">
      <c r="B41" s="6" t="s">
        <v>6</v>
      </c>
      <c r="C41" s="6" t="s">
        <v>12</v>
      </c>
      <c r="D41" s="6" t="s">
        <v>10</v>
      </c>
      <c r="E41" s="6" t="s">
        <v>17</v>
      </c>
      <c r="F41" s="6" t="s">
        <v>8</v>
      </c>
      <c r="G41" s="6" t="s">
        <v>18</v>
      </c>
      <c r="H41" s="6" t="s">
        <v>15</v>
      </c>
      <c r="I41" s="6" t="s">
        <v>16</v>
      </c>
      <c r="J41" s="6" t="s">
        <v>11</v>
      </c>
      <c r="K41" s="6" t="s">
        <v>9</v>
      </c>
      <c r="L41" s="6" t="s">
        <v>14</v>
      </c>
      <c r="M41" s="6" t="s">
        <v>6</v>
      </c>
      <c r="N41" s="6" t="s">
        <v>13</v>
      </c>
      <c r="O41" s="6" t="s">
        <v>7</v>
      </c>
      <c r="P41" s="6" t="s">
        <v>5</v>
      </c>
    </row>
    <row r="42" spans="2:16" x14ac:dyDescent="0.25">
      <c r="B42" s="7" t="s">
        <v>12</v>
      </c>
      <c r="C42" s="7">
        <f>VARP(Data!$B$2:$B$21)</f>
        <v>702398.08750000002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2:16" x14ac:dyDescent="0.25">
      <c r="B43" s="7" t="s">
        <v>10</v>
      </c>
      <c r="C43" s="7">
        <v>615721.82499999984</v>
      </c>
      <c r="D43" s="7">
        <f>VARP(Data!$C$2:$C$21)</f>
        <v>610045.89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2:16" x14ac:dyDescent="0.25">
      <c r="B44" s="7" t="s">
        <v>17</v>
      </c>
      <c r="C44" s="7">
        <v>130974.96249999999</v>
      </c>
      <c r="D44" s="7">
        <v>129624.47499999998</v>
      </c>
      <c r="E44" s="7">
        <f>VARP(Data!$D$2:$D$21)</f>
        <v>29228.6875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2:16" x14ac:dyDescent="0.25">
      <c r="B45" s="7" t="s">
        <v>8</v>
      </c>
      <c r="C45" s="7">
        <v>624444.27500000002</v>
      </c>
      <c r="D45" s="7">
        <v>561898.62</v>
      </c>
      <c r="E45" s="7">
        <v>135933.22500000003</v>
      </c>
      <c r="F45" s="7">
        <f>VARP(Data!$E$2:$E$21)</f>
        <v>1165261.01</v>
      </c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2:16" x14ac:dyDescent="0.25">
      <c r="B46" s="7" t="s">
        <v>18</v>
      </c>
      <c r="C46" s="7">
        <v>8607502.6500000004</v>
      </c>
      <c r="D46" s="7">
        <v>7780799.8700000001</v>
      </c>
      <c r="E46" s="7">
        <v>1718716.8999999997</v>
      </c>
      <c r="F46" s="7">
        <v>8943023.7599999998</v>
      </c>
      <c r="G46" s="7">
        <f>VARP(Data!$F$2:$F$21)</f>
        <v>140397181.36000001</v>
      </c>
      <c r="H46" s="7"/>
      <c r="I46" s="7"/>
      <c r="J46" s="7"/>
      <c r="K46" s="7"/>
      <c r="L46" s="7"/>
      <c r="M46" s="7"/>
      <c r="N46" s="7"/>
      <c r="O46" s="7"/>
      <c r="P46" s="7"/>
    </row>
    <row r="47" spans="2:16" x14ac:dyDescent="0.25">
      <c r="B47" s="7" t="s">
        <v>15</v>
      </c>
      <c r="C47" s="7">
        <v>423491.65</v>
      </c>
      <c r="D47" s="7">
        <v>377757.93</v>
      </c>
      <c r="E47" s="7">
        <v>80381.400000000009</v>
      </c>
      <c r="F47" s="7">
        <v>424128.99000000005</v>
      </c>
      <c r="G47" s="7">
        <v>5439231.54</v>
      </c>
      <c r="H47" s="7">
        <f>VARP(Data!$G$2:$G$21)</f>
        <v>280002.65999999997</v>
      </c>
      <c r="I47" s="7"/>
      <c r="J47" s="7"/>
      <c r="K47" s="7"/>
      <c r="L47" s="7"/>
      <c r="M47" s="7"/>
      <c r="N47" s="7"/>
      <c r="O47" s="7"/>
      <c r="P47" s="7"/>
    </row>
    <row r="48" spans="2:16" x14ac:dyDescent="0.25">
      <c r="B48" s="7" t="s">
        <v>16</v>
      </c>
      <c r="C48" s="7">
        <v>180344.95</v>
      </c>
      <c r="D48" s="7">
        <v>178150.91000000006</v>
      </c>
      <c r="E48" s="7">
        <v>39445.94999999999</v>
      </c>
      <c r="F48" s="7">
        <v>191248.93</v>
      </c>
      <c r="G48" s="7">
        <v>2545377.3799999994</v>
      </c>
      <c r="H48" s="7">
        <v>112322.97</v>
      </c>
      <c r="I48" s="7">
        <f>VARP(Data!$H$2:$H$21)</f>
        <v>67255.839999999997</v>
      </c>
      <c r="J48" s="7"/>
      <c r="K48" s="7"/>
      <c r="L48" s="7"/>
      <c r="M48" s="7"/>
      <c r="N48" s="7"/>
      <c r="O48" s="7"/>
      <c r="P48" s="7"/>
    </row>
    <row r="49" spans="2:16" x14ac:dyDescent="0.25">
      <c r="B49" s="7" t="s">
        <v>11</v>
      </c>
      <c r="C49" s="7">
        <v>617531.9375</v>
      </c>
      <c r="D49" s="7">
        <v>555411.97500000009</v>
      </c>
      <c r="E49" s="7">
        <v>130128.7625</v>
      </c>
      <c r="F49" s="7">
        <v>1169884.1749999998</v>
      </c>
      <c r="G49" s="7">
        <v>10227326.4</v>
      </c>
      <c r="H49" s="7">
        <v>463229.65</v>
      </c>
      <c r="I49" s="7">
        <v>185694.65</v>
      </c>
      <c r="J49" s="7">
        <f>VARP(Data!$I$2:$I$21)</f>
        <v>1418522.5874999999</v>
      </c>
      <c r="K49" s="7"/>
      <c r="L49" s="7"/>
      <c r="M49" s="7"/>
      <c r="N49" s="7"/>
      <c r="O49" s="7"/>
      <c r="P49" s="7"/>
    </row>
    <row r="50" spans="2:16" x14ac:dyDescent="0.25">
      <c r="B50" s="7" t="s">
        <v>9</v>
      </c>
      <c r="C50" s="7">
        <v>146548.31249999988</v>
      </c>
      <c r="D50" s="7">
        <v>54196.865000000013</v>
      </c>
      <c r="E50" s="7">
        <v>37356.687499999985</v>
      </c>
      <c r="F50" s="7">
        <v>1935085.2449999999</v>
      </c>
      <c r="G50" s="7">
        <v>3941360.5700000026</v>
      </c>
      <c r="H50" s="7">
        <v>339155.42999999988</v>
      </c>
      <c r="I50" s="7">
        <v>-32092.689999999984</v>
      </c>
      <c r="J50" s="7">
        <v>2449729.5624999995</v>
      </c>
      <c r="K50" s="7">
        <f>VARP(Data!$J$2:$J$21)</f>
        <v>8117476.5274999999</v>
      </c>
      <c r="L50" s="7"/>
      <c r="M50" s="7"/>
      <c r="N50" s="7"/>
      <c r="O50" s="7"/>
      <c r="P50" s="7"/>
    </row>
    <row r="51" spans="2:16" x14ac:dyDescent="0.25">
      <c r="B51" s="7" t="s">
        <v>14</v>
      </c>
      <c r="C51" s="7">
        <v>342792.47499999998</v>
      </c>
      <c r="D51" s="7">
        <v>326757.74999999994</v>
      </c>
      <c r="E51" s="7">
        <v>69498.824999999997</v>
      </c>
      <c r="F51" s="7">
        <v>384742.65</v>
      </c>
      <c r="G51" s="7">
        <v>4324767.2999999989</v>
      </c>
      <c r="H51" s="7">
        <v>220004.3</v>
      </c>
      <c r="I51" s="7">
        <v>105336.55</v>
      </c>
      <c r="J51" s="7">
        <v>391421.875</v>
      </c>
      <c r="K51" s="7">
        <v>275103.42499999999</v>
      </c>
      <c r="L51" s="7">
        <f>VARP(Data!$K$2:$K$21)</f>
        <v>206067.05</v>
      </c>
      <c r="M51" s="7"/>
      <c r="N51" s="7"/>
      <c r="O51" s="7"/>
      <c r="P51" s="7"/>
    </row>
    <row r="52" spans="2:16" x14ac:dyDescent="0.25">
      <c r="B52" s="7" t="s">
        <v>6</v>
      </c>
      <c r="C52" s="7">
        <v>58528229.662500001</v>
      </c>
      <c r="D52" s="7">
        <v>58179859.674999997</v>
      </c>
      <c r="E52" s="7">
        <v>13249761.137499999</v>
      </c>
      <c r="F52" s="7">
        <v>66960749.575000003</v>
      </c>
      <c r="G52" s="7">
        <v>866842583.30000019</v>
      </c>
      <c r="H52" s="7">
        <v>36202291.199999996</v>
      </c>
      <c r="I52" s="7">
        <v>19858640.250000004</v>
      </c>
      <c r="J52" s="7">
        <v>66619555.3125</v>
      </c>
      <c r="K52" s="7">
        <v>14834813.487500001</v>
      </c>
      <c r="L52" s="7">
        <v>32499099.125</v>
      </c>
      <c r="M52" s="7">
        <f>VARP(Data!$L$2:$L$21)</f>
        <v>6607054138.8874998</v>
      </c>
      <c r="N52" s="7"/>
      <c r="O52" s="7"/>
      <c r="P52" s="7"/>
    </row>
    <row r="53" spans="2:16" x14ac:dyDescent="0.25">
      <c r="B53" s="7" t="s">
        <v>13</v>
      </c>
      <c r="C53" s="7">
        <v>367089.93749999994</v>
      </c>
      <c r="D53" s="7">
        <v>357209.29500000004</v>
      </c>
      <c r="E53" s="7">
        <v>79625.96249999998</v>
      </c>
      <c r="F53" s="7">
        <v>419486.38499999989</v>
      </c>
      <c r="G53" s="7">
        <v>5107908.26</v>
      </c>
      <c r="H53" s="7">
        <v>231715.63999999998</v>
      </c>
      <c r="I53" s="7">
        <v>114889.32999999999</v>
      </c>
      <c r="J53" s="7">
        <v>431619.83750000002</v>
      </c>
      <c r="K53" s="7">
        <v>263751.58250000002</v>
      </c>
      <c r="L53" s="7">
        <v>203588.375</v>
      </c>
      <c r="M53" s="7">
        <v>37852805.112500004</v>
      </c>
      <c r="N53" s="7">
        <f>VARP(Data!$M$2:$M$21)</f>
        <v>233706.44750000001</v>
      </c>
      <c r="O53" s="7"/>
      <c r="P53" s="7"/>
    </row>
    <row r="54" spans="2:16" x14ac:dyDescent="0.25">
      <c r="B54" s="7" t="s">
        <v>7</v>
      </c>
      <c r="C54" s="7">
        <v>1462130.15</v>
      </c>
      <c r="D54" s="7">
        <v>1384124.1800000002</v>
      </c>
      <c r="E54" s="7">
        <v>307199.14999999991</v>
      </c>
      <c r="F54" s="7">
        <v>1734646.9900000002</v>
      </c>
      <c r="G54" s="7">
        <v>20521128.839999996</v>
      </c>
      <c r="H54" s="7">
        <v>916475.85999999975</v>
      </c>
      <c r="I54" s="7">
        <v>430494.11999999994</v>
      </c>
      <c r="J54" s="7">
        <v>1816472.6</v>
      </c>
      <c r="K54" s="7">
        <v>1371066.38</v>
      </c>
      <c r="L54" s="7">
        <v>806875.2</v>
      </c>
      <c r="M54" s="7">
        <v>149759890.30000001</v>
      </c>
      <c r="N54" s="7">
        <v>904129.8899999999</v>
      </c>
      <c r="O54" s="7">
        <f>VARP(Data!$N$2:$N$21)</f>
        <v>3781885.56</v>
      </c>
      <c r="P54" s="7"/>
    </row>
    <row r="55" spans="2:16" ht="15.75" thickBot="1" x14ac:dyDescent="0.3">
      <c r="B55" s="5" t="s">
        <v>5</v>
      </c>
      <c r="C55" s="5">
        <v>79195347.81250003</v>
      </c>
      <c r="D55" s="5">
        <v>74717968.854999974</v>
      </c>
      <c r="E55" s="5">
        <v>17549871.237500004</v>
      </c>
      <c r="F55" s="5">
        <v>129932843.86500004</v>
      </c>
      <c r="G55" s="5">
        <v>1290560221.2400002</v>
      </c>
      <c r="H55" s="5">
        <v>55939079.260000005</v>
      </c>
      <c r="I55" s="5">
        <v>26786353.970000003</v>
      </c>
      <c r="J55" s="5">
        <v>149378775.26249999</v>
      </c>
      <c r="K55" s="5">
        <v>199370927.8175</v>
      </c>
      <c r="L55" s="5">
        <v>49194221.125</v>
      </c>
      <c r="M55" s="5">
        <v>9072102136.3374996</v>
      </c>
      <c r="N55" s="5">
        <v>56004347.952499986</v>
      </c>
      <c r="O55" s="5">
        <v>226144884.20999998</v>
      </c>
      <c r="P55" s="5">
        <f>VARP(Data!$O$2:$O$21)</f>
        <v>17475777337.747501</v>
      </c>
    </row>
  </sheetData>
  <mergeCells count="2">
    <mergeCell ref="B40:P40"/>
    <mergeCell ref="B23:P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"/>
  <sheetViews>
    <sheetView workbookViewId="0">
      <selection activeCell="G25" sqref="G25"/>
    </sheetView>
  </sheetViews>
  <sheetFormatPr defaultRowHeight="15" x14ac:dyDescent="0.25"/>
  <cols>
    <col min="1" max="1" width="13.140625" bestFit="1" customWidth="1"/>
    <col min="2" max="2" width="6.7109375" bestFit="1" customWidth="1"/>
    <col min="3" max="3" width="27.42578125" customWidth="1"/>
    <col min="4" max="5" width="7" bestFit="1" customWidth="1"/>
    <col min="6" max="8" width="12" bestFit="1" customWidth="1"/>
  </cols>
  <sheetData>
    <row r="3" spans="1:8" x14ac:dyDescent="0.25">
      <c r="A3" s="1" t="s">
        <v>40</v>
      </c>
      <c r="B3" t="s">
        <v>66</v>
      </c>
      <c r="C3" t="s">
        <v>39</v>
      </c>
      <c r="D3" t="s">
        <v>56</v>
      </c>
      <c r="E3" t="s">
        <v>55</v>
      </c>
      <c r="F3" t="s">
        <v>67</v>
      </c>
      <c r="G3" t="s">
        <v>69</v>
      </c>
      <c r="H3" t="s">
        <v>68</v>
      </c>
    </row>
    <row r="4" spans="1:8" x14ac:dyDescent="0.25">
      <c r="A4" s="2" t="s">
        <v>12</v>
      </c>
      <c r="B4" s="3">
        <v>20</v>
      </c>
      <c r="C4" s="3">
        <v>32955</v>
      </c>
      <c r="D4" s="3">
        <v>3381</v>
      </c>
      <c r="E4" s="3">
        <v>720</v>
      </c>
      <c r="F4" s="3">
        <v>1647.75</v>
      </c>
      <c r="G4" s="3">
        <v>739366.40789473685</v>
      </c>
      <c r="H4" s="3">
        <v>859.86417991141889</v>
      </c>
    </row>
    <row r="5" spans="1:8" x14ac:dyDescent="0.25">
      <c r="A5" s="2" t="s">
        <v>10</v>
      </c>
      <c r="B5" s="3">
        <v>20</v>
      </c>
      <c r="C5" s="3">
        <v>36818</v>
      </c>
      <c r="D5" s="3">
        <v>3422</v>
      </c>
      <c r="E5" s="3">
        <v>768</v>
      </c>
      <c r="F5" s="3">
        <v>1840.9</v>
      </c>
      <c r="G5" s="3">
        <v>642153.56842105242</v>
      </c>
      <c r="H5" s="3">
        <v>801.34484987491646</v>
      </c>
    </row>
    <row r="6" spans="1:8" x14ac:dyDescent="0.25">
      <c r="A6" s="2" t="s">
        <v>17</v>
      </c>
      <c r="B6" s="3">
        <v>20</v>
      </c>
      <c r="C6" s="3">
        <v>7165</v>
      </c>
      <c r="D6" s="3">
        <v>733</v>
      </c>
      <c r="E6" s="3">
        <v>194</v>
      </c>
      <c r="F6" s="3">
        <v>358.25</v>
      </c>
      <c r="G6" s="3">
        <v>30767.03947368421</v>
      </c>
      <c r="H6" s="3">
        <v>175.40535759686534</v>
      </c>
    </row>
    <row r="7" spans="1:8" x14ac:dyDescent="0.25">
      <c r="A7" s="2" t="s">
        <v>8</v>
      </c>
      <c r="B7" s="3">
        <v>20</v>
      </c>
      <c r="C7" s="3">
        <v>60014</v>
      </c>
      <c r="D7" s="3">
        <v>5408</v>
      </c>
      <c r="E7" s="3">
        <v>1469</v>
      </c>
      <c r="F7" s="3">
        <v>3000.7</v>
      </c>
      <c r="G7" s="3">
        <v>1226590.5368421047</v>
      </c>
      <c r="H7" s="3">
        <v>1107.5154792787796</v>
      </c>
    </row>
    <row r="8" spans="1:8" x14ac:dyDescent="0.25">
      <c r="A8" s="2" t="s">
        <v>5</v>
      </c>
      <c r="B8" s="3">
        <v>20</v>
      </c>
      <c r="C8" s="3">
        <v>9023681</v>
      </c>
      <c r="D8" s="3">
        <v>840981</v>
      </c>
      <c r="E8" s="3">
        <v>293077</v>
      </c>
      <c r="F8" s="3">
        <v>451184.05</v>
      </c>
      <c r="G8" s="3">
        <v>18395555092.365799</v>
      </c>
      <c r="H8" s="3">
        <v>135630.21452598899</v>
      </c>
    </row>
    <row r="9" spans="1:8" x14ac:dyDescent="0.25">
      <c r="A9" s="2" t="s">
        <v>15</v>
      </c>
      <c r="B9" s="3">
        <v>20</v>
      </c>
      <c r="C9" s="3">
        <v>28516</v>
      </c>
      <c r="D9" s="3">
        <v>2551</v>
      </c>
      <c r="E9" s="3">
        <v>728</v>
      </c>
      <c r="F9" s="3">
        <v>1425.8</v>
      </c>
      <c r="G9" s="3">
        <v>294739.64210526331</v>
      </c>
      <c r="H9" s="3">
        <v>542.89929278390423</v>
      </c>
    </row>
    <row r="10" spans="1:8" x14ac:dyDescent="0.25">
      <c r="A10" s="2" t="s">
        <v>16</v>
      </c>
      <c r="B10" s="3">
        <v>20</v>
      </c>
      <c r="C10" s="3">
        <v>8252</v>
      </c>
      <c r="D10" s="3">
        <v>1115</v>
      </c>
      <c r="E10" s="3">
        <v>122</v>
      </c>
      <c r="F10" s="3">
        <v>412.6</v>
      </c>
      <c r="G10" s="3">
        <v>70795.62105263157</v>
      </c>
      <c r="H10" s="3">
        <v>266.07446523977376</v>
      </c>
    </row>
    <row r="11" spans="1:8" x14ac:dyDescent="0.25">
      <c r="A11" s="2" t="s">
        <v>11</v>
      </c>
      <c r="B11" s="3">
        <v>20</v>
      </c>
      <c r="C11" s="3">
        <v>46015</v>
      </c>
      <c r="D11" s="3">
        <v>5275</v>
      </c>
      <c r="E11" s="3">
        <v>1010</v>
      </c>
      <c r="F11" s="3">
        <v>2300.75</v>
      </c>
      <c r="G11" s="3">
        <v>1493181.6710526317</v>
      </c>
      <c r="H11" s="3">
        <v>1221.9581298279543</v>
      </c>
    </row>
    <row r="12" spans="1:8" x14ac:dyDescent="0.25">
      <c r="A12" s="2" t="s">
        <v>9</v>
      </c>
      <c r="B12" s="3">
        <v>20</v>
      </c>
      <c r="C12" s="3">
        <v>97073</v>
      </c>
      <c r="D12" s="3">
        <v>11961</v>
      </c>
      <c r="E12" s="3">
        <v>1711</v>
      </c>
      <c r="F12" s="3">
        <v>4853.6499999999996</v>
      </c>
      <c r="G12" s="3">
        <v>8544712.1342105269</v>
      </c>
      <c r="H12" s="3">
        <v>2923.1339576233122</v>
      </c>
    </row>
    <row r="13" spans="1:8" x14ac:dyDescent="0.25">
      <c r="A13" s="2" t="s">
        <v>18</v>
      </c>
      <c r="B13" s="3">
        <v>20</v>
      </c>
      <c r="C13" s="3">
        <v>193804</v>
      </c>
      <c r="D13" s="3">
        <v>38806</v>
      </c>
      <c r="E13" s="3">
        <v>629</v>
      </c>
      <c r="F13" s="3">
        <v>9690.2000000000007</v>
      </c>
      <c r="G13" s="3">
        <v>147786506.69473684</v>
      </c>
      <c r="H13" s="3">
        <v>12156.747373156062</v>
      </c>
    </row>
    <row r="14" spans="1:8" x14ac:dyDescent="0.25">
      <c r="A14" s="2" t="s">
        <v>14</v>
      </c>
      <c r="B14" s="3">
        <v>20</v>
      </c>
      <c r="C14" s="3">
        <v>30310</v>
      </c>
      <c r="D14" s="3">
        <v>2393</v>
      </c>
      <c r="E14" s="3">
        <v>815</v>
      </c>
      <c r="F14" s="3">
        <v>1515.5</v>
      </c>
      <c r="G14" s="3">
        <v>216912.68421052632</v>
      </c>
      <c r="H14" s="3">
        <v>465.73885838581936</v>
      </c>
    </row>
    <row r="15" spans="1:8" x14ac:dyDescent="0.25">
      <c r="A15" s="2" t="s">
        <v>6</v>
      </c>
      <c r="B15" s="3">
        <v>20</v>
      </c>
      <c r="C15" s="3">
        <v>2401645</v>
      </c>
      <c r="D15" s="3">
        <v>319235</v>
      </c>
      <c r="E15" s="3">
        <v>48783</v>
      </c>
      <c r="F15" s="3">
        <v>120082.25</v>
      </c>
      <c r="G15" s="3">
        <v>6954793830.4078951</v>
      </c>
      <c r="H15" s="3">
        <v>83395.406530623106</v>
      </c>
    </row>
    <row r="16" spans="1:8" x14ac:dyDescent="0.25">
      <c r="A16" s="2" t="s">
        <v>13</v>
      </c>
      <c r="B16" s="3">
        <v>20</v>
      </c>
      <c r="C16" s="3">
        <v>30039</v>
      </c>
      <c r="D16" s="3">
        <v>2564</v>
      </c>
      <c r="E16" s="3">
        <v>970</v>
      </c>
      <c r="F16" s="3">
        <v>1501.95</v>
      </c>
      <c r="G16" s="3">
        <v>246006.78684210542</v>
      </c>
      <c r="H16" s="3">
        <v>495.99071245549084</v>
      </c>
    </row>
    <row r="17" spans="1:8" x14ac:dyDescent="0.25">
      <c r="A17" s="2" t="s">
        <v>7</v>
      </c>
      <c r="B17" s="3">
        <v>20</v>
      </c>
      <c r="C17" s="3">
        <v>101676</v>
      </c>
      <c r="D17" s="3">
        <v>9304</v>
      </c>
      <c r="E17" s="3">
        <v>2750</v>
      </c>
      <c r="F17" s="3">
        <v>5083.8</v>
      </c>
      <c r="G17" s="3">
        <v>3980932.1684210519</v>
      </c>
      <c r="H17" s="3">
        <v>1995.2273475524166</v>
      </c>
    </row>
    <row r="18" spans="1:8" x14ac:dyDescent="0.25">
      <c r="A18" s="2" t="s">
        <v>38</v>
      </c>
      <c r="B18" s="3">
        <v>280</v>
      </c>
      <c r="C18" s="3">
        <v>12097963</v>
      </c>
      <c r="D18" s="3">
        <v>840981</v>
      </c>
      <c r="E18" s="3">
        <v>122</v>
      </c>
      <c r="F18" s="3">
        <v>43207.010714285716</v>
      </c>
      <c r="G18" s="3">
        <v>15502608031.680887</v>
      </c>
      <c r="H18" s="3">
        <v>124509.46964661317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workbookViewId="0">
      <selection activeCell="K33" sqref="K33"/>
    </sheetView>
  </sheetViews>
  <sheetFormatPr defaultRowHeight="15" x14ac:dyDescent="0.25"/>
  <cols>
    <col min="1" max="1" width="18.140625" bestFit="1" customWidth="1"/>
  </cols>
  <sheetData>
    <row r="1" spans="1:28" x14ac:dyDescent="0.25">
      <c r="A1" s="6" t="s">
        <v>12</v>
      </c>
      <c r="B1" s="6"/>
      <c r="C1" s="6" t="s">
        <v>10</v>
      </c>
      <c r="D1" s="6"/>
      <c r="E1" s="6" t="s">
        <v>17</v>
      </c>
      <c r="F1" s="6"/>
      <c r="G1" s="6" t="s">
        <v>8</v>
      </c>
      <c r="H1" s="6"/>
      <c r="I1" s="6" t="s">
        <v>18</v>
      </c>
      <c r="J1" s="6"/>
      <c r="K1" s="6" t="s">
        <v>15</v>
      </c>
      <c r="L1" s="6"/>
      <c r="M1" s="6" t="s">
        <v>16</v>
      </c>
      <c r="N1" s="6"/>
      <c r="O1" s="6" t="s">
        <v>11</v>
      </c>
      <c r="P1" s="6"/>
      <c r="Q1" s="6" t="s">
        <v>9</v>
      </c>
      <c r="R1" s="6"/>
      <c r="S1" s="6" t="s">
        <v>14</v>
      </c>
      <c r="T1" s="6"/>
      <c r="U1" s="6" t="s">
        <v>6</v>
      </c>
      <c r="V1" s="6"/>
      <c r="W1" s="6" t="s">
        <v>13</v>
      </c>
      <c r="X1" s="6"/>
      <c r="Y1" s="6" t="s">
        <v>7</v>
      </c>
      <c r="Z1" s="6"/>
      <c r="AA1" s="6" t="s">
        <v>5</v>
      </c>
      <c r="AB1" s="6"/>
    </row>
    <row r="2" spans="1:2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x14ac:dyDescent="0.25">
      <c r="A3" s="7" t="s">
        <v>41</v>
      </c>
      <c r="B3" s="7">
        <v>1647.75</v>
      </c>
      <c r="C3" s="7" t="s">
        <v>41</v>
      </c>
      <c r="D3" s="7">
        <v>1840.9</v>
      </c>
      <c r="E3" s="7" t="s">
        <v>41</v>
      </c>
      <c r="F3" s="7">
        <v>358.25</v>
      </c>
      <c r="G3" s="7" t="s">
        <v>41</v>
      </c>
      <c r="H3" s="7">
        <v>3000.7</v>
      </c>
      <c r="I3" s="7" t="s">
        <v>41</v>
      </c>
      <c r="J3" s="7">
        <v>9690.2000000000007</v>
      </c>
      <c r="K3" s="7" t="s">
        <v>41</v>
      </c>
      <c r="L3" s="7">
        <v>1425.8</v>
      </c>
      <c r="M3" s="7" t="s">
        <v>41</v>
      </c>
      <c r="N3" s="7">
        <v>412.6</v>
      </c>
      <c r="O3" s="7" t="s">
        <v>41</v>
      </c>
      <c r="P3" s="7">
        <v>2300.75</v>
      </c>
      <c r="Q3" s="7" t="s">
        <v>41</v>
      </c>
      <c r="R3" s="7">
        <v>4853.6499999999996</v>
      </c>
      <c r="S3" s="7" t="s">
        <v>41</v>
      </c>
      <c r="T3" s="7">
        <v>1515.5</v>
      </c>
      <c r="U3" s="7" t="s">
        <v>41</v>
      </c>
      <c r="V3" s="7">
        <v>120082.25</v>
      </c>
      <c r="W3" s="7" t="s">
        <v>41</v>
      </c>
      <c r="X3" s="7">
        <v>1501.95</v>
      </c>
      <c r="Y3" s="7" t="s">
        <v>41</v>
      </c>
      <c r="Z3" s="7">
        <v>5083.8</v>
      </c>
      <c r="AA3" s="7" t="s">
        <v>41</v>
      </c>
      <c r="AB3" s="7">
        <v>451184.05</v>
      </c>
    </row>
    <row r="4" spans="1:28" x14ac:dyDescent="0.25">
      <c r="A4" s="7" t="s">
        <v>42</v>
      </c>
      <c r="B4" s="7">
        <v>192.27147576990416</v>
      </c>
      <c r="C4" s="7" t="s">
        <v>42</v>
      </c>
      <c r="D4" s="7">
        <v>179.1861557739677</v>
      </c>
      <c r="E4" s="7" t="s">
        <v>42</v>
      </c>
      <c r="F4" s="7">
        <v>39.221830320425006</v>
      </c>
      <c r="G4" s="7" t="s">
        <v>42</v>
      </c>
      <c r="H4" s="7">
        <v>247.64798978006107</v>
      </c>
      <c r="I4" s="7" t="s">
        <v>42</v>
      </c>
      <c r="J4" s="7">
        <v>2718.3313511668957</v>
      </c>
      <c r="K4" s="7" t="s">
        <v>42</v>
      </c>
      <c r="L4" s="7">
        <v>121.39597236013708</v>
      </c>
      <c r="M4" s="7" t="s">
        <v>42</v>
      </c>
      <c r="N4" s="7">
        <v>59.496059135303895</v>
      </c>
      <c r="O4" s="7" t="s">
        <v>42</v>
      </c>
      <c r="P4" s="7">
        <v>273.23814439538188</v>
      </c>
      <c r="Q4" s="7" t="s">
        <v>42</v>
      </c>
      <c r="R4" s="7">
        <v>653.63262365837159</v>
      </c>
      <c r="S4" s="7" t="s">
        <v>42</v>
      </c>
      <c r="T4" s="7">
        <v>104.14237471138399</v>
      </c>
      <c r="U4" s="7" t="s">
        <v>42</v>
      </c>
      <c r="V4" s="7">
        <v>18647.779801370314</v>
      </c>
      <c r="W4" s="7" t="s">
        <v>42</v>
      </c>
      <c r="X4" s="7">
        <v>110.9068949259029</v>
      </c>
      <c r="Y4" s="7" t="s">
        <v>42</v>
      </c>
      <c r="Z4" s="7">
        <v>446.14639796938019</v>
      </c>
      <c r="AA4" s="7" t="s">
        <v>42</v>
      </c>
      <c r="AB4" s="7">
        <v>30327.837948299079</v>
      </c>
    </row>
    <row r="5" spans="1:28" x14ac:dyDescent="0.25">
      <c r="A5" s="7" t="s">
        <v>43</v>
      </c>
      <c r="B5" s="7">
        <v>1227.5</v>
      </c>
      <c r="C5" s="7" t="s">
        <v>43</v>
      </c>
      <c r="D5" s="7">
        <v>1621.5</v>
      </c>
      <c r="E5" s="7" t="s">
        <v>43</v>
      </c>
      <c r="F5" s="7">
        <v>289.5</v>
      </c>
      <c r="G5" s="7" t="s">
        <v>43</v>
      </c>
      <c r="H5" s="7">
        <v>2908.5</v>
      </c>
      <c r="I5" s="7" t="s">
        <v>43</v>
      </c>
      <c r="J5" s="7">
        <v>3196</v>
      </c>
      <c r="K5" s="7" t="s">
        <v>43</v>
      </c>
      <c r="L5" s="7">
        <v>1219.5</v>
      </c>
      <c r="M5" s="7" t="s">
        <v>43</v>
      </c>
      <c r="N5" s="7">
        <v>330</v>
      </c>
      <c r="O5" s="7" t="s">
        <v>43</v>
      </c>
      <c r="P5" s="7">
        <v>1935</v>
      </c>
      <c r="Q5" s="7" t="s">
        <v>43</v>
      </c>
      <c r="R5" s="7">
        <v>3520.5</v>
      </c>
      <c r="S5" s="7" t="s">
        <v>43</v>
      </c>
      <c r="T5" s="7">
        <v>1453</v>
      </c>
      <c r="U5" s="7" t="s">
        <v>43</v>
      </c>
      <c r="V5" s="7">
        <v>77708.5</v>
      </c>
      <c r="W5" s="7" t="s">
        <v>43</v>
      </c>
      <c r="X5" s="7">
        <v>1386</v>
      </c>
      <c r="Y5" s="7" t="s">
        <v>43</v>
      </c>
      <c r="Z5" s="7">
        <v>4566</v>
      </c>
      <c r="AA5" s="7" t="s">
        <v>43</v>
      </c>
      <c r="AB5" s="7">
        <v>407415</v>
      </c>
    </row>
    <row r="6" spans="1:28" x14ac:dyDescent="0.25">
      <c r="A6" s="7" t="s">
        <v>44</v>
      </c>
      <c r="B6" s="7" t="e">
        <v>#N/A</v>
      </c>
      <c r="C6" s="7" t="s">
        <v>44</v>
      </c>
      <c r="D6" s="7" t="e">
        <v>#N/A</v>
      </c>
      <c r="E6" s="7" t="s">
        <v>44</v>
      </c>
      <c r="F6" s="7">
        <v>201</v>
      </c>
      <c r="G6" s="7" t="s">
        <v>44</v>
      </c>
      <c r="H6" s="7" t="e">
        <v>#N/A</v>
      </c>
      <c r="I6" s="7" t="s">
        <v>44</v>
      </c>
      <c r="J6" s="7" t="e">
        <v>#N/A</v>
      </c>
      <c r="K6" s="7" t="s">
        <v>44</v>
      </c>
      <c r="L6" s="7" t="e">
        <v>#N/A</v>
      </c>
      <c r="M6" s="7" t="s">
        <v>44</v>
      </c>
      <c r="N6" s="7">
        <v>288</v>
      </c>
      <c r="O6" s="7" t="s">
        <v>44</v>
      </c>
      <c r="P6" s="7" t="e">
        <v>#N/A</v>
      </c>
      <c r="Q6" s="7" t="s">
        <v>44</v>
      </c>
      <c r="R6" s="7" t="e">
        <v>#N/A</v>
      </c>
      <c r="S6" s="7" t="s">
        <v>44</v>
      </c>
      <c r="T6" s="7" t="e">
        <v>#N/A</v>
      </c>
      <c r="U6" s="7" t="s">
        <v>44</v>
      </c>
      <c r="V6" s="7" t="e">
        <v>#N/A</v>
      </c>
      <c r="W6" s="7" t="s">
        <v>44</v>
      </c>
      <c r="X6" s="7" t="e">
        <v>#N/A</v>
      </c>
      <c r="Y6" s="7" t="s">
        <v>44</v>
      </c>
      <c r="Z6" s="7" t="e">
        <v>#N/A</v>
      </c>
      <c r="AA6" s="7" t="s">
        <v>44</v>
      </c>
      <c r="AB6" s="7" t="e">
        <v>#N/A</v>
      </c>
    </row>
    <row r="7" spans="1:28" x14ac:dyDescent="0.25">
      <c r="A7" s="7" t="s">
        <v>45</v>
      </c>
      <c r="B7" s="7">
        <v>859.86417991141889</v>
      </c>
      <c r="C7" s="7" t="s">
        <v>45</v>
      </c>
      <c r="D7" s="7">
        <v>801.34484987491646</v>
      </c>
      <c r="E7" s="7" t="s">
        <v>45</v>
      </c>
      <c r="F7" s="7">
        <v>175.40535759686534</v>
      </c>
      <c r="G7" s="7" t="s">
        <v>45</v>
      </c>
      <c r="H7" s="7">
        <v>1107.5154792787796</v>
      </c>
      <c r="I7" s="7" t="s">
        <v>45</v>
      </c>
      <c r="J7" s="7">
        <v>12156.747373156062</v>
      </c>
      <c r="K7" s="7" t="s">
        <v>45</v>
      </c>
      <c r="L7" s="7">
        <v>542.89929278390423</v>
      </c>
      <c r="M7" s="7" t="s">
        <v>45</v>
      </c>
      <c r="N7" s="7">
        <v>266.07446523977376</v>
      </c>
      <c r="O7" s="7" t="s">
        <v>45</v>
      </c>
      <c r="P7" s="7">
        <v>1221.9581298279543</v>
      </c>
      <c r="Q7" s="7" t="s">
        <v>45</v>
      </c>
      <c r="R7" s="7">
        <v>2923.1339576233122</v>
      </c>
      <c r="S7" s="7" t="s">
        <v>45</v>
      </c>
      <c r="T7" s="7">
        <v>465.73885838581936</v>
      </c>
      <c r="U7" s="7" t="s">
        <v>45</v>
      </c>
      <c r="V7" s="7">
        <v>83395.406530623106</v>
      </c>
      <c r="W7" s="7" t="s">
        <v>45</v>
      </c>
      <c r="X7" s="7">
        <v>495.99071245549084</v>
      </c>
      <c r="Y7" s="7" t="s">
        <v>45</v>
      </c>
      <c r="Z7" s="7">
        <v>1995.2273475524166</v>
      </c>
      <c r="AA7" s="7" t="s">
        <v>45</v>
      </c>
      <c r="AB7" s="7">
        <v>135630.21452598899</v>
      </c>
    </row>
    <row r="8" spans="1:28" x14ac:dyDescent="0.25">
      <c r="A8" s="7" t="s">
        <v>46</v>
      </c>
      <c r="B8" s="7">
        <v>739366.40789473685</v>
      </c>
      <c r="C8" s="7" t="s">
        <v>46</v>
      </c>
      <c r="D8" s="7">
        <v>642153.56842105242</v>
      </c>
      <c r="E8" s="7" t="s">
        <v>46</v>
      </c>
      <c r="F8" s="7">
        <v>30767.03947368421</v>
      </c>
      <c r="G8" s="7" t="s">
        <v>46</v>
      </c>
      <c r="H8" s="7">
        <v>1226590.5368421047</v>
      </c>
      <c r="I8" s="7" t="s">
        <v>46</v>
      </c>
      <c r="J8" s="7">
        <v>147786506.69473684</v>
      </c>
      <c r="K8" s="7" t="s">
        <v>46</v>
      </c>
      <c r="L8" s="7">
        <v>294739.64210526331</v>
      </c>
      <c r="M8" s="7" t="s">
        <v>46</v>
      </c>
      <c r="N8" s="7">
        <v>70795.62105263157</v>
      </c>
      <c r="O8" s="7" t="s">
        <v>46</v>
      </c>
      <c r="P8" s="7">
        <v>1493181.6710526317</v>
      </c>
      <c r="Q8" s="7" t="s">
        <v>46</v>
      </c>
      <c r="R8" s="7">
        <v>8544712.1342105269</v>
      </c>
      <c r="S8" s="7" t="s">
        <v>46</v>
      </c>
      <c r="T8" s="7">
        <v>216912.68421052632</v>
      </c>
      <c r="U8" s="7" t="s">
        <v>46</v>
      </c>
      <c r="V8" s="7">
        <v>6954793830.4078951</v>
      </c>
      <c r="W8" s="7" t="s">
        <v>46</v>
      </c>
      <c r="X8" s="7">
        <v>246006.78684210542</v>
      </c>
      <c r="Y8" s="7" t="s">
        <v>46</v>
      </c>
      <c r="Z8" s="7">
        <v>3980932.1684210519</v>
      </c>
      <c r="AA8" s="7" t="s">
        <v>46</v>
      </c>
      <c r="AB8" s="7">
        <v>18395555092.365799</v>
      </c>
    </row>
    <row r="9" spans="1:28" x14ac:dyDescent="0.25">
      <c r="A9" s="7" t="s">
        <v>47</v>
      </c>
      <c r="B9" s="7">
        <v>-0.6444353984649327</v>
      </c>
      <c r="C9" s="7" t="s">
        <v>47</v>
      </c>
      <c r="D9" s="7">
        <v>-0.38754218515368066</v>
      </c>
      <c r="E9" s="7" t="s">
        <v>47</v>
      </c>
      <c r="F9" s="7">
        <v>-0.1208128748986379</v>
      </c>
      <c r="G9" s="7" t="s">
        <v>47</v>
      </c>
      <c r="H9" s="7">
        <v>-0.69498061811104828</v>
      </c>
      <c r="I9" s="7" t="s">
        <v>47</v>
      </c>
      <c r="J9" s="7">
        <v>1.4454692128299156</v>
      </c>
      <c r="K9" s="7" t="s">
        <v>47</v>
      </c>
      <c r="L9" s="7">
        <v>-0.89123690202968309</v>
      </c>
      <c r="M9" s="7" t="s">
        <v>47</v>
      </c>
      <c r="N9" s="7">
        <v>1.3784887778616373</v>
      </c>
      <c r="O9" s="7" t="s">
        <v>47</v>
      </c>
      <c r="P9" s="7">
        <v>0.1054246218959114</v>
      </c>
      <c r="Q9" s="7" t="s">
        <v>47</v>
      </c>
      <c r="R9" s="7">
        <v>0.1236291515616541</v>
      </c>
      <c r="S9" s="7" t="s">
        <v>47</v>
      </c>
      <c r="T9" s="7">
        <v>-0.80336747812153675</v>
      </c>
      <c r="U9" s="7" t="s">
        <v>47</v>
      </c>
      <c r="V9" s="7">
        <v>0.81535718524916945</v>
      </c>
      <c r="W9" s="7" t="s">
        <v>47</v>
      </c>
      <c r="X9" s="7">
        <v>-0.10657791975964814</v>
      </c>
      <c r="Y9" s="7" t="s">
        <v>47</v>
      </c>
      <c r="Z9" s="7">
        <v>0.22264173449059621</v>
      </c>
      <c r="AA9" s="7" t="s">
        <v>47</v>
      </c>
      <c r="AB9" s="7">
        <v>2.1878488605006465</v>
      </c>
    </row>
    <row r="10" spans="1:28" x14ac:dyDescent="0.25">
      <c r="A10" s="7" t="s">
        <v>48</v>
      </c>
      <c r="B10" s="7">
        <v>0.78059975390238689</v>
      </c>
      <c r="C10" s="7" t="s">
        <v>48</v>
      </c>
      <c r="D10" s="7">
        <v>0.8100550995763095</v>
      </c>
      <c r="E10" s="7" t="s">
        <v>48</v>
      </c>
      <c r="F10" s="7">
        <v>1.1330767478644816</v>
      </c>
      <c r="G10" s="7" t="s">
        <v>48</v>
      </c>
      <c r="H10" s="7">
        <v>0.41200536727796294</v>
      </c>
      <c r="I10" s="7" t="s">
        <v>48</v>
      </c>
      <c r="J10" s="7">
        <v>1.5783694156322987</v>
      </c>
      <c r="K10" s="7" t="s">
        <v>48</v>
      </c>
      <c r="L10" s="7">
        <v>0.54244928877429421</v>
      </c>
      <c r="M10" s="7" t="s">
        <v>48</v>
      </c>
      <c r="N10" s="7">
        <v>1.3108161079702207</v>
      </c>
      <c r="O10" s="7" t="s">
        <v>48</v>
      </c>
      <c r="P10" s="7">
        <v>0.91881270795642189</v>
      </c>
      <c r="Q10" s="7" t="s">
        <v>48</v>
      </c>
      <c r="R10" s="7">
        <v>0.95193017645457645</v>
      </c>
      <c r="S10" s="7" t="s">
        <v>48</v>
      </c>
      <c r="T10" s="7">
        <v>0.28753098207072847</v>
      </c>
      <c r="U10" s="7" t="s">
        <v>48</v>
      </c>
      <c r="V10" s="7">
        <v>1.4610005791261527</v>
      </c>
      <c r="W10" s="7" t="s">
        <v>48</v>
      </c>
      <c r="X10" s="7">
        <v>1.078137621349045</v>
      </c>
      <c r="Y10" s="7" t="s">
        <v>48</v>
      </c>
      <c r="Z10" s="7">
        <v>1.1190942441807761</v>
      </c>
      <c r="AA10" s="7" t="s">
        <v>48</v>
      </c>
      <c r="AB10" s="7">
        <v>1.3203373513516274</v>
      </c>
    </row>
    <row r="11" spans="1:28" x14ac:dyDescent="0.25">
      <c r="A11" s="7" t="s">
        <v>49</v>
      </c>
      <c r="B11" s="7">
        <v>2661</v>
      </c>
      <c r="C11" s="7" t="s">
        <v>49</v>
      </c>
      <c r="D11" s="7">
        <v>2654</v>
      </c>
      <c r="E11" s="7" t="s">
        <v>49</v>
      </c>
      <c r="F11" s="7">
        <v>539</v>
      </c>
      <c r="G11" s="7" t="s">
        <v>49</v>
      </c>
      <c r="H11" s="7">
        <v>3939</v>
      </c>
      <c r="I11" s="7" t="s">
        <v>49</v>
      </c>
      <c r="J11" s="7">
        <v>38177</v>
      </c>
      <c r="K11" s="7" t="s">
        <v>49</v>
      </c>
      <c r="L11" s="7">
        <v>1823</v>
      </c>
      <c r="M11" s="7" t="s">
        <v>49</v>
      </c>
      <c r="N11" s="7">
        <v>993</v>
      </c>
      <c r="O11" s="7" t="s">
        <v>49</v>
      </c>
      <c r="P11" s="7">
        <v>4265</v>
      </c>
      <c r="Q11" s="7" t="s">
        <v>49</v>
      </c>
      <c r="R11" s="7">
        <v>10250</v>
      </c>
      <c r="S11" s="7" t="s">
        <v>49</v>
      </c>
      <c r="T11" s="7">
        <v>1578</v>
      </c>
      <c r="U11" s="7" t="s">
        <v>49</v>
      </c>
      <c r="V11" s="7">
        <v>270452</v>
      </c>
      <c r="W11" s="7" t="s">
        <v>49</v>
      </c>
      <c r="X11" s="7">
        <v>1594</v>
      </c>
      <c r="Y11" s="7" t="s">
        <v>49</v>
      </c>
      <c r="Z11" s="7">
        <v>6554</v>
      </c>
      <c r="AA11" s="7" t="s">
        <v>49</v>
      </c>
      <c r="AB11" s="7">
        <v>547904</v>
      </c>
    </row>
    <row r="12" spans="1:28" x14ac:dyDescent="0.25">
      <c r="A12" s="7" t="s">
        <v>50</v>
      </c>
      <c r="B12" s="7">
        <v>720</v>
      </c>
      <c r="C12" s="7" t="s">
        <v>50</v>
      </c>
      <c r="D12" s="7">
        <v>768</v>
      </c>
      <c r="E12" s="7" t="s">
        <v>50</v>
      </c>
      <c r="F12" s="7">
        <v>194</v>
      </c>
      <c r="G12" s="7" t="s">
        <v>50</v>
      </c>
      <c r="H12" s="7">
        <v>1469</v>
      </c>
      <c r="I12" s="7" t="s">
        <v>50</v>
      </c>
      <c r="J12" s="7">
        <v>629</v>
      </c>
      <c r="K12" s="7" t="s">
        <v>50</v>
      </c>
      <c r="L12" s="7">
        <v>728</v>
      </c>
      <c r="M12" s="7" t="s">
        <v>50</v>
      </c>
      <c r="N12" s="7">
        <v>122</v>
      </c>
      <c r="O12" s="7" t="s">
        <v>50</v>
      </c>
      <c r="P12" s="7">
        <v>1010</v>
      </c>
      <c r="Q12" s="7" t="s">
        <v>50</v>
      </c>
      <c r="R12" s="7">
        <v>1711</v>
      </c>
      <c r="S12" s="7" t="s">
        <v>50</v>
      </c>
      <c r="T12" s="7">
        <v>815</v>
      </c>
      <c r="U12" s="7" t="s">
        <v>50</v>
      </c>
      <c r="V12" s="7">
        <v>48783</v>
      </c>
      <c r="W12" s="7" t="s">
        <v>50</v>
      </c>
      <c r="X12" s="7">
        <v>970</v>
      </c>
      <c r="Y12" s="7" t="s">
        <v>50</v>
      </c>
      <c r="Z12" s="7">
        <v>2750</v>
      </c>
      <c r="AA12" s="7" t="s">
        <v>50</v>
      </c>
      <c r="AB12" s="7">
        <v>293077</v>
      </c>
    </row>
    <row r="13" spans="1:28" x14ac:dyDescent="0.25">
      <c r="A13" s="7" t="s">
        <v>51</v>
      </c>
      <c r="B13" s="7">
        <v>3381</v>
      </c>
      <c r="C13" s="7" t="s">
        <v>51</v>
      </c>
      <c r="D13" s="7">
        <v>3422</v>
      </c>
      <c r="E13" s="7" t="s">
        <v>51</v>
      </c>
      <c r="F13" s="7">
        <v>733</v>
      </c>
      <c r="G13" s="7" t="s">
        <v>51</v>
      </c>
      <c r="H13" s="7">
        <v>5408</v>
      </c>
      <c r="I13" s="7" t="s">
        <v>51</v>
      </c>
      <c r="J13" s="7">
        <v>38806</v>
      </c>
      <c r="K13" s="7" t="s">
        <v>51</v>
      </c>
      <c r="L13" s="7">
        <v>2551</v>
      </c>
      <c r="M13" s="7" t="s">
        <v>51</v>
      </c>
      <c r="N13" s="7">
        <v>1115</v>
      </c>
      <c r="O13" s="7" t="s">
        <v>51</v>
      </c>
      <c r="P13" s="7">
        <v>5275</v>
      </c>
      <c r="Q13" s="7" t="s">
        <v>51</v>
      </c>
      <c r="R13" s="7">
        <v>11961</v>
      </c>
      <c r="S13" s="7" t="s">
        <v>51</v>
      </c>
      <c r="T13" s="7">
        <v>2393</v>
      </c>
      <c r="U13" s="7" t="s">
        <v>51</v>
      </c>
      <c r="V13" s="7">
        <v>319235</v>
      </c>
      <c r="W13" s="7" t="s">
        <v>51</v>
      </c>
      <c r="X13" s="7">
        <v>2564</v>
      </c>
      <c r="Y13" s="7" t="s">
        <v>51</v>
      </c>
      <c r="Z13" s="7">
        <v>9304</v>
      </c>
      <c r="AA13" s="7" t="s">
        <v>51</v>
      </c>
      <c r="AB13" s="7">
        <v>840981</v>
      </c>
    </row>
    <row r="14" spans="1:28" x14ac:dyDescent="0.25">
      <c r="A14" s="7" t="s">
        <v>52</v>
      </c>
      <c r="B14" s="7">
        <v>32955</v>
      </c>
      <c r="C14" s="7" t="s">
        <v>52</v>
      </c>
      <c r="D14" s="7">
        <v>36818</v>
      </c>
      <c r="E14" s="7" t="s">
        <v>52</v>
      </c>
      <c r="F14" s="7">
        <v>7165</v>
      </c>
      <c r="G14" s="7" t="s">
        <v>52</v>
      </c>
      <c r="H14" s="7">
        <v>60014</v>
      </c>
      <c r="I14" s="7" t="s">
        <v>52</v>
      </c>
      <c r="J14" s="7">
        <v>193804</v>
      </c>
      <c r="K14" s="7" t="s">
        <v>52</v>
      </c>
      <c r="L14" s="7">
        <v>28516</v>
      </c>
      <c r="M14" s="7" t="s">
        <v>52</v>
      </c>
      <c r="N14" s="7">
        <v>8252</v>
      </c>
      <c r="O14" s="7" t="s">
        <v>52</v>
      </c>
      <c r="P14" s="7">
        <v>46015</v>
      </c>
      <c r="Q14" s="7" t="s">
        <v>52</v>
      </c>
      <c r="R14" s="7">
        <v>97073</v>
      </c>
      <c r="S14" s="7" t="s">
        <v>52</v>
      </c>
      <c r="T14" s="7">
        <v>30310</v>
      </c>
      <c r="U14" s="7" t="s">
        <v>52</v>
      </c>
      <c r="V14" s="7">
        <v>2401645</v>
      </c>
      <c r="W14" s="7" t="s">
        <v>52</v>
      </c>
      <c r="X14" s="7">
        <v>30039</v>
      </c>
      <c r="Y14" s="7" t="s">
        <v>52</v>
      </c>
      <c r="Z14" s="7">
        <v>101676</v>
      </c>
      <c r="AA14" s="7" t="s">
        <v>52</v>
      </c>
      <c r="AB14" s="7">
        <v>9023681</v>
      </c>
    </row>
    <row r="15" spans="1:28" ht="15.75" thickBot="1" x14ac:dyDescent="0.3">
      <c r="A15" s="5" t="s">
        <v>53</v>
      </c>
      <c r="B15" s="5">
        <v>20</v>
      </c>
      <c r="C15" s="5" t="s">
        <v>53</v>
      </c>
      <c r="D15" s="5">
        <v>20</v>
      </c>
      <c r="E15" s="5" t="s">
        <v>53</v>
      </c>
      <c r="F15" s="5">
        <v>20</v>
      </c>
      <c r="G15" s="5" t="s">
        <v>53</v>
      </c>
      <c r="H15" s="5">
        <v>20</v>
      </c>
      <c r="I15" s="5" t="s">
        <v>53</v>
      </c>
      <c r="J15" s="5">
        <v>20</v>
      </c>
      <c r="K15" s="5" t="s">
        <v>53</v>
      </c>
      <c r="L15" s="5">
        <v>20</v>
      </c>
      <c r="M15" s="5" t="s">
        <v>53</v>
      </c>
      <c r="N15" s="5">
        <v>20</v>
      </c>
      <c r="O15" s="5" t="s">
        <v>53</v>
      </c>
      <c r="P15" s="5">
        <v>20</v>
      </c>
      <c r="Q15" s="5" t="s">
        <v>53</v>
      </c>
      <c r="R15" s="5">
        <v>20</v>
      </c>
      <c r="S15" s="5" t="s">
        <v>53</v>
      </c>
      <c r="T15" s="5">
        <v>20</v>
      </c>
      <c r="U15" s="5" t="s">
        <v>53</v>
      </c>
      <c r="V15" s="5">
        <v>20</v>
      </c>
      <c r="W15" s="5" t="s">
        <v>53</v>
      </c>
      <c r="X15" s="5">
        <v>20</v>
      </c>
      <c r="Y15" s="5" t="s">
        <v>53</v>
      </c>
      <c r="Z15" s="5">
        <v>20</v>
      </c>
      <c r="AA15" s="5" t="s">
        <v>53</v>
      </c>
      <c r="AB15" s="5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1"/>
  <sheetViews>
    <sheetView workbookViewId="0">
      <selection activeCell="J23" sqref="J23"/>
    </sheetView>
  </sheetViews>
  <sheetFormatPr defaultRowHeight="15" x14ac:dyDescent="0.25"/>
  <cols>
    <col min="1" max="1" width="9.5703125" bestFit="1" customWidth="1"/>
  </cols>
  <sheetData>
    <row r="1" spans="1:9" x14ac:dyDescent="0.25">
      <c r="G1" t="s">
        <v>61</v>
      </c>
      <c r="H1" s="6" t="s">
        <v>62</v>
      </c>
      <c r="I1" s="6" t="s">
        <v>63</v>
      </c>
    </row>
    <row r="2" spans="1:9" x14ac:dyDescent="0.25">
      <c r="A2" s="9">
        <v>1</v>
      </c>
      <c r="D2" t="s">
        <v>41</v>
      </c>
      <c r="E2" s="9">
        <f>AVERAGE($A$2:$A$281)</f>
        <v>5.1239281156871382E-2</v>
      </c>
      <c r="G2" s="9">
        <v>1.2760760127441106E-3</v>
      </c>
      <c r="H2" s="11">
        <v>0</v>
      </c>
      <c r="I2" s="7">
        <v>1</v>
      </c>
    </row>
    <row r="3" spans="1:9" x14ac:dyDescent="0.25">
      <c r="A3" s="9">
        <v>0.37950833611818391</v>
      </c>
      <c r="D3" t="s">
        <v>43</v>
      </c>
      <c r="E3" s="9">
        <f>MEDIAN($A$2:$A$281)</f>
        <v>2.2209431069894004E-3</v>
      </c>
      <c r="G3" s="9">
        <v>3.8044428376220033E-3</v>
      </c>
      <c r="H3" s="11">
        <v>9.3951542410796585E-5</v>
      </c>
      <c r="I3" s="7">
        <v>6</v>
      </c>
    </row>
    <row r="4" spans="1:9" x14ac:dyDescent="0.25">
      <c r="A4" s="9">
        <v>1.0821077017668837E-2</v>
      </c>
      <c r="D4" t="s">
        <v>44</v>
      </c>
      <c r="E4" s="9">
        <f>MODE($A$2:$A$281)</f>
        <v>1.9741716506572446E-4</v>
      </c>
      <c r="G4" s="9">
        <v>8.2415720114787381E-4</v>
      </c>
      <c r="H4" s="11">
        <v>6.0295483547182112E-4</v>
      </c>
      <c r="I4" s="7">
        <v>28</v>
      </c>
    </row>
    <row r="5" spans="1:9" x14ac:dyDescent="0.25">
      <c r="A5" s="9">
        <v>6.2864285213097559E-3</v>
      </c>
      <c r="E5" s="9"/>
      <c r="G5" s="9">
        <v>5.7870582344959141E-2</v>
      </c>
      <c r="H5" s="11">
        <v>7.218808385234623E-4</v>
      </c>
      <c r="I5" s="7">
        <v>5</v>
      </c>
    </row>
    <row r="6" spans="1:9" x14ac:dyDescent="0.25">
      <c r="A6" s="9">
        <v>7.8514947214693553E-3</v>
      </c>
      <c r="D6" t="s">
        <v>49</v>
      </c>
      <c r="E6" s="9">
        <f>E9-E8</f>
        <v>1</v>
      </c>
      <c r="G6" s="9">
        <v>1.0084925058779176E-3</v>
      </c>
      <c r="H6" s="11">
        <v>7.9085792029341424E-4</v>
      </c>
      <c r="I6" s="7">
        <v>4</v>
      </c>
    </row>
    <row r="7" spans="1:9" x14ac:dyDescent="0.25">
      <c r="A7" s="9">
        <v>3.1669994612652064E-3</v>
      </c>
      <c r="D7" t="s">
        <v>54</v>
      </c>
      <c r="E7" s="9">
        <f>STDEV($A$2:$A$281)</f>
        <v>0.14807413567151359</v>
      </c>
      <c r="G7" s="9">
        <v>3.1253753601971318E-3</v>
      </c>
      <c r="H7" s="11">
        <v>8.2415720114787381E-4</v>
      </c>
      <c r="I7" s="7">
        <v>2</v>
      </c>
    </row>
    <row r="8" spans="1:9" x14ac:dyDescent="0.25">
      <c r="A8" s="9">
        <v>6.1282569372510731E-3</v>
      </c>
      <c r="D8" t="s">
        <v>55</v>
      </c>
      <c r="E8" s="9">
        <f>MIN($A$2:$A$281)</f>
        <v>0</v>
      </c>
      <c r="G8" s="9">
        <v>6.0295483547182112E-4</v>
      </c>
      <c r="H8" s="11">
        <v>9.0145910313144063E-4</v>
      </c>
      <c r="I8" s="7">
        <v>4</v>
      </c>
    </row>
    <row r="9" spans="1:9" x14ac:dyDescent="0.25">
      <c r="A9" s="9">
        <v>3.0754264389154422E-3</v>
      </c>
      <c r="D9" t="s">
        <v>56</v>
      </c>
      <c r="E9" s="9">
        <f>MAX($A$2:$A$281)</f>
        <v>1</v>
      </c>
      <c r="G9" s="9">
        <v>7.218808385234623E-4</v>
      </c>
      <c r="H9" s="11">
        <v>9.4308320419951499E-4</v>
      </c>
      <c r="I9" s="7">
        <v>4</v>
      </c>
    </row>
    <row r="10" spans="1:9" x14ac:dyDescent="0.25">
      <c r="A10" s="9">
        <v>2.9041729945210792E-3</v>
      </c>
      <c r="G10" s="9">
        <v>9.0145910313144063E-4</v>
      </c>
      <c r="H10" s="11">
        <v>1.0084925058779176E-3</v>
      </c>
      <c r="I10" s="7">
        <v>2</v>
      </c>
    </row>
    <row r="11" spans="1:9" x14ac:dyDescent="0.25">
      <c r="A11" s="9">
        <v>2.7008095293027724E-3</v>
      </c>
      <c r="G11" s="9">
        <v>9.3951542410796585E-5</v>
      </c>
      <c r="H11" s="11">
        <v>1.0976870081666485E-3</v>
      </c>
      <c r="I11" s="7">
        <v>8</v>
      </c>
    </row>
    <row r="12" spans="1:9" x14ac:dyDescent="0.25">
      <c r="A12" s="9">
        <v>2.465336043260523E-3</v>
      </c>
      <c r="G12" s="9">
        <v>3.9994814826266947E-3</v>
      </c>
      <c r="H12" s="11">
        <v>1.1381218492042067E-3</v>
      </c>
      <c r="I12" s="7">
        <v>3</v>
      </c>
    </row>
    <row r="13" spans="1:9" x14ac:dyDescent="0.25">
      <c r="A13" s="9">
        <v>1.1809352103027975E-3</v>
      </c>
      <c r="G13" s="9">
        <v>0.46316802222489145</v>
      </c>
      <c r="H13" s="11">
        <v>1.2760760127441106E-3</v>
      </c>
      <c r="I13" s="7">
        <v>14</v>
      </c>
    </row>
    <row r="14" spans="1:9" x14ac:dyDescent="0.25">
      <c r="A14" s="9">
        <v>5.7679111480046005E-4</v>
      </c>
      <c r="G14" s="9">
        <v>7.9085792029341424E-4</v>
      </c>
      <c r="H14" s="11">
        <v>2.1014224739225006E-3</v>
      </c>
      <c r="I14" s="7">
        <v>50</v>
      </c>
    </row>
    <row r="15" spans="1:9" x14ac:dyDescent="0.25">
      <c r="A15" s="9">
        <v>4.6005335020496897E-2</v>
      </c>
      <c r="G15" s="9">
        <v>0</v>
      </c>
      <c r="H15" s="11">
        <v>3.1253753601971318E-3</v>
      </c>
      <c r="I15" s="7">
        <v>41</v>
      </c>
    </row>
    <row r="16" spans="1:9" x14ac:dyDescent="0.25">
      <c r="A16" s="9">
        <v>0.67940879505362972</v>
      </c>
      <c r="G16" s="9">
        <v>2.1014224739225006E-3</v>
      </c>
      <c r="H16" s="11">
        <v>3.2966288045914952E-3</v>
      </c>
      <c r="I16" s="7">
        <v>4</v>
      </c>
    </row>
    <row r="17" spans="1:9" x14ac:dyDescent="0.25">
      <c r="A17" s="9">
        <v>0.3428220426968136</v>
      </c>
      <c r="G17" s="9">
        <v>8.4556388169716914E-3</v>
      </c>
      <c r="H17" s="11">
        <v>3.8044428376220033E-3</v>
      </c>
      <c r="I17" s="7">
        <v>12</v>
      </c>
    </row>
    <row r="18" spans="1:9" x14ac:dyDescent="0.25">
      <c r="A18" s="9">
        <v>9.2750389779975E-3</v>
      </c>
      <c r="G18" s="9">
        <v>9.4308320419951499E-4</v>
      </c>
      <c r="H18" s="11">
        <v>3.9994814826266947E-3</v>
      </c>
      <c r="I18" s="7">
        <v>5</v>
      </c>
    </row>
    <row r="19" spans="1:9" x14ac:dyDescent="0.25">
      <c r="A19" s="9">
        <v>4.9663498874365384E-3</v>
      </c>
      <c r="G19" s="9">
        <v>6.2634758027207887E-2</v>
      </c>
      <c r="H19" s="11">
        <v>8.4556388169716914E-3</v>
      </c>
      <c r="I19" s="7">
        <v>32</v>
      </c>
    </row>
    <row r="20" spans="1:9" x14ac:dyDescent="0.25">
      <c r="A20" s="9">
        <v>3.7497368762182482E-3</v>
      </c>
      <c r="G20" s="9">
        <v>1.1381218492042067E-3</v>
      </c>
      <c r="H20" s="11">
        <v>5.7870582344959141E-2</v>
      </c>
      <c r="I20" s="7">
        <v>16</v>
      </c>
    </row>
    <row r="21" spans="1:9" x14ac:dyDescent="0.25">
      <c r="A21" s="9">
        <v>3.7128698152722396E-3</v>
      </c>
      <c r="G21" s="9">
        <v>3.2966288045914952E-3</v>
      </c>
      <c r="H21" s="11">
        <v>6.2634758027207887E-2</v>
      </c>
      <c r="I21" s="7">
        <v>1</v>
      </c>
    </row>
    <row r="22" spans="1:9" x14ac:dyDescent="0.25">
      <c r="A22" s="9">
        <v>3.0159634373896219E-3</v>
      </c>
      <c r="G22" s="9">
        <v>1.0976870081666485E-3</v>
      </c>
      <c r="H22" s="11">
        <v>0.46316802222489145</v>
      </c>
      <c r="I22" s="7">
        <v>28</v>
      </c>
    </row>
    <row r="23" spans="1:9" ht="15.75" thickBot="1" x14ac:dyDescent="0.3">
      <c r="A23" s="9">
        <v>2.7614617908591097E-3</v>
      </c>
      <c r="H23" s="5" t="s">
        <v>64</v>
      </c>
      <c r="I23" s="5">
        <v>10</v>
      </c>
    </row>
    <row r="24" spans="1:9" x14ac:dyDescent="0.25">
      <c r="A24" s="9">
        <v>2.5188527446337616E-3</v>
      </c>
    </row>
    <row r="25" spans="1:9" x14ac:dyDescent="0.25">
      <c r="A25" s="9">
        <v>2.4284689823145141E-3</v>
      </c>
    </row>
    <row r="26" spans="1:9" x14ac:dyDescent="0.25">
      <c r="A26" s="9">
        <v>2.1192613743802467E-3</v>
      </c>
    </row>
    <row r="27" spans="1:9" x14ac:dyDescent="0.25">
      <c r="A27" s="9">
        <v>9.1216244340608832E-4</v>
      </c>
    </row>
    <row r="28" spans="1:9" x14ac:dyDescent="0.25">
      <c r="A28" s="9">
        <v>7.26637878645528E-4</v>
      </c>
    </row>
    <row r="29" spans="1:9" x14ac:dyDescent="0.25">
      <c r="A29" s="9">
        <v>2.3095429792628727E-2</v>
      </c>
    </row>
    <row r="30" spans="1:9" x14ac:dyDescent="0.25">
      <c r="A30" s="9">
        <v>0.64020008110753412</v>
      </c>
    </row>
    <row r="31" spans="1:9" x14ac:dyDescent="0.25">
      <c r="A31" s="9">
        <v>0.28002911308554707</v>
      </c>
    </row>
    <row r="32" spans="1:9" x14ac:dyDescent="0.25">
      <c r="A32" s="9">
        <v>9.3606657001946824E-3</v>
      </c>
    </row>
    <row r="33" spans="1:1" x14ac:dyDescent="0.25">
      <c r="A33" s="9">
        <v>4.5905437177933515E-3</v>
      </c>
    </row>
    <row r="34" spans="1:1" x14ac:dyDescent="0.25">
      <c r="A34" s="9">
        <v>3.3346851255680204E-3</v>
      </c>
    </row>
    <row r="35" spans="1:1" x14ac:dyDescent="0.25">
      <c r="A35" s="9">
        <v>3.924558100704161E-3</v>
      </c>
    </row>
    <row r="36" spans="1:1" x14ac:dyDescent="0.25">
      <c r="A36" s="9">
        <v>3.0349915978778843E-3</v>
      </c>
    </row>
    <row r="37" spans="1:1" x14ac:dyDescent="0.25">
      <c r="A37" s="9">
        <v>3.7782791169506422E-3</v>
      </c>
    </row>
    <row r="38" spans="1:1" x14ac:dyDescent="0.25">
      <c r="A38" s="9">
        <v>2.6758350686619278E-3</v>
      </c>
    </row>
    <row r="39" spans="1:1" x14ac:dyDescent="0.25">
      <c r="A39" s="9">
        <v>2.5129064444811794E-3</v>
      </c>
    </row>
    <row r="40" spans="1:1" x14ac:dyDescent="0.25">
      <c r="A40" s="9">
        <v>2.3701952408192099E-3</v>
      </c>
    </row>
    <row r="41" spans="1:1" x14ac:dyDescent="0.25">
      <c r="A41" s="9">
        <v>7.9680422044599633E-4</v>
      </c>
    </row>
    <row r="42" spans="1:1" x14ac:dyDescent="0.25">
      <c r="A42" s="9">
        <v>6.6122857696712526E-4</v>
      </c>
    </row>
    <row r="43" spans="1:1" x14ac:dyDescent="0.25">
      <c r="A43" s="9">
        <v>2.0354185422288399E-2</v>
      </c>
    </row>
    <row r="44" spans="1:1" x14ac:dyDescent="0.25">
      <c r="A44" s="9">
        <v>0.76907186579438402</v>
      </c>
    </row>
    <row r="45" spans="1:1" x14ac:dyDescent="0.25">
      <c r="A45" s="9">
        <v>0.29291593477622291</v>
      </c>
    </row>
    <row r="46" spans="1:1" x14ac:dyDescent="0.25">
      <c r="A46" s="9">
        <v>1.0919785600201699E-2</v>
      </c>
    </row>
    <row r="47" spans="1:1" x14ac:dyDescent="0.25">
      <c r="A47" s="9">
        <v>4.9972706482299652E-3</v>
      </c>
    </row>
    <row r="48" spans="1:1" x14ac:dyDescent="0.25">
      <c r="A48" s="9">
        <v>8.5448333192604236E-3</v>
      </c>
    </row>
    <row r="49" spans="1:1" x14ac:dyDescent="0.25">
      <c r="A49" s="9">
        <v>3.6427034734717711E-3</v>
      </c>
    </row>
    <row r="50" spans="1:1" x14ac:dyDescent="0.25">
      <c r="A50" s="9">
        <v>4.8141246035304369E-3</v>
      </c>
    </row>
    <row r="51" spans="1:1" x14ac:dyDescent="0.25">
      <c r="A51" s="9">
        <v>3.8757984394529881E-3</v>
      </c>
    </row>
    <row r="52" spans="1:1" x14ac:dyDescent="0.25">
      <c r="A52" s="9">
        <v>2.6199398472276565E-3</v>
      </c>
    </row>
    <row r="53" spans="1:1" x14ac:dyDescent="0.25">
      <c r="A53" s="9">
        <v>2.223916257065691E-3</v>
      </c>
    </row>
    <row r="54" spans="1:1" x14ac:dyDescent="0.25">
      <c r="A54" s="9">
        <v>2.8887126141243658E-3</v>
      </c>
    </row>
    <row r="55" spans="1:1" x14ac:dyDescent="0.25">
      <c r="A55" s="9">
        <v>4.9948921281689322E-4</v>
      </c>
    </row>
    <row r="56" spans="1:1" x14ac:dyDescent="0.25">
      <c r="A56" s="9">
        <v>6.243615160211165E-4</v>
      </c>
    </row>
    <row r="57" spans="1:1" x14ac:dyDescent="0.25">
      <c r="A57" s="9">
        <v>4.5147878538494564E-2</v>
      </c>
    </row>
    <row r="58" spans="1:1" x14ac:dyDescent="0.25">
      <c r="A58" s="9">
        <v>0.6333451862916375</v>
      </c>
    </row>
    <row r="59" spans="1:1" x14ac:dyDescent="0.25">
      <c r="A59" s="9">
        <v>0.19280402540735128</v>
      </c>
    </row>
    <row r="60" spans="1:1" x14ac:dyDescent="0.25">
      <c r="A60" s="9">
        <v>6.5552012882064649E-3</v>
      </c>
    </row>
    <row r="61" spans="1:1" x14ac:dyDescent="0.25">
      <c r="A61" s="9">
        <v>3.7295194556994692E-3</v>
      </c>
    </row>
    <row r="62" spans="1:1" x14ac:dyDescent="0.25">
      <c r="A62" s="9">
        <v>6.0033846340468494E-3</v>
      </c>
    </row>
    <row r="63" spans="1:1" x14ac:dyDescent="0.25">
      <c r="A63" s="9">
        <v>3.082561999098541E-3</v>
      </c>
    </row>
    <row r="64" spans="1:1" x14ac:dyDescent="0.25">
      <c r="A64" s="9">
        <v>3.8294172982628479E-3</v>
      </c>
    </row>
    <row r="65" spans="1:1" x14ac:dyDescent="0.25">
      <c r="A65" s="9">
        <v>2.7864362514999543E-3</v>
      </c>
    </row>
    <row r="66" spans="1:1" x14ac:dyDescent="0.25">
      <c r="A66" s="9">
        <v>2.0288776120609997E-3</v>
      </c>
    </row>
    <row r="67" spans="1:1" x14ac:dyDescent="0.25">
      <c r="A67" s="9">
        <v>2.1216398944412795E-3</v>
      </c>
    </row>
    <row r="68" spans="1:1" x14ac:dyDescent="0.25">
      <c r="A68" s="9">
        <v>2.2477014576760194E-3</v>
      </c>
    </row>
    <row r="69" spans="1:1" x14ac:dyDescent="0.25">
      <c r="A69" s="9">
        <v>5.7084481464787795E-4</v>
      </c>
    </row>
    <row r="70" spans="1:1" x14ac:dyDescent="0.25">
      <c r="A70" s="9">
        <v>4.5786511174881876E-4</v>
      </c>
    </row>
    <row r="71" spans="1:1" x14ac:dyDescent="0.25">
      <c r="A71" s="9">
        <v>3.1597449750790561E-2</v>
      </c>
    </row>
    <row r="72" spans="1:1" x14ac:dyDescent="0.25">
      <c r="A72" s="9">
        <v>2.5164742245727288E-3</v>
      </c>
    </row>
    <row r="73" spans="1:1" x14ac:dyDescent="0.25">
      <c r="A73" s="9">
        <v>2.1703995556924525E-3</v>
      </c>
    </row>
    <row r="74" spans="1:1" x14ac:dyDescent="0.25">
      <c r="A74" s="9">
        <v>2.6520498680515994E-4</v>
      </c>
    </row>
    <row r="75" spans="1:1" x14ac:dyDescent="0.25">
      <c r="A75" s="9">
        <v>3.5868082520374997E-3</v>
      </c>
    </row>
    <row r="76" spans="1:1" x14ac:dyDescent="0.25">
      <c r="A76" s="9">
        <v>0.45697435598596198</v>
      </c>
    </row>
    <row r="77" spans="1:1" x14ac:dyDescent="0.25">
      <c r="A77" s="9">
        <v>1.9230334693450387E-3</v>
      </c>
    </row>
    <row r="78" spans="1:1" x14ac:dyDescent="0.25">
      <c r="A78" s="9">
        <v>4.1624101068074435E-4</v>
      </c>
    </row>
    <row r="79" spans="1:1" x14ac:dyDescent="0.25">
      <c r="A79" s="9">
        <v>1.871895288032833E-3</v>
      </c>
    </row>
    <row r="80" spans="1:1" x14ac:dyDescent="0.25">
      <c r="A80" s="9">
        <v>2.9612574759858667E-3</v>
      </c>
    </row>
    <row r="81" spans="1:1" x14ac:dyDescent="0.25">
      <c r="A81" s="9">
        <v>2.0716909731595904E-3</v>
      </c>
    </row>
    <row r="82" spans="1:1" x14ac:dyDescent="0.25">
      <c r="A82" s="9">
        <v>0.1387200469995564</v>
      </c>
    </row>
    <row r="83" spans="1:1" x14ac:dyDescent="0.25">
      <c r="A83" s="9">
        <v>1.5305776592746227E-3</v>
      </c>
    </row>
    <row r="84" spans="1:1" x14ac:dyDescent="0.25">
      <c r="A84" s="9">
        <v>6.1425280576172699E-3</v>
      </c>
    </row>
    <row r="85" spans="1:1" x14ac:dyDescent="0.25">
      <c r="A85" s="9">
        <v>1.4120084342321364E-2</v>
      </c>
    </row>
    <row r="86" spans="1:1" x14ac:dyDescent="0.25">
      <c r="A86" s="9">
        <v>2.4914997639318838E-3</v>
      </c>
    </row>
    <row r="87" spans="1:1" x14ac:dyDescent="0.25">
      <c r="A87" s="9">
        <v>1.9420616298333013E-3</v>
      </c>
    </row>
    <row r="88" spans="1:1" x14ac:dyDescent="0.25">
      <c r="A88" s="9">
        <v>2.4260904622534811E-4</v>
      </c>
    </row>
    <row r="89" spans="1:1" x14ac:dyDescent="0.25">
      <c r="A89" s="9">
        <v>3.0266667776642697E-3</v>
      </c>
    </row>
    <row r="90" spans="1:1" x14ac:dyDescent="0.25">
      <c r="A90" s="9">
        <v>0.44065532984721578</v>
      </c>
    </row>
    <row r="91" spans="1:1" x14ac:dyDescent="0.25">
      <c r="A91" s="9">
        <v>1.6792351630891744E-3</v>
      </c>
    </row>
    <row r="92" spans="1:1" x14ac:dyDescent="0.25">
      <c r="A92" s="9">
        <v>4.4240473135210542E-4</v>
      </c>
    </row>
    <row r="93" spans="1:1" x14ac:dyDescent="0.25">
      <c r="A93" s="9">
        <v>1.5840943606478613E-3</v>
      </c>
    </row>
    <row r="94" spans="1:1" x14ac:dyDescent="0.25">
      <c r="A94" s="9">
        <v>2.7127021296079368E-3</v>
      </c>
    </row>
    <row r="95" spans="1:1" x14ac:dyDescent="0.25">
      <c r="A95" s="9">
        <v>1.5924191808614763E-3</v>
      </c>
    </row>
    <row r="96" spans="1:1" x14ac:dyDescent="0.25">
      <c r="A96" s="9">
        <v>0.11557823606573754</v>
      </c>
    </row>
    <row r="97" spans="1:1" x14ac:dyDescent="0.25">
      <c r="A97" s="9">
        <v>1.5091709787253273E-3</v>
      </c>
    </row>
    <row r="98" spans="1:1" x14ac:dyDescent="0.25">
      <c r="A98" s="9">
        <v>5.3029104760726831E-3</v>
      </c>
    </row>
    <row r="99" spans="1:1" x14ac:dyDescent="0.25">
      <c r="A99" s="9">
        <v>1.1647612738877744E-2</v>
      </c>
    </row>
    <row r="100" spans="1:1" x14ac:dyDescent="0.25">
      <c r="A100" s="9">
        <v>2.1192613743802467E-3</v>
      </c>
    </row>
    <row r="101" spans="1:1" x14ac:dyDescent="0.25">
      <c r="A101" s="9">
        <v>2.0490950325797786E-3</v>
      </c>
    </row>
    <row r="102" spans="1:1" x14ac:dyDescent="0.25">
      <c r="A102" s="9">
        <v>3.1277538802581645E-4</v>
      </c>
    </row>
    <row r="103" spans="1:1" x14ac:dyDescent="0.25">
      <c r="A103" s="9">
        <v>4.4466432541008655E-3</v>
      </c>
    </row>
    <row r="104" spans="1:1" x14ac:dyDescent="0.25">
      <c r="A104" s="9">
        <v>0.65340800300644941</v>
      </c>
    </row>
    <row r="105" spans="1:1" x14ac:dyDescent="0.25">
      <c r="A105" s="9">
        <v>2.2179699569131093E-3</v>
      </c>
    </row>
    <row r="106" spans="1:1" x14ac:dyDescent="0.25">
      <c r="A106" s="9">
        <v>3.1991094820891494E-4</v>
      </c>
    </row>
    <row r="107" spans="1:1" x14ac:dyDescent="0.25">
      <c r="A107" s="9">
        <v>4.1980879077229355E-3</v>
      </c>
    </row>
    <row r="108" spans="1:1" x14ac:dyDescent="0.25">
      <c r="A108" s="9">
        <v>1.1330080310729861E-2</v>
      </c>
    </row>
    <row r="109" spans="1:1" x14ac:dyDescent="0.25">
      <c r="A109" s="9">
        <v>1.9682253505046623E-3</v>
      </c>
    </row>
    <row r="110" spans="1:1" x14ac:dyDescent="0.25">
      <c r="A110" s="9">
        <v>0.11861798470373748</v>
      </c>
    </row>
    <row r="111" spans="1:1" x14ac:dyDescent="0.25">
      <c r="A111" s="9">
        <v>1.7386981646149949E-3</v>
      </c>
    </row>
    <row r="112" spans="1:1" x14ac:dyDescent="0.25">
      <c r="A112" s="9">
        <v>5.8582949103238476E-3</v>
      </c>
    </row>
    <row r="113" spans="1:1" x14ac:dyDescent="0.25">
      <c r="A113" s="9">
        <v>5.9189471718801845E-3</v>
      </c>
    </row>
    <row r="114" spans="1:1" x14ac:dyDescent="0.25">
      <c r="A114" s="9">
        <v>1.3379175343309639E-3</v>
      </c>
    </row>
    <row r="115" spans="1:1" x14ac:dyDescent="0.25">
      <c r="A115" s="9">
        <v>1.8921127085516122E-3</v>
      </c>
    </row>
    <row r="116" spans="1:1" x14ac:dyDescent="0.25">
      <c r="A116" s="9">
        <v>2.2595940579811836E-4</v>
      </c>
    </row>
    <row r="117" spans="1:1" x14ac:dyDescent="0.25">
      <c r="A117" s="9">
        <v>2.8007073718661511E-3</v>
      </c>
    </row>
    <row r="118" spans="1:1" x14ac:dyDescent="0.25">
      <c r="A118" s="9">
        <v>0.50558654899335087</v>
      </c>
    </row>
    <row r="119" spans="1:1" x14ac:dyDescent="0.25">
      <c r="A119" s="9">
        <v>1.5365239594272047E-3</v>
      </c>
    </row>
    <row r="120" spans="1:1" x14ac:dyDescent="0.25">
      <c r="A120" s="9">
        <v>3.4012836872769392E-4</v>
      </c>
    </row>
    <row r="121" spans="1:1" x14ac:dyDescent="0.25">
      <c r="A121" s="9">
        <v>2.2108343967300105E-3</v>
      </c>
    </row>
    <row r="122" spans="1:1" x14ac:dyDescent="0.25">
      <c r="A122" s="9">
        <v>5.575251023060941E-3</v>
      </c>
    </row>
    <row r="123" spans="1:1" x14ac:dyDescent="0.25">
      <c r="A123" s="9">
        <v>1.3842986755211041E-3</v>
      </c>
    </row>
    <row r="124" spans="1:1" x14ac:dyDescent="0.25">
      <c r="A124" s="9">
        <v>0.10871382716959681</v>
      </c>
    </row>
    <row r="125" spans="1:1" x14ac:dyDescent="0.25">
      <c r="A125" s="9">
        <v>1.4972783784201632E-3</v>
      </c>
    </row>
    <row r="126" spans="1:1" x14ac:dyDescent="0.25">
      <c r="A126" s="9">
        <v>4.4644821545586121E-3</v>
      </c>
    </row>
    <row r="127" spans="1:1" x14ac:dyDescent="0.25">
      <c r="A127" s="9">
        <v>3.7854146771337405E-3</v>
      </c>
    </row>
    <row r="128" spans="1:1" x14ac:dyDescent="0.25">
      <c r="A128" s="9">
        <v>1.1095796084718127E-3</v>
      </c>
    </row>
    <row r="129" spans="1:1" x14ac:dyDescent="0.25">
      <c r="A129" s="9">
        <v>1.6304755018380014E-3</v>
      </c>
    </row>
    <row r="130" spans="1:1" x14ac:dyDescent="0.25">
      <c r="A130" s="9">
        <v>1.4746824378403513E-4</v>
      </c>
    </row>
    <row r="131" spans="1:1" x14ac:dyDescent="0.25">
      <c r="A131" s="9">
        <v>2.1858599360891659E-3</v>
      </c>
    </row>
    <row r="132" spans="1:1" x14ac:dyDescent="0.25">
      <c r="A132" s="9">
        <v>0.37898862948484824</v>
      </c>
    </row>
    <row r="133" spans="1:1" x14ac:dyDescent="0.25">
      <c r="A133" s="9">
        <v>1.2403982118286182E-3</v>
      </c>
    </row>
    <row r="134" spans="1:1" x14ac:dyDescent="0.25">
      <c r="A134" s="9">
        <v>2.6758350686619279E-4</v>
      </c>
    </row>
    <row r="135" spans="1:1" x14ac:dyDescent="0.25">
      <c r="A135" s="9">
        <v>1.1547714896314365E-3</v>
      </c>
    </row>
    <row r="136" spans="1:1" x14ac:dyDescent="0.25">
      <c r="A136" s="9">
        <v>2.4451186227417441E-3</v>
      </c>
    </row>
    <row r="137" spans="1:1" x14ac:dyDescent="0.25">
      <c r="A137" s="9">
        <v>1.3379175343309639E-3</v>
      </c>
    </row>
    <row r="138" spans="1:1" x14ac:dyDescent="0.25">
      <c r="A138" s="9">
        <v>8.5975175386122996E-2</v>
      </c>
    </row>
    <row r="139" spans="1:1" x14ac:dyDescent="0.25">
      <c r="A139" s="9">
        <v>1.3177001138121849E-3</v>
      </c>
    </row>
    <row r="140" spans="1:1" x14ac:dyDescent="0.25">
      <c r="A140" s="9">
        <v>4.4264258335820865E-3</v>
      </c>
    </row>
    <row r="141" spans="1:1" x14ac:dyDescent="0.25">
      <c r="A141" s="9">
        <v>2.7971395917746021E-3</v>
      </c>
    </row>
    <row r="142" spans="1:1" x14ac:dyDescent="0.25">
      <c r="A142" s="9">
        <v>1.3712168151854235E-3</v>
      </c>
    </row>
    <row r="143" spans="1:1" x14ac:dyDescent="0.25">
      <c r="A143" s="9">
        <v>1.8278926669037258E-3</v>
      </c>
    </row>
    <row r="144" spans="1:1" x14ac:dyDescent="0.25">
      <c r="A144" s="9">
        <v>1.7601048451642903E-4</v>
      </c>
    </row>
    <row r="145" spans="1:1" x14ac:dyDescent="0.25">
      <c r="A145" s="9">
        <v>2.0348239122135814E-3</v>
      </c>
    </row>
    <row r="146" spans="1:1" x14ac:dyDescent="0.25">
      <c r="A146" s="9">
        <v>0.3879865708757354</v>
      </c>
    </row>
    <row r="147" spans="1:1" x14ac:dyDescent="0.25">
      <c r="A147" s="9">
        <v>1.1452574093873051E-3</v>
      </c>
    </row>
    <row r="148" spans="1:1" x14ac:dyDescent="0.25">
      <c r="A148" s="9">
        <v>1.9741716506572446E-4</v>
      </c>
    </row>
    <row r="149" spans="1:1" x14ac:dyDescent="0.25">
      <c r="A149" s="9">
        <v>1.0976870081666485E-3</v>
      </c>
    </row>
    <row r="150" spans="1:1" x14ac:dyDescent="0.25">
      <c r="A150" s="9">
        <v>2.1204506344107634E-3</v>
      </c>
    </row>
    <row r="151" spans="1:1" x14ac:dyDescent="0.25">
      <c r="A151" s="9">
        <v>1.4508972372300232E-3</v>
      </c>
    </row>
    <row r="152" spans="1:1" x14ac:dyDescent="0.25">
      <c r="A152" s="9">
        <v>8.3509839342862477E-2</v>
      </c>
    </row>
    <row r="153" spans="1:1" x14ac:dyDescent="0.25">
      <c r="A153" s="9">
        <v>1.2463445119812002E-3</v>
      </c>
    </row>
    <row r="154" spans="1:1" x14ac:dyDescent="0.25">
      <c r="A154" s="9">
        <v>4.2123590280891323E-3</v>
      </c>
    </row>
    <row r="155" spans="1:1" x14ac:dyDescent="0.25">
      <c r="A155" s="9">
        <v>3.1586746410515914E-3</v>
      </c>
    </row>
    <row r="156" spans="1:1" x14ac:dyDescent="0.25">
      <c r="A156" s="9">
        <v>1.2915363931408237E-3</v>
      </c>
    </row>
    <row r="157" spans="1:1" x14ac:dyDescent="0.25">
      <c r="A157" s="9">
        <v>1.7386981646149949E-3</v>
      </c>
    </row>
    <row r="158" spans="1:1" x14ac:dyDescent="0.25">
      <c r="A158" s="9">
        <v>1.9741716506572446E-4</v>
      </c>
    </row>
    <row r="159" spans="1:1" x14ac:dyDescent="0.25">
      <c r="A159" s="9">
        <v>3.0409378980304665E-3</v>
      </c>
    </row>
    <row r="160" spans="1:1" x14ac:dyDescent="0.25">
      <c r="A160" s="9">
        <v>0.54609631341283138</v>
      </c>
    </row>
    <row r="161" spans="1:1" x14ac:dyDescent="0.25">
      <c r="A161" s="9">
        <v>1.3260249340257997E-3</v>
      </c>
    </row>
    <row r="162" spans="1:1" x14ac:dyDescent="0.25">
      <c r="A162" s="9">
        <v>2.2714866582863475E-4</v>
      </c>
    </row>
    <row r="163" spans="1:1" x14ac:dyDescent="0.25">
      <c r="A163" s="9">
        <v>2.2346195973403388E-3</v>
      </c>
    </row>
    <row r="164" spans="1:1" x14ac:dyDescent="0.25">
      <c r="A164" s="9">
        <v>7.9561496041547983E-3</v>
      </c>
    </row>
    <row r="165" spans="1:1" x14ac:dyDescent="0.25">
      <c r="A165" s="9">
        <v>1.7077774038215681E-3</v>
      </c>
    </row>
    <row r="166" spans="1:1" x14ac:dyDescent="0.25">
      <c r="A166" s="9">
        <v>8.6927772670566644E-2</v>
      </c>
    </row>
    <row r="167" spans="1:1" x14ac:dyDescent="0.25">
      <c r="A167" s="9">
        <v>1.6245292016854192E-3</v>
      </c>
    </row>
    <row r="168" spans="1:1" x14ac:dyDescent="0.25">
      <c r="A168" s="9">
        <v>5.2672326751571907E-3</v>
      </c>
    </row>
    <row r="169" spans="1:1" x14ac:dyDescent="0.25">
      <c r="A169" s="9">
        <v>4.5013492155046211E-3</v>
      </c>
    </row>
    <row r="170" spans="1:1" x14ac:dyDescent="0.25">
      <c r="A170" s="9">
        <v>1.0572521671290906E-3</v>
      </c>
    </row>
    <row r="171" spans="1:1" x14ac:dyDescent="0.25">
      <c r="A171" s="9">
        <v>1.4723039177793186E-3</v>
      </c>
    </row>
    <row r="172" spans="1:1" x14ac:dyDescent="0.25">
      <c r="A172" s="9">
        <v>1.2368304317370688E-4</v>
      </c>
    </row>
    <row r="173" spans="1:1" x14ac:dyDescent="0.25">
      <c r="A173" s="9">
        <v>1.8611919477581854E-3</v>
      </c>
    </row>
    <row r="174" spans="1:1" x14ac:dyDescent="0.25">
      <c r="A174" s="9">
        <v>0.43352928374436139</v>
      </c>
    </row>
    <row r="175" spans="1:1" x14ac:dyDescent="0.25">
      <c r="A175" s="9">
        <v>1.0941192280750993E-3</v>
      </c>
    </row>
    <row r="176" spans="1:1" x14ac:dyDescent="0.25">
      <c r="A176" s="9">
        <v>1.9741716506572446E-4</v>
      </c>
    </row>
    <row r="177" spans="1:1" x14ac:dyDescent="0.25">
      <c r="A177" s="9">
        <v>1.5234420990915243E-3</v>
      </c>
    </row>
    <row r="178" spans="1:1" x14ac:dyDescent="0.25">
      <c r="A178" s="9">
        <v>3.4012836872769395E-3</v>
      </c>
    </row>
    <row r="179" spans="1:1" x14ac:dyDescent="0.25">
      <c r="A179" s="9">
        <v>1.3093752935985699E-3</v>
      </c>
    </row>
    <row r="180" spans="1:1" x14ac:dyDescent="0.25">
      <c r="A180" s="9">
        <v>8.6172592551188726E-2</v>
      </c>
    </row>
    <row r="181" spans="1:1" x14ac:dyDescent="0.25">
      <c r="A181" s="9">
        <v>1.2641834124389464E-3</v>
      </c>
    </row>
    <row r="182" spans="1:1" x14ac:dyDescent="0.25">
      <c r="A182" s="9">
        <v>4.1386249061971152E-3</v>
      </c>
    </row>
    <row r="183" spans="1:1" x14ac:dyDescent="0.25">
      <c r="A183" s="9">
        <v>3.5261559904811628E-3</v>
      </c>
    </row>
    <row r="184" spans="1:1" x14ac:dyDescent="0.25">
      <c r="A184" s="9">
        <v>8.5269944188026768E-4</v>
      </c>
    </row>
    <row r="185" spans="1:1" x14ac:dyDescent="0.25">
      <c r="A185" s="9">
        <v>1.4211657364671128E-3</v>
      </c>
    </row>
    <row r="186" spans="1:1" x14ac:dyDescent="0.25">
      <c r="A186" s="9">
        <v>8.5626722197181692E-5</v>
      </c>
    </row>
    <row r="187" spans="1:1" x14ac:dyDescent="0.25">
      <c r="A187" s="9">
        <v>1.6019332611056075E-3</v>
      </c>
    </row>
    <row r="188" spans="1:1" x14ac:dyDescent="0.25">
      <c r="A188" s="9">
        <v>0.34839967223993556</v>
      </c>
    </row>
    <row r="189" spans="1:1" x14ac:dyDescent="0.25">
      <c r="A189" s="9">
        <v>9.0740540328402262E-4</v>
      </c>
    </row>
    <row r="190" spans="1:1" x14ac:dyDescent="0.25">
      <c r="A190" s="9">
        <v>1.15358222960092E-4</v>
      </c>
    </row>
    <row r="191" spans="1:1" x14ac:dyDescent="0.25">
      <c r="A191" s="9">
        <v>1.0881729279225174E-3</v>
      </c>
    </row>
    <row r="192" spans="1:1" x14ac:dyDescent="0.25">
      <c r="A192" s="9">
        <v>1.8897341884905794E-3</v>
      </c>
    </row>
    <row r="193" spans="1:1" x14ac:dyDescent="0.25">
      <c r="A193" s="9">
        <v>1.1000655282276815E-3</v>
      </c>
    </row>
    <row r="194" spans="1:1" x14ac:dyDescent="0.25">
      <c r="A194" s="9">
        <v>8.1441716149794438E-2</v>
      </c>
    </row>
    <row r="195" spans="1:1" x14ac:dyDescent="0.25">
      <c r="A195" s="9">
        <v>1.1607177897840185E-3</v>
      </c>
    </row>
    <row r="196" spans="1:1" x14ac:dyDescent="0.25">
      <c r="A196" s="9">
        <v>4.1005685852205896E-3</v>
      </c>
    </row>
    <row r="197" spans="1:1" x14ac:dyDescent="0.25">
      <c r="A197" s="9">
        <v>3.2157591225163789E-3</v>
      </c>
    </row>
    <row r="198" spans="1:1" x14ac:dyDescent="0.25">
      <c r="A198" s="9">
        <v>1.1821244703333139E-3</v>
      </c>
    </row>
    <row r="199" spans="1:1" x14ac:dyDescent="0.25">
      <c r="A199" s="9">
        <v>1.5103602387558437E-3</v>
      </c>
    </row>
    <row r="200" spans="1:1" x14ac:dyDescent="0.25">
      <c r="A200" s="9">
        <v>1.7719974454694545E-4</v>
      </c>
    </row>
    <row r="201" spans="1:1" x14ac:dyDescent="0.25">
      <c r="A201" s="9">
        <v>1.9361153296807193E-3</v>
      </c>
    </row>
    <row r="202" spans="1:1" x14ac:dyDescent="0.25">
      <c r="A202" s="9">
        <v>0.39788953914984559</v>
      </c>
    </row>
    <row r="203" spans="1:1" x14ac:dyDescent="0.25">
      <c r="A203" s="9">
        <v>9.7519322502345816E-4</v>
      </c>
    </row>
    <row r="204" spans="1:1" x14ac:dyDescent="0.25">
      <c r="A204" s="9">
        <v>1.4865750381455156E-4</v>
      </c>
    </row>
    <row r="205" spans="1:1" x14ac:dyDescent="0.25">
      <c r="A205" s="9">
        <v>1.0560629070985742E-3</v>
      </c>
    </row>
    <row r="206" spans="1:1" x14ac:dyDescent="0.25">
      <c r="A206" s="9">
        <v>2.3202463195375208E-3</v>
      </c>
    </row>
    <row r="207" spans="1:1" x14ac:dyDescent="0.25">
      <c r="A207" s="9">
        <v>1.3581349548497429E-3</v>
      </c>
    </row>
    <row r="208" spans="1:1" x14ac:dyDescent="0.25">
      <c r="A208" s="9">
        <v>8.9898544226796648E-2</v>
      </c>
    </row>
    <row r="209" spans="1:1" x14ac:dyDescent="0.25">
      <c r="A209" s="9">
        <v>1.2308841315844868E-3</v>
      </c>
    </row>
    <row r="210" spans="1:1" x14ac:dyDescent="0.25">
      <c r="A210" s="9">
        <v>4.7189838010891242E-3</v>
      </c>
    </row>
    <row r="211" spans="1:1" x14ac:dyDescent="0.25">
      <c r="A211" s="9">
        <v>1.7446444647675769E-3</v>
      </c>
    </row>
    <row r="212" spans="1:1" x14ac:dyDescent="0.25">
      <c r="A212" s="9">
        <v>1.2558585922253314E-3</v>
      </c>
    </row>
    <row r="213" spans="1:1" x14ac:dyDescent="0.25">
      <c r="A213" s="9">
        <v>1.6078795612581894E-3</v>
      </c>
    </row>
    <row r="214" spans="1:1" x14ac:dyDescent="0.25">
      <c r="A214" s="9">
        <v>2.0098494515727368E-4</v>
      </c>
    </row>
    <row r="215" spans="1:1" x14ac:dyDescent="0.25">
      <c r="A215" s="9">
        <v>4.8938050255750371E-3</v>
      </c>
    </row>
    <row r="216" spans="1:1" x14ac:dyDescent="0.25">
      <c r="A216" s="9">
        <v>0.59123824565117333</v>
      </c>
    </row>
    <row r="217" spans="1:1" x14ac:dyDescent="0.25">
      <c r="A217" s="9">
        <v>1.248723032042233E-3</v>
      </c>
    </row>
    <row r="218" spans="1:1" x14ac:dyDescent="0.25">
      <c r="A218" s="9">
        <v>9.0383762319247337E-5</v>
      </c>
    </row>
    <row r="219" spans="1:1" x14ac:dyDescent="0.25">
      <c r="A219" s="9">
        <v>4.2872824100116669E-3</v>
      </c>
    </row>
    <row r="220" spans="1:1" x14ac:dyDescent="0.25">
      <c r="A220" s="9">
        <v>1.4079649501283806E-2</v>
      </c>
    </row>
    <row r="221" spans="1:1" x14ac:dyDescent="0.25">
      <c r="A221" s="9">
        <v>1.68399220321124E-3</v>
      </c>
    </row>
    <row r="222" spans="1:1" x14ac:dyDescent="0.25">
      <c r="A222" s="9">
        <v>8.9346727572637036E-2</v>
      </c>
    </row>
    <row r="223" spans="1:1" x14ac:dyDescent="0.25">
      <c r="A223" s="9">
        <v>1.5519843398239181E-3</v>
      </c>
    </row>
    <row r="224" spans="1:1" x14ac:dyDescent="0.25">
      <c r="A224" s="9">
        <v>6.2543185004858125E-3</v>
      </c>
    </row>
    <row r="225" spans="1:1" x14ac:dyDescent="0.25">
      <c r="A225" s="9">
        <v>2.4950675440234332E-3</v>
      </c>
    </row>
    <row r="226" spans="1:1" x14ac:dyDescent="0.25">
      <c r="A226" s="9">
        <v>1.2582371122863644E-3</v>
      </c>
    </row>
    <row r="227" spans="1:1" x14ac:dyDescent="0.25">
      <c r="A227" s="9">
        <v>1.5020354185422287E-3</v>
      </c>
    </row>
    <row r="228" spans="1:1" x14ac:dyDescent="0.25">
      <c r="A228" s="9">
        <v>1.1654748299060841E-4</v>
      </c>
    </row>
    <row r="229" spans="1:1" x14ac:dyDescent="0.25">
      <c r="A229" s="9">
        <v>3.8722306593614387E-3</v>
      </c>
    </row>
    <row r="230" spans="1:1" x14ac:dyDescent="0.25">
      <c r="A230" s="9">
        <v>0.57197936871699062</v>
      </c>
    </row>
    <row r="231" spans="1:1" x14ac:dyDescent="0.25">
      <c r="A231" s="9">
        <v>1.2844008329577254E-3</v>
      </c>
    </row>
    <row r="232" spans="1:1" x14ac:dyDescent="0.25">
      <c r="A232" s="9">
        <v>1.4627898375351873E-4</v>
      </c>
    </row>
    <row r="233" spans="1:1" x14ac:dyDescent="0.25">
      <c r="A233" s="9">
        <v>3.515452650206515E-3</v>
      </c>
    </row>
    <row r="234" spans="1:1" x14ac:dyDescent="0.25">
      <c r="A234" s="9">
        <v>9.7281470496242538E-3</v>
      </c>
    </row>
    <row r="235" spans="1:1" x14ac:dyDescent="0.25">
      <c r="A235" s="9">
        <v>1.5733910203732137E-3</v>
      </c>
    </row>
    <row r="236" spans="1:1" x14ac:dyDescent="0.25">
      <c r="A236" s="9">
        <v>9.4642502488526611E-2</v>
      </c>
    </row>
    <row r="237" spans="1:1" x14ac:dyDescent="0.25">
      <c r="A237" s="9">
        <v>1.2189915312793226E-3</v>
      </c>
    </row>
    <row r="238" spans="1:1" x14ac:dyDescent="0.25">
      <c r="A238" s="9">
        <v>5.7500722475468538E-3</v>
      </c>
    </row>
    <row r="239" spans="1:1" x14ac:dyDescent="0.25">
      <c r="A239" s="9">
        <v>1.7184807440962159E-3</v>
      </c>
    </row>
    <row r="240" spans="1:1" x14ac:dyDescent="0.25">
      <c r="A240" s="9">
        <v>7.3615195888965929E-4</v>
      </c>
    </row>
    <row r="241" spans="1:1" x14ac:dyDescent="0.25">
      <c r="A241" s="9">
        <v>9.2048726361970321E-4</v>
      </c>
    </row>
    <row r="242" spans="1:1" x14ac:dyDescent="0.25">
      <c r="A242" s="9">
        <v>9.3951542410796585E-5</v>
      </c>
    </row>
    <row r="243" spans="1:1" x14ac:dyDescent="0.25">
      <c r="A243" s="9">
        <v>2.4879319838403348E-3</v>
      </c>
    </row>
    <row r="244" spans="1:1" x14ac:dyDescent="0.25">
      <c r="A244" s="9">
        <v>0.45760823158222724</v>
      </c>
    </row>
    <row r="245" spans="1:1" x14ac:dyDescent="0.25">
      <c r="A245" s="9">
        <v>8.3010350130045579E-4</v>
      </c>
    </row>
    <row r="246" spans="1:1" x14ac:dyDescent="0.25">
      <c r="A246" s="9">
        <v>3.3299280854459549E-5</v>
      </c>
    </row>
    <row r="247" spans="1:1" x14ac:dyDescent="0.25">
      <c r="A247" s="9">
        <v>1.7993504261713319E-3</v>
      </c>
    </row>
    <row r="248" spans="1:1" x14ac:dyDescent="0.25">
      <c r="A248" s="9">
        <v>4.2789575897980514E-3</v>
      </c>
    </row>
    <row r="249" spans="1:1" x14ac:dyDescent="0.25">
      <c r="A249" s="9">
        <v>8.5151018184975128E-4</v>
      </c>
    </row>
    <row r="250" spans="1:1" x14ac:dyDescent="0.25">
      <c r="A250" s="9">
        <v>6.514885373171958E-2</v>
      </c>
    </row>
    <row r="251" spans="1:1" x14ac:dyDescent="0.25">
      <c r="A251" s="9">
        <v>1.0370347466103116E-3</v>
      </c>
    </row>
    <row r="252" spans="1:1" x14ac:dyDescent="0.25">
      <c r="A252" s="9">
        <v>4.0268344633285725E-3</v>
      </c>
    </row>
    <row r="253" spans="1:1" x14ac:dyDescent="0.25">
      <c r="A253" s="9">
        <v>1.0513058669765086E-3</v>
      </c>
    </row>
    <row r="254" spans="1:1" x14ac:dyDescent="0.25">
      <c r="A254" s="9">
        <v>7.1117749824881461E-4</v>
      </c>
    </row>
    <row r="255" spans="1:1" x14ac:dyDescent="0.25">
      <c r="A255" s="9">
        <v>7.6826197971360235E-4</v>
      </c>
    </row>
    <row r="256" spans="1:1" x14ac:dyDescent="0.25">
      <c r="A256" s="9">
        <v>1.1297970289905918E-4</v>
      </c>
    </row>
    <row r="257" spans="1:1" x14ac:dyDescent="0.25">
      <c r="A257" s="9">
        <v>2.1252076745328289E-3</v>
      </c>
    </row>
    <row r="258" spans="1:1" x14ac:dyDescent="0.25">
      <c r="A258" s="9">
        <v>0.37306730379290703</v>
      </c>
    </row>
    <row r="259" spans="1:1" x14ac:dyDescent="0.25">
      <c r="A259" s="9">
        <v>7.206915784929459E-4</v>
      </c>
    </row>
    <row r="260" spans="1:1" x14ac:dyDescent="0.25">
      <c r="A260" s="9">
        <v>9.5140802441312986E-6</v>
      </c>
    </row>
    <row r="261" spans="1:1" x14ac:dyDescent="0.25">
      <c r="A261" s="9">
        <v>1.2760760127441106E-3</v>
      </c>
    </row>
    <row r="262" spans="1:1" x14ac:dyDescent="0.25">
      <c r="A262" s="9">
        <v>3.8044428376220033E-3</v>
      </c>
    </row>
    <row r="263" spans="1:1" x14ac:dyDescent="0.25">
      <c r="A263" s="9">
        <v>8.2415720114787381E-4</v>
      </c>
    </row>
    <row r="264" spans="1:1" x14ac:dyDescent="0.25">
      <c r="A264" s="9">
        <v>5.7870582344959141E-2</v>
      </c>
    </row>
    <row r="265" spans="1:1" x14ac:dyDescent="0.25">
      <c r="A265" s="9">
        <v>1.0084925058779176E-3</v>
      </c>
    </row>
    <row r="266" spans="1:1" x14ac:dyDescent="0.25">
      <c r="A266" s="9">
        <v>3.1253753601971318E-3</v>
      </c>
    </row>
    <row r="267" spans="1:1" x14ac:dyDescent="0.25">
      <c r="A267" s="9">
        <v>6.0295483547182112E-4</v>
      </c>
    </row>
    <row r="268" spans="1:1" x14ac:dyDescent="0.25">
      <c r="A268" s="9">
        <v>7.218808385234623E-4</v>
      </c>
    </row>
    <row r="269" spans="1:1" x14ac:dyDescent="0.25">
      <c r="A269" s="9">
        <v>9.0145910313144063E-4</v>
      </c>
    </row>
    <row r="270" spans="1:1" x14ac:dyDescent="0.25">
      <c r="A270" s="9">
        <v>9.3951542410796585E-5</v>
      </c>
    </row>
    <row r="271" spans="1:1" x14ac:dyDescent="0.25">
      <c r="A271" s="9">
        <v>3.9994814826266947E-3</v>
      </c>
    </row>
    <row r="272" spans="1:1" x14ac:dyDescent="0.25">
      <c r="A272" s="9">
        <v>0.46316802222489145</v>
      </c>
    </row>
    <row r="273" spans="1:1" x14ac:dyDescent="0.25">
      <c r="A273" s="9">
        <v>7.9085792029341424E-4</v>
      </c>
    </row>
    <row r="274" spans="1:1" x14ac:dyDescent="0.25">
      <c r="A274" s="9">
        <v>0</v>
      </c>
    </row>
    <row r="275" spans="1:1" x14ac:dyDescent="0.25">
      <c r="A275" s="9">
        <v>2.1014224739225006E-3</v>
      </c>
    </row>
    <row r="276" spans="1:1" x14ac:dyDescent="0.25">
      <c r="A276" s="9">
        <v>8.4556388169716914E-3</v>
      </c>
    </row>
    <row r="277" spans="1:1" x14ac:dyDescent="0.25">
      <c r="A277" s="9">
        <v>9.4308320419951499E-4</v>
      </c>
    </row>
    <row r="278" spans="1:1" x14ac:dyDescent="0.25">
      <c r="A278" s="9">
        <v>6.2634758027207887E-2</v>
      </c>
    </row>
    <row r="279" spans="1:1" x14ac:dyDescent="0.25">
      <c r="A279" s="9">
        <v>1.1381218492042067E-3</v>
      </c>
    </row>
    <row r="280" spans="1:1" x14ac:dyDescent="0.25">
      <c r="A280" s="9">
        <v>3.2966288045914952E-3</v>
      </c>
    </row>
    <row r="281" spans="1:1" x14ac:dyDescent="0.25">
      <c r="A281" s="9">
        <v>1.0976870081666485E-3</v>
      </c>
    </row>
  </sheetData>
  <sortState ref="H2:H22">
    <sortCondition ref="H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I31" sqref="I31"/>
    </sheetView>
  </sheetViews>
  <sheetFormatPr defaultRowHeight="15" x14ac:dyDescent="0.25"/>
  <cols>
    <col min="1" max="1" width="13.140625" bestFit="1" customWidth="1"/>
    <col min="2" max="2" width="12" bestFit="1" customWidth="1"/>
    <col min="13" max="14" width="12" bestFit="1" customWidth="1"/>
    <col min="15" max="15" width="11.85546875" bestFit="1" customWidth="1"/>
  </cols>
  <sheetData>
    <row r="1" spans="1:15" x14ac:dyDescent="0.25">
      <c r="A1" s="6"/>
      <c r="B1" s="6" t="s">
        <v>12</v>
      </c>
      <c r="C1" s="6" t="s">
        <v>10</v>
      </c>
      <c r="D1" s="6" t="s">
        <v>17</v>
      </c>
      <c r="E1" s="6" t="s">
        <v>8</v>
      </c>
      <c r="F1" s="6" t="s">
        <v>5</v>
      </c>
      <c r="G1" s="6" t="s">
        <v>15</v>
      </c>
      <c r="H1" s="6" t="s">
        <v>16</v>
      </c>
      <c r="I1" s="6" t="s">
        <v>11</v>
      </c>
      <c r="J1" s="6" t="s">
        <v>9</v>
      </c>
      <c r="K1" s="6" t="s">
        <v>18</v>
      </c>
      <c r="L1" s="6" t="s">
        <v>14</v>
      </c>
      <c r="M1" s="6" t="s">
        <v>6</v>
      </c>
      <c r="N1" s="6" t="s">
        <v>13</v>
      </c>
      <c r="O1" s="6" t="s">
        <v>7</v>
      </c>
    </row>
    <row r="2" spans="1:15" x14ac:dyDescent="0.25">
      <c r="A2" s="7" t="s">
        <v>12</v>
      </c>
      <c r="B2" s="7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s="7" t="s">
        <v>10</v>
      </c>
      <c r="B3" s="7">
        <v>0.94061442566058184</v>
      </c>
      <c r="C3" s="7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25">
      <c r="A4" s="7" t="s">
        <v>17</v>
      </c>
      <c r="B4" s="7">
        <v>0.91409633057119866</v>
      </c>
      <c r="C4" s="7">
        <v>0.97073592134924191</v>
      </c>
      <c r="D4" s="7">
        <v>1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25">
      <c r="A5" s="7" t="s">
        <v>8</v>
      </c>
      <c r="B5" s="7">
        <v>0.69022457904655987</v>
      </c>
      <c r="C5" s="7">
        <v>0.66644621408095217</v>
      </c>
      <c r="D5" s="7">
        <v>0.73656207916022998</v>
      </c>
      <c r="E5" s="7">
        <v>1</v>
      </c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25">
      <c r="A6" s="7" t="s">
        <v>5</v>
      </c>
      <c r="B6" s="7">
        <v>0.71480858358961907</v>
      </c>
      <c r="C6" s="7">
        <v>0.72364497942048278</v>
      </c>
      <c r="D6" s="7">
        <v>0.77651710383264672</v>
      </c>
      <c r="E6" s="7">
        <v>0.91051915187604604</v>
      </c>
      <c r="F6" s="7">
        <v>1</v>
      </c>
      <c r="G6" s="7"/>
      <c r="H6" s="7"/>
      <c r="I6" s="7"/>
      <c r="J6" s="7"/>
      <c r="K6" s="7"/>
      <c r="L6" s="7"/>
      <c r="M6" s="7"/>
      <c r="N6" s="7"/>
      <c r="O6" s="7"/>
    </row>
    <row r="7" spans="1:15" x14ac:dyDescent="0.25">
      <c r="A7" s="7" t="s">
        <v>15</v>
      </c>
      <c r="B7" s="7">
        <v>0.95493126580928167</v>
      </c>
      <c r="C7" s="7">
        <v>0.91401065519579816</v>
      </c>
      <c r="D7" s="7">
        <v>0.88852536539683746</v>
      </c>
      <c r="E7" s="7">
        <v>0.74251506955800251</v>
      </c>
      <c r="F7" s="7">
        <v>0.79967953858667118</v>
      </c>
      <c r="G7" s="7">
        <v>1</v>
      </c>
      <c r="H7" s="7"/>
      <c r="I7" s="7"/>
      <c r="J7" s="7"/>
      <c r="K7" s="7"/>
      <c r="L7" s="7"/>
      <c r="M7" s="7"/>
      <c r="N7" s="7"/>
      <c r="O7" s="7"/>
    </row>
    <row r="8" spans="1:15" x14ac:dyDescent="0.25">
      <c r="A8" s="7" t="s">
        <v>16</v>
      </c>
      <c r="B8" s="7">
        <v>0.82975012201112597</v>
      </c>
      <c r="C8" s="7">
        <v>0.87951204531450899</v>
      </c>
      <c r="D8" s="7">
        <v>0.88967781731291895</v>
      </c>
      <c r="E8" s="7">
        <v>0.68315996229542675</v>
      </c>
      <c r="F8" s="7">
        <v>0.78132253706207111</v>
      </c>
      <c r="G8" s="7">
        <v>0.81850719089323853</v>
      </c>
      <c r="H8" s="7">
        <v>1</v>
      </c>
      <c r="I8" s="7"/>
      <c r="J8" s="7"/>
      <c r="K8" s="7"/>
      <c r="L8" s="7"/>
      <c r="M8" s="7"/>
      <c r="N8" s="7"/>
      <c r="O8" s="7"/>
    </row>
    <row r="9" spans="1:15" x14ac:dyDescent="0.25">
      <c r="A9" s="7" t="s">
        <v>11</v>
      </c>
      <c r="B9" s="7">
        <v>0.6186565784889182</v>
      </c>
      <c r="C9" s="7">
        <v>0.59705708818425796</v>
      </c>
      <c r="D9" s="7">
        <v>0.6390730667992478</v>
      </c>
      <c r="E9" s="7">
        <v>0.90994078450255511</v>
      </c>
      <c r="F9" s="7">
        <v>0.94875158684020411</v>
      </c>
      <c r="G9" s="7">
        <v>0.73501659268528308</v>
      </c>
      <c r="H9" s="7">
        <v>0.60119625026232837</v>
      </c>
      <c r="I9" s="7">
        <v>1</v>
      </c>
      <c r="J9" s="7"/>
      <c r="K9" s="7"/>
      <c r="L9" s="7"/>
      <c r="M9" s="7"/>
      <c r="N9" s="7"/>
      <c r="O9" s="7"/>
    </row>
    <row r="10" spans="1:15" x14ac:dyDescent="0.25">
      <c r="A10" s="7" t="s">
        <v>9</v>
      </c>
      <c r="B10" s="7">
        <v>6.1373182048580145E-2</v>
      </c>
      <c r="C10" s="7">
        <v>2.435467800600517E-2</v>
      </c>
      <c r="D10" s="7">
        <v>7.66925506206073E-2</v>
      </c>
      <c r="E10" s="7">
        <v>0.62918443910280963</v>
      </c>
      <c r="F10" s="7">
        <v>0.52933798262335718</v>
      </c>
      <c r="G10" s="7">
        <v>0.22496096968906018</v>
      </c>
      <c r="H10" s="7">
        <v>-4.3434077276471542E-2</v>
      </c>
      <c r="I10" s="7">
        <v>0.72192069978549256</v>
      </c>
      <c r="J10" s="7">
        <v>1</v>
      </c>
      <c r="K10" s="7"/>
      <c r="L10" s="7"/>
      <c r="M10" s="7"/>
      <c r="N10" s="7"/>
      <c r="O10" s="7"/>
    </row>
    <row r="11" spans="1:15" x14ac:dyDescent="0.25">
      <c r="A11" s="7" t="s">
        <v>18</v>
      </c>
      <c r="B11" s="7">
        <v>0.8667748678054934</v>
      </c>
      <c r="C11" s="7">
        <v>0.84074404085749266</v>
      </c>
      <c r="D11" s="7">
        <v>0.84843875090679111</v>
      </c>
      <c r="E11" s="7">
        <v>0.69918738277254711</v>
      </c>
      <c r="F11" s="7">
        <v>0.82391200142012788</v>
      </c>
      <c r="G11" s="7">
        <v>0.86751556061451984</v>
      </c>
      <c r="H11" s="7">
        <v>0.82833876332001199</v>
      </c>
      <c r="I11" s="7">
        <v>0.72471090143283901</v>
      </c>
      <c r="J11" s="7">
        <v>0.11674988254551776</v>
      </c>
      <c r="K11" s="7">
        <v>1</v>
      </c>
      <c r="L11" s="7"/>
      <c r="M11" s="7"/>
      <c r="N11" s="7"/>
      <c r="O11" s="7"/>
    </row>
    <row r="12" spans="1:15" x14ac:dyDescent="0.25">
      <c r="A12" s="7" t="s">
        <v>14</v>
      </c>
      <c r="B12" s="7">
        <v>0.90102189086515172</v>
      </c>
      <c r="C12" s="7">
        <v>0.92159554605248795</v>
      </c>
      <c r="D12" s="7">
        <v>0.89550605807065209</v>
      </c>
      <c r="E12" s="7">
        <v>0.7851532766952124</v>
      </c>
      <c r="F12" s="7">
        <v>0.81976913107791582</v>
      </c>
      <c r="G12" s="7">
        <v>0.91589526480304828</v>
      </c>
      <c r="H12" s="7">
        <v>0.89476669950077947</v>
      </c>
      <c r="I12" s="7">
        <v>0.72397353079945803</v>
      </c>
      <c r="J12" s="7">
        <v>0.2127067145819484</v>
      </c>
      <c r="K12" s="7">
        <v>0.80404299611514229</v>
      </c>
      <c r="L12" s="7">
        <v>1</v>
      </c>
      <c r="M12" s="7"/>
      <c r="N12" s="7"/>
      <c r="O12" s="7"/>
    </row>
    <row r="13" spans="1:15" x14ac:dyDescent="0.25">
      <c r="A13" s="7" t="s">
        <v>6</v>
      </c>
      <c r="B13" s="7">
        <v>0.85915158377514267</v>
      </c>
      <c r="C13" s="7">
        <v>0.91640507140837102</v>
      </c>
      <c r="D13" s="7">
        <v>0.95345337256016893</v>
      </c>
      <c r="E13" s="7">
        <v>0.7631409640557314</v>
      </c>
      <c r="F13" s="7">
        <v>0.84427853315354295</v>
      </c>
      <c r="G13" s="7">
        <v>0.84168782679680598</v>
      </c>
      <c r="H13" s="7">
        <v>0.94206436235991409</v>
      </c>
      <c r="I13" s="7">
        <v>0.68814454086291943</v>
      </c>
      <c r="J13" s="7">
        <v>6.4057153635179068E-2</v>
      </c>
      <c r="K13" s="7">
        <v>0.9000302587293898</v>
      </c>
      <c r="L13" s="7">
        <v>0.88077121510549794</v>
      </c>
      <c r="M13" s="7">
        <v>1</v>
      </c>
      <c r="N13" s="7"/>
      <c r="O13" s="7"/>
    </row>
    <row r="14" spans="1:15" x14ac:dyDescent="0.25">
      <c r="A14" s="7" t="s">
        <v>13</v>
      </c>
      <c r="B14" s="7">
        <v>0.90603603917482678</v>
      </c>
      <c r="C14" s="7">
        <v>0.94603270712564913</v>
      </c>
      <c r="D14" s="7">
        <v>0.96341785556281556</v>
      </c>
      <c r="E14" s="7">
        <v>0.80384240973122034</v>
      </c>
      <c r="F14" s="7">
        <v>0.87633094329967942</v>
      </c>
      <c r="G14" s="7">
        <v>0.90581377873632629</v>
      </c>
      <c r="H14" s="7">
        <v>0.91638790651323332</v>
      </c>
      <c r="I14" s="7">
        <v>0.74963166324012598</v>
      </c>
      <c r="J14" s="7">
        <v>0.19149137004909769</v>
      </c>
      <c r="K14" s="7">
        <v>0.89172008175484208</v>
      </c>
      <c r="L14" s="7">
        <v>0.92771237978380661</v>
      </c>
      <c r="M14" s="7">
        <v>0.96329385328060924</v>
      </c>
      <c r="N14" s="7">
        <v>1</v>
      </c>
      <c r="O14" s="7"/>
    </row>
    <row r="15" spans="1:15" ht="15.75" thickBot="1" x14ac:dyDescent="0.3">
      <c r="A15" s="5" t="s">
        <v>7</v>
      </c>
      <c r="B15" s="5">
        <v>0.89709860418361964</v>
      </c>
      <c r="C15" s="5">
        <v>0.91125434348633028</v>
      </c>
      <c r="D15" s="5">
        <v>0.92397700105310721</v>
      </c>
      <c r="E15" s="5">
        <v>0.82631437464310242</v>
      </c>
      <c r="F15" s="5">
        <v>0.87965894831358959</v>
      </c>
      <c r="G15" s="5">
        <v>0.89060629417004744</v>
      </c>
      <c r="H15" s="5">
        <v>0.85358747093678544</v>
      </c>
      <c r="I15" s="5">
        <v>0.78425362000481946</v>
      </c>
      <c r="J15" s="5">
        <v>0.24745359601374534</v>
      </c>
      <c r="K15" s="5">
        <v>0.89056958960037036</v>
      </c>
      <c r="L15" s="5">
        <v>0.9140035842998222</v>
      </c>
      <c r="M15" s="5">
        <v>0.94740874483072535</v>
      </c>
      <c r="N15" s="5">
        <v>0.96170370367427271</v>
      </c>
      <c r="O15" s="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selection activeCell="E9" sqref="E9"/>
    </sheetView>
  </sheetViews>
  <sheetFormatPr defaultRowHeight="15" x14ac:dyDescent="0.25"/>
  <cols>
    <col min="18" max="18" width="19.140625" bestFit="1" customWidth="1"/>
    <col min="21" max="21" width="12" bestFit="1" customWidth="1"/>
  </cols>
  <sheetData>
    <row r="1" spans="1:22" x14ac:dyDescent="0.25">
      <c r="A1" s="4" t="s">
        <v>0</v>
      </c>
      <c r="B1" s="4" t="s">
        <v>12</v>
      </c>
      <c r="C1" s="4" t="s">
        <v>10</v>
      </c>
      <c r="D1" s="4" t="s">
        <v>17</v>
      </c>
      <c r="E1" s="4" t="s">
        <v>8</v>
      </c>
      <c r="F1" s="4" t="s">
        <v>5</v>
      </c>
      <c r="G1" s="4" t="s">
        <v>15</v>
      </c>
      <c r="H1" s="4" t="s">
        <v>16</v>
      </c>
      <c r="I1" s="4" t="s">
        <v>11</v>
      </c>
      <c r="J1" s="4" t="s">
        <v>9</v>
      </c>
      <c r="K1" s="4" t="s">
        <v>18</v>
      </c>
      <c r="L1" s="4" t="s">
        <v>14</v>
      </c>
      <c r="M1" s="4" t="s">
        <v>6</v>
      </c>
      <c r="N1" s="4" t="s">
        <v>13</v>
      </c>
      <c r="O1" s="4" t="s">
        <v>7</v>
      </c>
      <c r="R1" t="s">
        <v>102</v>
      </c>
    </row>
    <row r="2" spans="1:22" x14ac:dyDescent="0.25">
      <c r="A2" s="2" t="s">
        <v>4</v>
      </c>
      <c r="B2" s="3">
        <v>2708</v>
      </c>
      <c r="C2" s="3">
        <v>2785</v>
      </c>
      <c r="D2" s="3">
        <v>607</v>
      </c>
      <c r="E2" s="3">
        <v>5408</v>
      </c>
      <c r="F2" s="3">
        <v>840981</v>
      </c>
      <c r="G2" s="3">
        <v>2195</v>
      </c>
      <c r="H2" s="3">
        <v>1115</v>
      </c>
      <c r="I2" s="3">
        <v>5275</v>
      </c>
      <c r="J2" s="3">
        <v>6724</v>
      </c>
      <c r="K2" s="3">
        <v>38806</v>
      </c>
      <c r="L2" s="3">
        <v>2393</v>
      </c>
      <c r="M2" s="3">
        <v>319235</v>
      </c>
      <c r="N2" s="3">
        <v>2564</v>
      </c>
      <c r="O2" s="3">
        <v>9221</v>
      </c>
    </row>
    <row r="3" spans="1:22" ht="15.75" thickBot="1" x14ac:dyDescent="0.3">
      <c r="A3" s="2" t="s">
        <v>19</v>
      </c>
      <c r="B3" s="3">
        <v>2444</v>
      </c>
      <c r="C3" s="3">
        <v>3244</v>
      </c>
      <c r="D3" s="3">
        <v>733</v>
      </c>
      <c r="E3" s="3">
        <v>4298</v>
      </c>
      <c r="F3" s="3">
        <v>571409</v>
      </c>
      <c r="G3" s="3">
        <v>1904</v>
      </c>
      <c r="H3" s="3">
        <v>889</v>
      </c>
      <c r="I3" s="3">
        <v>2658</v>
      </c>
      <c r="J3" s="3">
        <v>3275</v>
      </c>
      <c r="K3" s="3">
        <v>19542</v>
      </c>
      <c r="L3" s="3">
        <v>2164</v>
      </c>
      <c r="M3" s="3">
        <v>288387</v>
      </c>
      <c r="N3" s="3">
        <v>2240</v>
      </c>
      <c r="O3" s="3">
        <v>7921</v>
      </c>
      <c r="R3" t="s">
        <v>103</v>
      </c>
    </row>
    <row r="4" spans="1:22" x14ac:dyDescent="0.25">
      <c r="A4" s="2" t="s">
        <v>20</v>
      </c>
      <c r="B4" s="3">
        <v>3299</v>
      </c>
      <c r="C4" s="3">
        <v>3422</v>
      </c>
      <c r="D4" s="3">
        <v>678</v>
      </c>
      <c r="E4" s="3">
        <v>3982</v>
      </c>
      <c r="F4" s="3">
        <v>538440</v>
      </c>
      <c r="G4" s="3">
        <v>2115</v>
      </c>
      <c r="H4" s="3">
        <v>792</v>
      </c>
      <c r="I4" s="3">
        <v>2674</v>
      </c>
      <c r="J4" s="3">
        <v>2926</v>
      </c>
      <c r="K4" s="3">
        <v>17237</v>
      </c>
      <c r="L4" s="3">
        <v>2235</v>
      </c>
      <c r="M4" s="3">
        <v>235587</v>
      </c>
      <c r="N4" s="3">
        <v>2372</v>
      </c>
      <c r="O4" s="3">
        <v>7993</v>
      </c>
      <c r="R4" s="6" t="s">
        <v>104</v>
      </c>
      <c r="S4" s="6" t="s">
        <v>53</v>
      </c>
      <c r="T4" s="6" t="s">
        <v>52</v>
      </c>
      <c r="U4" s="6" t="s">
        <v>105</v>
      </c>
      <c r="V4" s="6" t="s">
        <v>106</v>
      </c>
    </row>
    <row r="5" spans="1:22" x14ac:dyDescent="0.25">
      <c r="A5" s="2" t="s">
        <v>21</v>
      </c>
      <c r="B5" s="3">
        <v>3381</v>
      </c>
      <c r="C5" s="3">
        <v>3185</v>
      </c>
      <c r="D5" s="3">
        <v>647</v>
      </c>
      <c r="E5" s="3">
        <v>4324</v>
      </c>
      <c r="F5" s="3">
        <v>646803</v>
      </c>
      <c r="G5" s="3">
        <v>2551</v>
      </c>
      <c r="H5" s="3">
        <v>542</v>
      </c>
      <c r="I5" s="3">
        <v>4170</v>
      </c>
      <c r="J5" s="3">
        <v>7307</v>
      </c>
      <c r="K5" s="3">
        <v>38085</v>
      </c>
      <c r="L5" s="3">
        <v>1992</v>
      </c>
      <c r="M5" s="3">
        <v>246423</v>
      </c>
      <c r="N5" s="3">
        <v>2325</v>
      </c>
      <c r="O5" s="3">
        <v>9304</v>
      </c>
      <c r="R5" s="7" t="s">
        <v>12</v>
      </c>
      <c r="S5" s="7">
        <v>20</v>
      </c>
      <c r="T5" s="7">
        <v>32955</v>
      </c>
      <c r="U5" s="7">
        <v>1647.75</v>
      </c>
      <c r="V5" s="7">
        <v>739366.40789473685</v>
      </c>
    </row>
    <row r="6" spans="1:22" x14ac:dyDescent="0.25">
      <c r="A6" s="2" t="s">
        <v>22</v>
      </c>
      <c r="B6" s="3">
        <v>2465</v>
      </c>
      <c r="C6" s="3">
        <v>2714</v>
      </c>
      <c r="D6" s="3">
        <v>507</v>
      </c>
      <c r="E6" s="3">
        <v>3258</v>
      </c>
      <c r="F6" s="3">
        <v>532676</v>
      </c>
      <c r="G6" s="3">
        <v>2012</v>
      </c>
      <c r="H6" s="3">
        <v>602</v>
      </c>
      <c r="I6" s="3">
        <v>3342</v>
      </c>
      <c r="J6" s="3">
        <v>5170</v>
      </c>
      <c r="K6" s="3">
        <v>26691</v>
      </c>
      <c r="L6" s="3">
        <v>1906</v>
      </c>
      <c r="M6" s="3">
        <v>162243</v>
      </c>
      <c r="N6" s="3">
        <v>1828</v>
      </c>
      <c r="O6" s="3">
        <v>5634</v>
      </c>
      <c r="R6" s="7" t="s">
        <v>10</v>
      </c>
      <c r="S6" s="7">
        <v>20</v>
      </c>
      <c r="T6" s="7">
        <v>36818</v>
      </c>
      <c r="U6" s="7">
        <v>1840.9</v>
      </c>
      <c r="V6" s="7">
        <v>642153.56842105242</v>
      </c>
    </row>
    <row r="7" spans="1:22" x14ac:dyDescent="0.25">
      <c r="A7" s="2" t="s">
        <v>23</v>
      </c>
      <c r="B7" s="3">
        <v>2238</v>
      </c>
      <c r="C7" s="3">
        <v>1947</v>
      </c>
      <c r="D7" s="3">
        <v>345</v>
      </c>
      <c r="E7" s="3">
        <v>3138</v>
      </c>
      <c r="F7" s="3">
        <v>384373</v>
      </c>
      <c r="G7" s="3">
        <v>1739</v>
      </c>
      <c r="H7" s="3">
        <v>472</v>
      </c>
      <c r="I7" s="3">
        <v>1696</v>
      </c>
      <c r="J7" s="3">
        <v>2612</v>
      </c>
      <c r="K7" s="3">
        <v>11995</v>
      </c>
      <c r="L7" s="3">
        <v>1864</v>
      </c>
      <c r="M7" s="3">
        <v>116766</v>
      </c>
      <c r="N7" s="3">
        <v>1409</v>
      </c>
      <c r="O7" s="3">
        <v>5287</v>
      </c>
      <c r="R7" s="7" t="s">
        <v>17</v>
      </c>
      <c r="S7" s="7">
        <v>20</v>
      </c>
      <c r="T7" s="7">
        <v>7165</v>
      </c>
      <c r="U7" s="7">
        <v>358.25</v>
      </c>
      <c r="V7" s="7">
        <v>30767.03947368421</v>
      </c>
    </row>
    <row r="8" spans="1:22" x14ac:dyDescent="0.25">
      <c r="A8" s="2" t="s">
        <v>24</v>
      </c>
      <c r="B8" s="3">
        <v>2217</v>
      </c>
      <c r="C8" s="3">
        <v>1755</v>
      </c>
      <c r="D8" s="3">
        <v>326</v>
      </c>
      <c r="E8" s="3">
        <v>2667</v>
      </c>
      <c r="F8" s="3">
        <v>370651</v>
      </c>
      <c r="G8" s="3">
        <v>1534</v>
      </c>
      <c r="H8" s="3">
        <v>494</v>
      </c>
      <c r="I8" s="3">
        <v>1454</v>
      </c>
      <c r="J8" s="3">
        <v>2403</v>
      </c>
      <c r="K8" s="3">
        <v>9916</v>
      </c>
      <c r="L8" s="3">
        <v>1461</v>
      </c>
      <c r="M8" s="3">
        <v>97307</v>
      </c>
      <c r="N8" s="3">
        <v>1391</v>
      </c>
      <c r="O8" s="3">
        <v>4581</v>
      </c>
      <c r="R8" s="7" t="s">
        <v>8</v>
      </c>
      <c r="S8" s="7">
        <v>20</v>
      </c>
      <c r="T8" s="7">
        <v>60014</v>
      </c>
      <c r="U8" s="7">
        <v>3000.7</v>
      </c>
      <c r="V8" s="7">
        <v>1226590.5368421047</v>
      </c>
    </row>
    <row r="9" spans="1:22" x14ac:dyDescent="0.25">
      <c r="A9" s="2" t="s">
        <v>25</v>
      </c>
      <c r="B9" s="3">
        <v>1904</v>
      </c>
      <c r="C9" s="3">
        <v>1845</v>
      </c>
      <c r="D9" s="3">
        <v>385</v>
      </c>
      <c r="E9" s="3">
        <v>3861</v>
      </c>
      <c r="F9" s="3">
        <v>549546</v>
      </c>
      <c r="G9" s="3">
        <v>1987</v>
      </c>
      <c r="H9" s="3">
        <v>391</v>
      </c>
      <c r="I9" s="3">
        <v>3652</v>
      </c>
      <c r="J9" s="3">
        <v>9649</v>
      </c>
      <c r="K9" s="3">
        <v>5099</v>
      </c>
      <c r="L9" s="3">
        <v>1777</v>
      </c>
      <c r="M9" s="3">
        <v>99863</v>
      </c>
      <c r="N9" s="3">
        <v>1584</v>
      </c>
      <c r="O9" s="3">
        <v>5048</v>
      </c>
      <c r="R9" s="7" t="s">
        <v>5</v>
      </c>
      <c r="S9" s="7">
        <v>20</v>
      </c>
      <c r="T9" s="7">
        <v>9023681</v>
      </c>
      <c r="U9" s="7">
        <v>451184.05</v>
      </c>
      <c r="V9" s="7">
        <v>18395555092.365799</v>
      </c>
    </row>
    <row r="10" spans="1:22" x14ac:dyDescent="0.25">
      <c r="A10" s="2" t="s">
        <v>26</v>
      </c>
      <c r="B10" s="3">
        <v>1247</v>
      </c>
      <c r="C10" s="3">
        <v>1713</v>
      </c>
      <c r="D10" s="3">
        <v>312</v>
      </c>
      <c r="E10" s="3">
        <v>2477</v>
      </c>
      <c r="F10" s="3">
        <v>425249</v>
      </c>
      <c r="G10" s="3">
        <v>1414</v>
      </c>
      <c r="H10" s="3">
        <v>408</v>
      </c>
      <c r="I10" s="3">
        <v>1981</v>
      </c>
      <c r="J10" s="3">
        <v>4810</v>
      </c>
      <c r="K10" s="3">
        <v>3305</v>
      </c>
      <c r="L10" s="3">
        <v>1286</v>
      </c>
      <c r="M10" s="3">
        <v>91535</v>
      </c>
      <c r="N10" s="3">
        <v>1381</v>
      </c>
      <c r="O10" s="3">
        <v>3876</v>
      </c>
      <c r="R10" s="7" t="s">
        <v>15</v>
      </c>
      <c r="S10" s="7">
        <v>20</v>
      </c>
      <c r="T10" s="7">
        <v>28516</v>
      </c>
      <c r="U10" s="7">
        <v>1425.8</v>
      </c>
      <c r="V10" s="7">
        <v>294739.64210526331</v>
      </c>
    </row>
    <row r="11" spans="1:22" x14ac:dyDescent="0.25">
      <c r="A11" s="2" t="s">
        <v>27</v>
      </c>
      <c r="B11" s="3">
        <v>1055</v>
      </c>
      <c r="C11" s="3">
        <v>1493</v>
      </c>
      <c r="D11" s="3">
        <v>246</v>
      </c>
      <c r="E11" s="3">
        <v>1960</v>
      </c>
      <c r="F11" s="3">
        <v>318798</v>
      </c>
      <c r="G11" s="3">
        <v>1165</v>
      </c>
      <c r="H11" s="3">
        <v>347</v>
      </c>
      <c r="I11" s="3">
        <v>1093</v>
      </c>
      <c r="J11" s="3">
        <v>2178</v>
      </c>
      <c r="K11" s="3">
        <v>2474</v>
      </c>
      <c r="L11" s="3">
        <v>1247</v>
      </c>
      <c r="M11" s="3">
        <v>72415</v>
      </c>
      <c r="N11" s="3">
        <v>1230</v>
      </c>
      <c r="O11" s="3">
        <v>3844</v>
      </c>
      <c r="R11" s="7" t="s">
        <v>16</v>
      </c>
      <c r="S11" s="7">
        <v>20</v>
      </c>
      <c r="T11" s="7">
        <v>8252</v>
      </c>
      <c r="U11" s="7">
        <v>412.6</v>
      </c>
      <c r="V11" s="7">
        <v>70795.62105263157</v>
      </c>
    </row>
    <row r="12" spans="1:22" x14ac:dyDescent="0.25">
      <c r="A12" s="2" t="s">
        <v>28</v>
      </c>
      <c r="B12" s="3">
        <v>1275</v>
      </c>
      <c r="C12" s="3">
        <v>1659</v>
      </c>
      <c r="D12" s="3">
        <v>270</v>
      </c>
      <c r="E12" s="3">
        <v>1833</v>
      </c>
      <c r="F12" s="3">
        <v>326364</v>
      </c>
      <c r="G12" s="3">
        <v>1085</v>
      </c>
      <c r="H12" s="3">
        <v>288</v>
      </c>
      <c r="I12" s="3">
        <v>1045</v>
      </c>
      <c r="J12" s="3">
        <v>1905</v>
      </c>
      <c r="K12" s="3">
        <v>2778</v>
      </c>
      <c r="L12" s="3">
        <v>1342</v>
      </c>
      <c r="M12" s="3">
        <v>70342</v>
      </c>
      <c r="N12" s="3">
        <v>1170</v>
      </c>
      <c r="O12" s="3">
        <v>3664</v>
      </c>
      <c r="R12" s="7" t="s">
        <v>11</v>
      </c>
      <c r="S12" s="7">
        <v>20</v>
      </c>
      <c r="T12" s="7">
        <v>46015</v>
      </c>
      <c r="U12" s="7">
        <v>2300.75</v>
      </c>
      <c r="V12" s="7">
        <v>1493181.6710526317</v>
      </c>
    </row>
    <row r="13" spans="1:22" x14ac:dyDescent="0.25">
      <c r="A13" s="2" t="s">
        <v>29</v>
      </c>
      <c r="B13" s="3">
        <v>1208</v>
      </c>
      <c r="C13" s="3">
        <v>1584</v>
      </c>
      <c r="D13" s="3">
        <v>288</v>
      </c>
      <c r="E13" s="3">
        <v>2679</v>
      </c>
      <c r="F13" s="3">
        <v>459312</v>
      </c>
      <c r="G13" s="3">
        <v>1237</v>
      </c>
      <c r="H13" s="3">
        <v>313</v>
      </c>
      <c r="I13" s="3">
        <v>2001</v>
      </c>
      <c r="J13" s="3">
        <v>6812</v>
      </c>
      <c r="K13" s="3">
        <v>3907</v>
      </c>
      <c r="L13" s="3">
        <v>1558</v>
      </c>
      <c r="M13" s="3">
        <v>73216</v>
      </c>
      <c r="N13" s="3">
        <v>1488</v>
      </c>
      <c r="O13" s="3">
        <v>4551</v>
      </c>
      <c r="R13" s="7" t="s">
        <v>9</v>
      </c>
      <c r="S13" s="7">
        <v>20</v>
      </c>
      <c r="T13" s="7">
        <v>97073</v>
      </c>
      <c r="U13" s="7">
        <v>4853.6499999999996</v>
      </c>
      <c r="V13" s="7">
        <v>8544712.1342105269</v>
      </c>
    </row>
    <row r="14" spans="1:22" x14ac:dyDescent="0.25">
      <c r="A14" s="2" t="s">
        <v>30</v>
      </c>
      <c r="B14" s="3">
        <v>1011</v>
      </c>
      <c r="C14" s="3">
        <v>1360</v>
      </c>
      <c r="D14" s="3">
        <v>226</v>
      </c>
      <c r="E14" s="3">
        <v>1687</v>
      </c>
      <c r="F14" s="3">
        <v>364659</v>
      </c>
      <c r="G14" s="3">
        <v>1042</v>
      </c>
      <c r="H14" s="3">
        <v>288</v>
      </c>
      <c r="I14" s="3">
        <v>1403</v>
      </c>
      <c r="J14" s="3">
        <v>2982</v>
      </c>
      <c r="K14" s="3">
        <v>3087</v>
      </c>
      <c r="L14" s="3">
        <v>1223</v>
      </c>
      <c r="M14" s="3">
        <v>72581</v>
      </c>
      <c r="N14" s="3">
        <v>1185</v>
      </c>
      <c r="O14" s="3">
        <v>3602</v>
      </c>
      <c r="R14" s="7" t="s">
        <v>18</v>
      </c>
      <c r="S14" s="7">
        <v>20</v>
      </c>
      <c r="T14" s="7">
        <v>193804</v>
      </c>
      <c r="U14" s="7">
        <v>9690.2000000000007</v>
      </c>
      <c r="V14" s="7">
        <v>147786506.69473684</v>
      </c>
    </row>
    <row r="15" spans="1:22" x14ac:dyDescent="0.25">
      <c r="A15" s="2" t="s">
        <v>31</v>
      </c>
      <c r="B15" s="3">
        <v>839</v>
      </c>
      <c r="C15" s="3">
        <v>1317</v>
      </c>
      <c r="D15" s="3">
        <v>194</v>
      </c>
      <c r="E15" s="3">
        <v>1469</v>
      </c>
      <c r="F15" s="3">
        <v>293077</v>
      </c>
      <c r="G15" s="3">
        <v>885</v>
      </c>
      <c r="H15" s="3">
        <v>219</v>
      </c>
      <c r="I15" s="3">
        <v>1037</v>
      </c>
      <c r="J15" s="3">
        <v>1711</v>
      </c>
      <c r="K15" s="3">
        <v>2826</v>
      </c>
      <c r="L15" s="3">
        <v>1047</v>
      </c>
      <c r="M15" s="3">
        <v>68603</v>
      </c>
      <c r="N15" s="3">
        <v>1098</v>
      </c>
      <c r="O15" s="3">
        <v>3570</v>
      </c>
      <c r="R15" s="7" t="s">
        <v>14</v>
      </c>
      <c r="S15" s="7">
        <v>20</v>
      </c>
      <c r="T15" s="7">
        <v>30310</v>
      </c>
      <c r="U15" s="7">
        <v>1515.5</v>
      </c>
      <c r="V15" s="7">
        <v>216912.68421052632</v>
      </c>
    </row>
    <row r="16" spans="1:22" x14ac:dyDescent="0.25">
      <c r="A16" s="2" t="s">
        <v>32</v>
      </c>
      <c r="B16" s="3">
        <v>1116</v>
      </c>
      <c r="C16" s="3">
        <v>1392</v>
      </c>
      <c r="D16" s="3">
        <v>271</v>
      </c>
      <c r="E16" s="3">
        <v>1750</v>
      </c>
      <c r="F16" s="3">
        <v>334691</v>
      </c>
      <c r="G16" s="3">
        <v>942</v>
      </c>
      <c r="H16" s="3">
        <v>247</v>
      </c>
      <c r="I16" s="3">
        <v>1010</v>
      </c>
      <c r="J16" s="3">
        <v>2073</v>
      </c>
      <c r="K16" s="3">
        <v>1589</v>
      </c>
      <c r="L16" s="3">
        <v>1264</v>
      </c>
      <c r="M16" s="3">
        <v>75714</v>
      </c>
      <c r="N16" s="3">
        <v>1157</v>
      </c>
      <c r="O16" s="3">
        <v>4090</v>
      </c>
      <c r="R16" s="7" t="s">
        <v>6</v>
      </c>
      <c r="S16" s="7">
        <v>20</v>
      </c>
      <c r="T16" s="7">
        <v>2401645</v>
      </c>
      <c r="U16" s="7">
        <v>120082.25</v>
      </c>
      <c r="V16" s="7">
        <v>6954793830.4078951</v>
      </c>
    </row>
    <row r="17" spans="1:25" x14ac:dyDescent="0.25">
      <c r="A17" s="2" t="s">
        <v>33</v>
      </c>
      <c r="B17" s="3">
        <v>1178</v>
      </c>
      <c r="C17" s="3">
        <v>1474</v>
      </c>
      <c r="D17" s="3">
        <v>291</v>
      </c>
      <c r="E17" s="3">
        <v>4237</v>
      </c>
      <c r="F17" s="3">
        <v>497270</v>
      </c>
      <c r="G17" s="3">
        <v>1172</v>
      </c>
      <c r="H17" s="3">
        <v>198</v>
      </c>
      <c r="I17" s="3">
        <v>3727</v>
      </c>
      <c r="J17" s="3">
        <v>11961</v>
      </c>
      <c r="K17" s="3">
        <v>2220</v>
      </c>
      <c r="L17" s="3">
        <v>1538</v>
      </c>
      <c r="M17" s="3">
        <v>75250</v>
      </c>
      <c r="N17" s="3">
        <v>1427</v>
      </c>
      <c r="O17" s="3">
        <v>5381</v>
      </c>
      <c r="R17" s="7" t="s">
        <v>13</v>
      </c>
      <c r="S17" s="7">
        <v>20</v>
      </c>
      <c r="T17" s="7">
        <v>30039</v>
      </c>
      <c r="U17" s="7">
        <v>1501.95</v>
      </c>
      <c r="V17" s="7">
        <v>246006.78684210542</v>
      </c>
    </row>
    <row r="18" spans="1:25" ht="15.75" thickBot="1" x14ac:dyDescent="0.3">
      <c r="A18" s="2" t="s">
        <v>34</v>
      </c>
      <c r="B18" s="3">
        <v>1180</v>
      </c>
      <c r="C18" s="3">
        <v>1385</v>
      </c>
      <c r="D18" s="3">
        <v>220</v>
      </c>
      <c r="E18" s="3">
        <v>3378</v>
      </c>
      <c r="F18" s="3">
        <v>481076</v>
      </c>
      <c r="G18" s="3">
        <v>1202</v>
      </c>
      <c r="H18" s="3">
        <v>245</v>
      </c>
      <c r="I18" s="3">
        <v>3078</v>
      </c>
      <c r="J18" s="3">
        <v>8302</v>
      </c>
      <c r="K18" s="3">
        <v>1567</v>
      </c>
      <c r="L18" s="3">
        <v>1445</v>
      </c>
      <c r="M18" s="3">
        <v>79703</v>
      </c>
      <c r="N18" s="3">
        <v>1147</v>
      </c>
      <c r="O18" s="3">
        <v>4957</v>
      </c>
      <c r="R18" s="5" t="s">
        <v>7</v>
      </c>
      <c r="S18" s="5">
        <v>20</v>
      </c>
      <c r="T18" s="5">
        <v>101676</v>
      </c>
      <c r="U18" s="5">
        <v>5083.8</v>
      </c>
      <c r="V18" s="5">
        <v>3980932.1684210519</v>
      </c>
    </row>
    <row r="19" spans="1:25" x14ac:dyDescent="0.25">
      <c r="A19" s="2" t="s">
        <v>35</v>
      </c>
      <c r="B19" s="3">
        <v>741</v>
      </c>
      <c r="C19" s="3">
        <v>896</v>
      </c>
      <c r="D19" s="3">
        <v>201</v>
      </c>
      <c r="E19" s="3">
        <v>2214</v>
      </c>
      <c r="F19" s="3">
        <v>384906</v>
      </c>
      <c r="G19" s="3">
        <v>820</v>
      </c>
      <c r="H19" s="3">
        <v>150</v>
      </c>
      <c r="I19" s="3">
        <v>1635</v>
      </c>
      <c r="J19" s="3">
        <v>3720</v>
      </c>
      <c r="K19" s="3">
        <v>1006</v>
      </c>
      <c r="L19" s="3">
        <v>838</v>
      </c>
      <c r="M19" s="3">
        <v>54903</v>
      </c>
      <c r="N19" s="3">
        <v>994</v>
      </c>
      <c r="O19" s="3">
        <v>3508</v>
      </c>
    </row>
    <row r="20" spans="1:25" x14ac:dyDescent="0.25">
      <c r="A20" s="2" t="s">
        <v>36</v>
      </c>
      <c r="B20" s="3">
        <v>720</v>
      </c>
      <c r="C20" s="3">
        <v>768</v>
      </c>
      <c r="D20" s="3">
        <v>217</v>
      </c>
      <c r="E20" s="3">
        <v>1909</v>
      </c>
      <c r="F20" s="3">
        <v>313819</v>
      </c>
      <c r="G20" s="3">
        <v>728</v>
      </c>
      <c r="H20" s="3">
        <v>130</v>
      </c>
      <c r="I20" s="3">
        <v>1195</v>
      </c>
      <c r="J20" s="3">
        <v>3321</v>
      </c>
      <c r="K20" s="3">
        <v>629</v>
      </c>
      <c r="L20" s="3">
        <v>815</v>
      </c>
      <c r="M20" s="3">
        <v>48783</v>
      </c>
      <c r="N20" s="3">
        <v>970</v>
      </c>
      <c r="O20" s="3">
        <v>2750</v>
      </c>
    </row>
    <row r="21" spans="1:25" ht="15.75" thickBot="1" x14ac:dyDescent="0.3">
      <c r="A21" s="2" t="s">
        <v>37</v>
      </c>
      <c r="B21" s="3">
        <v>729</v>
      </c>
      <c r="C21" s="3">
        <v>880</v>
      </c>
      <c r="D21" s="3">
        <v>201</v>
      </c>
      <c r="E21" s="3">
        <v>3485</v>
      </c>
      <c r="F21" s="3">
        <v>389581</v>
      </c>
      <c r="G21" s="3">
        <v>787</v>
      </c>
      <c r="H21" s="3">
        <v>122</v>
      </c>
      <c r="I21" s="3">
        <v>1889</v>
      </c>
      <c r="J21" s="3">
        <v>7232</v>
      </c>
      <c r="K21" s="3">
        <v>1045</v>
      </c>
      <c r="L21" s="3">
        <v>915</v>
      </c>
      <c r="M21" s="3">
        <v>52789</v>
      </c>
      <c r="N21" s="3">
        <v>1079</v>
      </c>
      <c r="O21" s="3">
        <v>2894</v>
      </c>
      <c r="R21" t="s">
        <v>78</v>
      </c>
    </row>
    <row r="22" spans="1:25" x14ac:dyDescent="0.25">
      <c r="A22" s="22" t="s">
        <v>81</v>
      </c>
      <c r="B22" s="23">
        <v>32955</v>
      </c>
      <c r="C22" s="23">
        <v>36818</v>
      </c>
      <c r="D22" s="23">
        <v>7165</v>
      </c>
      <c r="E22" s="23">
        <v>60014</v>
      </c>
      <c r="F22" s="23">
        <v>9023681</v>
      </c>
      <c r="G22" s="23">
        <v>28516</v>
      </c>
      <c r="H22" s="23">
        <v>8252</v>
      </c>
      <c r="I22" s="23">
        <v>46015</v>
      </c>
      <c r="J22" s="23">
        <v>97073</v>
      </c>
      <c r="K22" s="23">
        <v>193804</v>
      </c>
      <c r="L22" s="23">
        <v>30310</v>
      </c>
      <c r="M22" s="23">
        <v>2401645</v>
      </c>
      <c r="N22" s="23">
        <v>30039</v>
      </c>
      <c r="O22" s="23">
        <v>101676</v>
      </c>
      <c r="R22" s="6" t="s">
        <v>107</v>
      </c>
      <c r="S22" s="6" t="s">
        <v>84</v>
      </c>
      <c r="T22" s="6" t="s">
        <v>83</v>
      </c>
      <c r="U22" s="6" t="s">
        <v>85</v>
      </c>
      <c r="V22" s="6" t="s">
        <v>86</v>
      </c>
      <c r="W22" s="6" t="s">
        <v>90</v>
      </c>
      <c r="X22" s="6" t="s">
        <v>108</v>
      </c>
    </row>
    <row r="23" spans="1:25" x14ac:dyDescent="0.25">
      <c r="A23" s="25" t="s">
        <v>41</v>
      </c>
      <c r="B23" s="24">
        <f>AVERAGE(B2:B21)</f>
        <v>1647.75</v>
      </c>
      <c r="C23" s="24">
        <f t="shared" ref="C23:O23" si="0">AVERAGE(C2:C21)</f>
        <v>1840.9</v>
      </c>
      <c r="D23" s="24">
        <f t="shared" si="0"/>
        <v>358.25</v>
      </c>
      <c r="E23" s="24">
        <f t="shared" si="0"/>
        <v>3000.7</v>
      </c>
      <c r="F23" s="24">
        <f t="shared" si="0"/>
        <v>451184.05</v>
      </c>
      <c r="G23" s="24">
        <f t="shared" si="0"/>
        <v>1425.8</v>
      </c>
      <c r="H23" s="24">
        <f t="shared" si="0"/>
        <v>412.6</v>
      </c>
      <c r="I23" s="24">
        <f t="shared" si="0"/>
        <v>2300.75</v>
      </c>
      <c r="J23" s="24">
        <f t="shared" si="0"/>
        <v>4853.6499999999996</v>
      </c>
      <c r="K23" s="24">
        <f t="shared" si="0"/>
        <v>9690.2000000000007</v>
      </c>
      <c r="L23" s="24">
        <f t="shared" si="0"/>
        <v>1515.5</v>
      </c>
      <c r="M23" s="24">
        <f t="shared" si="0"/>
        <v>120082.25</v>
      </c>
      <c r="N23" s="24">
        <f t="shared" si="0"/>
        <v>1501.95</v>
      </c>
      <c r="O23" s="24">
        <f t="shared" si="0"/>
        <v>5083.8</v>
      </c>
      <c r="R23" s="7" t="s">
        <v>109</v>
      </c>
      <c r="S23" s="7">
        <v>3840430830672.1123</v>
      </c>
      <c r="T23" s="7">
        <v>13</v>
      </c>
      <c r="U23" s="7">
        <v>295417756205.54712</v>
      </c>
      <c r="V23" s="7">
        <v>162.09084198312004</v>
      </c>
      <c r="W23" s="13">
        <v>3.8727815630387718E-118</v>
      </c>
      <c r="X23" s="7">
        <v>1.7570854762036476</v>
      </c>
      <c r="Y23" s="26" t="str">
        <f>IF(W23&lt;0.05," Reject the null hypothesis because p &lt; 0.05 (Means are Different)","Fail to Reject the Null")</f>
        <v xml:space="preserve"> Reject the null hypothesis because p &lt; 0.05 (Means are Different)</v>
      </c>
    </row>
    <row r="24" spans="1:25" x14ac:dyDescent="0.25">
      <c r="A24" s="25" t="s">
        <v>69</v>
      </c>
      <c r="B24" s="24">
        <f>VAR(B2:B21)</f>
        <v>739366.40789473685</v>
      </c>
      <c r="C24" s="24">
        <f t="shared" ref="C24:O24" si="1">VAR(C2:C21)</f>
        <v>642153.56842105242</v>
      </c>
      <c r="D24" s="24">
        <f t="shared" si="1"/>
        <v>30767.03947368421</v>
      </c>
      <c r="E24" s="24">
        <f t="shared" si="1"/>
        <v>1226590.5368421047</v>
      </c>
      <c r="F24" s="24">
        <f t="shared" si="1"/>
        <v>18395555092.365799</v>
      </c>
      <c r="G24" s="24">
        <f t="shared" si="1"/>
        <v>294739.64210526331</v>
      </c>
      <c r="H24" s="24">
        <f t="shared" si="1"/>
        <v>70795.62105263157</v>
      </c>
      <c r="I24" s="24">
        <f t="shared" si="1"/>
        <v>1493181.6710526317</v>
      </c>
      <c r="J24" s="24">
        <f t="shared" si="1"/>
        <v>8544712.1342105269</v>
      </c>
      <c r="K24" s="24">
        <f t="shared" si="1"/>
        <v>147786506.69473684</v>
      </c>
      <c r="L24" s="24">
        <f t="shared" si="1"/>
        <v>216912.68421052632</v>
      </c>
      <c r="M24" s="24">
        <f t="shared" si="1"/>
        <v>6954793830.4078951</v>
      </c>
      <c r="N24" s="24">
        <f t="shared" si="1"/>
        <v>246006.78684210542</v>
      </c>
      <c r="O24" s="24">
        <f t="shared" si="1"/>
        <v>3980932.1684210519</v>
      </c>
      <c r="R24" s="7" t="s">
        <v>110</v>
      </c>
      <c r="S24" s="7">
        <v>484796810166.85004</v>
      </c>
      <c r="T24" s="7">
        <v>266</v>
      </c>
      <c r="U24" s="7">
        <v>1822544399.1234963</v>
      </c>
      <c r="V24" s="7"/>
      <c r="W24" s="7"/>
      <c r="X24" s="7"/>
    </row>
    <row r="25" spans="1:25" x14ac:dyDescent="0.25">
      <c r="R25" s="7"/>
      <c r="S25" s="7"/>
      <c r="T25" s="7"/>
      <c r="U25" s="7"/>
      <c r="V25" s="7"/>
      <c r="W25" s="7"/>
      <c r="X25" s="7"/>
    </row>
    <row r="26" spans="1:25" ht="15.75" thickBot="1" x14ac:dyDescent="0.3">
      <c r="R26" s="5" t="s">
        <v>81</v>
      </c>
      <c r="S26" s="5">
        <v>4325227640838.9624</v>
      </c>
      <c r="T26" s="5">
        <v>279</v>
      </c>
      <c r="U26" s="5"/>
      <c r="V26" s="5"/>
      <c r="W26" s="5"/>
      <c r="X26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A19" workbookViewId="0">
      <selection activeCell="G12" sqref="G12"/>
    </sheetView>
  </sheetViews>
  <sheetFormatPr defaultRowHeight="15" x14ac:dyDescent="0.25"/>
  <cols>
    <col min="1" max="1" width="18" bestFit="1" customWidth="1"/>
    <col min="2" max="2" width="22.28515625" bestFit="1" customWidth="1"/>
    <col min="6" max="6" width="20.140625" bestFit="1" customWidth="1"/>
  </cols>
  <sheetData>
    <row r="1" spans="1:9" x14ac:dyDescent="0.25">
      <c r="A1" t="s">
        <v>72</v>
      </c>
    </row>
    <row r="2" spans="1:9" ht="15.75" thickBot="1" x14ac:dyDescent="0.3"/>
    <row r="3" spans="1:9" x14ac:dyDescent="0.25">
      <c r="A3" s="12" t="s">
        <v>73</v>
      </c>
      <c r="B3" s="12"/>
    </row>
    <row r="4" spans="1:9" x14ac:dyDescent="0.25">
      <c r="A4" s="7" t="s">
        <v>74</v>
      </c>
      <c r="B4" s="7">
        <v>0.97265329443386239</v>
      </c>
    </row>
    <row r="5" spans="1:9" x14ac:dyDescent="0.25">
      <c r="A5" s="7" t="s">
        <v>75</v>
      </c>
      <c r="B5" s="13">
        <v>0.94605443117304588</v>
      </c>
    </row>
    <row r="6" spans="1:9" x14ac:dyDescent="0.25">
      <c r="A6" s="7" t="s">
        <v>76</v>
      </c>
      <c r="B6" s="7">
        <v>0.829172365381312</v>
      </c>
    </row>
    <row r="7" spans="1:9" x14ac:dyDescent="0.25">
      <c r="A7" s="7" t="s">
        <v>42</v>
      </c>
      <c r="B7" s="7">
        <v>5024.541707182937</v>
      </c>
    </row>
    <row r="8" spans="1:9" ht="15.75" thickBot="1" x14ac:dyDescent="0.3">
      <c r="A8" s="5" t="s">
        <v>77</v>
      </c>
      <c r="B8" s="5">
        <v>20</v>
      </c>
    </row>
    <row r="10" spans="1:9" ht="15.75" thickBot="1" x14ac:dyDescent="0.3">
      <c r="A10" t="s">
        <v>78</v>
      </c>
    </row>
    <row r="11" spans="1:9" x14ac:dyDescent="0.25">
      <c r="A11" s="6"/>
      <c r="B11" s="6" t="s">
        <v>83</v>
      </c>
      <c r="C11" s="6" t="s">
        <v>84</v>
      </c>
      <c r="D11" s="6" t="s">
        <v>85</v>
      </c>
      <c r="E11" s="6" t="s">
        <v>86</v>
      </c>
      <c r="F11" s="6" t="s">
        <v>87</v>
      </c>
    </row>
    <row r="12" spans="1:9" x14ac:dyDescent="0.25">
      <c r="A12" s="7" t="s">
        <v>79</v>
      </c>
      <c r="B12" s="7">
        <v>13</v>
      </c>
      <c r="C12" s="7">
        <v>2656467510.996675</v>
      </c>
      <c r="D12" s="7">
        <v>204343654.69205192</v>
      </c>
      <c r="E12" s="7">
        <v>8.0940940320029107</v>
      </c>
      <c r="F12" s="13">
        <v>8.6517169537027698E-3</v>
      </c>
      <c r="G12" t="str">
        <f>IF(F12&lt;0.05,"OK","stop using the set")</f>
        <v>OK</v>
      </c>
    </row>
    <row r="13" spans="1:9" x14ac:dyDescent="0.25">
      <c r="A13" s="7" t="s">
        <v>80</v>
      </c>
      <c r="B13" s="7">
        <v>6</v>
      </c>
      <c r="C13" s="7">
        <v>151476116.20332491</v>
      </c>
      <c r="D13" s="7">
        <v>25246019.367220819</v>
      </c>
      <c r="E13" s="7"/>
      <c r="F13" s="7"/>
    </row>
    <row r="14" spans="1:9" ht="15.75" thickBot="1" x14ac:dyDescent="0.3">
      <c r="A14" s="5" t="s">
        <v>81</v>
      </c>
      <c r="B14" s="5">
        <v>19</v>
      </c>
      <c r="C14" s="5">
        <v>2807943627.1999998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88</v>
      </c>
      <c r="C16" s="6" t="s">
        <v>42</v>
      </c>
      <c r="D16" s="6" t="s">
        <v>89</v>
      </c>
      <c r="E16" s="6" t="s">
        <v>90</v>
      </c>
      <c r="F16" s="6" t="s">
        <v>91</v>
      </c>
      <c r="G16" s="6" t="s">
        <v>92</v>
      </c>
      <c r="H16" s="6" t="s">
        <v>93</v>
      </c>
      <c r="I16" s="6" t="s">
        <v>94</v>
      </c>
    </row>
    <row r="17" spans="1:10" x14ac:dyDescent="0.25">
      <c r="A17" s="7" t="s">
        <v>82</v>
      </c>
      <c r="B17" s="14">
        <v>1707.3261388070459</v>
      </c>
      <c r="C17" s="7">
        <v>20212.253709659373</v>
      </c>
      <c r="D17" s="7">
        <v>8.4469854937112732E-2</v>
      </c>
      <c r="E17" s="16">
        <v>0.93543079971423404</v>
      </c>
      <c r="F17" s="7">
        <v>-47750.277001707349</v>
      </c>
      <c r="G17" s="7">
        <v>51164.929279321441</v>
      </c>
      <c r="H17" s="7">
        <v>-47750.277001707349</v>
      </c>
      <c r="I17" s="7">
        <v>51164.929279321441</v>
      </c>
    </row>
    <row r="18" spans="1:10" x14ac:dyDescent="0.25">
      <c r="A18" s="7" t="s">
        <v>12</v>
      </c>
      <c r="B18" s="14">
        <v>12.320609727247064</v>
      </c>
      <c r="C18" s="7">
        <v>10.595333316354232</v>
      </c>
      <c r="D18" s="7">
        <v>1.1628336135711572</v>
      </c>
      <c r="E18" s="16">
        <v>0.28905027839259378</v>
      </c>
      <c r="F18" s="7">
        <v>-13.605236931371241</v>
      </c>
      <c r="G18" s="7">
        <v>38.246456385865372</v>
      </c>
      <c r="H18" s="7">
        <v>-13.605236931371241</v>
      </c>
      <c r="I18" s="7">
        <v>38.246456385865372</v>
      </c>
      <c r="J18" t="str">
        <f>IF(E18&lt;0.05,"Good","Drop")</f>
        <v>Drop</v>
      </c>
    </row>
    <row r="19" spans="1:10" x14ac:dyDescent="0.25">
      <c r="A19" s="7" t="s">
        <v>10</v>
      </c>
      <c r="B19" s="14">
        <v>-1.9619871778430074</v>
      </c>
      <c r="C19" s="7">
        <v>11.734333263721171</v>
      </c>
      <c r="D19" s="7">
        <v>-0.16720056723707075</v>
      </c>
      <c r="E19" s="16">
        <v>0.87270509703105159</v>
      </c>
      <c r="F19" s="7">
        <v>-30.674866306126969</v>
      </c>
      <c r="G19" s="7">
        <v>26.750891950440955</v>
      </c>
      <c r="H19" s="7">
        <v>-30.674866306126969</v>
      </c>
      <c r="I19" s="7">
        <v>26.750891950440955</v>
      </c>
      <c r="J19" t="str">
        <f>IF(E19&lt;0.05,"Good","Drop")</f>
        <v>Drop</v>
      </c>
    </row>
    <row r="20" spans="1:10" x14ac:dyDescent="0.25">
      <c r="A20" s="7" t="s">
        <v>17</v>
      </c>
      <c r="B20" s="14">
        <v>-67.134974826110124</v>
      </c>
      <c r="C20" s="7">
        <v>54.555088197275879</v>
      </c>
      <c r="D20" s="7">
        <v>-1.2305905286660759</v>
      </c>
      <c r="E20" s="16">
        <v>0.26452739006143428</v>
      </c>
      <c r="F20" s="7">
        <v>-200.62646667628354</v>
      </c>
      <c r="G20" s="7">
        <v>66.356517024063294</v>
      </c>
      <c r="H20" s="7">
        <v>-200.62646667628354</v>
      </c>
      <c r="I20" s="7">
        <v>66.356517024063294</v>
      </c>
      <c r="J20" t="str">
        <f t="shared" ref="J19:J30" si="0">IF(E20&lt;0.05,"Good","Drop")</f>
        <v>Drop</v>
      </c>
    </row>
    <row r="21" spans="1:10" x14ac:dyDescent="0.25">
      <c r="A21" s="7" t="s">
        <v>8</v>
      </c>
      <c r="B21" s="14">
        <v>-4.2147391002287362</v>
      </c>
      <c r="C21" s="7">
        <v>6.6778829088658966</v>
      </c>
      <c r="D21" s="7">
        <v>-0.63114899703213345</v>
      </c>
      <c r="E21" s="16">
        <v>0.55121329529081076</v>
      </c>
      <c r="F21" s="7">
        <v>-20.554929930491141</v>
      </c>
      <c r="G21" s="7">
        <v>12.125451730033667</v>
      </c>
      <c r="H21" s="7">
        <v>-20.554929930491141</v>
      </c>
      <c r="I21" s="7">
        <v>12.125451730033667</v>
      </c>
      <c r="J21" t="str">
        <f t="shared" si="0"/>
        <v>Drop</v>
      </c>
    </row>
    <row r="22" spans="1:10" x14ac:dyDescent="0.25">
      <c r="A22" s="7" t="s">
        <v>5</v>
      </c>
      <c r="B22" s="14">
        <v>-2.5281342461807078E-3</v>
      </c>
      <c r="C22" s="7">
        <v>7.1785676519825023E-2</v>
      </c>
      <c r="D22" s="7">
        <v>-3.521780902186683E-2</v>
      </c>
      <c r="E22" s="16">
        <v>0.97304848024240853</v>
      </c>
      <c r="F22" s="7">
        <v>-0.17818135686499972</v>
      </c>
      <c r="G22" s="7">
        <v>0.17312508837263832</v>
      </c>
      <c r="H22" s="7">
        <v>-0.17818135686499972</v>
      </c>
      <c r="I22" s="7">
        <v>0.17312508837263832</v>
      </c>
      <c r="J22" t="str">
        <f t="shared" si="0"/>
        <v>Drop</v>
      </c>
    </row>
    <row r="23" spans="1:10" x14ac:dyDescent="0.25">
      <c r="A23" s="7" t="s">
        <v>15</v>
      </c>
      <c r="B23" s="14">
        <v>1.9255695120613641</v>
      </c>
      <c r="C23" s="7">
        <v>11.86428101195003</v>
      </c>
      <c r="D23" s="7">
        <v>0.16229972217632721</v>
      </c>
      <c r="E23" s="16">
        <v>0.87639772347086808</v>
      </c>
      <c r="F23" s="7">
        <v>-27.105280301393396</v>
      </c>
      <c r="G23" s="7">
        <v>30.956419325516126</v>
      </c>
      <c r="H23" s="7">
        <v>-27.105280301393396</v>
      </c>
      <c r="I23" s="7">
        <v>30.956419325516126</v>
      </c>
      <c r="J23" t="str">
        <f t="shared" si="0"/>
        <v>Drop</v>
      </c>
    </row>
    <row r="24" spans="1:10" x14ac:dyDescent="0.25">
      <c r="A24" s="7" t="s">
        <v>16</v>
      </c>
      <c r="B24" s="14">
        <v>-33.210294345613796</v>
      </c>
      <c r="C24" s="7">
        <v>32.340112532403396</v>
      </c>
      <c r="D24" s="7">
        <v>-1.0269071980605669</v>
      </c>
      <c r="E24" s="16">
        <v>0.34407053886893468</v>
      </c>
      <c r="F24" s="7">
        <v>-112.34369896851362</v>
      </c>
      <c r="G24" s="7">
        <v>45.923110277286035</v>
      </c>
      <c r="H24" s="7">
        <v>-112.34369896851362</v>
      </c>
      <c r="I24" s="7">
        <v>45.923110277286035</v>
      </c>
      <c r="J24" t="str">
        <f t="shared" si="0"/>
        <v>Drop</v>
      </c>
    </row>
    <row r="25" spans="1:10" x14ac:dyDescent="0.25">
      <c r="A25" s="7" t="s">
        <v>11</v>
      </c>
      <c r="B25" s="14">
        <v>5.0176787032920789</v>
      </c>
      <c r="C25" s="7">
        <v>7.0317807477572876</v>
      </c>
      <c r="D25" s="7">
        <v>0.7135715522547279</v>
      </c>
      <c r="E25" s="16">
        <v>0.50229115419902148</v>
      </c>
      <c r="F25" s="7">
        <v>-12.188468943048266</v>
      </c>
      <c r="G25" s="7">
        <v>22.223826349632425</v>
      </c>
      <c r="H25" s="7">
        <v>-12.188468943048266</v>
      </c>
      <c r="I25" s="7">
        <v>22.223826349632425</v>
      </c>
      <c r="J25" t="str">
        <f t="shared" si="0"/>
        <v>Drop</v>
      </c>
    </row>
    <row r="26" spans="1:10" x14ac:dyDescent="0.25">
      <c r="A26" s="7" t="s">
        <v>9</v>
      </c>
      <c r="B26" s="14">
        <v>-0.15351881289926189</v>
      </c>
      <c r="C26" s="7">
        <v>3.2741658841959613</v>
      </c>
      <c r="D26" s="7">
        <v>-4.688791537419662E-2</v>
      </c>
      <c r="E26" s="16">
        <v>0.96412425151276804</v>
      </c>
      <c r="F26" s="7">
        <v>-8.1651141175529087</v>
      </c>
      <c r="G26" s="7">
        <v>7.8580764917543844</v>
      </c>
      <c r="H26" s="7">
        <v>-8.1651141175529087</v>
      </c>
      <c r="I26" s="7">
        <v>7.8580764917543844</v>
      </c>
      <c r="J26" t="str">
        <f t="shared" si="0"/>
        <v>Drop</v>
      </c>
    </row>
    <row r="27" spans="1:10" x14ac:dyDescent="0.25">
      <c r="A27" s="7" t="s">
        <v>14</v>
      </c>
      <c r="B27" s="14">
        <v>1.145837939413183</v>
      </c>
      <c r="C27" s="7">
        <v>13.590406171815134</v>
      </c>
      <c r="D27" s="7">
        <v>8.4312265941654696E-2</v>
      </c>
      <c r="E27" s="16">
        <v>0.93555092885333824</v>
      </c>
      <c r="F27" s="7">
        <v>-32.108687984275008</v>
      </c>
      <c r="G27" s="7">
        <v>34.400363863101376</v>
      </c>
      <c r="H27" s="7">
        <v>-32.108687984275008</v>
      </c>
      <c r="I27" s="7">
        <v>34.400363863101376</v>
      </c>
      <c r="J27" t="str">
        <f t="shared" si="0"/>
        <v>Drop</v>
      </c>
    </row>
    <row r="28" spans="1:10" x14ac:dyDescent="0.25">
      <c r="A28" s="7" t="s">
        <v>6</v>
      </c>
      <c r="B28" s="14">
        <v>0.30662448086675365</v>
      </c>
      <c r="C28" s="7">
        <v>0.20250281897041694</v>
      </c>
      <c r="D28" s="7">
        <v>1.5141738886684217</v>
      </c>
      <c r="E28" s="16">
        <v>0.18075346918569499</v>
      </c>
      <c r="F28" s="7">
        <v>-0.18888206676222397</v>
      </c>
      <c r="G28" s="7">
        <v>0.80213102849573126</v>
      </c>
      <c r="H28" s="7">
        <v>-0.18888206676222397</v>
      </c>
      <c r="I28" s="7">
        <v>0.80213102849573126</v>
      </c>
      <c r="J28" t="str">
        <f t="shared" si="0"/>
        <v>Drop</v>
      </c>
    </row>
    <row r="29" spans="1:10" x14ac:dyDescent="0.25">
      <c r="A29" s="7" t="s">
        <v>13</v>
      </c>
      <c r="B29" s="14">
        <v>12.167758984281818</v>
      </c>
      <c r="C29" s="7">
        <v>20.250194106147138</v>
      </c>
      <c r="D29" s="7">
        <v>0.6008712272337271</v>
      </c>
      <c r="E29" s="16">
        <v>0.56991256806926383</v>
      </c>
      <c r="F29" s="7">
        <v>-37.382680962035629</v>
      </c>
      <c r="G29" s="7">
        <v>61.718198930599264</v>
      </c>
      <c r="H29" s="7">
        <v>-37.382680962035629</v>
      </c>
      <c r="I29" s="7">
        <v>61.718198930599264</v>
      </c>
      <c r="J29" t="str">
        <f t="shared" si="0"/>
        <v>Drop</v>
      </c>
    </row>
    <row r="30" spans="1:10" ht="15.75" thickBot="1" x14ac:dyDescent="0.3">
      <c r="A30" s="5" t="s">
        <v>7</v>
      </c>
      <c r="B30" s="15">
        <v>-5.4175833526876431</v>
      </c>
      <c r="C30" s="5">
        <v>4.6607530960706898</v>
      </c>
      <c r="D30" s="5">
        <v>-1.1623836837130483</v>
      </c>
      <c r="E30" s="17">
        <v>0.28921942026203284</v>
      </c>
      <c r="F30" s="5">
        <v>-16.822035338723623</v>
      </c>
      <c r="G30" s="5">
        <v>5.9868686333483367</v>
      </c>
      <c r="H30" s="5">
        <v>-16.822035338723623</v>
      </c>
      <c r="I30" s="5">
        <v>5.9868686333483367</v>
      </c>
      <c r="J30" t="str">
        <f t="shared" si="0"/>
        <v>Drop</v>
      </c>
    </row>
    <row r="34" spans="1:7" x14ac:dyDescent="0.25">
      <c r="A34" t="s">
        <v>95</v>
      </c>
      <c r="F34" t="s">
        <v>100</v>
      </c>
    </row>
    <row r="35" spans="1:7" ht="15.75" thickBot="1" x14ac:dyDescent="0.3"/>
    <row r="36" spans="1:7" x14ac:dyDescent="0.25">
      <c r="A36" s="6" t="s">
        <v>96</v>
      </c>
      <c r="B36" s="6" t="s">
        <v>97</v>
      </c>
      <c r="C36" s="6" t="s">
        <v>98</v>
      </c>
      <c r="D36" s="6" t="s">
        <v>99</v>
      </c>
      <c r="F36" s="6" t="s">
        <v>101</v>
      </c>
      <c r="G36" s="6" t="s">
        <v>18</v>
      </c>
    </row>
    <row r="37" spans="1:7" x14ac:dyDescent="0.25">
      <c r="A37" s="7">
        <v>1</v>
      </c>
      <c r="B37" s="7">
        <v>38440.047174552223</v>
      </c>
      <c r="C37" s="7">
        <v>365.95282544777729</v>
      </c>
      <c r="D37" s="7">
        <v>0.12960740771880083</v>
      </c>
      <c r="F37" s="7">
        <v>2.5</v>
      </c>
      <c r="G37" s="7">
        <v>629</v>
      </c>
    </row>
    <row r="38" spans="1:7" x14ac:dyDescent="0.25">
      <c r="A38" s="7">
        <v>2</v>
      </c>
      <c r="B38" s="7">
        <v>18910.484457060957</v>
      </c>
      <c r="C38" s="7">
        <v>631.51554293904337</v>
      </c>
      <c r="D38" s="7">
        <v>0.22366022821195738</v>
      </c>
      <c r="F38" s="7">
        <v>7.5</v>
      </c>
      <c r="G38" s="7">
        <v>1006</v>
      </c>
    </row>
    <row r="39" spans="1:7" x14ac:dyDescent="0.25">
      <c r="A39" s="7">
        <v>3</v>
      </c>
      <c r="B39" s="7">
        <v>23072.21801726125</v>
      </c>
      <c r="C39" s="7">
        <v>-5835.2180172612498</v>
      </c>
      <c r="D39" s="7">
        <v>-2.0666256088223487</v>
      </c>
      <c r="F39" s="7">
        <v>12.5</v>
      </c>
      <c r="G39" s="7">
        <v>1045</v>
      </c>
    </row>
    <row r="40" spans="1:7" x14ac:dyDescent="0.25">
      <c r="A40" s="7">
        <v>4</v>
      </c>
      <c r="B40" s="7">
        <v>36259.09733429207</v>
      </c>
      <c r="C40" s="7">
        <v>1825.9026657079303</v>
      </c>
      <c r="D40" s="7">
        <v>0.64666944696953532</v>
      </c>
      <c r="F40" s="7">
        <v>17.5</v>
      </c>
      <c r="G40" s="7">
        <v>1567</v>
      </c>
    </row>
    <row r="41" spans="1:7" x14ac:dyDescent="0.25">
      <c r="A41" s="7">
        <v>5</v>
      </c>
      <c r="B41" s="7">
        <v>21145.747454635642</v>
      </c>
      <c r="C41" s="7">
        <v>5545.2525453643575</v>
      </c>
      <c r="D41" s="7">
        <v>1.9639302051332794</v>
      </c>
      <c r="F41" s="7">
        <v>22.5</v>
      </c>
      <c r="G41" s="7">
        <v>1589</v>
      </c>
    </row>
    <row r="42" spans="1:7" x14ac:dyDescent="0.25">
      <c r="A42" s="7">
        <v>6</v>
      </c>
      <c r="B42" s="7">
        <v>10324.761183975184</v>
      </c>
      <c r="C42" s="7">
        <v>1670.2388160248156</v>
      </c>
      <c r="D42" s="7">
        <v>0.59153887649703973</v>
      </c>
      <c r="F42" s="7">
        <v>27.5</v>
      </c>
      <c r="G42" s="7">
        <v>2220</v>
      </c>
    </row>
    <row r="43" spans="1:7" x14ac:dyDescent="0.25">
      <c r="A43" s="7">
        <v>7</v>
      </c>
      <c r="B43" s="7">
        <v>8607.9822965126914</v>
      </c>
      <c r="C43" s="7">
        <v>1308.0177034873086</v>
      </c>
      <c r="D43" s="7">
        <v>0.46325310807985953</v>
      </c>
      <c r="F43" s="7">
        <v>32.5</v>
      </c>
      <c r="G43" s="7">
        <v>2474</v>
      </c>
    </row>
    <row r="44" spans="1:7" x14ac:dyDescent="0.25">
      <c r="A44" s="7">
        <v>8</v>
      </c>
      <c r="B44" s="7">
        <v>10303.00682783559</v>
      </c>
      <c r="C44" s="7">
        <v>-5204.0068278355902</v>
      </c>
      <c r="D44" s="7">
        <v>-1.843073171743993</v>
      </c>
      <c r="F44" s="7">
        <v>37.5</v>
      </c>
      <c r="G44" s="7">
        <v>2778</v>
      </c>
    </row>
    <row r="45" spans="1:7" x14ac:dyDescent="0.25">
      <c r="A45" s="7">
        <v>9</v>
      </c>
      <c r="B45" s="7">
        <v>4969.2277226920596</v>
      </c>
      <c r="C45" s="7">
        <v>-1664.2277226920596</v>
      </c>
      <c r="D45" s="7">
        <v>-0.58940996213912766</v>
      </c>
      <c r="F45" s="7">
        <v>42.5</v>
      </c>
      <c r="G45" s="7">
        <v>2826</v>
      </c>
    </row>
    <row r="46" spans="1:7" x14ac:dyDescent="0.25">
      <c r="A46" s="7">
        <v>10</v>
      </c>
      <c r="B46" s="7">
        <v>-162.23401337555333</v>
      </c>
      <c r="C46" s="7">
        <v>2636.2340133755533</v>
      </c>
      <c r="D46" s="7">
        <v>0.93365984043343386</v>
      </c>
      <c r="F46" s="7">
        <v>47.5</v>
      </c>
      <c r="G46" s="7">
        <v>3087</v>
      </c>
    </row>
    <row r="47" spans="1:7" x14ac:dyDescent="0.25">
      <c r="A47" s="7">
        <v>11</v>
      </c>
      <c r="B47" s="7">
        <v>2452.2602447167883</v>
      </c>
      <c r="C47" s="7">
        <v>325.73975528321171</v>
      </c>
      <c r="D47" s="7">
        <v>0.1153653759102847</v>
      </c>
      <c r="F47" s="7">
        <v>52.5</v>
      </c>
      <c r="G47" s="7">
        <v>3305</v>
      </c>
    </row>
    <row r="48" spans="1:7" x14ac:dyDescent="0.25">
      <c r="A48" s="7">
        <v>12</v>
      </c>
      <c r="B48" s="7">
        <v>362.42312264024804</v>
      </c>
      <c r="C48" s="7">
        <v>3544.576877359752</v>
      </c>
      <c r="D48" s="7">
        <v>1.2553624090003308</v>
      </c>
      <c r="F48" s="7">
        <v>57.5</v>
      </c>
      <c r="G48" s="7">
        <v>3907</v>
      </c>
    </row>
    <row r="49" spans="1:7" x14ac:dyDescent="0.25">
      <c r="A49" s="7">
        <v>13</v>
      </c>
      <c r="B49" s="7">
        <v>5875.5031186921478</v>
      </c>
      <c r="C49" s="7">
        <v>-2788.5031186921478</v>
      </c>
      <c r="D49" s="7">
        <v>-0.98758811381565748</v>
      </c>
      <c r="F49" s="7">
        <v>62.5</v>
      </c>
      <c r="G49" s="7">
        <v>5099</v>
      </c>
    </row>
    <row r="50" spans="1:7" x14ac:dyDescent="0.25">
      <c r="A50" s="7">
        <v>14</v>
      </c>
      <c r="B50" s="7">
        <v>5130.0207938210006</v>
      </c>
      <c r="C50" s="7">
        <v>-2304.0207938210006</v>
      </c>
      <c r="D50" s="7">
        <v>-0.81600179490885616</v>
      </c>
      <c r="F50" s="7">
        <v>67.5</v>
      </c>
      <c r="G50" s="7">
        <v>9916</v>
      </c>
    </row>
    <row r="51" spans="1:7" x14ac:dyDescent="0.25">
      <c r="A51" s="7">
        <v>15</v>
      </c>
      <c r="B51" s="7">
        <v>1255.3661608579823</v>
      </c>
      <c r="C51" s="7">
        <v>333.63383914201768</v>
      </c>
      <c r="D51" s="7">
        <v>0.11816117819437084</v>
      </c>
      <c r="F51" s="7">
        <v>72.5</v>
      </c>
      <c r="G51" s="7">
        <v>11995</v>
      </c>
    </row>
    <row r="52" spans="1:7" x14ac:dyDescent="0.25">
      <c r="A52" s="7">
        <v>16</v>
      </c>
      <c r="B52" s="7">
        <v>270.68891828253618</v>
      </c>
      <c r="C52" s="7">
        <v>1949.3110817174638</v>
      </c>
      <c r="D52" s="7">
        <v>0.69037629598787009</v>
      </c>
      <c r="F52" s="7">
        <v>77.5</v>
      </c>
      <c r="G52" s="7">
        <v>17237</v>
      </c>
    </row>
    <row r="53" spans="1:7" x14ac:dyDescent="0.25">
      <c r="A53" s="7">
        <v>17</v>
      </c>
      <c r="B53" s="7">
        <v>4848.9855222527331</v>
      </c>
      <c r="C53" s="7">
        <v>-3281.9855222527331</v>
      </c>
      <c r="D53" s="7">
        <v>-1.1623619388355102</v>
      </c>
      <c r="F53" s="7">
        <v>82.5</v>
      </c>
      <c r="G53" s="7">
        <v>19542</v>
      </c>
    </row>
    <row r="54" spans="1:7" x14ac:dyDescent="0.25">
      <c r="A54" s="7">
        <v>18</v>
      </c>
      <c r="B54" s="7">
        <v>395.2247265838414</v>
      </c>
      <c r="C54" s="7">
        <v>610.7752734161586</v>
      </c>
      <c r="D54" s="7">
        <v>0.21631476622526219</v>
      </c>
      <c r="F54" s="7">
        <v>87.5</v>
      </c>
      <c r="G54" s="7">
        <v>26691</v>
      </c>
    </row>
    <row r="55" spans="1:7" x14ac:dyDescent="0.25">
      <c r="A55" s="7">
        <v>19</v>
      </c>
      <c r="B55" s="7">
        <v>1030.8143274901631</v>
      </c>
      <c r="C55" s="7">
        <v>-401.81432749016312</v>
      </c>
      <c r="D55" s="7">
        <v>-0.14230826966987051</v>
      </c>
      <c r="F55" s="7">
        <v>92.5</v>
      </c>
      <c r="G55" s="7">
        <v>38085</v>
      </c>
    </row>
    <row r="56" spans="1:7" ht="15.75" thickBot="1" x14ac:dyDescent="0.3">
      <c r="A56" s="5">
        <v>20</v>
      </c>
      <c r="B56" s="5">
        <v>312.37460922055288</v>
      </c>
      <c r="C56" s="5">
        <v>732.62539077944712</v>
      </c>
      <c r="D56" s="5">
        <v>0.259469721573301</v>
      </c>
      <c r="F56" s="5">
        <v>97.5</v>
      </c>
      <c r="G56" s="5">
        <v>38806</v>
      </c>
    </row>
  </sheetData>
  <sortState ref="G37:G56">
    <sortCondition ref="G37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Q33" sqref="Q31:Q33"/>
    </sheetView>
  </sheetViews>
  <sheetFormatPr defaultRowHeight="15" x14ac:dyDescent="0.25"/>
  <sheetData>
    <row r="1" spans="1:9" x14ac:dyDescent="0.25">
      <c r="A1" t="s">
        <v>72</v>
      </c>
    </row>
    <row r="2" spans="1:9" ht="15.75" thickBot="1" x14ac:dyDescent="0.3"/>
    <row r="3" spans="1:9" x14ac:dyDescent="0.25">
      <c r="A3" s="12" t="s">
        <v>73</v>
      </c>
      <c r="B3" s="12"/>
    </row>
    <row r="4" spans="1:9" x14ac:dyDescent="0.25">
      <c r="A4" s="7" t="s">
        <v>74</v>
      </c>
      <c r="B4" s="7">
        <v>0.99296829469185</v>
      </c>
    </row>
    <row r="5" spans="1:9" x14ac:dyDescent="0.25">
      <c r="A5" s="7" t="s">
        <v>75</v>
      </c>
      <c r="B5" s="13">
        <v>0.98598603426324061</v>
      </c>
    </row>
    <row r="6" spans="1:9" x14ac:dyDescent="0.25">
      <c r="A6" s="7" t="s">
        <v>76</v>
      </c>
      <c r="B6" s="7">
        <v>0.95562244183359546</v>
      </c>
    </row>
    <row r="7" spans="1:9" x14ac:dyDescent="0.25">
      <c r="A7" s="7" t="s">
        <v>42</v>
      </c>
      <c r="B7" s="7">
        <v>28571.836064816827</v>
      </c>
    </row>
    <row r="8" spans="1:9" ht="15.75" thickBot="1" x14ac:dyDescent="0.3">
      <c r="A8" s="5" t="s">
        <v>77</v>
      </c>
      <c r="B8" s="5">
        <v>20</v>
      </c>
    </row>
    <row r="10" spans="1:9" ht="15.75" thickBot="1" x14ac:dyDescent="0.3">
      <c r="A10" t="s">
        <v>78</v>
      </c>
    </row>
    <row r="11" spans="1:9" x14ac:dyDescent="0.25">
      <c r="A11" s="6"/>
      <c r="B11" s="6" t="s">
        <v>83</v>
      </c>
      <c r="C11" s="6" t="s">
        <v>84</v>
      </c>
      <c r="D11" s="6" t="s">
        <v>85</v>
      </c>
      <c r="E11" s="6" t="s">
        <v>86</v>
      </c>
      <c r="F11" s="6" t="s">
        <v>87</v>
      </c>
    </row>
    <row r="12" spans="1:9" x14ac:dyDescent="0.25">
      <c r="A12" s="7" t="s">
        <v>79</v>
      </c>
      <c r="B12" s="7">
        <v>13</v>
      </c>
      <c r="C12" s="7">
        <v>344617447858.26141</v>
      </c>
      <c r="D12" s="7">
        <v>26509034450.635494</v>
      </c>
      <c r="E12" s="7">
        <v>32.472640928369721</v>
      </c>
      <c r="F12" s="13">
        <v>1.7936082493562547E-4</v>
      </c>
      <c r="G12" t="str">
        <f>IF(F12&lt;0.05,"OK","stop using the set")</f>
        <v>OK</v>
      </c>
    </row>
    <row r="13" spans="1:9" x14ac:dyDescent="0.25">
      <c r="A13" s="7" t="s">
        <v>80</v>
      </c>
      <c r="B13" s="7">
        <v>6</v>
      </c>
      <c r="C13" s="7">
        <v>4898098896.6886053</v>
      </c>
      <c r="D13" s="7">
        <v>816349816.11476755</v>
      </c>
      <c r="E13" s="7"/>
      <c r="F13" s="7"/>
    </row>
    <row r="14" spans="1:9" ht="15.75" thickBot="1" x14ac:dyDescent="0.3">
      <c r="A14" s="5" t="s">
        <v>81</v>
      </c>
      <c r="B14" s="5">
        <v>19</v>
      </c>
      <c r="C14" s="5">
        <v>349515546754.95001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88</v>
      </c>
      <c r="C16" s="6" t="s">
        <v>42</v>
      </c>
      <c r="D16" s="6" t="s">
        <v>89</v>
      </c>
      <c r="E16" s="6" t="s">
        <v>90</v>
      </c>
      <c r="F16" s="6" t="s">
        <v>91</v>
      </c>
      <c r="G16" s="6" t="s">
        <v>92</v>
      </c>
      <c r="H16" s="6" t="s">
        <v>93</v>
      </c>
      <c r="I16" s="6" t="s">
        <v>94</v>
      </c>
    </row>
    <row r="17" spans="1:10" x14ac:dyDescent="0.25">
      <c r="A17" s="7" t="s">
        <v>82</v>
      </c>
      <c r="B17" s="20">
        <v>175370.92588874293</v>
      </c>
      <c r="C17" s="7">
        <v>90001.046840431285</v>
      </c>
      <c r="D17" s="7">
        <v>1.9485431786106828</v>
      </c>
      <c r="E17" s="18">
        <v>9.9259238232092054E-2</v>
      </c>
      <c r="F17" s="7">
        <v>-44853.702240561921</v>
      </c>
      <c r="G17" s="7">
        <v>395595.55401804775</v>
      </c>
      <c r="H17" s="7">
        <v>-44853.702240561921</v>
      </c>
      <c r="I17" s="7">
        <v>395595.55401804775</v>
      </c>
    </row>
    <row r="18" spans="1:10" x14ac:dyDescent="0.25">
      <c r="A18" s="7" t="s">
        <v>12</v>
      </c>
      <c r="B18" s="20">
        <v>-0.70299913513683021</v>
      </c>
      <c r="C18" s="7">
        <v>66.693697676303643</v>
      </c>
      <c r="D18" s="7">
        <v>-1.0540713135277349E-2</v>
      </c>
      <c r="E18" s="18">
        <v>0.99193162158842529</v>
      </c>
      <c r="F18" s="7">
        <v>-163.89659837596392</v>
      </c>
      <c r="G18" s="7">
        <v>162.49060010569028</v>
      </c>
      <c r="H18" s="7">
        <v>-163.89659837596392</v>
      </c>
      <c r="I18" s="7">
        <v>162.49060010569028</v>
      </c>
      <c r="J18" t="str">
        <f>IF(E18&lt;0.05,"Good","Drop")</f>
        <v>Drop</v>
      </c>
    </row>
    <row r="19" spans="1:10" x14ac:dyDescent="0.25">
      <c r="A19" s="7" t="s">
        <v>10</v>
      </c>
      <c r="B19" s="20">
        <v>-75.714998377209056</v>
      </c>
      <c r="C19" s="7">
        <v>59.310601052138949</v>
      </c>
      <c r="D19" s="7">
        <v>-1.2765845739895516</v>
      </c>
      <c r="E19" s="18">
        <v>0.24892991625007763</v>
      </c>
      <c r="F19" s="7">
        <v>-220.84281099021916</v>
      </c>
      <c r="G19" s="7">
        <v>69.412814235801036</v>
      </c>
      <c r="H19" s="7">
        <v>-220.84281099021916</v>
      </c>
      <c r="I19" s="7">
        <v>69.412814235801036</v>
      </c>
      <c r="J19" t="str">
        <f t="shared" ref="J19:J30" si="0">IF(E19&lt;0.05,"Good","Drop")</f>
        <v>Drop</v>
      </c>
    </row>
    <row r="20" spans="1:10" x14ac:dyDescent="0.25">
      <c r="A20" s="7" t="s">
        <v>17</v>
      </c>
      <c r="B20" s="20">
        <v>-15.214822302869557</v>
      </c>
      <c r="C20" s="7">
        <v>347.11837871219916</v>
      </c>
      <c r="D20" s="7">
        <v>-4.3831796977492753E-2</v>
      </c>
      <c r="E20" s="18">
        <v>0.96646079821956377</v>
      </c>
      <c r="F20" s="7">
        <v>-864.5828969239775</v>
      </c>
      <c r="G20" s="7">
        <v>834.15325231823829</v>
      </c>
      <c r="H20" s="7">
        <v>-864.5828969239775</v>
      </c>
      <c r="I20" s="7">
        <v>834.15325231823829</v>
      </c>
      <c r="J20" t="str">
        <f t="shared" si="0"/>
        <v>Drop</v>
      </c>
    </row>
    <row r="21" spans="1:10" x14ac:dyDescent="0.25">
      <c r="A21" s="7" t="s">
        <v>8</v>
      </c>
      <c r="B21" s="20">
        <v>-22.341538479244861</v>
      </c>
      <c r="C21" s="7">
        <v>38.138310198652192</v>
      </c>
      <c r="D21" s="7">
        <v>-0.58580305112821729</v>
      </c>
      <c r="E21" s="18">
        <v>0.57936002698582056</v>
      </c>
      <c r="F21" s="7">
        <v>-115.66262168696997</v>
      </c>
      <c r="G21" s="7">
        <v>70.979544728480249</v>
      </c>
      <c r="H21" s="7">
        <v>-115.66262168696997</v>
      </c>
      <c r="I21" s="7">
        <v>70.979544728480249</v>
      </c>
      <c r="J21" t="str">
        <f t="shared" si="0"/>
        <v>Drop</v>
      </c>
    </row>
    <row r="22" spans="1:10" x14ac:dyDescent="0.25">
      <c r="A22" s="7" t="s">
        <v>18</v>
      </c>
      <c r="B22" s="20">
        <v>-8.1749201605343241E-2</v>
      </c>
      <c r="C22" s="7">
        <v>2.3212460932641901</v>
      </c>
      <c r="D22" s="7">
        <v>-3.5217809021871362E-2</v>
      </c>
      <c r="E22" s="18">
        <v>0.97304848024240509</v>
      </c>
      <c r="F22" s="7">
        <v>-5.7616337766374519</v>
      </c>
      <c r="G22" s="7">
        <v>5.5981353734267651</v>
      </c>
      <c r="H22" s="7">
        <v>-5.7616337766374519</v>
      </c>
      <c r="I22" s="7">
        <v>5.5981353734267651</v>
      </c>
      <c r="J22" t="str">
        <f t="shared" si="0"/>
        <v>Drop</v>
      </c>
    </row>
    <row r="23" spans="1:10" x14ac:dyDescent="0.25">
      <c r="A23" s="7" t="s">
        <v>15</v>
      </c>
      <c r="B23" s="20">
        <v>16.010619407080949</v>
      </c>
      <c r="C23" s="7">
        <v>67.296966727285849</v>
      </c>
      <c r="D23" s="7">
        <v>0.23790997106841924</v>
      </c>
      <c r="E23" s="18">
        <v>0.81986718431188454</v>
      </c>
      <c r="F23" s="7">
        <v>-148.65912602402349</v>
      </c>
      <c r="G23" s="7">
        <v>180.6803648381854</v>
      </c>
      <c r="H23" s="7">
        <v>-148.65912602402349</v>
      </c>
      <c r="I23" s="7">
        <v>180.6803648381854</v>
      </c>
      <c r="J23" t="str">
        <f t="shared" si="0"/>
        <v>Drop</v>
      </c>
    </row>
    <row r="24" spans="1:10" x14ac:dyDescent="0.25">
      <c r="A24" s="7" t="s">
        <v>16</v>
      </c>
      <c r="B24" s="20">
        <v>84.315501208305434</v>
      </c>
      <c r="C24" s="7">
        <v>196.4142944982033</v>
      </c>
      <c r="D24" s="7">
        <v>0.42927375231886045</v>
      </c>
      <c r="E24" s="18">
        <v>0.68271046231771926</v>
      </c>
      <c r="F24" s="7">
        <v>-396.29296373362644</v>
      </c>
      <c r="G24" s="7">
        <v>564.92396615023733</v>
      </c>
      <c r="H24" s="7">
        <v>-396.29296373362644</v>
      </c>
      <c r="I24" s="7">
        <v>564.92396615023733</v>
      </c>
      <c r="J24" t="str">
        <f t="shared" si="0"/>
        <v>Drop</v>
      </c>
    </row>
    <row r="25" spans="1:10" x14ac:dyDescent="0.25">
      <c r="A25" s="7" t="s">
        <v>11</v>
      </c>
      <c r="B25" s="20">
        <v>54.023484631554098</v>
      </c>
      <c r="C25" s="7">
        <v>35.328986453571318</v>
      </c>
      <c r="D25" s="7">
        <v>1.5291546702748107</v>
      </c>
      <c r="E25" s="18">
        <v>0.17709421759348123</v>
      </c>
      <c r="F25" s="7">
        <v>-32.423431010629656</v>
      </c>
      <c r="G25" s="7">
        <v>140.47040027373785</v>
      </c>
      <c r="H25" s="7">
        <v>-32.423431010629656</v>
      </c>
      <c r="I25" s="7">
        <v>140.47040027373785</v>
      </c>
      <c r="J25" t="str">
        <f t="shared" si="0"/>
        <v>Drop</v>
      </c>
    </row>
    <row r="26" spans="1:10" x14ac:dyDescent="0.25">
      <c r="A26" s="7" t="s">
        <v>9</v>
      </c>
      <c r="B26" s="20">
        <v>8.925785208568449</v>
      </c>
      <c r="C26" s="7">
        <v>18.261806770563599</v>
      </c>
      <c r="D26" s="7">
        <v>0.48876791440790063</v>
      </c>
      <c r="E26" s="18">
        <v>0.64235639941411915</v>
      </c>
      <c r="F26" s="7">
        <v>-35.759246201643066</v>
      </c>
      <c r="G26" s="7">
        <v>53.610816618779964</v>
      </c>
      <c r="H26" s="7">
        <v>-35.759246201643066</v>
      </c>
      <c r="I26" s="7">
        <v>53.610816618779964</v>
      </c>
      <c r="J26" t="str">
        <f t="shared" si="0"/>
        <v>Drop</v>
      </c>
    </row>
    <row r="27" spans="1:10" x14ac:dyDescent="0.25">
      <c r="A27" s="7" t="s">
        <v>14</v>
      </c>
      <c r="B27" s="20">
        <v>16.999230463474042</v>
      </c>
      <c r="C27" s="7">
        <v>77.014965693117887</v>
      </c>
      <c r="D27" s="7">
        <v>0.22072632650660398</v>
      </c>
      <c r="E27" s="18">
        <v>0.83262484397023973</v>
      </c>
      <c r="F27" s="7">
        <v>-171.44960180653936</v>
      </c>
      <c r="G27" s="7">
        <v>205.44806273348746</v>
      </c>
      <c r="H27" s="7">
        <v>-171.44960180653936</v>
      </c>
      <c r="I27" s="7">
        <v>205.44806273348746</v>
      </c>
      <c r="J27" t="str">
        <f t="shared" si="0"/>
        <v>Drop</v>
      </c>
    </row>
    <row r="28" spans="1:10" x14ac:dyDescent="0.25">
      <c r="A28" s="7" t="s">
        <v>6</v>
      </c>
      <c r="B28" s="20">
        <v>0.78276879899080143</v>
      </c>
      <c r="C28" s="7">
        <v>1.315514730546717</v>
      </c>
      <c r="D28" s="7">
        <v>0.59502853203740957</v>
      </c>
      <c r="E28" s="18">
        <v>0.57356477261598982</v>
      </c>
      <c r="F28" s="7">
        <v>-2.4361797855397418</v>
      </c>
      <c r="G28" s="7">
        <v>4.0017173835213447</v>
      </c>
      <c r="H28" s="7">
        <v>-2.4361797855397418</v>
      </c>
      <c r="I28" s="7">
        <v>4.0017173835213447</v>
      </c>
      <c r="J28" t="str">
        <f t="shared" si="0"/>
        <v>Drop</v>
      </c>
    </row>
    <row r="29" spans="1:10" x14ac:dyDescent="0.25">
      <c r="A29" s="7" t="s">
        <v>13</v>
      </c>
      <c r="B29" s="20">
        <v>106.99474314809473</v>
      </c>
      <c r="C29" s="7">
        <v>110.22647680434289</v>
      </c>
      <c r="D29" s="7">
        <v>0.97068096749581645</v>
      </c>
      <c r="E29" s="18">
        <v>0.36919464028871912</v>
      </c>
      <c r="F29" s="7">
        <v>-162.71972925440801</v>
      </c>
      <c r="G29" s="7">
        <v>376.70921555059749</v>
      </c>
      <c r="H29" s="7">
        <v>-162.71972925440801</v>
      </c>
      <c r="I29" s="7">
        <v>376.70921555059749</v>
      </c>
      <c r="J29" t="str">
        <f t="shared" si="0"/>
        <v>Drop</v>
      </c>
    </row>
    <row r="30" spans="1:10" ht="15.75" thickBot="1" x14ac:dyDescent="0.3">
      <c r="A30" s="5" t="s">
        <v>7</v>
      </c>
      <c r="B30" s="21">
        <v>-3.1580808208851852</v>
      </c>
      <c r="C30" s="5">
        <v>29.307553211928649</v>
      </c>
      <c r="D30" s="5">
        <v>-0.1077565499258326</v>
      </c>
      <c r="E30" s="19">
        <v>0.91770181961570696</v>
      </c>
      <c r="F30" s="5">
        <v>-74.87108010321522</v>
      </c>
      <c r="G30" s="5">
        <v>68.554918461444842</v>
      </c>
      <c r="H30" s="5">
        <v>-74.87108010321522</v>
      </c>
      <c r="I30" s="5">
        <v>68.554918461444842</v>
      </c>
      <c r="J30" t="str">
        <f t="shared" si="0"/>
        <v>Drop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Primary Spoken Language of Appl</vt:lpstr>
      <vt:lpstr>Data</vt:lpstr>
      <vt:lpstr>Summary Statistics</vt:lpstr>
      <vt:lpstr>Language Statistics</vt:lpstr>
      <vt:lpstr>Frequency</vt:lpstr>
      <vt:lpstr>Correlations_Normalization</vt:lpstr>
      <vt:lpstr>Anova Single Factor</vt:lpstr>
      <vt:lpstr>Not Reported Regression</vt:lpstr>
      <vt:lpstr>English Regression</vt:lpstr>
      <vt:lpstr>Chart Normalization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2021-03-12T00:43:59Z</dcterms:created>
  <dcterms:modified xsi:type="dcterms:W3CDTF">2021-03-15T00:35:50Z</dcterms:modified>
</cp:coreProperties>
</file>