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n Hang\Desktop\WorkingOnPython\Investment Project\Electric Cars\"/>
    </mc:Choice>
  </mc:AlternateContent>
  <bookViews>
    <workbookView xWindow="0" yWindow="0" windowWidth="28800" windowHeight="12330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L47" i="1" l="1"/>
  <c r="L48" i="1"/>
  <c r="L49" i="1"/>
  <c r="L50" i="1"/>
  <c r="L51" i="1"/>
  <c r="L52" i="1"/>
  <c r="L53" i="1"/>
  <c r="L46" i="1"/>
  <c r="L34" i="1"/>
  <c r="L35" i="1"/>
  <c r="L36" i="1"/>
  <c r="L37" i="1"/>
  <c r="L38" i="1"/>
  <c r="L39" i="1"/>
  <c r="L40" i="1"/>
  <c r="L41" i="1"/>
  <c r="L42" i="1"/>
  <c r="L43" i="1"/>
  <c r="L44" i="1"/>
  <c r="L33" i="1"/>
  <c r="L27" i="1"/>
  <c r="L28" i="1"/>
  <c r="L29" i="1"/>
  <c r="L30" i="1"/>
  <c r="L31" i="1"/>
  <c r="L26" i="1"/>
  <c r="L16" i="1"/>
  <c r="L17" i="1"/>
  <c r="L18" i="1"/>
  <c r="L19" i="1"/>
  <c r="L20" i="1"/>
  <c r="L21" i="1"/>
  <c r="L22" i="1"/>
  <c r="L23" i="1"/>
  <c r="L24" i="1"/>
  <c r="L15" i="1"/>
  <c r="L5" i="1"/>
  <c r="L6" i="1"/>
  <c r="L7" i="1"/>
  <c r="L8" i="1"/>
  <c r="L9" i="1"/>
  <c r="L10" i="1"/>
  <c r="L11" i="1"/>
  <c r="L12" i="1"/>
  <c r="L13" i="1"/>
  <c r="L4" i="1"/>
  <c r="I47" i="1"/>
  <c r="I48" i="1"/>
  <c r="I49" i="1"/>
  <c r="I50" i="1"/>
  <c r="I51" i="1"/>
  <c r="I52" i="1"/>
  <c r="I53" i="1"/>
  <c r="I46" i="1"/>
  <c r="I34" i="1"/>
  <c r="I35" i="1"/>
  <c r="I36" i="1"/>
  <c r="I37" i="1"/>
  <c r="I38" i="1"/>
  <c r="I39" i="1"/>
  <c r="I40" i="1"/>
  <c r="I41" i="1"/>
  <c r="I42" i="1"/>
  <c r="I43" i="1"/>
  <c r="O33" i="1" s="1"/>
  <c r="I44" i="1"/>
  <c r="I33" i="1"/>
  <c r="I27" i="1"/>
  <c r="I28" i="1"/>
  <c r="I29" i="1"/>
  <c r="I30" i="1"/>
  <c r="I31" i="1"/>
  <c r="I26" i="1"/>
  <c r="I16" i="1"/>
  <c r="I17" i="1"/>
  <c r="I18" i="1"/>
  <c r="I19" i="1"/>
  <c r="I20" i="1"/>
  <c r="I21" i="1"/>
  <c r="I22" i="1"/>
  <c r="I23" i="1"/>
  <c r="I24" i="1"/>
  <c r="I15" i="1"/>
  <c r="I5" i="1"/>
  <c r="I6" i="1"/>
  <c r="I7" i="1"/>
  <c r="I8" i="1"/>
  <c r="I9" i="1"/>
  <c r="I10" i="1"/>
  <c r="I11" i="1"/>
  <c r="I12" i="1"/>
  <c r="I13" i="1"/>
  <c r="I4" i="1"/>
  <c r="M47" i="1"/>
  <c r="M48" i="1"/>
  <c r="M49" i="1"/>
  <c r="M50" i="1"/>
  <c r="M51" i="1"/>
  <c r="M52" i="1"/>
  <c r="M53" i="1"/>
  <c r="M46" i="1"/>
  <c r="J47" i="1"/>
  <c r="J48" i="1"/>
  <c r="J49" i="1"/>
  <c r="J50" i="1"/>
  <c r="J51" i="1"/>
  <c r="J52" i="1"/>
  <c r="J53" i="1"/>
  <c r="J46" i="1"/>
  <c r="M34" i="1"/>
  <c r="M35" i="1"/>
  <c r="M36" i="1"/>
  <c r="M37" i="1"/>
  <c r="M38" i="1"/>
  <c r="M39" i="1"/>
  <c r="M40" i="1"/>
  <c r="M41" i="1"/>
  <c r="M42" i="1"/>
  <c r="M43" i="1"/>
  <c r="M44" i="1"/>
  <c r="M33" i="1"/>
  <c r="J34" i="1"/>
  <c r="J35" i="1"/>
  <c r="J36" i="1"/>
  <c r="J37" i="1"/>
  <c r="J38" i="1"/>
  <c r="J39" i="1"/>
  <c r="J40" i="1"/>
  <c r="J41" i="1"/>
  <c r="J42" i="1"/>
  <c r="J43" i="1"/>
  <c r="J44" i="1"/>
  <c r="J33" i="1"/>
  <c r="M27" i="1"/>
  <c r="M28" i="1"/>
  <c r="M29" i="1"/>
  <c r="M30" i="1"/>
  <c r="M31" i="1"/>
  <c r="M26" i="1"/>
  <c r="J27" i="1"/>
  <c r="J28" i="1"/>
  <c r="J29" i="1"/>
  <c r="J30" i="1"/>
  <c r="J31" i="1"/>
  <c r="J26" i="1"/>
  <c r="M16" i="1"/>
  <c r="M17" i="1"/>
  <c r="M18" i="1"/>
  <c r="M19" i="1"/>
  <c r="M20" i="1"/>
  <c r="M21" i="1"/>
  <c r="M22" i="1"/>
  <c r="M23" i="1"/>
  <c r="M24" i="1"/>
  <c r="M15" i="1"/>
  <c r="J16" i="1"/>
  <c r="J17" i="1"/>
  <c r="J18" i="1"/>
  <c r="J19" i="1"/>
  <c r="J20" i="1"/>
  <c r="J21" i="1"/>
  <c r="J22" i="1"/>
  <c r="J23" i="1"/>
  <c r="J24" i="1"/>
  <c r="J15" i="1"/>
  <c r="M5" i="1"/>
  <c r="M6" i="1"/>
  <c r="M7" i="1"/>
  <c r="M8" i="1"/>
  <c r="M9" i="1"/>
  <c r="M10" i="1"/>
  <c r="M11" i="1"/>
  <c r="M12" i="1"/>
  <c r="M13" i="1"/>
  <c r="M4" i="1"/>
  <c r="J4" i="1"/>
  <c r="J5" i="1"/>
  <c r="J6" i="1"/>
  <c r="J7" i="1"/>
  <c r="J8" i="1"/>
  <c r="J9" i="1"/>
  <c r="J10" i="1"/>
  <c r="J11" i="1"/>
  <c r="J12" i="1"/>
  <c r="J13" i="1"/>
  <c r="O15" i="1"/>
  <c r="O46" i="1" l="1"/>
  <c r="O26" i="1"/>
  <c r="O4" i="1"/>
</calcChain>
</file>

<file path=xl/sharedStrings.xml><?xml version="1.0" encoding="utf-8"?>
<sst xmlns="http://schemas.openxmlformats.org/spreadsheetml/2006/main" count="74" uniqueCount="61">
  <si>
    <t>Fixed Asset Turnover ratio</t>
  </si>
  <si>
    <t>Working Capital Turnover ratio</t>
  </si>
  <si>
    <t>Total Asset Turnover ratio</t>
  </si>
  <si>
    <t>Inventory Turnover ratio</t>
  </si>
  <si>
    <t>Days of inventory on hand ratio</t>
  </si>
  <si>
    <t>Accounts Receivables Turnover ratio</t>
  </si>
  <si>
    <t>Payables Turnover ratio</t>
  </si>
  <si>
    <t>Debt-to-Assets ratio</t>
  </si>
  <si>
    <t>Interest Coverage ratio</t>
  </si>
  <si>
    <t>Asset-to-Equity ratio</t>
  </si>
  <si>
    <t>Debt-to-equity ratio</t>
  </si>
  <si>
    <t>Equity multiplier ratio</t>
  </si>
  <si>
    <t>Total Debt-to-Capitalization ratio</t>
  </si>
  <si>
    <t>Total Debt-to-Capital ratio</t>
  </si>
  <si>
    <t>Net Debt-to-EBITDA ratio</t>
  </si>
  <si>
    <t>Degree of Financial Leverage ratio</t>
  </si>
  <si>
    <t>Earnings per Share ratio (EPS)</t>
  </si>
  <si>
    <t>Book Value per Share ratio (BVPS)</t>
  </si>
  <si>
    <t>Cash Earnings per Share ratio</t>
  </si>
  <si>
    <t>Price to Earnings ratio (P/E)</t>
  </si>
  <si>
    <t>Price to Book Value ratio (P/B)</t>
  </si>
  <si>
    <t>Price to Sales ratio (P/S)</t>
  </si>
  <si>
    <t>Price to Free Cash Flow ratio (P/FCF)</t>
  </si>
  <si>
    <t>Price/Earnings-to-Growth ratio</t>
  </si>
  <si>
    <t>Dividend Yield ratio</t>
  </si>
  <si>
    <t>Dividend Payout ratio</t>
  </si>
  <si>
    <t>Enterprise Value-to-EBITDA ratio</t>
  </si>
  <si>
    <t>Enterprise Value-to-Sales ratio</t>
  </si>
  <si>
    <t>Current ratio</t>
  </si>
  <si>
    <t>Quick ratio</t>
  </si>
  <si>
    <t>Cash ratio</t>
  </si>
  <si>
    <t>Days of Sales Outstanding</t>
  </si>
  <si>
    <t>Days of Sales in Inventory ratio</t>
  </si>
  <si>
    <t>Days of Payables Outstanding</t>
  </si>
  <si>
    <t>Operating Cycle</t>
  </si>
  <si>
    <t>Cash Conversion Cycle</t>
  </si>
  <si>
    <t>RIVN</t>
  </si>
  <si>
    <t>LCID</t>
  </si>
  <si>
    <t>GM</t>
  </si>
  <si>
    <t>F</t>
  </si>
  <si>
    <t>HMC</t>
  </si>
  <si>
    <t>N/A</t>
  </si>
  <si>
    <t>LIQUIDITY RATIOS</t>
  </si>
  <si>
    <t>VALUATION RATIOS</t>
  </si>
  <si>
    <t>LEVERAGE RATIOS</t>
  </si>
  <si>
    <t>OPERATING RATIOS</t>
  </si>
  <si>
    <t>Net Profit Margin</t>
  </si>
  <si>
    <t>EBITDA ratio</t>
  </si>
  <si>
    <t>Return on Equity ratio</t>
  </si>
  <si>
    <t>Return on Assets ratio</t>
  </si>
  <si>
    <t>Return on Capital Employed ratio</t>
  </si>
  <si>
    <t>Gross Margin ratio</t>
  </si>
  <si>
    <t>Operating Margin ratio</t>
  </si>
  <si>
    <t>Operating Cash Flow ratio</t>
  </si>
  <si>
    <t>Return on Invested Capital ratio</t>
  </si>
  <si>
    <t>Return on Sales ratio</t>
  </si>
  <si>
    <t>PROFITABILITY RATIO</t>
  </si>
  <si>
    <t>ELECTRIC CARS RATIO ANALYSIS</t>
  </si>
  <si>
    <t>TSLA</t>
  </si>
  <si>
    <t>MAX VALUES</t>
  </si>
  <si>
    <t>MIN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</si>
</sst>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0" borderId="10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/>
    </xf>
    <xf numFmtId="0" fontId="16" fillId="0" borderId="22" xfId="0" applyFont="1" applyBorder="1" applyAlignment="1">
      <alignment horizontal="center" vertical="center"/>
    </xf>
    <xf numFmtId="0" fontId="0" fillId="0" borderId="15" xfId="0" applyFont="1" applyBorder="1"/>
    <xf numFmtId="0" fontId="0" fillId="0" borderId="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18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Q14" sqref="Q14"/>
    </sheetView>
  </sheetViews>
  <sheetFormatPr defaultRowHeight="15" x14ac:dyDescent="0.25"/>
  <cols>
    <col min="1" max="1" width="33.85546875" bestFit="1" customWidth="1"/>
    <col min="7" max="7" width="12.7109375" bestFit="1" customWidth="1"/>
    <col min="15" max="15" width="20" bestFit="1" customWidth="1"/>
  </cols>
  <sheetData>
    <row r="1" spans="1:15" ht="15.75" thickBot="1" x14ac:dyDescent="0.3">
      <c r="A1" s="20" t="s">
        <v>57</v>
      </c>
      <c r="B1" s="21"/>
      <c r="C1" s="21"/>
      <c r="D1" s="21"/>
      <c r="E1" s="21"/>
      <c r="F1" s="21"/>
      <c r="G1" s="22"/>
      <c r="H1" s="1"/>
    </row>
    <row r="2" spans="1:15" ht="15.75" thickBot="1" x14ac:dyDescent="0.3">
      <c r="A2" s="10"/>
      <c r="B2" s="11" t="s">
        <v>36</v>
      </c>
      <c r="C2" s="11" t="s">
        <v>37</v>
      </c>
      <c r="D2" s="11" t="s">
        <v>38</v>
      </c>
      <c r="E2" s="11" t="s">
        <v>39</v>
      </c>
      <c r="F2" s="11" t="s">
        <v>40</v>
      </c>
      <c r="G2" s="12" t="s">
        <v>58</v>
      </c>
    </row>
    <row r="3" spans="1:15" ht="15.75" thickBot="1" x14ac:dyDescent="0.3">
      <c r="A3" s="14" t="s">
        <v>56</v>
      </c>
      <c r="B3" s="17"/>
      <c r="C3" s="18"/>
      <c r="D3" s="18"/>
      <c r="E3" s="18"/>
      <c r="F3" s="18"/>
      <c r="G3" s="19"/>
      <c r="I3" s="25" t="s">
        <v>59</v>
      </c>
      <c r="J3" s="26"/>
      <c r="L3" s="29" t="s">
        <v>60</v>
      </c>
      <c r="M3" s="30"/>
      <c r="O3" s="14" t="s">
        <v>56</v>
      </c>
    </row>
    <row r="4" spans="1:15" x14ac:dyDescent="0.25">
      <c r="A4" s="2" t="s">
        <v>46</v>
      </c>
      <c r="B4" s="15" t="s">
        <v>41</v>
      </c>
      <c r="C4" s="4">
        <v>-180.930583501006</v>
      </c>
      <c r="D4" s="16">
        <v>5.2471731000000001E-2</v>
      </c>
      <c r="E4" s="4">
        <v>-1.00594601396841E-2</v>
      </c>
      <c r="F4" s="4">
        <v>4.9916408001841002E-2</v>
      </c>
      <c r="G4" s="5">
        <v>2.1879756468797501E-2</v>
      </c>
      <c r="I4" s="23" t="str">
        <f>INDEX($B$2:$G$2,0,MATCH(MAX(B4:G4),B4:G4,0))</f>
        <v>GM</v>
      </c>
      <c r="J4" s="24">
        <f>MAX(B4:G4)</f>
        <v>5.2471731000000001E-2</v>
      </c>
      <c r="L4" s="23" t="str">
        <f>INDEX($B$2:$G$2,0,MATCH(MIN(B4:E4),B4:E4,0))</f>
        <v>LCID</v>
      </c>
      <c r="M4" s="24">
        <f>MIN(B4:G4)</f>
        <v>-180.930583501006</v>
      </c>
      <c r="O4" t="str">
        <f>INDEX(I4:I13,MODE(MATCH(I4:I13,I4:I13,0)))</f>
        <v>TSLA</v>
      </c>
    </row>
    <row r="5" spans="1:15" x14ac:dyDescent="0.25">
      <c r="A5" s="2" t="s">
        <v>47</v>
      </c>
      <c r="B5" s="6">
        <v>-81.127272730000001</v>
      </c>
      <c r="C5" s="4">
        <v>-92.782671240455898</v>
      </c>
      <c r="D5" s="4">
        <v>0.20307234399999999</v>
      </c>
      <c r="E5" s="4">
        <v>0.22606552687746101</v>
      </c>
      <c r="F5" s="4">
        <v>0.113002154377443</v>
      </c>
      <c r="G5" s="5">
        <v>0.176504468349961</v>
      </c>
      <c r="I5" s="6" t="str">
        <f t="shared" ref="I5:I13" si="0">INDEX($B$2:$G$2,0,MATCH(MAX(B5:G5),B5:G5,0))</f>
        <v>F</v>
      </c>
      <c r="J5" s="5">
        <f>MAX(B5:G5)</f>
        <v>0.22606552687746101</v>
      </c>
      <c r="L5" s="6" t="str">
        <f t="shared" ref="L5:L13" si="1">INDEX($B$2:$G$2,0,MATCH(MIN(B5:E5),B5:E5,0))</f>
        <v>LCID</v>
      </c>
      <c r="M5" s="5">
        <f t="shared" ref="M5:M13" si="2">MIN(B5:G5)</f>
        <v>-92.782671240455898</v>
      </c>
    </row>
    <row r="6" spans="1:15" x14ac:dyDescent="0.25">
      <c r="A6" s="2" t="s">
        <v>48</v>
      </c>
      <c r="B6" s="6">
        <v>-0.24023777800000001</v>
      </c>
      <c r="C6" s="4">
        <v>-0.65989427923532096</v>
      </c>
      <c r="D6" s="4">
        <v>0.16769884800000001</v>
      </c>
      <c r="E6" s="4">
        <v>0.36969022444815403</v>
      </c>
      <c r="F6" s="4">
        <v>6.7514454553996101E-2</v>
      </c>
      <c r="G6" s="5">
        <v>0.18281493259134099</v>
      </c>
      <c r="I6" s="6" t="str">
        <f t="shared" si="0"/>
        <v>F</v>
      </c>
      <c r="J6" s="5">
        <f t="shared" ref="J5:J13" si="3">MAX(B6:G6)</f>
        <v>0.36969022444815403</v>
      </c>
      <c r="L6" s="6" t="str">
        <f t="shared" si="1"/>
        <v>LCID</v>
      </c>
      <c r="M6" s="5">
        <f t="shared" si="2"/>
        <v>-0.65989427923532096</v>
      </c>
    </row>
    <row r="7" spans="1:15" x14ac:dyDescent="0.25">
      <c r="A7" s="2" t="s">
        <v>49</v>
      </c>
      <c r="B7" s="6">
        <v>-0.21028079299999999</v>
      </c>
      <c r="C7" s="4">
        <v>-0.32730968509003</v>
      </c>
      <c r="D7" s="4">
        <v>4.0941000999999998E-2</v>
      </c>
      <c r="E7" s="4">
        <v>6.9784270624623099E-2</v>
      </c>
      <c r="F7" s="4">
        <v>2.94941178575884E-2</v>
      </c>
      <c r="G7" s="5">
        <v>8.8828443128229004E-2</v>
      </c>
      <c r="I7" s="6" t="str">
        <f t="shared" si="0"/>
        <v>TSLA</v>
      </c>
      <c r="J7" s="5">
        <f t="shared" si="3"/>
        <v>8.8828443128229004E-2</v>
      </c>
      <c r="L7" s="6" t="str">
        <f t="shared" si="1"/>
        <v>LCID</v>
      </c>
      <c r="M7" s="5">
        <f t="shared" si="2"/>
        <v>-0.32730968509003</v>
      </c>
    </row>
    <row r="8" spans="1:15" x14ac:dyDescent="0.25">
      <c r="A8" s="2" t="s">
        <v>50</v>
      </c>
      <c r="B8" s="6">
        <v>-0.20113436000000001</v>
      </c>
      <c r="C8" s="4">
        <v>-0.20445168678258999</v>
      </c>
      <c r="D8" s="4">
        <v>5.4747226000000003E-2</v>
      </c>
      <c r="E8" s="4">
        <v>2.7196526925944601E-2</v>
      </c>
      <c r="F8" s="4">
        <v>4.84859439892159E-2</v>
      </c>
      <c r="G8" s="5">
        <v>0.15375005892613</v>
      </c>
      <c r="I8" s="6" t="str">
        <f t="shared" si="0"/>
        <v>TSLA</v>
      </c>
      <c r="J8" s="5">
        <f t="shared" si="3"/>
        <v>0.15375005892613</v>
      </c>
      <c r="L8" s="6" t="str">
        <f t="shared" si="1"/>
        <v>LCID</v>
      </c>
      <c r="M8" s="5">
        <f t="shared" si="2"/>
        <v>-0.20445168678258999</v>
      </c>
    </row>
    <row r="9" spans="1:15" x14ac:dyDescent="0.25">
      <c r="A9" s="2" t="s">
        <v>51</v>
      </c>
      <c r="B9" s="6">
        <v>-8.4545454549999999</v>
      </c>
      <c r="C9" s="4">
        <v>-4.71343735015307</v>
      </c>
      <c r="D9" s="4">
        <v>0.14076722</v>
      </c>
      <c r="E9" s="4">
        <v>0.15908640834378501</v>
      </c>
      <c r="F9" s="4">
        <v>0.20510103420012299</v>
      </c>
      <c r="G9" s="5">
        <v>0.25279155751258697</v>
      </c>
      <c r="I9" s="6" t="str">
        <f t="shared" si="0"/>
        <v>TSLA</v>
      </c>
      <c r="J9" s="5">
        <f t="shared" si="3"/>
        <v>0.25279155751258697</v>
      </c>
      <c r="L9" s="6" t="str">
        <f t="shared" si="1"/>
        <v>RIVN</v>
      </c>
      <c r="M9" s="5">
        <f t="shared" si="2"/>
        <v>-8.4545454549999999</v>
      </c>
    </row>
    <row r="10" spans="1:15" x14ac:dyDescent="0.25">
      <c r="A10" s="2" t="s">
        <v>52</v>
      </c>
      <c r="B10" s="6">
        <v>-76.727272729999996</v>
      </c>
      <c r="C10" s="4">
        <v>-56.451108406181902</v>
      </c>
      <c r="D10" s="4">
        <v>7.3415011000000002E-2</v>
      </c>
      <c r="E10" s="4">
        <v>3.3174173579480798E-2</v>
      </c>
      <c r="F10" s="4">
        <v>5.9867395017390503E-2</v>
      </c>
      <c r="G10" s="5">
        <v>0.12119354179440001</v>
      </c>
      <c r="I10" s="6" t="str">
        <f t="shared" si="0"/>
        <v>TSLA</v>
      </c>
      <c r="J10" s="5">
        <f t="shared" si="3"/>
        <v>0.12119354179440001</v>
      </c>
      <c r="L10" s="6" t="str">
        <f t="shared" si="1"/>
        <v>RIVN</v>
      </c>
      <c r="M10" s="5">
        <f t="shared" si="2"/>
        <v>-76.727272729999996</v>
      </c>
    </row>
    <row r="11" spans="1:15" x14ac:dyDescent="0.25">
      <c r="A11" s="2" t="s">
        <v>53</v>
      </c>
      <c r="B11" s="6">
        <v>-1.996953542</v>
      </c>
      <c r="C11" s="4">
        <v>-2.6713716956028799</v>
      </c>
      <c r="D11" s="4">
        <v>0.204117837</v>
      </c>
      <c r="E11" s="4">
        <v>0.17400553308276401</v>
      </c>
      <c r="F11" s="4">
        <v>0.27973190988806701</v>
      </c>
      <c r="G11" s="5">
        <v>0.58345597564069995</v>
      </c>
      <c r="I11" s="6" t="str">
        <f t="shared" si="0"/>
        <v>TSLA</v>
      </c>
      <c r="J11" s="5">
        <f t="shared" si="3"/>
        <v>0.58345597564069995</v>
      </c>
      <c r="L11" s="6" t="str">
        <f t="shared" si="1"/>
        <v>LCID</v>
      </c>
      <c r="M11" s="5">
        <f t="shared" si="2"/>
        <v>-2.6713716956028799</v>
      </c>
    </row>
    <row r="12" spans="1:15" x14ac:dyDescent="0.25">
      <c r="A12" s="2" t="s">
        <v>54</v>
      </c>
      <c r="B12" s="6">
        <v>-0.20113436000000001</v>
      </c>
      <c r="C12" s="4">
        <v>-0.20445168678258999</v>
      </c>
      <c r="D12" s="4">
        <v>5.4747226000000003E-2</v>
      </c>
      <c r="E12" s="4">
        <v>2.7196526925944601E-2</v>
      </c>
      <c r="F12" s="4">
        <v>4.84859439892159E-2</v>
      </c>
      <c r="G12" s="5">
        <v>0.15375005892613</v>
      </c>
      <c r="I12" s="6" t="str">
        <f t="shared" si="0"/>
        <v>TSLA</v>
      </c>
      <c r="J12" s="5">
        <f t="shared" si="3"/>
        <v>0.15375005892613</v>
      </c>
      <c r="L12" s="6" t="str">
        <f t="shared" si="1"/>
        <v>LCID</v>
      </c>
      <c r="M12" s="5">
        <f t="shared" si="2"/>
        <v>-0.20445168678258999</v>
      </c>
    </row>
    <row r="13" spans="1:15" ht="15.75" thickBot="1" x14ac:dyDescent="0.3">
      <c r="A13" s="3" t="s">
        <v>55</v>
      </c>
      <c r="B13" s="6">
        <v>-76.727272729999996</v>
      </c>
      <c r="C13" s="4">
        <v>-56.451108406181902</v>
      </c>
      <c r="D13" s="4">
        <v>7.3415011000000002E-2</v>
      </c>
      <c r="E13" s="4">
        <v>3.3174173579480798E-2</v>
      </c>
      <c r="F13" s="4">
        <v>5.9867395017390503E-2</v>
      </c>
      <c r="G13" s="5">
        <v>0.12119354179440001</v>
      </c>
      <c r="I13" s="7" t="str">
        <f t="shared" si="0"/>
        <v>TSLA</v>
      </c>
      <c r="J13" s="9">
        <f t="shared" si="3"/>
        <v>0.12119354179440001</v>
      </c>
      <c r="L13" s="7" t="str">
        <f t="shared" si="1"/>
        <v>RIVN</v>
      </c>
      <c r="M13" s="9">
        <f t="shared" si="2"/>
        <v>-76.727272729999996</v>
      </c>
    </row>
    <row r="14" spans="1:15" ht="15.75" thickBot="1" x14ac:dyDescent="0.3">
      <c r="A14" s="13" t="s">
        <v>45</v>
      </c>
      <c r="B14" s="17"/>
      <c r="C14" s="18"/>
      <c r="D14" s="18"/>
      <c r="E14" s="18"/>
      <c r="F14" s="18"/>
      <c r="G14" s="19"/>
      <c r="I14" s="27"/>
      <c r="J14" s="28"/>
      <c r="L14" s="27"/>
      <c r="M14" s="28"/>
      <c r="O14" s="13" t="s">
        <v>45</v>
      </c>
    </row>
    <row r="15" spans="1:15" x14ac:dyDescent="0.25">
      <c r="A15" s="2" t="s">
        <v>0</v>
      </c>
      <c r="B15" s="6">
        <v>1.6124303999999999E-2</v>
      </c>
      <c r="C15" s="4">
        <v>2.0169969057983302E-2</v>
      </c>
      <c r="D15" s="4">
        <v>1.6067506709999999</v>
      </c>
      <c r="E15" s="4">
        <v>3.6711004604324202</v>
      </c>
      <c r="F15" s="4">
        <v>1.7664177227604501</v>
      </c>
      <c r="G15" s="5">
        <v>1.72642417244033</v>
      </c>
      <c r="I15" s="23" t="str">
        <f>INDEX($B$2:$G$2,0,MATCH(MAX(B15:G15),B15:G15,0))</f>
        <v>F</v>
      </c>
      <c r="J15" s="24">
        <f>MAX(B15:G15)</f>
        <v>3.6711004604324202</v>
      </c>
      <c r="L15" s="23" t="str">
        <f>INDEX($B$2:$G$2,0,MATCH(MIN(B15:G15),B15:G15,0))</f>
        <v>RIVN</v>
      </c>
      <c r="M15" s="24">
        <f>MIN(B15:G15)</f>
        <v>1.6124303999999999E-2</v>
      </c>
      <c r="O15" t="str">
        <f>INDEX(I15:I24,MODE(MATCH(I15:I24,I15:I24,0)))</f>
        <v>F</v>
      </c>
    </row>
    <row r="16" spans="1:15" x14ac:dyDescent="0.25">
      <c r="A16" s="2" t="s">
        <v>1</v>
      </c>
      <c r="B16" s="6">
        <v>3.189145E-3</v>
      </c>
      <c r="C16" s="4">
        <v>5.8382791599764002E-3</v>
      </c>
      <c r="D16" s="4">
        <v>69.366471730000001</v>
      </c>
      <c r="E16" s="4">
        <v>31.732607148721801</v>
      </c>
      <c r="F16" s="4">
        <v>20.635285330483399</v>
      </c>
      <c r="G16" s="5">
        <v>17.768528465179099</v>
      </c>
      <c r="I16" s="6" t="str">
        <f t="shared" ref="I16:I24" si="4">INDEX($B$2:$G$2,0,MATCH(MAX(B16:G16),B16:G16,0))</f>
        <v>GM</v>
      </c>
      <c r="J16" s="5">
        <f t="shared" ref="J16:J24" si="5">MAX(B16:G16)</f>
        <v>69.366471730000001</v>
      </c>
      <c r="L16" s="6" t="str">
        <f t="shared" ref="L16:L24" si="6">INDEX($B$2:$G$2,0,MATCH(MIN(B16:G16),B16:G16,0))</f>
        <v>RIVN</v>
      </c>
      <c r="M16" s="5">
        <f t="shared" ref="M16:M24" si="7">MIN(B16:G16)</f>
        <v>3.189145E-3</v>
      </c>
    </row>
    <row r="17" spans="1:15" x14ac:dyDescent="0.25">
      <c r="A17" s="2" t="s">
        <v>2</v>
      </c>
      <c r="B17" s="6">
        <v>2.4670310000000002E-3</v>
      </c>
      <c r="C17" s="4">
        <v>3.4397344841153102E-3</v>
      </c>
      <c r="D17" s="4">
        <v>0.51898103100000004</v>
      </c>
      <c r="E17" s="4">
        <v>0.53043748905790999</v>
      </c>
      <c r="F17" s="4">
        <v>0.60704138500263105</v>
      </c>
      <c r="G17" s="5">
        <v>0.86628253206933703</v>
      </c>
      <c r="I17" s="6" t="str">
        <f t="shared" si="4"/>
        <v>TSLA</v>
      </c>
      <c r="J17" s="5">
        <f t="shared" si="5"/>
        <v>0.86628253206933703</v>
      </c>
      <c r="L17" s="6" t="str">
        <f t="shared" si="6"/>
        <v>RIVN</v>
      </c>
      <c r="M17" s="5">
        <f t="shared" si="7"/>
        <v>2.4670310000000002E-3</v>
      </c>
    </row>
    <row r="18" spans="1:15" x14ac:dyDescent="0.25">
      <c r="A18" s="2" t="s">
        <v>3</v>
      </c>
      <c r="B18" s="6">
        <v>1.8978102189999999</v>
      </c>
      <c r="C18" s="4">
        <v>1.2172652259332</v>
      </c>
      <c r="D18" s="4">
        <v>8.4020634429999994</v>
      </c>
      <c r="E18" s="4">
        <v>9.5027766266058808</v>
      </c>
      <c r="F18" s="4">
        <v>6.0295197201216704</v>
      </c>
      <c r="G18" s="5">
        <v>6.9857564703838797</v>
      </c>
      <c r="I18" s="6" t="str">
        <f t="shared" si="4"/>
        <v>F</v>
      </c>
      <c r="J18" s="5">
        <f t="shared" si="5"/>
        <v>9.5027766266058808</v>
      </c>
      <c r="L18" s="6" t="str">
        <f t="shared" si="6"/>
        <v>LCID</v>
      </c>
      <c r="M18" s="5">
        <f t="shared" si="7"/>
        <v>1.2172652259332</v>
      </c>
    </row>
    <row r="19" spans="1:15" x14ac:dyDescent="0.25">
      <c r="A19" s="2" t="s">
        <v>4</v>
      </c>
      <c r="B19" s="6">
        <v>192.32692309999999</v>
      </c>
      <c r="C19" s="4">
        <v>299.85248261748097</v>
      </c>
      <c r="D19" s="4">
        <v>43.441709580000001</v>
      </c>
      <c r="E19" s="4">
        <v>38.409826342552599</v>
      </c>
      <c r="F19" s="4">
        <v>60.535501489766098</v>
      </c>
      <c r="G19" s="5">
        <v>52.249173235199002</v>
      </c>
      <c r="I19" s="6" t="str">
        <f t="shared" si="4"/>
        <v>LCID</v>
      </c>
      <c r="J19" s="5">
        <f t="shared" si="5"/>
        <v>299.85248261748097</v>
      </c>
      <c r="L19" s="6" t="str">
        <f t="shared" si="6"/>
        <v>F</v>
      </c>
      <c r="M19" s="5">
        <f t="shared" si="7"/>
        <v>38.409826342552599</v>
      </c>
    </row>
    <row r="20" spans="1:15" x14ac:dyDescent="0.25">
      <c r="A20" s="2" t="s">
        <v>5</v>
      </c>
      <c r="B20" s="6">
        <v>2.115384615</v>
      </c>
      <c r="C20" s="4">
        <v>8.6121346886912296</v>
      </c>
      <c r="D20" s="4">
        <v>3.7306935349999999</v>
      </c>
      <c r="E20" s="4">
        <v>3.1047981235624902</v>
      </c>
      <c r="F20" s="4">
        <v>5.6168909340104696</v>
      </c>
      <c r="G20" s="5">
        <v>28.135389440669101</v>
      </c>
      <c r="I20" s="6" t="str">
        <f t="shared" si="4"/>
        <v>TSLA</v>
      </c>
      <c r="J20" s="5">
        <f t="shared" si="5"/>
        <v>28.135389440669101</v>
      </c>
      <c r="L20" s="6" t="str">
        <f t="shared" si="6"/>
        <v>RIVN</v>
      </c>
      <c r="M20" s="5">
        <f t="shared" si="7"/>
        <v>2.115384615</v>
      </c>
    </row>
    <row r="21" spans="1:15" x14ac:dyDescent="0.25">
      <c r="A21" s="2" t="s">
        <v>6</v>
      </c>
      <c r="B21" s="6">
        <v>1.0766045550000001</v>
      </c>
      <c r="C21" s="4">
        <v>3.7467224614193699</v>
      </c>
      <c r="D21" s="4">
        <v>5.3516747579999997</v>
      </c>
      <c r="E21" s="4">
        <v>5.1300281891807202</v>
      </c>
      <c r="F21" s="4">
        <v>9.3573970279065506</v>
      </c>
      <c r="G21" s="5">
        <v>4.0116708229426399</v>
      </c>
      <c r="I21" s="6" t="str">
        <f t="shared" si="4"/>
        <v>HMC</v>
      </c>
      <c r="J21" s="5">
        <f t="shared" si="5"/>
        <v>9.3573970279065506</v>
      </c>
      <c r="L21" s="6" t="str">
        <f t="shared" si="6"/>
        <v>RIVN</v>
      </c>
      <c r="M21" s="5">
        <f t="shared" si="7"/>
        <v>1.0766045550000001</v>
      </c>
    </row>
    <row r="22" spans="1:15" x14ac:dyDescent="0.25">
      <c r="A22" s="2" t="s">
        <v>7</v>
      </c>
      <c r="B22" s="6">
        <v>0.12469722799999999</v>
      </c>
      <c r="C22" s="4">
        <v>0.50399678344035104</v>
      </c>
      <c r="D22" s="4">
        <v>0.73105778899999996</v>
      </c>
      <c r="E22" s="4">
        <v>0.81083510027817196</v>
      </c>
      <c r="F22" s="4">
        <v>0.55064125273801001</v>
      </c>
      <c r="G22" s="5">
        <v>0.50081279876390195</v>
      </c>
      <c r="I22" s="6" t="str">
        <f t="shared" si="4"/>
        <v>F</v>
      </c>
      <c r="J22" s="5">
        <f t="shared" si="5"/>
        <v>0.81083510027817196</v>
      </c>
      <c r="L22" s="6" t="str">
        <f t="shared" si="6"/>
        <v>RIVN</v>
      </c>
      <c r="M22" s="5">
        <f t="shared" si="7"/>
        <v>0.12469722799999999</v>
      </c>
    </row>
    <row r="23" spans="1:15" x14ac:dyDescent="0.25">
      <c r="A23" s="2" t="s">
        <v>8</v>
      </c>
      <c r="B23" s="6">
        <v>-145.51724139999999</v>
      </c>
      <c r="C23" s="4">
        <v>-1113.8617176128</v>
      </c>
      <c r="D23" s="4">
        <v>9.8147368420000003</v>
      </c>
      <c r="E23" s="4">
        <v>0.64110559886605201</v>
      </c>
      <c r="F23" s="4">
        <v>51.653050334973599</v>
      </c>
      <c r="G23" s="5">
        <v>17.5822102425876</v>
      </c>
      <c r="I23" s="6" t="str">
        <f t="shared" si="4"/>
        <v>HMC</v>
      </c>
      <c r="J23" s="5">
        <f t="shared" si="5"/>
        <v>51.653050334973599</v>
      </c>
      <c r="L23" s="6" t="str">
        <f t="shared" si="6"/>
        <v>LCID</v>
      </c>
      <c r="M23" s="5">
        <f t="shared" si="7"/>
        <v>-1113.8617176128</v>
      </c>
    </row>
    <row r="24" spans="1:15" ht="15.75" thickBot="1" x14ac:dyDescent="0.3">
      <c r="A24" s="3" t="s">
        <v>9</v>
      </c>
      <c r="B24" s="6">
        <v>1.142461822</v>
      </c>
      <c r="C24" s="4">
        <v>2.0161159577475001</v>
      </c>
      <c r="D24" s="4">
        <v>3.7182709109999998</v>
      </c>
      <c r="E24" s="4">
        <v>5.2863929908271903</v>
      </c>
      <c r="F24" s="4">
        <v>2.2253934213880302</v>
      </c>
      <c r="G24" s="5">
        <v>2.0032564887957398</v>
      </c>
      <c r="I24" s="7" t="str">
        <f t="shared" si="4"/>
        <v>F</v>
      </c>
      <c r="J24" s="9">
        <f t="shared" si="5"/>
        <v>5.2863929908271903</v>
      </c>
      <c r="L24" s="7" t="str">
        <f t="shared" si="6"/>
        <v>RIVN</v>
      </c>
      <c r="M24" s="9">
        <f t="shared" si="7"/>
        <v>1.142461822</v>
      </c>
    </row>
    <row r="25" spans="1:15" ht="15.75" thickBot="1" x14ac:dyDescent="0.3">
      <c r="A25" s="13" t="s">
        <v>44</v>
      </c>
      <c r="B25" s="17"/>
      <c r="C25" s="18"/>
      <c r="D25" s="18"/>
      <c r="E25" s="18"/>
      <c r="F25" s="18"/>
      <c r="G25" s="19"/>
      <c r="I25" s="27"/>
      <c r="J25" s="28"/>
      <c r="L25" s="27"/>
      <c r="M25" s="28"/>
      <c r="O25" s="13" t="s">
        <v>44</v>
      </c>
    </row>
    <row r="26" spans="1:15" x14ac:dyDescent="0.25">
      <c r="A26" s="2" t="s">
        <v>10</v>
      </c>
      <c r="B26" s="6">
        <v>7.3998154999999996E-2</v>
      </c>
      <c r="C26" s="4">
        <v>0.55717554430334404</v>
      </c>
      <c r="D26" s="4">
        <v>1.2833255219999999</v>
      </c>
      <c r="E26" s="4">
        <v>1.8435664378903101</v>
      </c>
      <c r="F26" s="4">
        <v>0.475922444605199</v>
      </c>
      <c r="G26" s="5">
        <v>0.173738779025472</v>
      </c>
      <c r="I26" s="23" t="str">
        <f>INDEX($B$2:$G$2,0,MATCH(MAX(B26:G26),B26:G26,0))</f>
        <v>F</v>
      </c>
      <c r="J26" s="24">
        <f>MAX(B26:G26)</f>
        <v>1.8435664378903101</v>
      </c>
      <c r="L26" s="23" t="str">
        <f>INDEX($B$2:$G$2,0,MATCH(MIN(B26:G26),B26:G26,0))</f>
        <v>RIVN</v>
      </c>
      <c r="M26" s="24">
        <f>MIN(B26:G26)</f>
        <v>7.3998154999999996E-2</v>
      </c>
      <c r="O26" t="str">
        <f>INDEX(I26:I31,MODE(MATCH(I26:I31,I26:I31,0)))</f>
        <v>F</v>
      </c>
    </row>
    <row r="27" spans="1:15" x14ac:dyDescent="0.25">
      <c r="A27" s="2" t="s">
        <v>11</v>
      </c>
      <c r="B27" s="6">
        <v>1.142461822</v>
      </c>
      <c r="C27" s="4">
        <v>2.0161159577475001</v>
      </c>
      <c r="D27" s="4">
        <v>4.0961100699999999</v>
      </c>
      <c r="E27" s="4">
        <v>5.29761536717574</v>
      </c>
      <c r="F27" s="4">
        <v>2.2890820088258899</v>
      </c>
      <c r="G27" s="5">
        <v>2.0580675080327202</v>
      </c>
      <c r="I27" s="6" t="str">
        <f t="shared" ref="I27:I31" si="8">INDEX($B$2:$G$2,0,MATCH(MAX(B27:G27),B27:G27,0))</f>
        <v>F</v>
      </c>
      <c r="J27" s="5">
        <f t="shared" ref="J27:J31" si="9">MAX(B27:G27)</f>
        <v>5.29761536717574</v>
      </c>
      <c r="L27" s="6" t="str">
        <f t="shared" ref="L27:L31" si="10">INDEX($B$2:$G$2,0,MATCH(MIN(B27:G27),B27:G27,0))</f>
        <v>RIVN</v>
      </c>
      <c r="M27" s="5">
        <f t="shared" ref="M27:M31" si="11">MIN(B27:G27)</f>
        <v>1.142461822</v>
      </c>
    </row>
    <row r="28" spans="1:15" x14ac:dyDescent="0.25">
      <c r="A28" s="2" t="s">
        <v>12</v>
      </c>
      <c r="B28" s="6">
        <v>7.2836983999999994E-2</v>
      </c>
      <c r="C28" s="4">
        <v>0.36101520217480199</v>
      </c>
      <c r="D28" s="4">
        <v>0.64884356499999996</v>
      </c>
      <c r="E28" s="4">
        <v>0.74192570370843103</v>
      </c>
      <c r="F28" s="4">
        <v>0.43619866726817902</v>
      </c>
      <c r="G28" s="5">
        <v>0.184587958836399</v>
      </c>
      <c r="I28" s="6" t="str">
        <f t="shared" si="8"/>
        <v>F</v>
      </c>
      <c r="J28" s="5">
        <f t="shared" si="9"/>
        <v>0.74192570370843103</v>
      </c>
      <c r="L28" s="6" t="str">
        <f t="shared" si="10"/>
        <v>RIVN</v>
      </c>
      <c r="M28" s="5">
        <f t="shared" si="11"/>
        <v>7.2836983999999994E-2</v>
      </c>
    </row>
    <row r="29" spans="1:15" x14ac:dyDescent="0.25">
      <c r="A29" s="2" t="s">
        <v>13</v>
      </c>
      <c r="B29" s="6">
        <v>7.2836983999999994E-2</v>
      </c>
      <c r="C29" s="4">
        <v>0.36101520217480199</v>
      </c>
      <c r="D29" s="4">
        <v>0.64884356499999996</v>
      </c>
      <c r="E29" s="4">
        <v>0.74192570370843103</v>
      </c>
      <c r="F29" s="4">
        <v>0.43619866726817902</v>
      </c>
      <c r="G29" s="5">
        <v>0.22715170754185601</v>
      </c>
      <c r="I29" s="6" t="str">
        <f t="shared" si="8"/>
        <v>F</v>
      </c>
      <c r="J29" s="5">
        <f t="shared" si="9"/>
        <v>0.74192570370843103</v>
      </c>
      <c r="L29" s="6" t="str">
        <f t="shared" si="10"/>
        <v>RIVN</v>
      </c>
      <c r="M29" s="5">
        <f t="shared" si="11"/>
        <v>7.2836983999999994E-2</v>
      </c>
    </row>
    <row r="30" spans="1:15" x14ac:dyDescent="0.25">
      <c r="A30" s="2" t="s">
        <v>14</v>
      </c>
      <c r="B30" s="6">
        <v>3.7203047960000002</v>
      </c>
      <c r="C30" s="4">
        <v>1.6117269764108</v>
      </c>
      <c r="D30" s="4">
        <v>3.5021519130000001</v>
      </c>
      <c r="E30" s="4">
        <v>3.8590941535267</v>
      </c>
      <c r="F30" s="4">
        <v>2.6924066243190801</v>
      </c>
      <c r="G30" s="5">
        <v>-1.1307368421052599</v>
      </c>
      <c r="I30" s="6" t="str">
        <f t="shared" si="8"/>
        <v>F</v>
      </c>
      <c r="J30" s="5">
        <f t="shared" si="9"/>
        <v>3.8590941535267</v>
      </c>
      <c r="L30" s="6" t="str">
        <f t="shared" si="10"/>
        <v>TSLA</v>
      </c>
      <c r="M30" s="5">
        <f t="shared" si="11"/>
        <v>-1.1307368421052599</v>
      </c>
    </row>
    <row r="31" spans="1:15" ht="15.75" thickBot="1" x14ac:dyDescent="0.3">
      <c r="A31" s="3" t="s">
        <v>15</v>
      </c>
      <c r="B31" s="6" t="s">
        <v>41</v>
      </c>
      <c r="C31" s="4" t="s">
        <v>41</v>
      </c>
      <c r="D31" s="4">
        <v>-1.305169134</v>
      </c>
      <c r="E31" s="4">
        <v>4.4886172039453998</v>
      </c>
      <c r="F31" s="4">
        <v>4.1150116182272596</v>
      </c>
      <c r="G31" s="5">
        <v>0.86775751653530497</v>
      </c>
      <c r="I31" s="7" t="str">
        <f t="shared" si="8"/>
        <v>F</v>
      </c>
      <c r="J31" s="9">
        <f t="shared" si="9"/>
        <v>4.4886172039453998</v>
      </c>
      <c r="L31" s="7" t="str">
        <f t="shared" si="10"/>
        <v>GM</v>
      </c>
      <c r="M31" s="9">
        <f t="shared" si="11"/>
        <v>-1.305169134</v>
      </c>
    </row>
    <row r="32" spans="1:15" ht="15.75" thickBot="1" x14ac:dyDescent="0.3">
      <c r="A32" s="13" t="s">
        <v>43</v>
      </c>
      <c r="B32" s="17"/>
      <c r="C32" s="18"/>
      <c r="D32" s="18"/>
      <c r="E32" s="18"/>
      <c r="F32" s="18"/>
      <c r="G32" s="19"/>
      <c r="I32" s="27"/>
      <c r="J32" s="28"/>
      <c r="L32" s="27"/>
      <c r="M32" s="28"/>
      <c r="O32" s="13" t="s">
        <v>43</v>
      </c>
    </row>
    <row r="33" spans="1:15" x14ac:dyDescent="0.25">
      <c r="A33" s="2" t="s">
        <v>16</v>
      </c>
      <c r="B33" s="6">
        <v>-6.484</v>
      </c>
      <c r="C33" s="4">
        <v>-3.48430948889184</v>
      </c>
      <c r="D33" s="4">
        <v>6.8491735540000001</v>
      </c>
      <c r="E33" s="4">
        <v>4.4831038798498097</v>
      </c>
      <c r="F33" s="4">
        <v>409.51</v>
      </c>
      <c r="G33" s="5">
        <v>1.62946560377915</v>
      </c>
      <c r="I33" s="23" t="str">
        <f>INDEX($B$2:$G$2,0,MATCH(MAX(B33:G33),B33:G33,0))</f>
        <v>HMC</v>
      </c>
      <c r="J33" s="24">
        <f>MAX(B33:G33)</f>
        <v>409.51</v>
      </c>
      <c r="L33" s="23" t="str">
        <f>INDEX($B$2:$G$2,0,MATCH(MIN(B33:G33),B33:G33,0))</f>
        <v>RIVN</v>
      </c>
      <c r="M33" s="24">
        <f>MIN(B33:G33)</f>
        <v>-6.484</v>
      </c>
      <c r="O33" t="str">
        <f>INDEX(I33:I44,MODE(MATCH(I33:I44,I33:I44,0)))</f>
        <v>HMC</v>
      </c>
    </row>
    <row r="34" spans="1:15" x14ac:dyDescent="0.25">
      <c r="A34" s="2" t="s">
        <v>17</v>
      </c>
      <c r="B34" s="6">
        <v>26.990318120000001</v>
      </c>
      <c r="C34" s="4">
        <v>5.2801025839008897</v>
      </c>
      <c r="D34" s="4">
        <v>41.146005510000002</v>
      </c>
      <c r="E34" s="4">
        <v>12.2121822300528</v>
      </c>
      <c r="F34" s="4">
        <v>6065.4424762116096</v>
      </c>
      <c r="G34" s="5">
        <v>10.205882352941099</v>
      </c>
      <c r="I34" s="6" t="str">
        <f t="shared" ref="I34:I44" si="12">INDEX($B$2:$G$2,0,MATCH(MAX(B34:G34),B34:G34,0))</f>
        <v>HMC</v>
      </c>
      <c r="J34" s="5">
        <f t="shared" ref="J34:J44" si="13">MAX(B34:G34)</f>
        <v>6065.4424762116096</v>
      </c>
      <c r="L34" s="6" t="str">
        <f t="shared" ref="L34:L44" si="14">INDEX($B$2:$G$2,0,MATCH(MIN(B34:G34),B34:G34,0))</f>
        <v>LCID</v>
      </c>
      <c r="M34" s="5">
        <f t="shared" ref="M34:M44" si="15">MIN(B34:G34)</f>
        <v>5.2801025839008897</v>
      </c>
    </row>
    <row r="35" spans="1:15" x14ac:dyDescent="0.25">
      <c r="A35" s="2" t="s">
        <v>18</v>
      </c>
      <c r="B35" s="6">
        <v>-3.626556017</v>
      </c>
      <c r="C35" s="4">
        <v>-1.4291489996203399</v>
      </c>
      <c r="D35" s="4">
        <v>10.4600551</v>
      </c>
      <c r="E35" s="4">
        <v>3.9735716083564001</v>
      </c>
      <c r="F35" s="4">
        <v>972.77015471466802</v>
      </c>
      <c r="G35" s="5">
        <v>3.8867478025693001</v>
      </c>
      <c r="I35" s="6" t="str">
        <f t="shared" si="12"/>
        <v>HMC</v>
      </c>
      <c r="J35" s="5">
        <f t="shared" si="13"/>
        <v>972.77015471466802</v>
      </c>
      <c r="L35" s="6" t="str">
        <f t="shared" si="14"/>
        <v>RIVN</v>
      </c>
      <c r="M35" s="5">
        <f t="shared" si="15"/>
        <v>-3.626556017</v>
      </c>
    </row>
    <row r="36" spans="1:15" x14ac:dyDescent="0.25">
      <c r="A36" s="2" t="s">
        <v>19</v>
      </c>
      <c r="B36" s="6">
        <v>-8.8092491469999992</v>
      </c>
      <c r="C36" s="4">
        <v>-7.79207475299068</v>
      </c>
      <c r="D36" s="4">
        <v>7.2810140729999997</v>
      </c>
      <c r="E36" s="4">
        <v>4.3280606552377696</v>
      </c>
      <c r="F36" s="4">
        <v>6.9986318047028</v>
      </c>
      <c r="G36" s="5">
        <v>151.20512883033101</v>
      </c>
      <c r="I36" s="6" t="str">
        <f t="shared" si="12"/>
        <v>TSLA</v>
      </c>
      <c r="J36" s="5">
        <f t="shared" si="13"/>
        <v>151.20512883033101</v>
      </c>
      <c r="L36" s="6" t="str">
        <f t="shared" si="14"/>
        <v>RIVN</v>
      </c>
      <c r="M36" s="5">
        <f t="shared" si="15"/>
        <v>-8.8092491469999992</v>
      </c>
    </row>
    <row r="37" spans="1:15" x14ac:dyDescent="0.25">
      <c r="A37" s="2" t="s">
        <v>20</v>
      </c>
      <c r="B37" s="6">
        <v>2.1163144410000001</v>
      </c>
      <c r="C37" s="4">
        <v>5.1419455528725297</v>
      </c>
      <c r="D37" s="4">
        <v>1.2210176749999999</v>
      </c>
      <c r="E37" s="4">
        <v>1.6000417150600701</v>
      </c>
      <c r="F37" s="4">
        <v>0.47250880891875902</v>
      </c>
      <c r="G37" s="5">
        <v>27.6425554345821</v>
      </c>
      <c r="I37" s="6" t="str">
        <f t="shared" si="12"/>
        <v>TSLA</v>
      </c>
      <c r="J37" s="5">
        <f t="shared" si="13"/>
        <v>27.6425554345821</v>
      </c>
      <c r="L37" s="6" t="str">
        <f t="shared" si="14"/>
        <v>HMC</v>
      </c>
      <c r="M37" s="5">
        <f t="shared" si="15"/>
        <v>0.47250880891875902</v>
      </c>
    </row>
    <row r="38" spans="1:15" x14ac:dyDescent="0.25">
      <c r="A38" s="2" t="s">
        <v>21</v>
      </c>
      <c r="B38" s="6">
        <v>750.86836359999995</v>
      </c>
      <c r="C38" s="4">
        <v>741.45883799380294</v>
      </c>
      <c r="D38" s="4">
        <v>0.57437939000000005</v>
      </c>
      <c r="E38" s="4">
        <v>0.56939896269647405</v>
      </c>
      <c r="F38" s="4">
        <v>0.34004019559370902</v>
      </c>
      <c r="G38" s="5">
        <v>15.504544637322301</v>
      </c>
      <c r="I38" s="6" t="str">
        <f t="shared" si="12"/>
        <v>RIVN</v>
      </c>
      <c r="J38" s="5">
        <f t="shared" si="13"/>
        <v>750.86836359999995</v>
      </c>
      <c r="L38" s="6" t="str">
        <f t="shared" si="14"/>
        <v>HMC</v>
      </c>
      <c r="M38" s="5">
        <f t="shared" si="15"/>
        <v>0.34004019559370902</v>
      </c>
    </row>
    <row r="39" spans="1:15" x14ac:dyDescent="0.25">
      <c r="A39" s="2" t="s">
        <v>22</v>
      </c>
      <c r="B39" s="6">
        <v>-9.3518478260000002</v>
      </c>
      <c r="C39" s="4">
        <v>-13.5881635801935</v>
      </c>
      <c r="D39" s="4">
        <v>-10.53711975</v>
      </c>
      <c r="E39" s="4">
        <v>8.1205464406903705</v>
      </c>
      <c r="F39" s="4">
        <v>4.0218771795875403</v>
      </c>
      <c r="G39" s="5">
        <v>239.59262303031801</v>
      </c>
      <c r="I39" s="6" t="str">
        <f t="shared" si="12"/>
        <v>TSLA</v>
      </c>
      <c r="J39" s="5">
        <f t="shared" si="13"/>
        <v>239.59262303031801</v>
      </c>
      <c r="L39" s="6" t="str">
        <f t="shared" si="14"/>
        <v>LCID</v>
      </c>
      <c r="M39" s="5">
        <f t="shared" si="15"/>
        <v>-13.5881635801935</v>
      </c>
    </row>
    <row r="40" spans="1:15" x14ac:dyDescent="0.25">
      <c r="A40" s="2" t="s">
        <v>23</v>
      </c>
      <c r="B40" s="6">
        <v>2.4435918000000001E-2</v>
      </c>
      <c r="C40" s="4">
        <v>1.1142791510457901E-2</v>
      </c>
      <c r="D40" s="4">
        <v>0.127533178</v>
      </c>
      <c r="E40" s="4">
        <v>2.88350917307121E-3</v>
      </c>
      <c r="F40" s="4">
        <v>0.92654000682913595</v>
      </c>
      <c r="G40" s="5">
        <v>0.26064242671896698</v>
      </c>
      <c r="I40" s="6" t="str">
        <f t="shared" si="12"/>
        <v>HMC</v>
      </c>
      <c r="J40" s="5">
        <f t="shared" si="13"/>
        <v>0.92654000682913595</v>
      </c>
      <c r="L40" s="6" t="str">
        <f t="shared" si="14"/>
        <v>F</v>
      </c>
      <c r="M40" s="5">
        <f t="shared" si="15"/>
        <v>2.88350917307121E-3</v>
      </c>
    </row>
    <row r="41" spans="1:15" x14ac:dyDescent="0.25">
      <c r="A41" s="2" t="s">
        <v>24</v>
      </c>
      <c r="B41" s="6" t="s">
        <v>41</v>
      </c>
      <c r="C41" s="4" t="s">
        <v>41</v>
      </c>
      <c r="D41" s="4">
        <v>2.549745E-3</v>
      </c>
      <c r="E41" s="4">
        <v>5.1911299348344504E-3</v>
      </c>
      <c r="F41" s="4">
        <v>3.8072534970726497E-2</v>
      </c>
      <c r="G41" s="5" t="s">
        <v>41</v>
      </c>
      <c r="I41" s="6" t="str">
        <f t="shared" si="12"/>
        <v>HMC</v>
      </c>
      <c r="J41" s="5">
        <f t="shared" si="13"/>
        <v>3.8072534970726497E-2</v>
      </c>
      <c r="L41" s="6" t="str">
        <f t="shared" si="14"/>
        <v>GM</v>
      </c>
      <c r="M41" s="5">
        <f t="shared" si="15"/>
        <v>2.549745E-3</v>
      </c>
    </row>
    <row r="42" spans="1:15" x14ac:dyDescent="0.25">
      <c r="A42" s="2" t="s">
        <v>25</v>
      </c>
      <c r="B42" s="6" t="s">
        <v>41</v>
      </c>
      <c r="C42" s="4" t="s">
        <v>41</v>
      </c>
      <c r="D42" s="4">
        <v>1.8564727E-2</v>
      </c>
      <c r="E42" s="4">
        <v>2.2467525227183999E-2</v>
      </c>
      <c r="F42" s="4">
        <v>0.26645565413178601</v>
      </c>
      <c r="G42" s="5" t="s">
        <v>41</v>
      </c>
      <c r="I42" s="6" t="str">
        <f t="shared" si="12"/>
        <v>HMC</v>
      </c>
      <c r="J42" s="5">
        <f t="shared" si="13"/>
        <v>0.26645565413178601</v>
      </c>
      <c r="L42" s="6" t="str">
        <f t="shared" si="14"/>
        <v>GM</v>
      </c>
      <c r="M42" s="5">
        <f t="shared" si="15"/>
        <v>1.8564727E-2</v>
      </c>
    </row>
    <row r="43" spans="1:15" x14ac:dyDescent="0.25">
      <c r="A43" s="2" t="s">
        <v>26</v>
      </c>
      <c r="B43" s="6">
        <v>-5.5351322280000002</v>
      </c>
      <c r="C43" s="4">
        <v>-6.3796234350495</v>
      </c>
      <c r="D43" s="4">
        <v>6.3305990459999997</v>
      </c>
      <c r="E43" s="4">
        <v>6.3778283035818504</v>
      </c>
      <c r="F43" s="4">
        <v>5.7015545247912103</v>
      </c>
      <c r="G43" s="5">
        <v>86.711484843642097</v>
      </c>
      <c r="I43" s="6" t="str">
        <f t="shared" si="12"/>
        <v>TSLA</v>
      </c>
      <c r="J43" s="5">
        <f t="shared" si="13"/>
        <v>86.711484843642097</v>
      </c>
      <c r="L43" s="6" t="str">
        <f t="shared" si="14"/>
        <v>LCID</v>
      </c>
      <c r="M43" s="5">
        <f t="shared" si="15"/>
        <v>-6.3796234350495</v>
      </c>
    </row>
    <row r="44" spans="1:15" ht="15.75" thickBot="1" x14ac:dyDescent="0.3">
      <c r="A44" s="3" t="s">
        <v>27</v>
      </c>
      <c r="B44" s="6">
        <v>449.05018180000002</v>
      </c>
      <c r="C44" s="4">
        <v>449.799662439386</v>
      </c>
      <c r="D44" s="4">
        <v>0.30588259099999998</v>
      </c>
      <c r="E44" s="4">
        <v>0.33908853706511499</v>
      </c>
      <c r="F44" s="4">
        <v>7.6404717868235994E-2</v>
      </c>
      <c r="G44" s="5">
        <v>6.2846955183199196</v>
      </c>
      <c r="I44" s="7" t="str">
        <f t="shared" si="12"/>
        <v>LCID</v>
      </c>
      <c r="J44" s="9">
        <f t="shared" si="13"/>
        <v>449.799662439386</v>
      </c>
      <c r="L44" s="7" t="str">
        <f t="shared" si="14"/>
        <v>HMC</v>
      </c>
      <c r="M44" s="9">
        <f t="shared" si="15"/>
        <v>7.6404717868235994E-2</v>
      </c>
    </row>
    <row r="45" spans="1:15" ht="15.75" thickBot="1" x14ac:dyDescent="0.3">
      <c r="A45" s="13" t="s">
        <v>42</v>
      </c>
      <c r="B45" s="17"/>
      <c r="C45" s="18"/>
      <c r="D45" s="18"/>
      <c r="E45" s="18"/>
      <c r="F45" s="18"/>
      <c r="G45" s="19"/>
      <c r="I45" s="27"/>
      <c r="J45" s="28"/>
      <c r="L45" s="27"/>
      <c r="M45" s="28"/>
      <c r="O45" s="13" t="s">
        <v>42</v>
      </c>
    </row>
    <row r="46" spans="1:15" x14ac:dyDescent="0.25">
      <c r="A46" s="2" t="s">
        <v>28</v>
      </c>
      <c r="B46" s="6">
        <v>14.13480579</v>
      </c>
      <c r="C46" s="4">
        <v>16.427570240923401</v>
      </c>
      <c r="D46" s="4">
        <v>1.103416299</v>
      </c>
      <c r="E46" s="4">
        <v>1.2013623287444699</v>
      </c>
      <c r="F46" s="4">
        <v>1.47249125183053</v>
      </c>
      <c r="G46" s="5">
        <v>1.375285460543</v>
      </c>
      <c r="I46" s="23" t="str">
        <f>INDEX($B$2:$G$2,0,MATCH(MAX(B46:G46),B46:G46,0))</f>
        <v>LCID</v>
      </c>
      <c r="J46" s="24">
        <f>MAX(B46:G46)</f>
        <v>16.427570240923401</v>
      </c>
      <c r="L46" s="23" t="str">
        <f>INDEX($B$2:$G$2,0,MATCH(MIN(B46:G46),B46:G46,0))</f>
        <v>GM</v>
      </c>
      <c r="M46" s="24">
        <f>MIN(B46:G46)</f>
        <v>1.103416299</v>
      </c>
      <c r="O46" t="str">
        <f>INDEX(I46:I53,MODE(MATCH(I46:I53,I46:I53,0)))</f>
        <v>LCID</v>
      </c>
    </row>
    <row r="47" spans="1:15" x14ac:dyDescent="0.25">
      <c r="A47" s="2" t="s">
        <v>29</v>
      </c>
      <c r="B47" s="6">
        <v>13.83015994</v>
      </c>
      <c r="C47" s="4">
        <v>15.8193314331445</v>
      </c>
      <c r="D47" s="4">
        <v>0.84290667699999999</v>
      </c>
      <c r="E47" s="4">
        <v>1.0306303525962499</v>
      </c>
      <c r="F47" s="4">
        <v>1.0798008260277101</v>
      </c>
      <c r="G47" s="5">
        <v>0.99568637401674698</v>
      </c>
      <c r="I47" s="6" t="str">
        <f t="shared" ref="I47:I53" si="16">INDEX($B$2:$G$2,0,MATCH(MAX(B47:G47),B47:G47,0))</f>
        <v>LCID</v>
      </c>
      <c r="J47" s="5">
        <f t="shared" ref="J47:J53" si="17">MAX(B47:G47)</f>
        <v>15.8193314331445</v>
      </c>
      <c r="L47" s="6" t="str">
        <f t="shared" ref="L47:L53" si="18">INDEX($B$2:$G$2,0,MATCH(MIN(B47:G47),B47:G47,0))</f>
        <v>GM</v>
      </c>
      <c r="M47" s="5">
        <f t="shared" ref="M47:M53" si="19">MIN(B47:G47)</f>
        <v>0.84290667699999999</v>
      </c>
    </row>
    <row r="48" spans="1:15" x14ac:dyDescent="0.25">
      <c r="A48" s="2" t="s">
        <v>30</v>
      </c>
      <c r="B48" s="6">
        <v>13.810357959999999</v>
      </c>
      <c r="C48" s="4">
        <v>15.811383965200701</v>
      </c>
      <c r="D48" s="4">
        <v>0.26968874300000001</v>
      </c>
      <c r="E48" s="4">
        <v>0.22639346611262301</v>
      </c>
      <c r="F48" s="4">
        <v>0.61203977283987898</v>
      </c>
      <c r="G48" s="5">
        <v>0.891956356254757</v>
      </c>
      <c r="I48" s="6" t="str">
        <f t="shared" si="16"/>
        <v>LCID</v>
      </c>
      <c r="J48" s="5">
        <f t="shared" si="17"/>
        <v>15.811383965200701</v>
      </c>
      <c r="L48" s="6" t="str">
        <f t="shared" si="18"/>
        <v>F</v>
      </c>
      <c r="M48" s="5">
        <f t="shared" si="19"/>
        <v>0.22639346611262301</v>
      </c>
    </row>
    <row r="49" spans="1:13" x14ac:dyDescent="0.25">
      <c r="A49" s="2" t="s">
        <v>31</v>
      </c>
      <c r="B49" s="6">
        <v>172.54545450000001</v>
      </c>
      <c r="C49" s="4">
        <v>42.382058942864496</v>
      </c>
      <c r="D49" s="4">
        <v>97.83703663</v>
      </c>
      <c r="E49" s="4">
        <v>117.559978289729</v>
      </c>
      <c r="F49" s="4">
        <v>64.982568522011306</v>
      </c>
      <c r="G49" s="5">
        <v>12.972985526633501</v>
      </c>
      <c r="I49" s="6" t="str">
        <f t="shared" si="16"/>
        <v>RIVN</v>
      </c>
      <c r="J49" s="5">
        <f t="shared" si="17"/>
        <v>172.54545450000001</v>
      </c>
      <c r="L49" s="6" t="str">
        <f t="shared" si="18"/>
        <v>TSLA</v>
      </c>
      <c r="M49" s="5">
        <f t="shared" si="19"/>
        <v>12.972985526633501</v>
      </c>
    </row>
    <row r="50" spans="1:13" x14ac:dyDescent="0.25">
      <c r="A50" s="2" t="s">
        <v>32</v>
      </c>
      <c r="B50" s="6">
        <v>172.54545450000001</v>
      </c>
      <c r="C50" s="4">
        <v>42.382058942864496</v>
      </c>
      <c r="D50" s="4">
        <v>97.83703663</v>
      </c>
      <c r="E50" s="4">
        <v>117.559978289729</v>
      </c>
      <c r="F50" s="4">
        <v>64.982568522011306</v>
      </c>
      <c r="G50" s="5">
        <v>12.972985526633501</v>
      </c>
      <c r="I50" s="6" t="str">
        <f t="shared" si="16"/>
        <v>RIVN</v>
      </c>
      <c r="J50" s="5">
        <f t="shared" si="17"/>
        <v>172.54545450000001</v>
      </c>
      <c r="L50" s="6" t="str">
        <f t="shared" si="18"/>
        <v>TSLA</v>
      </c>
      <c r="M50" s="5">
        <f t="shared" si="19"/>
        <v>12.972985526633501</v>
      </c>
    </row>
    <row r="51" spans="1:13" x14ac:dyDescent="0.25">
      <c r="A51" s="2" t="s">
        <v>33</v>
      </c>
      <c r="B51" s="6">
        <v>339.02884619999998</v>
      </c>
      <c r="C51" s="4">
        <v>97.4184780854374</v>
      </c>
      <c r="D51" s="4">
        <v>68.202948879999994</v>
      </c>
      <c r="E51" s="4">
        <v>71.149706500597404</v>
      </c>
      <c r="F51" s="4">
        <v>39.006574040992398</v>
      </c>
      <c r="G51" s="5">
        <v>90.984533903573094</v>
      </c>
      <c r="I51" s="6" t="str">
        <f t="shared" si="16"/>
        <v>RIVN</v>
      </c>
      <c r="J51" s="5">
        <f t="shared" si="17"/>
        <v>339.02884619999998</v>
      </c>
      <c r="L51" s="6" t="str">
        <f t="shared" si="18"/>
        <v>HMC</v>
      </c>
      <c r="M51" s="5">
        <f t="shared" si="19"/>
        <v>39.006574040992398</v>
      </c>
    </row>
    <row r="52" spans="1:13" x14ac:dyDescent="0.25">
      <c r="A52" s="2" t="s">
        <v>34</v>
      </c>
      <c r="B52" s="6">
        <v>364.87237759999999</v>
      </c>
      <c r="C52" s="4">
        <v>342.23454156034501</v>
      </c>
      <c r="D52" s="4">
        <v>141.2787462</v>
      </c>
      <c r="E52" s="4">
        <v>155.96980463228201</v>
      </c>
      <c r="F52" s="4">
        <v>125.518070011777</v>
      </c>
      <c r="G52" s="5">
        <v>65.222158761832603</v>
      </c>
      <c r="I52" s="6" t="str">
        <f t="shared" si="16"/>
        <v>RIVN</v>
      </c>
      <c r="J52" s="5">
        <f t="shared" si="17"/>
        <v>364.87237759999999</v>
      </c>
      <c r="L52" s="6" t="str">
        <f t="shared" si="18"/>
        <v>TSLA</v>
      </c>
      <c r="M52" s="5">
        <f t="shared" si="19"/>
        <v>65.222158761832603</v>
      </c>
    </row>
    <row r="53" spans="1:13" ht="15.75" thickBot="1" x14ac:dyDescent="0.3">
      <c r="A53" s="3" t="s">
        <v>35</v>
      </c>
      <c r="B53" s="7">
        <v>25.843531469999999</v>
      </c>
      <c r="C53" s="8">
        <v>244.81606347490799</v>
      </c>
      <c r="D53" s="8">
        <v>73.07579733</v>
      </c>
      <c r="E53" s="8">
        <v>84.820098131684503</v>
      </c>
      <c r="F53" s="8">
        <v>86.511495970784907</v>
      </c>
      <c r="G53" s="9">
        <v>-25.762375141740399</v>
      </c>
      <c r="I53" s="7" t="str">
        <f t="shared" si="16"/>
        <v>LCID</v>
      </c>
      <c r="J53" s="9">
        <f t="shared" si="17"/>
        <v>244.81606347490799</v>
      </c>
      <c r="L53" s="7" t="str">
        <f t="shared" si="18"/>
        <v>TSLA</v>
      </c>
      <c r="M53" s="9">
        <f t="shared" si="19"/>
        <v>-25.762375141740399</v>
      </c>
    </row>
  </sheetData>
  <mergeCells count="16">
    <mergeCell ref="I32:J32"/>
    <mergeCell ref="L32:M32"/>
    <mergeCell ref="I45:J45"/>
    <mergeCell ref="L45:M45"/>
    <mergeCell ref="I3:J3"/>
    <mergeCell ref="L3:M3"/>
    <mergeCell ref="I14:J14"/>
    <mergeCell ref="L14:M14"/>
    <mergeCell ref="I25:J25"/>
    <mergeCell ref="L25:M25"/>
    <mergeCell ref="B45:G45"/>
    <mergeCell ref="A1:G1"/>
    <mergeCell ref="B14:G14"/>
    <mergeCell ref="B25:G25"/>
    <mergeCell ref="B3:G3"/>
    <mergeCell ref="B32:G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2022-09-10T18:30:57Z</dcterms:created>
  <dcterms:modified xsi:type="dcterms:W3CDTF">2022-10-19T00:35:10Z</dcterms:modified>
</cp:coreProperties>
</file>