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ingOnExcel\"/>
    </mc:Choice>
  </mc:AlternateContent>
  <bookViews>
    <workbookView xWindow="28680" yWindow="-120" windowWidth="29040" windowHeight="15840" activeTab="1"/>
  </bookViews>
  <sheets>
    <sheet name="Original Data" sheetId="5" r:id="rId1"/>
    <sheet name="Testing" sheetId="1" r:id="rId2"/>
    <sheet name="Statistics" sheetId="6" r:id="rId3"/>
  </sheets>
  <calcPr calcId="162913"/>
</workbook>
</file>

<file path=xl/calcChain.xml><?xml version="1.0" encoding="utf-8"?>
<calcChain xmlns="http://schemas.openxmlformats.org/spreadsheetml/2006/main">
  <c r="Q11" i="1" l="1"/>
  <c r="J14" i="6" l="1"/>
  <c r="K14" i="6"/>
  <c r="M14" i="6"/>
  <c r="L14" i="6"/>
  <c r="X7" i="6"/>
  <c r="X6" i="6"/>
  <c r="X5" i="6"/>
  <c r="X4" i="6"/>
  <c r="X3" i="6"/>
  <c r="X2" i="6"/>
  <c r="W7" i="6"/>
  <c r="W6" i="6"/>
  <c r="W5" i="6"/>
  <c r="W4" i="6"/>
  <c r="W3" i="6"/>
  <c r="W2" i="6"/>
  <c r="V7" i="6"/>
  <c r="V6" i="6"/>
  <c r="V5" i="6"/>
  <c r="V4" i="6"/>
  <c r="V3" i="6"/>
  <c r="V2" i="6"/>
  <c r="T7" i="6"/>
  <c r="T6" i="6"/>
  <c r="T5" i="6"/>
  <c r="T4" i="6"/>
  <c r="T3" i="6"/>
  <c r="T2" i="6"/>
  <c r="S7" i="6"/>
  <c r="S6" i="6"/>
  <c r="S5" i="6"/>
  <c r="S4" i="6"/>
  <c r="S3" i="6"/>
  <c r="S2" i="6"/>
  <c r="Q3" i="6"/>
  <c r="Q4" i="6"/>
  <c r="Q5" i="6"/>
  <c r="Q7" i="6"/>
  <c r="Q2" i="6"/>
  <c r="P7" i="6"/>
  <c r="P6" i="6"/>
  <c r="P5" i="6"/>
  <c r="P4" i="6"/>
  <c r="P3" i="6"/>
  <c r="O6" i="6"/>
  <c r="O7" i="6"/>
  <c r="O5" i="6"/>
  <c r="O4" i="6"/>
  <c r="O3" i="6"/>
  <c r="P2" i="6"/>
  <c r="O2" i="6"/>
  <c r="M5" i="6"/>
  <c r="M7" i="6"/>
  <c r="M6" i="6"/>
  <c r="M4" i="6"/>
  <c r="M3" i="6"/>
  <c r="J2" i="6"/>
  <c r="M2" i="6"/>
  <c r="L4" i="6"/>
  <c r="L3" i="6"/>
  <c r="L7" i="6"/>
  <c r="L6" i="6"/>
  <c r="L5" i="6"/>
  <c r="L2" i="6"/>
  <c r="K7" i="6"/>
  <c r="K6" i="6"/>
  <c r="Q6" i="6" s="1"/>
  <c r="K5" i="6"/>
  <c r="K4" i="6"/>
  <c r="K3" i="6"/>
  <c r="K2" i="6"/>
  <c r="J7" i="6"/>
  <c r="J6" i="6"/>
  <c r="J4" i="6"/>
  <c r="J3" i="6"/>
  <c r="J5" i="6"/>
  <c r="I7" i="6"/>
  <c r="I6" i="6"/>
  <c r="I5" i="6"/>
  <c r="I4" i="6"/>
  <c r="I3" i="6"/>
  <c r="I2" i="6"/>
  <c r="K37" i="1"/>
  <c r="K38" i="1" s="1"/>
  <c r="K32" i="1"/>
  <c r="K31" i="1"/>
  <c r="Q15" i="1"/>
  <c r="Q16" i="1" s="1"/>
  <c r="Q17" i="1" s="1"/>
  <c r="Q18" i="1" s="1"/>
  <c r="Q10" i="1"/>
  <c r="Q9" i="1"/>
  <c r="K21" i="1"/>
  <c r="K22" i="1" s="1"/>
  <c r="K17" i="1"/>
  <c r="K18" i="1" s="1"/>
  <c r="K13" i="1"/>
  <c r="K14" i="1" s="1"/>
</calcChain>
</file>

<file path=xl/sharedStrings.xml><?xml version="1.0" encoding="utf-8"?>
<sst xmlns="http://schemas.openxmlformats.org/spreadsheetml/2006/main" count="83" uniqueCount="56">
  <si>
    <t>Date</t>
  </si>
  <si>
    <t>Open</t>
  </si>
  <si>
    <t>High</t>
  </si>
  <si>
    <t>Low</t>
  </si>
  <si>
    <t>Close</t>
  </si>
  <si>
    <t>Adj Close</t>
  </si>
  <si>
    <t>Volume</t>
  </si>
  <si>
    <t>Hypothesis Testing</t>
  </si>
  <si>
    <t>Null Hypothesis (H0)</t>
  </si>
  <si>
    <t>Alternate Hypothesis (H1)</t>
  </si>
  <si>
    <t>T-Test</t>
  </si>
  <si>
    <t>H0 Results</t>
  </si>
  <si>
    <t>H0 (accepted fact, or status quo):</t>
  </si>
  <si>
    <t>H1: (everything else)</t>
  </si>
  <si>
    <t>Open Price &lt; Closing Price</t>
  </si>
  <si>
    <t>Open Price &gt;= Closing Price</t>
  </si>
  <si>
    <t>Two Tails - Equal Variances (heteroscedasticity)</t>
  </si>
  <si>
    <t>Two Tails - Equal Variances (homoscedastic)</t>
  </si>
  <si>
    <t>One Tail</t>
  </si>
  <si>
    <t>One Tail - Paired</t>
  </si>
  <si>
    <t>Sampled Adj Close Price less than or equal to (&lt;=) the average Price</t>
  </si>
  <si>
    <t>Sampled Adj Close Price of mean average salary is greater than (&gt;) the average Price</t>
  </si>
  <si>
    <t>p-value</t>
  </si>
  <si>
    <t>Average Price</t>
  </si>
  <si>
    <t>z-test</t>
  </si>
  <si>
    <t>Two-Tailed</t>
  </si>
  <si>
    <t>Z-Test</t>
  </si>
  <si>
    <t>Chi-Squared Test</t>
  </si>
  <si>
    <t xml:space="preserve">The difference between High &amp; Low is chance.                                                                 </t>
  </si>
  <si>
    <t>The High are differing from Low for each date.</t>
  </si>
  <si>
    <t>Chi-Squared</t>
  </si>
  <si>
    <t xml:space="preserve">Adj Close are no different than Open Price.                                            </t>
  </si>
  <si>
    <t>Adj Close are different (less than or greater than) Open Price.</t>
  </si>
  <si>
    <t>Mean</t>
  </si>
  <si>
    <t>Max</t>
  </si>
  <si>
    <t>Min</t>
  </si>
  <si>
    <t>Median</t>
  </si>
  <si>
    <t>Variance</t>
  </si>
  <si>
    <t>Standard Deviation</t>
  </si>
  <si>
    <t>Z-Score</t>
  </si>
  <si>
    <t>Skew</t>
  </si>
  <si>
    <t>Kurtosis</t>
  </si>
  <si>
    <t>2nd Quartile</t>
  </si>
  <si>
    <t>3rd Quartile</t>
  </si>
  <si>
    <t>Fit</t>
  </si>
  <si>
    <t>Correlation</t>
  </si>
  <si>
    <t>Line Slope</t>
  </si>
  <si>
    <t>Y-Intercept</t>
  </si>
  <si>
    <t>y=mx+b</t>
  </si>
  <si>
    <t>x data is Open Column</t>
  </si>
  <si>
    <t>y data is Adj Close Column</t>
  </si>
  <si>
    <t>1st Quartile</t>
  </si>
  <si>
    <t>Fail to reject H0</t>
  </si>
  <si>
    <t>Reject H0 and accept Ha</t>
  </si>
  <si>
    <t xml:space="preserve">The evidence suggest that this stock's price is average price that is different than 142.57. </t>
  </si>
  <si>
    <t>Failed to reject means not enough evidence to say the stock price average will be different than 142.57 and failed to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</si>
</sst>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0" xfId="0" applyFont="1" applyBorder="1"/>
    <xf numFmtId="0" fontId="0" fillId="0" borderId="0" xfId="0" applyAlignment="1"/>
    <xf numFmtId="0" fontId="0" fillId="0" borderId="0" xfId="0" applyAlignment="1">
      <alignment vertical="center"/>
    </xf>
    <xf numFmtId="0" fontId="16" fillId="0" borderId="0" xfId="0" applyFont="1"/>
    <xf numFmtId="2" fontId="0" fillId="0" borderId="13" xfId="0" applyNumberFormat="1" applyBorder="1"/>
    <xf numFmtId="0" fontId="0" fillId="0" borderId="18" xfId="0" applyBorder="1"/>
    <xf numFmtId="2" fontId="0" fillId="0" borderId="18" xfId="0" applyNumberFormat="1" applyBorder="1"/>
    <xf numFmtId="2" fontId="0" fillId="0" borderId="20" xfId="0" applyNumberFormat="1" applyBorder="1"/>
    <xf numFmtId="2" fontId="0" fillId="0" borderId="0" xfId="0" applyNumberFormat="1" applyBorder="1"/>
    <xf numFmtId="0" fontId="0" fillId="0" borderId="21" xfId="0" applyBorder="1"/>
    <xf numFmtId="2" fontId="0" fillId="0" borderId="15" xfId="0" applyNumberFormat="1" applyBorder="1"/>
    <xf numFmtId="0" fontId="0" fillId="0" borderId="19" xfId="0" applyBorder="1"/>
    <xf numFmtId="2" fontId="0" fillId="0" borderId="19" xfId="0" applyNumberFormat="1" applyBorder="1"/>
    <xf numFmtId="0" fontId="16" fillId="0" borderId="22" xfId="0" applyFont="1" applyBorder="1"/>
    <xf numFmtId="0" fontId="16" fillId="0" borderId="23" xfId="0" applyFont="1" applyBorder="1"/>
    <xf numFmtId="0" fontId="16" fillId="0" borderId="24" xfId="0" applyFont="1" applyBorder="1"/>
    <xf numFmtId="164" fontId="0" fillId="0" borderId="21" xfId="0" applyNumberFormat="1" applyBorder="1"/>
    <xf numFmtId="0" fontId="0" fillId="0" borderId="15" xfId="0" applyBorder="1"/>
    <xf numFmtId="164" fontId="0" fillId="0" borderId="16" xfId="0" applyNumberForma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0" xfId="0" applyFont="1" applyFill="1" applyBorder="1"/>
    <xf numFmtId="0" fontId="16" fillId="0" borderId="12" xfId="0" applyFont="1" applyFill="1" applyBorder="1"/>
    <xf numFmtId="2" fontId="0" fillId="0" borderId="14" xfId="0" applyNumberFormat="1" applyBorder="1"/>
    <xf numFmtId="2" fontId="0" fillId="0" borderId="21" xfId="0" applyNumberFormat="1" applyBorder="1"/>
    <xf numFmtId="0" fontId="16" fillId="0" borderId="11" xfId="0" applyFont="1" applyFill="1" applyBorder="1"/>
    <xf numFmtId="0" fontId="0" fillId="0" borderId="17" xfId="0" applyBorder="1" applyAlignment="1">
      <alignment horizontal="left"/>
    </xf>
    <xf numFmtId="0" fontId="16" fillId="33" borderId="13" xfId="0" applyFont="1" applyFill="1" applyBorder="1" applyAlignment="1">
      <alignment horizontal="center" vertical="center"/>
    </xf>
    <xf numFmtId="0" fontId="16" fillId="33" borderId="18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K20" sqref="K20"/>
    </sheetView>
  </sheetViews>
  <sheetFormatPr defaultRowHeight="15" x14ac:dyDescent="0.25"/>
  <cols>
    <col min="1" max="1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43587</v>
      </c>
      <c r="B2">
        <v>46</v>
      </c>
      <c r="C2">
        <v>72.949996999999996</v>
      </c>
      <c r="D2">
        <v>45</v>
      </c>
      <c r="E2">
        <v>65.75</v>
      </c>
      <c r="F2">
        <v>65.75</v>
      </c>
      <c r="G2">
        <v>23119000</v>
      </c>
    </row>
    <row r="3" spans="1:7" x14ac:dyDescent="0.25">
      <c r="A3" s="1">
        <v>43588</v>
      </c>
      <c r="B3">
        <v>72</v>
      </c>
      <c r="C3">
        <v>74</v>
      </c>
      <c r="D3">
        <v>65.660004000000001</v>
      </c>
      <c r="E3">
        <v>66.790001000000004</v>
      </c>
      <c r="F3">
        <v>66.790001000000004</v>
      </c>
      <c r="G3">
        <v>13139400</v>
      </c>
    </row>
    <row r="4" spans="1:7" x14ac:dyDescent="0.25">
      <c r="A4" s="1">
        <v>43591</v>
      </c>
      <c r="B4">
        <v>62.73</v>
      </c>
      <c r="C4">
        <v>74.839995999999999</v>
      </c>
      <c r="D4">
        <v>62.5</v>
      </c>
      <c r="E4">
        <v>74.790001000000004</v>
      </c>
      <c r="F4">
        <v>74.790001000000004</v>
      </c>
      <c r="G4">
        <v>8746200</v>
      </c>
    </row>
    <row r="5" spans="1:7" x14ac:dyDescent="0.25">
      <c r="A5" s="1">
        <v>43592</v>
      </c>
      <c r="B5">
        <v>77.139999000000003</v>
      </c>
      <c r="C5">
        <v>85.449996999999996</v>
      </c>
      <c r="D5">
        <v>75</v>
      </c>
      <c r="E5">
        <v>79.169998000000007</v>
      </c>
      <c r="F5">
        <v>79.169998000000007</v>
      </c>
      <c r="G5">
        <v>16532100</v>
      </c>
    </row>
    <row r="6" spans="1:7" x14ac:dyDescent="0.25">
      <c r="A6" s="1">
        <v>43593</v>
      </c>
      <c r="B6">
        <v>83.610000999999997</v>
      </c>
      <c r="C6">
        <v>85.379997000000003</v>
      </c>
      <c r="D6">
        <v>70.785004000000001</v>
      </c>
      <c r="E6">
        <v>72.25</v>
      </c>
      <c r="F6">
        <v>72.25</v>
      </c>
      <c r="G6">
        <v>14711800</v>
      </c>
    </row>
    <row r="7" spans="1:7" x14ac:dyDescent="0.25">
      <c r="A7" s="1">
        <v>43594</v>
      </c>
      <c r="B7">
        <v>70.5</v>
      </c>
      <c r="C7">
        <v>73.199996999999996</v>
      </c>
      <c r="D7">
        <v>67.099997999999999</v>
      </c>
      <c r="E7">
        <v>68.269997000000004</v>
      </c>
      <c r="F7">
        <v>68.269997000000004</v>
      </c>
      <c r="G7">
        <v>6284500</v>
      </c>
    </row>
    <row r="8" spans="1:7" x14ac:dyDescent="0.25">
      <c r="A8" s="1">
        <v>43595</v>
      </c>
      <c r="B8">
        <v>69.089995999999999</v>
      </c>
      <c r="C8">
        <v>69.332001000000005</v>
      </c>
      <c r="D8">
        <v>61.599997999999999</v>
      </c>
      <c r="E8">
        <v>66.220000999999996</v>
      </c>
      <c r="F8">
        <v>66.220000999999996</v>
      </c>
      <c r="G8">
        <v>4888000</v>
      </c>
    </row>
    <row r="9" spans="1:7" x14ac:dyDescent="0.25">
      <c r="A9" s="1">
        <v>43598</v>
      </c>
      <c r="B9">
        <v>65.459998999999996</v>
      </c>
      <c r="C9">
        <v>71.959998999999996</v>
      </c>
      <c r="D9">
        <v>63.360000999999997</v>
      </c>
      <c r="E9">
        <v>69.5</v>
      </c>
      <c r="F9">
        <v>69.5</v>
      </c>
      <c r="G9">
        <v>4784500</v>
      </c>
    </row>
    <row r="10" spans="1:7" x14ac:dyDescent="0.25">
      <c r="A10" s="1">
        <v>43599</v>
      </c>
      <c r="B10">
        <v>72.480002999999996</v>
      </c>
      <c r="C10">
        <v>80.75</v>
      </c>
      <c r="D10">
        <v>71.120002999999997</v>
      </c>
      <c r="E10">
        <v>79.680000000000007</v>
      </c>
      <c r="F10">
        <v>79.680000000000007</v>
      </c>
      <c r="G10">
        <v>7079600</v>
      </c>
    </row>
    <row r="11" spans="1:7" x14ac:dyDescent="0.25">
      <c r="A11" s="1">
        <v>43600</v>
      </c>
      <c r="B11">
        <v>79</v>
      </c>
      <c r="C11">
        <v>93</v>
      </c>
      <c r="D11">
        <v>74.550003000000004</v>
      </c>
      <c r="E11">
        <v>86.919998000000007</v>
      </c>
      <c r="F11">
        <v>86.919998000000007</v>
      </c>
      <c r="G11">
        <v>18356200</v>
      </c>
    </row>
    <row r="12" spans="1:7" x14ac:dyDescent="0.25">
      <c r="A12" s="1">
        <v>43601</v>
      </c>
      <c r="B12">
        <v>90.099997999999999</v>
      </c>
      <c r="C12">
        <v>96.785004000000001</v>
      </c>
      <c r="D12">
        <v>89.510002</v>
      </c>
      <c r="E12">
        <v>92.919998000000007</v>
      </c>
      <c r="F12">
        <v>92.919998000000007</v>
      </c>
      <c r="G12">
        <v>13900300</v>
      </c>
    </row>
    <row r="13" spans="1:7" x14ac:dyDescent="0.25">
      <c r="A13" s="1">
        <v>43602</v>
      </c>
      <c r="B13">
        <v>92.459998999999996</v>
      </c>
      <c r="C13">
        <v>96.68</v>
      </c>
      <c r="D13">
        <v>85.709998999999996</v>
      </c>
      <c r="E13">
        <v>89.349997999999999</v>
      </c>
      <c r="F13">
        <v>89.349997999999999</v>
      </c>
      <c r="G13">
        <v>10724100</v>
      </c>
    </row>
    <row r="14" spans="1:7" x14ac:dyDescent="0.25">
      <c r="A14" s="1">
        <v>43605</v>
      </c>
      <c r="B14">
        <v>88.900002000000001</v>
      </c>
      <c r="C14">
        <v>90.959998999999996</v>
      </c>
      <c r="D14">
        <v>83.129997000000003</v>
      </c>
      <c r="E14">
        <v>86.089995999999999</v>
      </c>
      <c r="F14">
        <v>86.089995999999999</v>
      </c>
      <c r="G14">
        <v>5189700</v>
      </c>
    </row>
    <row r="15" spans="1:7" x14ac:dyDescent="0.25">
      <c r="A15" s="1">
        <v>43606</v>
      </c>
      <c r="B15">
        <v>88.029999000000004</v>
      </c>
      <c r="C15">
        <v>88.75</v>
      </c>
      <c r="D15">
        <v>76.760002</v>
      </c>
      <c r="E15">
        <v>77.5</v>
      </c>
      <c r="F15">
        <v>77.5</v>
      </c>
      <c r="G15">
        <v>9065100</v>
      </c>
    </row>
    <row r="16" spans="1:7" x14ac:dyDescent="0.25">
      <c r="A16" s="1">
        <v>43607</v>
      </c>
      <c r="B16">
        <v>77.379997000000003</v>
      </c>
      <c r="C16">
        <v>81.739998</v>
      </c>
      <c r="D16">
        <v>77</v>
      </c>
      <c r="E16">
        <v>77.629997000000003</v>
      </c>
      <c r="F16">
        <v>77.629997000000003</v>
      </c>
      <c r="G16">
        <v>3898400</v>
      </c>
    </row>
    <row r="17" spans="1:7" x14ac:dyDescent="0.25">
      <c r="A17" s="1">
        <v>43608</v>
      </c>
      <c r="B17">
        <v>79.400002000000001</v>
      </c>
      <c r="C17">
        <v>83.800003000000004</v>
      </c>
      <c r="D17">
        <v>78.123001000000002</v>
      </c>
      <c r="E17">
        <v>82.099997999999999</v>
      </c>
      <c r="F17">
        <v>82.099997999999999</v>
      </c>
      <c r="G17">
        <v>4331300</v>
      </c>
    </row>
    <row r="18" spans="1:7" x14ac:dyDescent="0.25">
      <c r="A18" s="1">
        <v>43609</v>
      </c>
      <c r="B18">
        <v>83.919998000000007</v>
      </c>
      <c r="C18">
        <v>85.5</v>
      </c>
      <c r="D18">
        <v>79.510002</v>
      </c>
      <c r="E18">
        <v>79.669998000000007</v>
      </c>
      <c r="F18">
        <v>79.669998000000007</v>
      </c>
      <c r="G18">
        <v>2909500</v>
      </c>
    </row>
    <row r="19" spans="1:7" x14ac:dyDescent="0.25">
      <c r="A19" s="1">
        <v>43613</v>
      </c>
      <c r="B19">
        <v>83.980002999999996</v>
      </c>
      <c r="C19">
        <v>88.830001999999993</v>
      </c>
      <c r="D19">
        <v>83.699996999999996</v>
      </c>
      <c r="E19">
        <v>86</v>
      </c>
      <c r="F19">
        <v>86</v>
      </c>
      <c r="G19">
        <v>6604000</v>
      </c>
    </row>
    <row r="20" spans="1:7" x14ac:dyDescent="0.25">
      <c r="A20" s="1">
        <v>43614</v>
      </c>
      <c r="B20">
        <v>90.050003000000004</v>
      </c>
      <c r="C20">
        <v>97.650002000000001</v>
      </c>
      <c r="D20">
        <v>87.32</v>
      </c>
      <c r="E20">
        <v>97.5</v>
      </c>
      <c r="F20">
        <v>97.5</v>
      </c>
      <c r="G20">
        <v>8372000</v>
      </c>
    </row>
    <row r="21" spans="1:7" x14ac:dyDescent="0.25">
      <c r="A21" s="1">
        <v>43615</v>
      </c>
      <c r="B21">
        <v>101.897003</v>
      </c>
      <c r="C21">
        <v>105.25</v>
      </c>
      <c r="D21">
        <v>94.029999000000004</v>
      </c>
      <c r="E21">
        <v>98.589995999999999</v>
      </c>
      <c r="F21">
        <v>98.589995999999999</v>
      </c>
      <c r="G21">
        <v>12359800</v>
      </c>
    </row>
    <row r="22" spans="1:7" x14ac:dyDescent="0.25">
      <c r="A22" s="1">
        <v>43616</v>
      </c>
      <c r="B22">
        <v>100</v>
      </c>
      <c r="C22">
        <v>104.550003</v>
      </c>
      <c r="D22">
        <v>97.260002</v>
      </c>
      <c r="E22">
        <v>104.120003</v>
      </c>
      <c r="F22">
        <v>104.120003</v>
      </c>
      <c r="G22">
        <v>7733900</v>
      </c>
    </row>
    <row r="23" spans="1:7" x14ac:dyDescent="0.25">
      <c r="A23" s="1">
        <v>43619</v>
      </c>
      <c r="B23">
        <v>104.139999</v>
      </c>
      <c r="C23">
        <v>108.66999800000001</v>
      </c>
      <c r="D23">
        <v>95.662002999999999</v>
      </c>
      <c r="E23">
        <v>96.160004000000001</v>
      </c>
      <c r="F23">
        <v>96.160004000000001</v>
      </c>
      <c r="G23">
        <v>8027700</v>
      </c>
    </row>
    <row r="24" spans="1:7" x14ac:dyDescent="0.25">
      <c r="A24" s="1">
        <v>43620</v>
      </c>
      <c r="B24">
        <v>101.25</v>
      </c>
      <c r="C24">
        <v>103.5</v>
      </c>
      <c r="D24">
        <v>97.82</v>
      </c>
      <c r="E24">
        <v>103.410004</v>
      </c>
      <c r="F24">
        <v>103.410004</v>
      </c>
      <c r="G24">
        <v>5484900</v>
      </c>
    </row>
    <row r="25" spans="1:7" x14ac:dyDescent="0.25">
      <c r="A25" s="1">
        <v>43621</v>
      </c>
      <c r="B25">
        <v>105.5</v>
      </c>
      <c r="C25">
        <v>105.5</v>
      </c>
      <c r="D25">
        <v>99.639999000000003</v>
      </c>
      <c r="E25">
        <v>102.599998</v>
      </c>
      <c r="F25">
        <v>102.599998</v>
      </c>
      <c r="G25">
        <v>4283500</v>
      </c>
    </row>
    <row r="26" spans="1:7" x14ac:dyDescent="0.25">
      <c r="A26" s="1">
        <v>43622</v>
      </c>
      <c r="B26">
        <v>102</v>
      </c>
      <c r="C26">
        <v>102.25</v>
      </c>
      <c r="D26">
        <v>98.849997999999999</v>
      </c>
      <c r="E26">
        <v>99.5</v>
      </c>
      <c r="F26">
        <v>99.5</v>
      </c>
      <c r="G26">
        <v>6484000</v>
      </c>
    </row>
    <row r="27" spans="1:7" x14ac:dyDescent="0.25">
      <c r="A27" s="1">
        <v>43623</v>
      </c>
      <c r="B27">
        <v>130</v>
      </c>
      <c r="C27">
        <v>149.46000699999999</v>
      </c>
      <c r="D27">
        <v>120.760002</v>
      </c>
      <c r="E27">
        <v>138.64999399999999</v>
      </c>
      <c r="F27">
        <v>138.64999399999999</v>
      </c>
      <c r="G27">
        <v>23916700</v>
      </c>
    </row>
    <row r="28" spans="1:7" x14ac:dyDescent="0.25">
      <c r="A28" s="1">
        <v>43626</v>
      </c>
      <c r="B28">
        <v>155.699997</v>
      </c>
      <c r="C28">
        <v>186.429993</v>
      </c>
      <c r="D28">
        <v>147</v>
      </c>
      <c r="E28">
        <v>168.10000600000001</v>
      </c>
      <c r="F28">
        <v>168.10000600000001</v>
      </c>
      <c r="G28">
        <v>24986000</v>
      </c>
    </row>
    <row r="29" spans="1:7" x14ac:dyDescent="0.25">
      <c r="A29" s="1">
        <v>43627</v>
      </c>
      <c r="B29">
        <v>145.25</v>
      </c>
      <c r="C29">
        <v>150</v>
      </c>
      <c r="D29">
        <v>125.230003</v>
      </c>
      <c r="E29">
        <v>126.040001</v>
      </c>
      <c r="F29">
        <v>126.040001</v>
      </c>
      <c r="G29">
        <v>15516000</v>
      </c>
    </row>
    <row r="30" spans="1:7" x14ac:dyDescent="0.25">
      <c r="A30" s="1">
        <v>43628</v>
      </c>
      <c r="B30">
        <v>133.990005</v>
      </c>
      <c r="C30">
        <v>150.449997</v>
      </c>
      <c r="D30">
        <v>131.56300400000001</v>
      </c>
      <c r="E30">
        <v>141.970001</v>
      </c>
      <c r="F30">
        <v>141.970001</v>
      </c>
      <c r="G30">
        <v>16918600</v>
      </c>
    </row>
    <row r="31" spans="1:7" x14ac:dyDescent="0.25">
      <c r="A31" s="1">
        <v>43629</v>
      </c>
      <c r="B31">
        <v>141.520004</v>
      </c>
      <c r="C31">
        <v>146.449997</v>
      </c>
      <c r="D31">
        <v>134.25</v>
      </c>
      <c r="E31">
        <v>141.38999899999999</v>
      </c>
      <c r="F31">
        <v>141.38999899999999</v>
      </c>
      <c r="G31">
        <v>9474600</v>
      </c>
    </row>
    <row r="32" spans="1:7" x14ac:dyDescent="0.25">
      <c r="A32" s="1">
        <v>43630</v>
      </c>
      <c r="B32">
        <v>142.009995</v>
      </c>
      <c r="C32">
        <v>157.89999399999999</v>
      </c>
      <c r="D32">
        <v>141.800003</v>
      </c>
      <c r="E32">
        <v>151.479996</v>
      </c>
      <c r="F32">
        <v>151.479996</v>
      </c>
      <c r="G32">
        <v>14964600</v>
      </c>
    </row>
    <row r="33" spans="1:7" x14ac:dyDescent="0.25">
      <c r="A33" s="1">
        <v>43633</v>
      </c>
      <c r="B33">
        <v>163.179993</v>
      </c>
      <c r="C33">
        <v>171.19000199999999</v>
      </c>
      <c r="D33">
        <v>160.61099200000001</v>
      </c>
      <c r="E33">
        <v>169.96000699999999</v>
      </c>
      <c r="F33">
        <v>169.96000699999999</v>
      </c>
      <c r="G33">
        <v>14626700</v>
      </c>
    </row>
    <row r="34" spans="1:7" x14ac:dyDescent="0.25">
      <c r="A34" s="1">
        <v>43634</v>
      </c>
      <c r="B34">
        <v>200</v>
      </c>
      <c r="C34">
        <v>201.88000500000001</v>
      </c>
      <c r="D34">
        <v>160.699997</v>
      </c>
      <c r="E34">
        <v>169.88999899999999</v>
      </c>
      <c r="F34">
        <v>169.88999899999999</v>
      </c>
      <c r="G34">
        <v>23966900</v>
      </c>
    </row>
    <row r="35" spans="1:7" x14ac:dyDescent="0.25">
      <c r="A35" s="1">
        <v>43635</v>
      </c>
      <c r="B35">
        <v>171.36999499999999</v>
      </c>
      <c r="C35">
        <v>174.449997</v>
      </c>
      <c r="D35">
        <v>162.25</v>
      </c>
      <c r="E35">
        <v>169.279999</v>
      </c>
      <c r="F35">
        <v>169.279999</v>
      </c>
      <c r="G35">
        <v>9452000</v>
      </c>
    </row>
    <row r="36" spans="1:7" x14ac:dyDescent="0.25">
      <c r="A36" s="1">
        <v>43636</v>
      </c>
      <c r="B36">
        <v>173</v>
      </c>
      <c r="C36">
        <v>174</v>
      </c>
      <c r="D36">
        <v>163.300003</v>
      </c>
      <c r="E36">
        <v>165.16999799999999</v>
      </c>
      <c r="F36">
        <v>165.16999799999999</v>
      </c>
      <c r="G36">
        <v>6660500</v>
      </c>
    </row>
    <row r="37" spans="1:7" x14ac:dyDescent="0.25">
      <c r="A37" s="1">
        <v>43637</v>
      </c>
      <c r="B37">
        <v>153.53999300000001</v>
      </c>
      <c r="C37">
        <v>161.78999300000001</v>
      </c>
      <c r="D37">
        <v>150</v>
      </c>
      <c r="E37">
        <v>154.13000500000001</v>
      </c>
      <c r="F37">
        <v>154.13000500000001</v>
      </c>
      <c r="G37">
        <v>7474600</v>
      </c>
    </row>
    <row r="38" spans="1:7" x14ac:dyDescent="0.25">
      <c r="A38" s="1">
        <v>43640</v>
      </c>
      <c r="B38">
        <v>151.88000500000001</v>
      </c>
      <c r="C38">
        <v>152.699997</v>
      </c>
      <c r="D38">
        <v>138</v>
      </c>
      <c r="E38">
        <v>140.990005</v>
      </c>
      <c r="F38">
        <v>140.990005</v>
      </c>
      <c r="G38">
        <v>6538500</v>
      </c>
    </row>
    <row r="39" spans="1:7" x14ac:dyDescent="0.25">
      <c r="A39" s="1">
        <v>43641</v>
      </c>
      <c r="B39">
        <v>138.5</v>
      </c>
      <c r="C39">
        <v>150.69000199999999</v>
      </c>
      <c r="D39">
        <v>138.34300200000001</v>
      </c>
      <c r="E39">
        <v>150.60000600000001</v>
      </c>
      <c r="F39">
        <v>150.60000600000001</v>
      </c>
      <c r="G39">
        <v>6632500</v>
      </c>
    </row>
    <row r="40" spans="1:7" x14ac:dyDescent="0.25">
      <c r="A40" s="1">
        <v>43642</v>
      </c>
      <c r="B40">
        <v>160.10000600000001</v>
      </c>
      <c r="C40">
        <v>162.25</v>
      </c>
      <c r="D40">
        <v>153.020004</v>
      </c>
      <c r="E40">
        <v>160.479996</v>
      </c>
      <c r="F40">
        <v>160.479996</v>
      </c>
      <c r="G40">
        <v>6378600</v>
      </c>
    </row>
    <row r="41" spans="1:7" x14ac:dyDescent="0.25">
      <c r="A41" s="1">
        <v>43643</v>
      </c>
      <c r="B41">
        <v>157.30999800000001</v>
      </c>
      <c r="C41">
        <v>164.78999300000001</v>
      </c>
      <c r="D41">
        <v>155.449997</v>
      </c>
      <c r="E41">
        <v>162.91000399999999</v>
      </c>
      <c r="F41">
        <v>162.91000399999999</v>
      </c>
      <c r="G41">
        <v>5731400</v>
      </c>
    </row>
    <row r="42" spans="1:7" x14ac:dyDescent="0.25">
      <c r="A42" s="1">
        <v>43644</v>
      </c>
      <c r="B42">
        <v>165.300003</v>
      </c>
      <c r="C42">
        <v>168.800003</v>
      </c>
      <c r="D42">
        <v>159.550003</v>
      </c>
      <c r="E42">
        <v>160.679993</v>
      </c>
      <c r="F42">
        <v>160.679993</v>
      </c>
      <c r="G42">
        <v>7315300</v>
      </c>
    </row>
    <row r="43" spans="1:7" x14ac:dyDescent="0.25">
      <c r="A43" s="1">
        <v>43647</v>
      </c>
      <c r="B43">
        <v>161.490005</v>
      </c>
      <c r="C43">
        <v>162.449997</v>
      </c>
      <c r="D43">
        <v>152</v>
      </c>
      <c r="E43">
        <v>152.58000200000001</v>
      </c>
      <c r="F43">
        <v>152.58000200000001</v>
      </c>
      <c r="G43">
        <v>4449300</v>
      </c>
    </row>
    <row r="44" spans="1:7" x14ac:dyDescent="0.25">
      <c r="A44" s="1">
        <v>43648</v>
      </c>
      <c r="B44">
        <v>153</v>
      </c>
      <c r="C44">
        <v>153.699997</v>
      </c>
      <c r="D44">
        <v>147.020004</v>
      </c>
      <c r="E44">
        <v>149.71000699999999</v>
      </c>
      <c r="F44">
        <v>149.71000699999999</v>
      </c>
      <c r="G44">
        <v>3267500</v>
      </c>
    </row>
    <row r="45" spans="1:7" x14ac:dyDescent="0.25">
      <c r="A45" s="1">
        <v>43649</v>
      </c>
      <c r="B45">
        <v>151</v>
      </c>
      <c r="C45">
        <v>154</v>
      </c>
      <c r="D45">
        <v>148.699997</v>
      </c>
      <c r="E45">
        <v>151.5</v>
      </c>
      <c r="F45">
        <v>151.5</v>
      </c>
      <c r="G45">
        <v>2261000</v>
      </c>
    </row>
    <row r="46" spans="1:7" x14ac:dyDescent="0.25">
      <c r="A46" s="1">
        <v>43651</v>
      </c>
      <c r="B46">
        <v>150</v>
      </c>
      <c r="C46">
        <v>153.78999300000001</v>
      </c>
      <c r="D46">
        <v>148.05600000000001</v>
      </c>
      <c r="E46">
        <v>152.63000500000001</v>
      </c>
      <c r="F46">
        <v>152.63000500000001</v>
      </c>
      <c r="G46">
        <v>2040300</v>
      </c>
    </row>
    <row r="47" spans="1:7" x14ac:dyDescent="0.25">
      <c r="A47" s="1">
        <v>43654</v>
      </c>
      <c r="B47">
        <v>152.490005</v>
      </c>
      <c r="C47">
        <v>158.929993</v>
      </c>
      <c r="D47">
        <v>152</v>
      </c>
      <c r="E47">
        <v>156.66999799999999</v>
      </c>
      <c r="F47">
        <v>156.66999799999999</v>
      </c>
      <c r="G47">
        <v>3615500</v>
      </c>
    </row>
    <row r="48" spans="1:7" x14ac:dyDescent="0.25">
      <c r="A48" s="1">
        <v>43655</v>
      </c>
      <c r="B48">
        <v>158.729996</v>
      </c>
      <c r="C48">
        <v>159.58999600000001</v>
      </c>
      <c r="D48">
        <v>154.509995</v>
      </c>
      <c r="E48">
        <v>157.820007</v>
      </c>
      <c r="F48">
        <v>157.820007</v>
      </c>
      <c r="G48">
        <v>2607700</v>
      </c>
    </row>
    <row r="49" spans="1:7" x14ac:dyDescent="0.25">
      <c r="A49" s="1">
        <v>43656</v>
      </c>
      <c r="B49">
        <v>159.479996</v>
      </c>
      <c r="C49">
        <v>163.88000500000001</v>
      </c>
      <c r="D49">
        <v>158</v>
      </c>
      <c r="E49">
        <v>163.509995</v>
      </c>
      <c r="F49">
        <v>163.509995</v>
      </c>
      <c r="G49">
        <v>3982900</v>
      </c>
    </row>
    <row r="50" spans="1:7" x14ac:dyDescent="0.25">
      <c r="A50" s="1">
        <v>43657</v>
      </c>
      <c r="B50">
        <v>165</v>
      </c>
      <c r="C50">
        <v>174.240005</v>
      </c>
      <c r="D50">
        <v>163.550003</v>
      </c>
      <c r="E50">
        <v>174.199997</v>
      </c>
      <c r="F50">
        <v>174.199997</v>
      </c>
      <c r="G50">
        <v>5469500</v>
      </c>
    </row>
    <row r="51" spans="1:7" x14ac:dyDescent="0.25">
      <c r="A51" s="1">
        <v>43658</v>
      </c>
      <c r="B51">
        <v>172.36999499999999</v>
      </c>
      <c r="C51">
        <v>172.39999399999999</v>
      </c>
      <c r="D51">
        <v>164.75</v>
      </c>
      <c r="E51">
        <v>166.80999800000001</v>
      </c>
      <c r="F51">
        <v>166.80999800000001</v>
      </c>
      <c r="G51">
        <v>4659900</v>
      </c>
    </row>
    <row r="52" spans="1:7" x14ac:dyDescent="0.25">
      <c r="A52" s="1">
        <v>43661</v>
      </c>
      <c r="B52">
        <v>168.16000399999999</v>
      </c>
      <c r="C52">
        <v>170.699997</v>
      </c>
      <c r="D52">
        <v>166</v>
      </c>
      <c r="E52">
        <v>166.529999</v>
      </c>
      <c r="F52">
        <v>166.529999</v>
      </c>
      <c r="G52">
        <v>2652900</v>
      </c>
    </row>
    <row r="53" spans="1:7" x14ac:dyDescent="0.25">
      <c r="A53" s="1">
        <v>43662</v>
      </c>
      <c r="B53">
        <v>168.449997</v>
      </c>
      <c r="C53">
        <v>174.67300399999999</v>
      </c>
      <c r="D53">
        <v>167.009995</v>
      </c>
      <c r="E53">
        <v>172.58999600000001</v>
      </c>
      <c r="F53">
        <v>172.58999600000001</v>
      </c>
      <c r="G53">
        <v>3969100</v>
      </c>
    </row>
    <row r="54" spans="1:7" x14ac:dyDescent="0.25">
      <c r="A54" s="1">
        <v>43663</v>
      </c>
      <c r="B54">
        <v>173.08000200000001</v>
      </c>
      <c r="C54">
        <v>173.429993</v>
      </c>
      <c r="D54">
        <v>168.10600299999999</v>
      </c>
      <c r="E54">
        <v>169.63999899999999</v>
      </c>
      <c r="F54">
        <v>169.63999899999999</v>
      </c>
      <c r="G54">
        <v>2437300</v>
      </c>
    </row>
    <row r="55" spans="1:7" x14ac:dyDescent="0.25">
      <c r="A55" s="1">
        <v>43664</v>
      </c>
      <c r="B55">
        <v>169.39999399999999</v>
      </c>
      <c r="C55">
        <v>172.449997</v>
      </c>
      <c r="D55">
        <v>167.80999800000001</v>
      </c>
      <c r="E55">
        <v>170.33999600000001</v>
      </c>
      <c r="F55">
        <v>170.33999600000001</v>
      </c>
      <c r="G55">
        <v>1697300</v>
      </c>
    </row>
    <row r="56" spans="1:7" x14ac:dyDescent="0.25">
      <c r="A56" s="1">
        <v>43665</v>
      </c>
      <c r="B56">
        <v>172</v>
      </c>
      <c r="C56">
        <v>178.550003</v>
      </c>
      <c r="D56">
        <v>170.770004</v>
      </c>
      <c r="E56">
        <v>176.78999300000001</v>
      </c>
      <c r="F56">
        <v>176.78999300000001</v>
      </c>
      <c r="G56">
        <v>4256200</v>
      </c>
    </row>
    <row r="57" spans="1:7" x14ac:dyDescent="0.25">
      <c r="A57" s="1">
        <v>43668</v>
      </c>
      <c r="B57">
        <v>178.5</v>
      </c>
      <c r="C57">
        <v>200.800003</v>
      </c>
      <c r="D57">
        <v>177.759995</v>
      </c>
      <c r="E57">
        <v>194.199997</v>
      </c>
      <c r="F57">
        <v>194.199997</v>
      </c>
      <c r="G57">
        <v>11395400</v>
      </c>
    </row>
    <row r="58" spans="1:7" x14ac:dyDescent="0.25">
      <c r="A58" s="1">
        <v>43669</v>
      </c>
      <c r="B58">
        <v>199.60000600000001</v>
      </c>
      <c r="C58">
        <v>208.479996</v>
      </c>
      <c r="D58">
        <v>191.779999</v>
      </c>
      <c r="E58">
        <v>195.479996</v>
      </c>
      <c r="F58">
        <v>195.479996</v>
      </c>
      <c r="G58">
        <v>10669200</v>
      </c>
    </row>
    <row r="59" spans="1:7" x14ac:dyDescent="0.25">
      <c r="A59" s="1">
        <v>43670</v>
      </c>
      <c r="B59">
        <v>201</v>
      </c>
      <c r="C59">
        <v>205.5</v>
      </c>
      <c r="D59">
        <v>197.21000699999999</v>
      </c>
      <c r="E59">
        <v>202.91999799999999</v>
      </c>
      <c r="F59">
        <v>202.91999799999999</v>
      </c>
      <c r="G59">
        <v>7168700</v>
      </c>
    </row>
    <row r="60" spans="1:7" x14ac:dyDescent="0.25">
      <c r="A60" s="1">
        <v>43671</v>
      </c>
      <c r="B60">
        <v>207</v>
      </c>
      <c r="C60">
        <v>222.88999899999999</v>
      </c>
      <c r="D60">
        <v>205.449997</v>
      </c>
      <c r="E60">
        <v>222.86000100000001</v>
      </c>
      <c r="F60">
        <v>222.86000100000001</v>
      </c>
      <c r="G60">
        <v>10015800</v>
      </c>
    </row>
    <row r="61" spans="1:7" x14ac:dyDescent="0.25">
      <c r="A61" s="1">
        <v>43672</v>
      </c>
      <c r="B61">
        <v>235.55999800000001</v>
      </c>
      <c r="C61">
        <v>239.71000699999999</v>
      </c>
      <c r="D61">
        <v>215.5</v>
      </c>
      <c r="E61">
        <v>234.89999399999999</v>
      </c>
      <c r="F61">
        <v>234.89999399999999</v>
      </c>
      <c r="G61">
        <v>16531300</v>
      </c>
    </row>
    <row r="62" spans="1:7" x14ac:dyDescent="0.25">
      <c r="A62" s="1">
        <v>43675</v>
      </c>
      <c r="B62">
        <v>228.89999399999999</v>
      </c>
      <c r="C62">
        <v>233.86999499999999</v>
      </c>
      <c r="D62">
        <v>201</v>
      </c>
      <c r="E62">
        <v>222.13000500000001</v>
      </c>
      <c r="F62">
        <v>222.13000500000001</v>
      </c>
      <c r="G62">
        <v>16047000</v>
      </c>
    </row>
    <row r="63" spans="1:7" x14ac:dyDescent="0.25">
      <c r="A63" s="1">
        <v>43676</v>
      </c>
      <c r="B63">
        <v>186.33999600000001</v>
      </c>
      <c r="C63">
        <v>216.89999399999999</v>
      </c>
      <c r="D63">
        <v>183.5</v>
      </c>
      <c r="E63">
        <v>194.759995</v>
      </c>
      <c r="F63">
        <v>194.759995</v>
      </c>
      <c r="G63">
        <v>19060400</v>
      </c>
    </row>
    <row r="64" spans="1:7" x14ac:dyDescent="0.25">
      <c r="A64" s="1">
        <v>43677</v>
      </c>
      <c r="B64">
        <v>195.759995</v>
      </c>
      <c r="C64">
        <v>207</v>
      </c>
      <c r="D64">
        <v>193.5</v>
      </c>
      <c r="E64">
        <v>196.509995</v>
      </c>
      <c r="F64">
        <v>196.509995</v>
      </c>
      <c r="G64">
        <v>11930600</v>
      </c>
    </row>
    <row r="65" spans="1:7" x14ac:dyDescent="0.25">
      <c r="A65" s="1">
        <v>43678</v>
      </c>
      <c r="B65">
        <v>175.13999899999999</v>
      </c>
      <c r="C65">
        <v>183.990005</v>
      </c>
      <c r="D65">
        <v>172</v>
      </c>
      <c r="E65">
        <v>176.03999300000001</v>
      </c>
      <c r="F65">
        <v>176.03999300000001</v>
      </c>
      <c r="G65">
        <v>15083500</v>
      </c>
    </row>
    <row r="66" spans="1:7" x14ac:dyDescent="0.25">
      <c r="A66" s="1">
        <v>43679</v>
      </c>
      <c r="B66">
        <v>177.60000600000001</v>
      </c>
      <c r="C66">
        <v>181.91000399999999</v>
      </c>
      <c r="D66">
        <v>175.050003</v>
      </c>
      <c r="E66">
        <v>177.11000100000001</v>
      </c>
      <c r="F66">
        <v>177.11000100000001</v>
      </c>
      <c r="G66">
        <v>5806900</v>
      </c>
    </row>
    <row r="67" spans="1:7" x14ac:dyDescent="0.25">
      <c r="A67" s="1">
        <v>43682</v>
      </c>
      <c r="B67">
        <v>173.10000600000001</v>
      </c>
      <c r="C67">
        <v>178.229996</v>
      </c>
      <c r="D67">
        <v>170.990005</v>
      </c>
      <c r="E67">
        <v>175.94000199999999</v>
      </c>
      <c r="F67">
        <v>175.94000199999999</v>
      </c>
      <c r="G67">
        <v>5665500</v>
      </c>
    </row>
    <row r="68" spans="1:7" x14ac:dyDescent="0.25">
      <c r="A68" s="1">
        <v>43683</v>
      </c>
      <c r="B68">
        <v>180.10000600000001</v>
      </c>
      <c r="C68">
        <v>181.75</v>
      </c>
      <c r="D68">
        <v>160.61999499999999</v>
      </c>
      <c r="E68">
        <v>161.240005</v>
      </c>
      <c r="F68">
        <v>161.240005</v>
      </c>
      <c r="G68">
        <v>8407700</v>
      </c>
    </row>
    <row r="69" spans="1:7" x14ac:dyDescent="0.25">
      <c r="A69" s="1">
        <v>43684</v>
      </c>
      <c r="B69">
        <v>164</v>
      </c>
      <c r="C69">
        <v>167.445007</v>
      </c>
      <c r="D69">
        <v>160.550003</v>
      </c>
      <c r="E69">
        <v>167</v>
      </c>
      <c r="F69">
        <v>167</v>
      </c>
      <c r="G69">
        <v>5858000</v>
      </c>
    </row>
    <row r="70" spans="1:7" x14ac:dyDescent="0.25">
      <c r="A70" s="1">
        <v>43685</v>
      </c>
      <c r="B70">
        <v>168.570007</v>
      </c>
      <c r="C70">
        <v>168.679993</v>
      </c>
      <c r="D70">
        <v>158</v>
      </c>
      <c r="E70">
        <v>162.699997</v>
      </c>
      <c r="F70">
        <v>162.699997</v>
      </c>
      <c r="G70">
        <v>5106000</v>
      </c>
    </row>
    <row r="71" spans="1:7" x14ac:dyDescent="0.25">
      <c r="A71" s="1">
        <v>43686</v>
      </c>
      <c r="B71">
        <v>162.53999300000001</v>
      </c>
      <c r="C71">
        <v>166.300003</v>
      </c>
      <c r="D71">
        <v>162.050003</v>
      </c>
      <c r="E71">
        <v>164.36999499999999</v>
      </c>
      <c r="F71">
        <v>164.36999499999999</v>
      </c>
      <c r="G71">
        <v>2756400</v>
      </c>
    </row>
    <row r="72" spans="1:7" x14ac:dyDescent="0.25">
      <c r="A72" s="1">
        <v>43689</v>
      </c>
      <c r="B72">
        <v>164.529999</v>
      </c>
      <c r="C72">
        <v>172.175003</v>
      </c>
      <c r="D72">
        <v>162.5</v>
      </c>
      <c r="E72">
        <v>169.11000100000001</v>
      </c>
      <c r="F72">
        <v>169.11000100000001</v>
      </c>
      <c r="G72">
        <v>3973800</v>
      </c>
    </row>
    <row r="73" spans="1:7" x14ac:dyDescent="0.25">
      <c r="A73" s="1">
        <v>43690</v>
      </c>
      <c r="B73">
        <v>169</v>
      </c>
      <c r="C73">
        <v>171.979996</v>
      </c>
      <c r="D73">
        <v>165.58000200000001</v>
      </c>
      <c r="E73">
        <v>167.28999300000001</v>
      </c>
      <c r="F73">
        <v>167.28999300000001</v>
      </c>
      <c r="G73">
        <v>3048100</v>
      </c>
    </row>
    <row r="74" spans="1:7" x14ac:dyDescent="0.25">
      <c r="A74" s="1">
        <v>43691</v>
      </c>
      <c r="B74">
        <v>165.75</v>
      </c>
      <c r="C74">
        <v>166.74499499999999</v>
      </c>
      <c r="D74">
        <v>161.05999800000001</v>
      </c>
      <c r="E74">
        <v>162.89999399999999</v>
      </c>
      <c r="F74">
        <v>162.89999399999999</v>
      </c>
      <c r="G74">
        <v>2246600</v>
      </c>
    </row>
    <row r="75" spans="1:7" x14ac:dyDescent="0.25">
      <c r="A75" s="1">
        <v>43692</v>
      </c>
      <c r="B75">
        <v>163</v>
      </c>
      <c r="C75">
        <v>164.13999899999999</v>
      </c>
      <c r="D75">
        <v>137.11000100000001</v>
      </c>
      <c r="E75">
        <v>144.199997</v>
      </c>
      <c r="F75">
        <v>144.199997</v>
      </c>
      <c r="G75">
        <v>9600100</v>
      </c>
    </row>
    <row r="76" spans="1:7" x14ac:dyDescent="0.25">
      <c r="A76" s="1">
        <v>43693</v>
      </c>
      <c r="B76">
        <v>144.21000699999999</v>
      </c>
      <c r="C76">
        <v>148.53999300000001</v>
      </c>
      <c r="D76">
        <v>136.270004</v>
      </c>
      <c r="E76">
        <v>144.770004</v>
      </c>
      <c r="F76">
        <v>144.770004</v>
      </c>
      <c r="G76">
        <v>5867000</v>
      </c>
    </row>
    <row r="77" spans="1:7" x14ac:dyDescent="0.25">
      <c r="A77" s="1">
        <v>43696</v>
      </c>
      <c r="B77">
        <v>147.38999899999999</v>
      </c>
      <c r="C77">
        <v>148.5</v>
      </c>
      <c r="D77">
        <v>140.770004</v>
      </c>
      <c r="E77">
        <v>144.509995</v>
      </c>
      <c r="F77">
        <v>144.509995</v>
      </c>
      <c r="G77">
        <v>3840600</v>
      </c>
    </row>
    <row r="78" spans="1:7" x14ac:dyDescent="0.25">
      <c r="A78" s="1">
        <v>43697</v>
      </c>
      <c r="B78">
        <v>155</v>
      </c>
      <c r="C78">
        <v>158.199997</v>
      </c>
      <c r="D78">
        <v>151.529999</v>
      </c>
      <c r="E78">
        <v>153.970001</v>
      </c>
      <c r="F78">
        <v>153.970001</v>
      </c>
      <c r="G78">
        <v>7051800</v>
      </c>
    </row>
    <row r="79" spans="1:7" x14ac:dyDescent="0.25">
      <c r="A79" s="1">
        <v>43698</v>
      </c>
      <c r="B79">
        <v>155.75</v>
      </c>
      <c r="C79">
        <v>155.75</v>
      </c>
      <c r="D79">
        <v>149.13400300000001</v>
      </c>
      <c r="E79">
        <v>151.949997</v>
      </c>
      <c r="F79">
        <v>151.949997</v>
      </c>
      <c r="G79">
        <v>3659700</v>
      </c>
    </row>
    <row r="80" spans="1:7" x14ac:dyDescent="0.25">
      <c r="A80" s="1">
        <v>43699</v>
      </c>
      <c r="B80">
        <v>151.03999300000001</v>
      </c>
      <c r="C80">
        <v>152.21000699999999</v>
      </c>
      <c r="D80">
        <v>146.10000600000001</v>
      </c>
      <c r="E80">
        <v>150.990005</v>
      </c>
      <c r="F80">
        <v>150.990005</v>
      </c>
      <c r="G80">
        <v>2930200</v>
      </c>
    </row>
    <row r="81" spans="1:7" x14ac:dyDescent="0.25">
      <c r="A81" s="1">
        <v>43700</v>
      </c>
      <c r="B81">
        <v>150</v>
      </c>
      <c r="C81">
        <v>151.63999899999999</v>
      </c>
      <c r="D81">
        <v>146.259995</v>
      </c>
      <c r="E81">
        <v>146.85000600000001</v>
      </c>
      <c r="F81">
        <v>146.85000600000001</v>
      </c>
      <c r="G81">
        <v>2214300</v>
      </c>
    </row>
    <row r="82" spans="1:7" x14ac:dyDescent="0.25">
      <c r="A82" s="1">
        <v>43703</v>
      </c>
      <c r="B82">
        <v>153.800003</v>
      </c>
      <c r="C82">
        <v>155.39999399999999</v>
      </c>
      <c r="D82">
        <v>150.300003</v>
      </c>
      <c r="E82">
        <v>155.13000500000001</v>
      </c>
      <c r="F82">
        <v>155.13000500000001</v>
      </c>
      <c r="G82">
        <v>3650400</v>
      </c>
    </row>
    <row r="83" spans="1:7" x14ac:dyDescent="0.25">
      <c r="A83" s="1">
        <v>43704</v>
      </c>
      <c r="B83">
        <v>159.279999</v>
      </c>
      <c r="C83">
        <v>161.425003</v>
      </c>
      <c r="D83">
        <v>155.300003</v>
      </c>
      <c r="E83">
        <v>157.020004</v>
      </c>
      <c r="F83">
        <v>157.020004</v>
      </c>
      <c r="G83">
        <v>4423400</v>
      </c>
    </row>
    <row r="84" spans="1:7" x14ac:dyDescent="0.25">
      <c r="A84" s="1">
        <v>43705</v>
      </c>
      <c r="B84">
        <v>158.279999</v>
      </c>
      <c r="C84">
        <v>162.5</v>
      </c>
      <c r="D84">
        <v>155.39999399999999</v>
      </c>
      <c r="E84">
        <v>160.30999800000001</v>
      </c>
      <c r="F84">
        <v>160.30999800000001</v>
      </c>
      <c r="G84">
        <v>3708100</v>
      </c>
    </row>
    <row r="85" spans="1:7" x14ac:dyDescent="0.25">
      <c r="A85" s="1">
        <v>43706</v>
      </c>
      <c r="B85">
        <v>161.75</v>
      </c>
      <c r="C85">
        <v>166.720001</v>
      </c>
      <c r="D85">
        <v>159</v>
      </c>
      <c r="E85">
        <v>165.479996</v>
      </c>
      <c r="F85">
        <v>165.479996</v>
      </c>
      <c r="G85">
        <v>3764700</v>
      </c>
    </row>
    <row r="86" spans="1:7" x14ac:dyDescent="0.25">
      <c r="A86" s="1">
        <v>43707</v>
      </c>
      <c r="B86">
        <v>168.66999799999999</v>
      </c>
      <c r="C86">
        <v>172.28999300000001</v>
      </c>
      <c r="D86">
        <v>166.699997</v>
      </c>
      <c r="E86">
        <v>167.63000500000001</v>
      </c>
      <c r="F86">
        <v>167.63000500000001</v>
      </c>
      <c r="G86">
        <v>4145800</v>
      </c>
    </row>
    <row r="87" spans="1:7" x14ac:dyDescent="0.25">
      <c r="A87" s="1">
        <v>43711</v>
      </c>
      <c r="B87">
        <v>167.63000500000001</v>
      </c>
      <c r="C87">
        <v>169.30999800000001</v>
      </c>
      <c r="D87">
        <v>162.21000699999999</v>
      </c>
      <c r="E87">
        <v>163.14999399999999</v>
      </c>
      <c r="F87">
        <v>163.14999399999999</v>
      </c>
      <c r="G87">
        <v>2425400</v>
      </c>
    </row>
    <row r="88" spans="1:7" x14ac:dyDescent="0.25">
      <c r="A88" s="1">
        <v>43712</v>
      </c>
      <c r="B88">
        <v>165.36000100000001</v>
      </c>
      <c r="C88">
        <v>165.5</v>
      </c>
      <c r="D88">
        <v>161.64399700000001</v>
      </c>
      <c r="E88">
        <v>163.679993</v>
      </c>
      <c r="F88">
        <v>163.679993</v>
      </c>
      <c r="G88">
        <v>2143100</v>
      </c>
    </row>
    <row r="89" spans="1:7" x14ac:dyDescent="0.25">
      <c r="A89" s="1">
        <v>43713</v>
      </c>
      <c r="B89">
        <v>162.050003</v>
      </c>
      <c r="C89">
        <v>167.14999399999999</v>
      </c>
      <c r="D89">
        <v>160.520004</v>
      </c>
      <c r="E89">
        <v>160.970001</v>
      </c>
      <c r="F89">
        <v>160.970001</v>
      </c>
      <c r="G89">
        <v>2281600</v>
      </c>
    </row>
    <row r="90" spans="1:7" x14ac:dyDescent="0.25">
      <c r="A90" s="1">
        <v>43714</v>
      </c>
      <c r="B90">
        <v>155.83999600000001</v>
      </c>
      <c r="C90">
        <v>157.625</v>
      </c>
      <c r="D90">
        <v>151.679993</v>
      </c>
      <c r="E90">
        <v>154.990005</v>
      </c>
      <c r="F90">
        <v>154.990005</v>
      </c>
      <c r="G90">
        <v>3549700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abSelected="1" topLeftCell="A19" workbookViewId="0">
      <selection activeCell="P23" sqref="P23"/>
    </sheetView>
  </sheetViews>
  <sheetFormatPr defaultRowHeight="15" x14ac:dyDescent="0.25"/>
  <cols>
    <col min="1" max="1" width="9.7109375" bestFit="1" customWidth="1"/>
    <col min="10" max="10" width="24.28515625" bestFit="1" customWidth="1"/>
    <col min="11" max="11" width="14.140625" bestFit="1" customWidth="1"/>
    <col min="14" max="14" width="22.28515625" bestFit="1" customWidth="1"/>
    <col min="15" max="15" width="3.28515625" customWidth="1"/>
    <col min="16" max="16" width="13.28515625" bestFit="1" customWidth="1"/>
    <col min="17" max="17" width="14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36" t="s">
        <v>7</v>
      </c>
      <c r="K1" s="37"/>
      <c r="L1" s="38"/>
      <c r="P1" s="36" t="s">
        <v>26</v>
      </c>
      <c r="Q1" s="37"/>
      <c r="R1" s="37"/>
      <c r="S1" s="37"/>
      <c r="T1" s="37"/>
      <c r="U1" s="37"/>
      <c r="V1" s="37"/>
      <c r="W1" s="37"/>
      <c r="X1" s="38"/>
    </row>
    <row r="2" spans="1:24" ht="15.75" thickBot="1" x14ac:dyDescent="0.3">
      <c r="A2" s="1">
        <v>43587</v>
      </c>
      <c r="B2">
        <v>46</v>
      </c>
      <c r="C2">
        <v>72.949996999999996</v>
      </c>
      <c r="D2">
        <v>45</v>
      </c>
      <c r="E2">
        <v>65.75</v>
      </c>
      <c r="F2">
        <v>65.75</v>
      </c>
      <c r="G2">
        <v>23119000</v>
      </c>
      <c r="J2" s="39"/>
      <c r="K2" s="40"/>
      <c r="L2" s="41"/>
      <c r="P2" s="39"/>
      <c r="Q2" s="40"/>
      <c r="R2" s="40"/>
      <c r="S2" s="40"/>
      <c r="T2" s="40"/>
      <c r="U2" s="40"/>
      <c r="V2" s="40"/>
      <c r="W2" s="40"/>
      <c r="X2" s="41"/>
    </row>
    <row r="3" spans="1:24" x14ac:dyDescent="0.25">
      <c r="A3" s="1">
        <v>43588</v>
      </c>
      <c r="B3">
        <v>72</v>
      </c>
      <c r="C3">
        <v>74</v>
      </c>
      <c r="D3">
        <v>65.660004000000001</v>
      </c>
      <c r="E3">
        <v>66.790001000000004</v>
      </c>
      <c r="F3">
        <v>66.790001000000004</v>
      </c>
      <c r="G3">
        <v>13139400</v>
      </c>
    </row>
    <row r="4" spans="1:24" x14ac:dyDescent="0.25">
      <c r="A4" s="1">
        <v>43591</v>
      </c>
      <c r="B4">
        <v>62.73</v>
      </c>
      <c r="C4">
        <v>74.839995999999999</v>
      </c>
      <c r="D4">
        <v>62.5</v>
      </c>
      <c r="E4">
        <v>74.790001000000004</v>
      </c>
      <c r="F4">
        <v>74.790001000000004</v>
      </c>
      <c r="G4">
        <v>8746200</v>
      </c>
      <c r="J4" s="49" t="s">
        <v>8</v>
      </c>
      <c r="K4" s="49"/>
      <c r="L4" s="49"/>
      <c r="P4" s="48" t="s">
        <v>20</v>
      </c>
      <c r="Q4" s="48"/>
      <c r="R4" s="48"/>
      <c r="S4" s="48"/>
      <c r="T4" s="48"/>
      <c r="U4" s="48"/>
      <c r="V4" s="48"/>
      <c r="W4" s="48"/>
      <c r="X4" s="48"/>
    </row>
    <row r="5" spans="1:24" x14ac:dyDescent="0.25">
      <c r="A5" s="1">
        <v>43592</v>
      </c>
      <c r="B5">
        <v>77.139999000000003</v>
      </c>
      <c r="C5">
        <v>85.449996999999996</v>
      </c>
      <c r="D5">
        <v>75</v>
      </c>
      <c r="E5">
        <v>79.169998000000007</v>
      </c>
      <c r="F5">
        <v>79.169998000000007</v>
      </c>
      <c r="G5">
        <v>16532100</v>
      </c>
      <c r="J5" s="50" t="s">
        <v>12</v>
      </c>
      <c r="K5" s="50"/>
      <c r="L5" s="50"/>
      <c r="P5" s="48" t="s">
        <v>21</v>
      </c>
      <c r="Q5" s="48"/>
      <c r="R5" s="48"/>
      <c r="S5" s="48"/>
      <c r="T5" s="48"/>
      <c r="U5" s="48"/>
      <c r="V5" s="48"/>
      <c r="W5" s="48"/>
      <c r="X5" s="48"/>
    </row>
    <row r="6" spans="1:24" ht="15.75" thickBot="1" x14ac:dyDescent="0.3">
      <c r="A6" s="1">
        <v>43593</v>
      </c>
      <c r="B6">
        <v>83.610000999999997</v>
      </c>
      <c r="C6">
        <v>85.379997000000003</v>
      </c>
      <c r="D6">
        <v>70.785004000000001</v>
      </c>
      <c r="E6">
        <v>72.25</v>
      </c>
      <c r="F6">
        <v>72.25</v>
      </c>
      <c r="G6">
        <v>14711800</v>
      </c>
      <c r="J6" s="51" t="s">
        <v>14</v>
      </c>
      <c r="K6" s="51"/>
      <c r="L6" s="51"/>
    </row>
    <row r="7" spans="1:24" ht="15.75" thickBot="1" x14ac:dyDescent="0.3">
      <c r="A7" s="1">
        <v>43594</v>
      </c>
      <c r="B7">
        <v>70.5</v>
      </c>
      <c r="C7">
        <v>73.199996999999996</v>
      </c>
      <c r="D7">
        <v>67.099997999999999</v>
      </c>
      <c r="E7">
        <v>68.269997000000004</v>
      </c>
      <c r="F7">
        <v>68.269997000000004</v>
      </c>
      <c r="G7">
        <v>6284500</v>
      </c>
      <c r="J7" s="8"/>
      <c r="K7" s="8"/>
      <c r="L7" s="5"/>
      <c r="P7" s="42" t="s">
        <v>18</v>
      </c>
      <c r="Q7" s="43"/>
    </row>
    <row r="8" spans="1:24" x14ac:dyDescent="0.25">
      <c r="A8" s="1">
        <v>43595</v>
      </c>
      <c r="B8">
        <v>69.089995999999999</v>
      </c>
      <c r="C8">
        <v>69.332001000000005</v>
      </c>
      <c r="D8">
        <v>61.599997999999999</v>
      </c>
      <c r="E8">
        <v>66.220000999999996</v>
      </c>
      <c r="F8">
        <v>66.220000999999996</v>
      </c>
      <c r="G8">
        <v>4888000</v>
      </c>
      <c r="J8" s="49" t="s">
        <v>9</v>
      </c>
      <c r="K8" s="49"/>
      <c r="L8" s="49"/>
      <c r="P8" t="s">
        <v>22</v>
      </c>
      <c r="Q8">
        <v>0.05</v>
      </c>
    </row>
    <row r="9" spans="1:24" x14ac:dyDescent="0.25">
      <c r="A9" s="1">
        <v>43598</v>
      </c>
      <c r="B9">
        <v>65.459998999999996</v>
      </c>
      <c r="C9">
        <v>71.959998999999996</v>
      </c>
      <c r="D9">
        <v>63.360000999999997</v>
      </c>
      <c r="E9">
        <v>69.5</v>
      </c>
      <c r="F9">
        <v>69.5</v>
      </c>
      <c r="G9">
        <v>4784500</v>
      </c>
      <c r="J9" s="50" t="s">
        <v>13</v>
      </c>
      <c r="K9" s="50"/>
      <c r="L9" s="50"/>
      <c r="P9" t="s">
        <v>23</v>
      </c>
      <c r="Q9" s="2">
        <f>AVERAGE(F2:F90)</f>
        <v>142.56831410112358</v>
      </c>
    </row>
    <row r="10" spans="1:24" x14ac:dyDescent="0.25">
      <c r="A10" s="1">
        <v>43599</v>
      </c>
      <c r="B10">
        <v>72.480002999999996</v>
      </c>
      <c r="C10">
        <v>80.75</v>
      </c>
      <c r="D10">
        <v>71.120002999999997</v>
      </c>
      <c r="E10">
        <v>79.680000000000007</v>
      </c>
      <c r="F10">
        <v>79.680000000000007</v>
      </c>
      <c r="G10">
        <v>7079600</v>
      </c>
      <c r="J10" s="49" t="s">
        <v>15</v>
      </c>
      <c r="K10" s="49"/>
      <c r="L10" s="49"/>
      <c r="P10" t="s">
        <v>24</v>
      </c>
      <c r="Q10">
        <f>_xlfn.Z.TEST(F2:F90,Q9)</f>
        <v>0.5</v>
      </c>
    </row>
    <row r="11" spans="1:24" ht="15.75" thickBot="1" x14ac:dyDescent="0.3">
      <c r="A11" s="1">
        <v>43600</v>
      </c>
      <c r="B11">
        <v>79</v>
      </c>
      <c r="C11">
        <v>93</v>
      </c>
      <c r="D11">
        <v>74.550003000000004</v>
      </c>
      <c r="E11">
        <v>86.919998000000007</v>
      </c>
      <c r="F11">
        <v>86.919998000000007</v>
      </c>
      <c r="G11">
        <v>18356200</v>
      </c>
      <c r="J11" s="4"/>
      <c r="K11" s="4"/>
      <c r="P11" s="4" t="s">
        <v>11</v>
      </c>
      <c r="Q11" s="4" t="str">
        <f>IF(Q10&lt;0.05,"REJECT","FAIL TO REJECT")</f>
        <v>FAIL TO REJECT</v>
      </c>
    </row>
    <row r="12" spans="1:24" ht="15.75" thickBot="1" x14ac:dyDescent="0.3">
      <c r="A12" s="1">
        <v>43601</v>
      </c>
      <c r="B12">
        <v>90.099997999999999</v>
      </c>
      <c r="C12">
        <v>96.785004000000001</v>
      </c>
      <c r="D12">
        <v>89.510002</v>
      </c>
      <c r="E12">
        <v>92.919998000000007</v>
      </c>
      <c r="F12">
        <v>92.919998000000007</v>
      </c>
      <c r="G12">
        <v>13900300</v>
      </c>
      <c r="I12" s="10"/>
      <c r="J12" s="44" t="s">
        <v>17</v>
      </c>
      <c r="K12" s="45"/>
      <c r="L12" s="46"/>
    </row>
    <row r="13" spans="1:24" ht="15.75" thickBot="1" x14ac:dyDescent="0.3">
      <c r="A13" s="1">
        <v>43602</v>
      </c>
      <c r="B13">
        <v>92.459998999999996</v>
      </c>
      <c r="C13">
        <v>96.68</v>
      </c>
      <c r="D13">
        <v>85.709998999999996</v>
      </c>
      <c r="E13">
        <v>89.349997999999999</v>
      </c>
      <c r="F13">
        <v>89.349997999999999</v>
      </c>
      <c r="G13">
        <v>10724100</v>
      </c>
      <c r="J13" s="4" t="s">
        <v>10</v>
      </c>
      <c r="K13" s="4">
        <f>_xlfn.T.TEST($B$2:$B$90,$F$2:$F$90,2,2)</f>
        <v>0.98873456150629624</v>
      </c>
      <c r="P13" s="42" t="s">
        <v>25</v>
      </c>
      <c r="Q13" s="43"/>
    </row>
    <row r="14" spans="1:24" x14ac:dyDescent="0.25">
      <c r="A14" s="1">
        <v>43605</v>
      </c>
      <c r="B14">
        <v>88.900002000000001</v>
      </c>
      <c r="C14">
        <v>90.959998999999996</v>
      </c>
      <c r="D14">
        <v>83.129997000000003</v>
      </c>
      <c r="E14">
        <v>86.089995999999999</v>
      </c>
      <c r="F14">
        <v>86.089995999999999</v>
      </c>
      <c r="G14">
        <v>5189700</v>
      </c>
      <c r="J14" s="4" t="s">
        <v>11</v>
      </c>
      <c r="K14" s="4" t="str">
        <f>IF(K13&lt;0.05,"REJECT","FAIL TO REJECT")</f>
        <v>FAIL TO REJECT</v>
      </c>
      <c r="P14" t="s">
        <v>22</v>
      </c>
      <c r="Q14">
        <v>0.05</v>
      </c>
    </row>
    <row r="15" spans="1:24" ht="15.75" thickBot="1" x14ac:dyDescent="0.3">
      <c r="A15" s="1">
        <v>43606</v>
      </c>
      <c r="B15">
        <v>88.029999000000004</v>
      </c>
      <c r="C15">
        <v>88.75</v>
      </c>
      <c r="D15">
        <v>76.760002</v>
      </c>
      <c r="E15">
        <v>77.5</v>
      </c>
      <c r="F15">
        <v>77.5</v>
      </c>
      <c r="G15">
        <v>9065100</v>
      </c>
      <c r="P15" t="s">
        <v>23</v>
      </c>
      <c r="Q15" s="2">
        <f>AVERAGE(F2:F90)</f>
        <v>142.56831410112358</v>
      </c>
    </row>
    <row r="16" spans="1:24" ht="15.75" thickBot="1" x14ac:dyDescent="0.3">
      <c r="A16" s="1">
        <v>43607</v>
      </c>
      <c r="B16">
        <v>77.379997000000003</v>
      </c>
      <c r="C16">
        <v>81.739998</v>
      </c>
      <c r="D16">
        <v>77</v>
      </c>
      <c r="E16">
        <v>77.629997000000003</v>
      </c>
      <c r="F16">
        <v>77.629997000000003</v>
      </c>
      <c r="G16">
        <v>3898400</v>
      </c>
      <c r="J16" s="44" t="s">
        <v>16</v>
      </c>
      <c r="K16" s="45"/>
      <c r="L16" s="46"/>
      <c r="P16" t="s">
        <v>24</v>
      </c>
      <c r="Q16">
        <f>_xlfn.Z.TEST(F7:F95,Q15)</f>
        <v>0.15587031618659206</v>
      </c>
    </row>
    <row r="17" spans="1:17" x14ac:dyDescent="0.25">
      <c r="A17" s="1">
        <v>43608</v>
      </c>
      <c r="B17">
        <v>79.400002000000001</v>
      </c>
      <c r="C17">
        <v>83.800003000000004</v>
      </c>
      <c r="D17">
        <v>78.123001000000002</v>
      </c>
      <c r="E17">
        <v>82.099997999999999</v>
      </c>
      <c r="F17">
        <v>82.099997999999999</v>
      </c>
      <c r="G17">
        <v>4331300</v>
      </c>
      <c r="J17" s="4" t="s">
        <v>10</v>
      </c>
      <c r="K17" s="4">
        <f>_xlfn.T.TEST($B$2:$B$90,$F$2:$F$90,2,3)</f>
        <v>0.98873456381437075</v>
      </c>
      <c r="P17" t="s">
        <v>25</v>
      </c>
      <c r="Q17">
        <f>Q16*2</f>
        <v>0.31174063237318411</v>
      </c>
    </row>
    <row r="18" spans="1:17" x14ac:dyDescent="0.25">
      <c r="A18" s="1">
        <v>43609</v>
      </c>
      <c r="B18">
        <v>83.919998000000007</v>
      </c>
      <c r="C18">
        <v>85.5</v>
      </c>
      <c r="D18">
        <v>79.510002</v>
      </c>
      <c r="E18">
        <v>79.669998000000007</v>
      </c>
      <c r="F18">
        <v>79.669998000000007</v>
      </c>
      <c r="G18">
        <v>2909500</v>
      </c>
      <c r="J18" s="4" t="s">
        <v>11</v>
      </c>
      <c r="K18" s="4" t="str">
        <f>IF(K17&lt;0.05,"REJECT","FAIL TO REJECT")</f>
        <v>FAIL TO REJECT</v>
      </c>
      <c r="P18" s="4" t="s">
        <v>11</v>
      </c>
      <c r="Q18" s="4" t="str">
        <f>IF(Q17&lt;0.05,"REJECT","FAIL TO REJECT")</f>
        <v>FAIL TO REJECT</v>
      </c>
    </row>
    <row r="19" spans="1:17" ht="15.75" thickBot="1" x14ac:dyDescent="0.3">
      <c r="A19" s="1">
        <v>43613</v>
      </c>
      <c r="B19">
        <v>83.980002999999996</v>
      </c>
      <c r="C19">
        <v>88.830001999999993</v>
      </c>
      <c r="D19">
        <v>83.699996999999996</v>
      </c>
      <c r="E19">
        <v>86</v>
      </c>
      <c r="F19">
        <v>86</v>
      </c>
      <c r="G19">
        <v>6604000</v>
      </c>
    </row>
    <row r="20" spans="1:17" ht="15.75" thickBot="1" x14ac:dyDescent="0.3">
      <c r="A20" s="1">
        <v>43614</v>
      </c>
      <c r="B20">
        <v>90.050003000000004</v>
      </c>
      <c r="C20">
        <v>97.650002000000001</v>
      </c>
      <c r="D20">
        <v>87.32</v>
      </c>
      <c r="E20">
        <v>97.5</v>
      </c>
      <c r="F20">
        <v>97.5</v>
      </c>
      <c r="G20">
        <v>8372000</v>
      </c>
      <c r="J20" s="42" t="s">
        <v>19</v>
      </c>
      <c r="K20" s="47"/>
      <c r="L20" s="43"/>
    </row>
    <row r="21" spans="1:17" x14ac:dyDescent="0.25">
      <c r="A21" s="1">
        <v>43615</v>
      </c>
      <c r="B21">
        <v>101.897003</v>
      </c>
      <c r="C21">
        <v>105.25</v>
      </c>
      <c r="D21">
        <v>94.029999000000004</v>
      </c>
      <c r="E21">
        <v>98.589995999999999</v>
      </c>
      <c r="F21">
        <v>98.589995999999999</v>
      </c>
      <c r="G21">
        <v>12359800</v>
      </c>
      <c r="J21" s="4" t="s">
        <v>10</v>
      </c>
      <c r="K21" s="4">
        <f>_xlfn.T.TEST($B$2:$B$90,$F$2:$F$90,1,1)</f>
        <v>0.45692413394874271</v>
      </c>
    </row>
    <row r="22" spans="1:17" x14ac:dyDescent="0.25">
      <c r="A22" s="1">
        <v>43616</v>
      </c>
      <c r="B22">
        <v>100</v>
      </c>
      <c r="C22">
        <v>104.550003</v>
      </c>
      <c r="D22">
        <v>97.260002</v>
      </c>
      <c r="E22">
        <v>104.120003</v>
      </c>
      <c r="F22">
        <v>104.120003</v>
      </c>
      <c r="G22">
        <v>7733900</v>
      </c>
      <c r="J22" s="4" t="s">
        <v>11</v>
      </c>
      <c r="K22" s="4" t="str">
        <f>IF(K21&lt;0.05,"REJECT","FAIL TO REJECT")</f>
        <v>FAIL TO REJECT</v>
      </c>
      <c r="N22" s="52" t="s">
        <v>52</v>
      </c>
      <c r="O22" s="52"/>
      <c r="P22" t="s">
        <v>55</v>
      </c>
    </row>
    <row r="23" spans="1:17" x14ac:dyDescent="0.25">
      <c r="A23" s="1">
        <v>43619</v>
      </c>
      <c r="B23">
        <v>104.139999</v>
      </c>
      <c r="C23">
        <v>108.66999800000001</v>
      </c>
      <c r="D23">
        <v>95.662002999999999</v>
      </c>
      <c r="E23">
        <v>96.160004000000001</v>
      </c>
      <c r="F23">
        <v>96.160004000000001</v>
      </c>
      <c r="G23">
        <v>8027700</v>
      </c>
      <c r="N23" s="52" t="s">
        <v>53</v>
      </c>
      <c r="O23" s="52"/>
      <c r="P23" t="s">
        <v>54</v>
      </c>
    </row>
    <row r="24" spans="1:17" ht="15.75" thickBot="1" x14ac:dyDescent="0.3">
      <c r="A24" s="1">
        <v>43620</v>
      </c>
      <c r="B24">
        <v>101.25</v>
      </c>
      <c r="C24">
        <v>103.5</v>
      </c>
      <c r="D24">
        <v>97.82</v>
      </c>
      <c r="E24">
        <v>103.410004</v>
      </c>
      <c r="F24">
        <v>103.410004</v>
      </c>
      <c r="G24">
        <v>5484900</v>
      </c>
    </row>
    <row r="25" spans="1:17" x14ac:dyDescent="0.25">
      <c r="A25" s="1">
        <v>43621</v>
      </c>
      <c r="B25">
        <v>105.5</v>
      </c>
      <c r="C25">
        <v>105.5</v>
      </c>
      <c r="D25">
        <v>99.639999000000003</v>
      </c>
      <c r="E25">
        <v>102.599998</v>
      </c>
      <c r="F25">
        <v>102.599998</v>
      </c>
      <c r="G25">
        <v>4283500</v>
      </c>
      <c r="J25" s="36" t="s">
        <v>27</v>
      </c>
      <c r="K25" s="37"/>
      <c r="L25" s="38"/>
    </row>
    <row r="26" spans="1:17" ht="15.75" thickBot="1" x14ac:dyDescent="0.3">
      <c r="A26" s="1">
        <v>43622</v>
      </c>
      <c r="B26">
        <v>102</v>
      </c>
      <c r="C26">
        <v>102.25</v>
      </c>
      <c r="D26">
        <v>98.849997999999999</v>
      </c>
      <c r="E26">
        <v>99.5</v>
      </c>
      <c r="F26">
        <v>99.5</v>
      </c>
      <c r="G26">
        <v>6484000</v>
      </c>
      <c r="J26" s="39"/>
      <c r="K26" s="40"/>
      <c r="L26" s="41"/>
    </row>
    <row r="27" spans="1:17" x14ac:dyDescent="0.25">
      <c r="A27" s="1">
        <v>43623</v>
      </c>
      <c r="B27">
        <v>130</v>
      </c>
      <c r="C27">
        <v>149.46000699999999</v>
      </c>
      <c r="D27">
        <v>120.760002</v>
      </c>
      <c r="E27">
        <v>138.64999399999999</v>
      </c>
      <c r="F27">
        <v>138.64999399999999</v>
      </c>
      <c r="G27">
        <v>23916700</v>
      </c>
    </row>
    <row r="28" spans="1:17" x14ac:dyDescent="0.25">
      <c r="A28" s="1">
        <v>43626</v>
      </c>
      <c r="B28">
        <v>155.699997</v>
      </c>
      <c r="C28">
        <v>186.429993</v>
      </c>
      <c r="D28">
        <v>147</v>
      </c>
      <c r="E28">
        <v>168.10000600000001</v>
      </c>
      <c r="F28">
        <v>168.10000600000001</v>
      </c>
      <c r="G28">
        <v>24986000</v>
      </c>
      <c r="J28" s="35" t="s">
        <v>28</v>
      </c>
      <c r="K28" s="35"/>
      <c r="L28" s="35"/>
      <c r="M28" s="9"/>
      <c r="N28" s="9"/>
      <c r="O28" s="9"/>
    </row>
    <row r="29" spans="1:17" x14ac:dyDescent="0.25">
      <c r="A29" s="1">
        <v>43627</v>
      </c>
      <c r="B29">
        <v>145.25</v>
      </c>
      <c r="C29">
        <v>150</v>
      </c>
      <c r="D29">
        <v>125.230003</v>
      </c>
      <c r="E29">
        <v>126.040001</v>
      </c>
      <c r="F29">
        <v>126.040001</v>
      </c>
      <c r="G29">
        <v>15516000</v>
      </c>
      <c r="J29" s="35" t="s">
        <v>29</v>
      </c>
      <c r="K29" s="35"/>
      <c r="L29" s="35"/>
    </row>
    <row r="30" spans="1:17" x14ac:dyDescent="0.25">
      <c r="A30" s="1">
        <v>43628</v>
      </c>
      <c r="B30">
        <v>133.990005</v>
      </c>
      <c r="C30">
        <v>150.449997</v>
      </c>
      <c r="D30">
        <v>131.56300400000001</v>
      </c>
      <c r="E30">
        <v>141.970001</v>
      </c>
      <c r="F30">
        <v>141.970001</v>
      </c>
      <c r="G30">
        <v>16918600</v>
      </c>
    </row>
    <row r="31" spans="1:17" x14ac:dyDescent="0.25">
      <c r="A31" s="1">
        <v>43629</v>
      </c>
      <c r="B31">
        <v>141.520004</v>
      </c>
      <c r="C31">
        <v>146.449997</v>
      </c>
      <c r="D31">
        <v>134.25</v>
      </c>
      <c r="E31">
        <v>141.38999899999999</v>
      </c>
      <c r="F31">
        <v>141.38999899999999</v>
      </c>
      <c r="G31">
        <v>9474600</v>
      </c>
      <c r="J31" t="s">
        <v>30</v>
      </c>
      <c r="K31">
        <f>CHITEST(C2:C90,D2:D90)</f>
        <v>1.1859489254232307E-3</v>
      </c>
    </row>
    <row r="32" spans="1:17" x14ac:dyDescent="0.25">
      <c r="A32" s="1">
        <v>43630</v>
      </c>
      <c r="B32">
        <v>142.009995</v>
      </c>
      <c r="C32">
        <v>157.89999399999999</v>
      </c>
      <c r="D32">
        <v>141.800003</v>
      </c>
      <c r="E32">
        <v>151.479996</v>
      </c>
      <c r="F32">
        <v>151.479996</v>
      </c>
      <c r="G32">
        <v>14964600</v>
      </c>
      <c r="J32" t="s">
        <v>11</v>
      </c>
      <c r="K32" t="str">
        <f>IF(K31&lt;0.05,"REJECT","FAIL TO REJECT")</f>
        <v>REJECT</v>
      </c>
    </row>
    <row r="33" spans="1:12" x14ac:dyDescent="0.25">
      <c r="A33" s="1">
        <v>43633</v>
      </c>
      <c r="B33">
        <v>163.179993</v>
      </c>
      <c r="C33">
        <v>171.19000199999999</v>
      </c>
      <c r="D33">
        <v>160.61099200000001</v>
      </c>
      <c r="E33">
        <v>169.96000699999999</v>
      </c>
      <c r="F33">
        <v>169.96000699999999</v>
      </c>
      <c r="G33">
        <v>14626700</v>
      </c>
    </row>
    <row r="34" spans="1:12" x14ac:dyDescent="0.25">
      <c r="A34" s="1">
        <v>43634</v>
      </c>
      <c r="B34">
        <v>200</v>
      </c>
      <c r="C34">
        <v>201.88000500000001</v>
      </c>
      <c r="D34">
        <v>160.699997</v>
      </c>
      <c r="E34">
        <v>169.88999899999999</v>
      </c>
      <c r="F34">
        <v>169.88999899999999</v>
      </c>
      <c r="G34">
        <v>23966900</v>
      </c>
      <c r="J34" s="35" t="s">
        <v>31</v>
      </c>
      <c r="K34" s="35"/>
      <c r="L34" s="35"/>
    </row>
    <row r="35" spans="1:12" x14ac:dyDescent="0.25">
      <c r="A35" s="1">
        <v>43635</v>
      </c>
      <c r="B35">
        <v>171.36999499999999</v>
      </c>
      <c r="C35">
        <v>174.449997</v>
      </c>
      <c r="D35">
        <v>162.25</v>
      </c>
      <c r="E35">
        <v>169.279999</v>
      </c>
      <c r="F35">
        <v>169.279999</v>
      </c>
      <c r="G35">
        <v>9452000</v>
      </c>
      <c r="J35" s="35" t="s">
        <v>32</v>
      </c>
      <c r="K35" s="35"/>
      <c r="L35" s="35"/>
    </row>
    <row r="36" spans="1:12" x14ac:dyDescent="0.25">
      <c r="A36" s="1">
        <v>43636</v>
      </c>
      <c r="B36">
        <v>173</v>
      </c>
      <c r="C36">
        <v>174</v>
      </c>
      <c r="D36">
        <v>163.300003</v>
      </c>
      <c r="E36">
        <v>165.16999799999999</v>
      </c>
      <c r="F36">
        <v>165.16999799999999</v>
      </c>
      <c r="G36">
        <v>6660500</v>
      </c>
    </row>
    <row r="37" spans="1:12" x14ac:dyDescent="0.25">
      <c r="A37" s="1">
        <v>43637</v>
      </c>
      <c r="B37">
        <v>153.53999300000001</v>
      </c>
      <c r="C37">
        <v>161.78999300000001</v>
      </c>
      <c r="D37">
        <v>150</v>
      </c>
      <c r="E37">
        <v>154.13000500000001</v>
      </c>
      <c r="F37">
        <v>154.13000500000001</v>
      </c>
      <c r="G37">
        <v>7474600</v>
      </c>
      <c r="J37" t="s">
        <v>30</v>
      </c>
      <c r="K37">
        <f>CHITEST(F2:F90,B2:B90)</f>
        <v>0.99999493434483089</v>
      </c>
    </row>
    <row r="38" spans="1:12" x14ac:dyDescent="0.25">
      <c r="A38" s="1">
        <v>43640</v>
      </c>
      <c r="B38">
        <v>151.88000500000001</v>
      </c>
      <c r="C38">
        <v>152.699997</v>
      </c>
      <c r="D38">
        <v>138</v>
      </c>
      <c r="E38">
        <v>140.990005</v>
      </c>
      <c r="F38">
        <v>140.990005</v>
      </c>
      <c r="G38">
        <v>6538500</v>
      </c>
      <c r="J38" t="s">
        <v>11</v>
      </c>
      <c r="K38" t="str">
        <f>IF(K37&lt;0.05,"REJECT","FAIL TO REJECT")</f>
        <v>FAIL TO REJECT</v>
      </c>
    </row>
    <row r="39" spans="1:12" x14ac:dyDescent="0.25">
      <c r="A39" s="1">
        <v>43641</v>
      </c>
      <c r="B39">
        <v>138.5</v>
      </c>
      <c r="C39">
        <v>150.69000199999999</v>
      </c>
      <c r="D39">
        <v>138.34300200000001</v>
      </c>
      <c r="E39">
        <v>150.60000600000001</v>
      </c>
      <c r="F39">
        <v>150.60000600000001</v>
      </c>
      <c r="G39">
        <v>6632500</v>
      </c>
    </row>
    <row r="40" spans="1:12" x14ac:dyDescent="0.25">
      <c r="A40" s="1">
        <v>43642</v>
      </c>
      <c r="B40">
        <v>160.10000600000001</v>
      </c>
      <c r="C40">
        <v>162.25</v>
      </c>
      <c r="D40">
        <v>153.020004</v>
      </c>
      <c r="E40">
        <v>160.479996</v>
      </c>
      <c r="F40">
        <v>160.479996</v>
      </c>
      <c r="G40">
        <v>6378600</v>
      </c>
    </row>
    <row r="41" spans="1:12" x14ac:dyDescent="0.25">
      <c r="A41" s="1">
        <v>43643</v>
      </c>
      <c r="B41">
        <v>157.30999800000001</v>
      </c>
      <c r="C41">
        <v>164.78999300000001</v>
      </c>
      <c r="D41">
        <v>155.449997</v>
      </c>
      <c r="E41">
        <v>162.91000399999999</v>
      </c>
      <c r="F41">
        <v>162.91000399999999</v>
      </c>
      <c r="G41">
        <v>5731400</v>
      </c>
    </row>
    <row r="42" spans="1:12" x14ac:dyDescent="0.25">
      <c r="A42" s="1">
        <v>43644</v>
      </c>
      <c r="B42">
        <v>165.300003</v>
      </c>
      <c r="C42">
        <v>168.800003</v>
      </c>
      <c r="D42">
        <v>159.550003</v>
      </c>
      <c r="E42">
        <v>160.679993</v>
      </c>
      <c r="F42">
        <v>160.679993</v>
      </c>
      <c r="G42">
        <v>7315300</v>
      </c>
    </row>
    <row r="43" spans="1:12" x14ac:dyDescent="0.25">
      <c r="A43" s="1">
        <v>43647</v>
      </c>
      <c r="B43">
        <v>161.490005</v>
      </c>
      <c r="C43">
        <v>162.449997</v>
      </c>
      <c r="D43">
        <v>152</v>
      </c>
      <c r="E43">
        <v>152.58000200000001</v>
      </c>
      <c r="F43">
        <v>152.58000200000001</v>
      </c>
      <c r="G43">
        <v>4449300</v>
      </c>
    </row>
    <row r="44" spans="1:12" x14ac:dyDescent="0.25">
      <c r="A44" s="1">
        <v>43648</v>
      </c>
      <c r="B44">
        <v>153</v>
      </c>
      <c r="C44">
        <v>153.699997</v>
      </c>
      <c r="D44">
        <v>147.020004</v>
      </c>
      <c r="E44">
        <v>149.71000699999999</v>
      </c>
      <c r="F44">
        <v>149.71000699999999</v>
      </c>
      <c r="G44">
        <v>3267500</v>
      </c>
    </row>
    <row r="45" spans="1:12" x14ac:dyDescent="0.25">
      <c r="A45" s="1">
        <v>43649</v>
      </c>
      <c r="B45">
        <v>151</v>
      </c>
      <c r="C45">
        <v>154</v>
      </c>
      <c r="D45">
        <v>148.699997</v>
      </c>
      <c r="E45">
        <v>151.5</v>
      </c>
      <c r="F45">
        <v>151.5</v>
      </c>
      <c r="G45">
        <v>2261000</v>
      </c>
    </row>
    <row r="46" spans="1:12" x14ac:dyDescent="0.25">
      <c r="A46" s="1">
        <v>43651</v>
      </c>
      <c r="B46">
        <v>150</v>
      </c>
      <c r="C46">
        <v>153.78999300000001</v>
      </c>
      <c r="D46">
        <v>148.05600000000001</v>
      </c>
      <c r="E46">
        <v>152.63000500000001</v>
      </c>
      <c r="F46">
        <v>152.63000500000001</v>
      </c>
      <c r="G46">
        <v>2040300</v>
      </c>
    </row>
    <row r="47" spans="1:12" x14ac:dyDescent="0.25">
      <c r="A47" s="1">
        <v>43654</v>
      </c>
      <c r="B47">
        <v>152.490005</v>
      </c>
      <c r="C47">
        <v>158.929993</v>
      </c>
      <c r="D47">
        <v>152</v>
      </c>
      <c r="E47">
        <v>156.66999799999999</v>
      </c>
      <c r="F47">
        <v>156.66999799999999</v>
      </c>
      <c r="G47">
        <v>3615500</v>
      </c>
    </row>
    <row r="48" spans="1:12" x14ac:dyDescent="0.25">
      <c r="A48" s="1">
        <v>43655</v>
      </c>
      <c r="B48">
        <v>158.729996</v>
      </c>
      <c r="C48">
        <v>159.58999600000001</v>
      </c>
      <c r="D48">
        <v>154.509995</v>
      </c>
      <c r="E48">
        <v>157.820007</v>
      </c>
      <c r="F48">
        <v>157.820007</v>
      </c>
      <c r="G48">
        <v>2607700</v>
      </c>
    </row>
    <row r="49" spans="1:7" x14ac:dyDescent="0.25">
      <c r="A49" s="1">
        <v>43656</v>
      </c>
      <c r="B49">
        <v>159.479996</v>
      </c>
      <c r="C49">
        <v>163.88000500000001</v>
      </c>
      <c r="D49">
        <v>158</v>
      </c>
      <c r="E49">
        <v>163.509995</v>
      </c>
      <c r="F49">
        <v>163.509995</v>
      </c>
      <c r="G49">
        <v>3982900</v>
      </c>
    </row>
    <row r="50" spans="1:7" x14ac:dyDescent="0.25">
      <c r="A50" s="1">
        <v>43657</v>
      </c>
      <c r="B50">
        <v>165</v>
      </c>
      <c r="C50">
        <v>174.240005</v>
      </c>
      <c r="D50">
        <v>163.550003</v>
      </c>
      <c r="E50">
        <v>174.199997</v>
      </c>
      <c r="F50">
        <v>174.199997</v>
      </c>
      <c r="G50">
        <v>5469500</v>
      </c>
    </row>
    <row r="51" spans="1:7" x14ac:dyDescent="0.25">
      <c r="A51" s="1">
        <v>43658</v>
      </c>
      <c r="B51">
        <v>172.36999499999999</v>
      </c>
      <c r="C51">
        <v>172.39999399999999</v>
      </c>
      <c r="D51">
        <v>164.75</v>
      </c>
      <c r="E51">
        <v>166.80999800000001</v>
      </c>
      <c r="F51">
        <v>166.80999800000001</v>
      </c>
      <c r="G51">
        <v>4659900</v>
      </c>
    </row>
    <row r="52" spans="1:7" x14ac:dyDescent="0.25">
      <c r="A52" s="1">
        <v>43661</v>
      </c>
      <c r="B52">
        <v>168.16000399999999</v>
      </c>
      <c r="C52">
        <v>170.699997</v>
      </c>
      <c r="D52">
        <v>166</v>
      </c>
      <c r="E52">
        <v>166.529999</v>
      </c>
      <c r="F52">
        <v>166.529999</v>
      </c>
      <c r="G52">
        <v>2652900</v>
      </c>
    </row>
    <row r="53" spans="1:7" x14ac:dyDescent="0.25">
      <c r="A53" s="1">
        <v>43662</v>
      </c>
      <c r="B53">
        <v>168.449997</v>
      </c>
      <c r="C53">
        <v>174.67300399999999</v>
      </c>
      <c r="D53">
        <v>167.009995</v>
      </c>
      <c r="E53">
        <v>172.58999600000001</v>
      </c>
      <c r="F53">
        <v>172.58999600000001</v>
      </c>
      <c r="G53">
        <v>3969100</v>
      </c>
    </row>
    <row r="54" spans="1:7" x14ac:dyDescent="0.25">
      <c r="A54" s="1">
        <v>43663</v>
      </c>
      <c r="B54">
        <v>173.08000200000001</v>
      </c>
      <c r="C54">
        <v>173.429993</v>
      </c>
      <c r="D54">
        <v>168.10600299999999</v>
      </c>
      <c r="E54">
        <v>169.63999899999999</v>
      </c>
      <c r="F54">
        <v>169.63999899999999</v>
      </c>
      <c r="G54">
        <v>2437300</v>
      </c>
    </row>
    <row r="55" spans="1:7" x14ac:dyDescent="0.25">
      <c r="A55" s="1">
        <v>43664</v>
      </c>
      <c r="B55">
        <v>169.39999399999999</v>
      </c>
      <c r="C55">
        <v>172.449997</v>
      </c>
      <c r="D55">
        <v>167.80999800000001</v>
      </c>
      <c r="E55">
        <v>170.33999600000001</v>
      </c>
      <c r="F55">
        <v>170.33999600000001</v>
      </c>
      <c r="G55">
        <v>1697300</v>
      </c>
    </row>
    <row r="56" spans="1:7" x14ac:dyDescent="0.25">
      <c r="A56" s="1">
        <v>43665</v>
      </c>
      <c r="B56">
        <v>172</v>
      </c>
      <c r="C56">
        <v>178.550003</v>
      </c>
      <c r="D56">
        <v>170.770004</v>
      </c>
      <c r="E56">
        <v>176.78999300000001</v>
      </c>
      <c r="F56">
        <v>176.78999300000001</v>
      </c>
      <c r="G56">
        <v>4256200</v>
      </c>
    </row>
    <row r="57" spans="1:7" x14ac:dyDescent="0.25">
      <c r="A57" s="1">
        <v>43668</v>
      </c>
      <c r="B57">
        <v>178.5</v>
      </c>
      <c r="C57">
        <v>200.800003</v>
      </c>
      <c r="D57">
        <v>177.759995</v>
      </c>
      <c r="E57">
        <v>194.199997</v>
      </c>
      <c r="F57">
        <v>194.199997</v>
      </c>
      <c r="G57">
        <v>11395400</v>
      </c>
    </row>
    <row r="58" spans="1:7" x14ac:dyDescent="0.25">
      <c r="A58" s="1">
        <v>43669</v>
      </c>
      <c r="B58">
        <v>199.60000600000001</v>
      </c>
      <c r="C58">
        <v>208.479996</v>
      </c>
      <c r="D58">
        <v>191.779999</v>
      </c>
      <c r="E58">
        <v>195.479996</v>
      </c>
      <c r="F58">
        <v>195.479996</v>
      </c>
      <c r="G58">
        <v>10669200</v>
      </c>
    </row>
    <row r="59" spans="1:7" x14ac:dyDescent="0.25">
      <c r="A59" s="1">
        <v>43670</v>
      </c>
      <c r="B59">
        <v>201</v>
      </c>
      <c r="C59">
        <v>205.5</v>
      </c>
      <c r="D59">
        <v>197.21000699999999</v>
      </c>
      <c r="E59">
        <v>202.91999799999999</v>
      </c>
      <c r="F59">
        <v>202.91999799999999</v>
      </c>
      <c r="G59">
        <v>7168700</v>
      </c>
    </row>
    <row r="60" spans="1:7" x14ac:dyDescent="0.25">
      <c r="A60" s="1">
        <v>43671</v>
      </c>
      <c r="B60">
        <v>207</v>
      </c>
      <c r="C60">
        <v>222.88999899999999</v>
      </c>
      <c r="D60">
        <v>205.449997</v>
      </c>
      <c r="E60">
        <v>222.86000100000001</v>
      </c>
      <c r="F60">
        <v>222.86000100000001</v>
      </c>
      <c r="G60">
        <v>10015800</v>
      </c>
    </row>
    <row r="61" spans="1:7" x14ac:dyDescent="0.25">
      <c r="A61" s="1">
        <v>43672</v>
      </c>
      <c r="B61">
        <v>235.55999800000001</v>
      </c>
      <c r="C61">
        <v>239.71000699999999</v>
      </c>
      <c r="D61">
        <v>215.5</v>
      </c>
      <c r="E61">
        <v>234.89999399999999</v>
      </c>
      <c r="F61">
        <v>234.89999399999999</v>
      </c>
      <c r="G61">
        <v>16531300</v>
      </c>
    </row>
    <row r="62" spans="1:7" x14ac:dyDescent="0.25">
      <c r="A62" s="1">
        <v>43675</v>
      </c>
      <c r="B62">
        <v>228.89999399999999</v>
      </c>
      <c r="C62">
        <v>233.86999499999999</v>
      </c>
      <c r="D62">
        <v>201</v>
      </c>
      <c r="E62">
        <v>222.13000500000001</v>
      </c>
      <c r="F62">
        <v>222.13000500000001</v>
      </c>
      <c r="G62">
        <v>16047000</v>
      </c>
    </row>
    <row r="63" spans="1:7" x14ac:dyDescent="0.25">
      <c r="A63" s="1">
        <v>43676</v>
      </c>
      <c r="B63">
        <v>186.33999600000001</v>
      </c>
      <c r="C63">
        <v>216.89999399999999</v>
      </c>
      <c r="D63">
        <v>183.5</v>
      </c>
      <c r="E63">
        <v>194.759995</v>
      </c>
      <c r="F63">
        <v>194.759995</v>
      </c>
      <c r="G63">
        <v>19060400</v>
      </c>
    </row>
    <row r="64" spans="1:7" x14ac:dyDescent="0.25">
      <c r="A64" s="1">
        <v>43677</v>
      </c>
      <c r="B64">
        <v>195.759995</v>
      </c>
      <c r="C64">
        <v>207</v>
      </c>
      <c r="D64">
        <v>193.5</v>
      </c>
      <c r="E64">
        <v>196.509995</v>
      </c>
      <c r="F64">
        <v>196.509995</v>
      </c>
      <c r="G64">
        <v>11930600</v>
      </c>
    </row>
    <row r="65" spans="1:7" x14ac:dyDescent="0.25">
      <c r="A65" s="1">
        <v>43678</v>
      </c>
      <c r="B65">
        <v>175.13999899999999</v>
      </c>
      <c r="C65">
        <v>183.990005</v>
      </c>
      <c r="D65">
        <v>172</v>
      </c>
      <c r="E65">
        <v>176.03999300000001</v>
      </c>
      <c r="F65">
        <v>176.03999300000001</v>
      </c>
      <c r="G65">
        <v>15083500</v>
      </c>
    </row>
    <row r="66" spans="1:7" x14ac:dyDescent="0.25">
      <c r="A66" s="1">
        <v>43679</v>
      </c>
      <c r="B66">
        <v>177.60000600000001</v>
      </c>
      <c r="C66">
        <v>181.91000399999999</v>
      </c>
      <c r="D66">
        <v>175.050003</v>
      </c>
      <c r="E66">
        <v>177.11000100000001</v>
      </c>
      <c r="F66">
        <v>177.11000100000001</v>
      </c>
      <c r="G66">
        <v>5806900</v>
      </c>
    </row>
    <row r="67" spans="1:7" x14ac:dyDescent="0.25">
      <c r="A67" s="1">
        <v>43682</v>
      </c>
      <c r="B67">
        <v>173.10000600000001</v>
      </c>
      <c r="C67">
        <v>178.229996</v>
      </c>
      <c r="D67">
        <v>170.990005</v>
      </c>
      <c r="E67">
        <v>175.94000199999999</v>
      </c>
      <c r="F67">
        <v>175.94000199999999</v>
      </c>
      <c r="G67">
        <v>5665500</v>
      </c>
    </row>
    <row r="68" spans="1:7" x14ac:dyDescent="0.25">
      <c r="A68" s="1">
        <v>43683</v>
      </c>
      <c r="B68">
        <v>180.10000600000001</v>
      </c>
      <c r="C68">
        <v>181.75</v>
      </c>
      <c r="D68">
        <v>160.61999499999999</v>
      </c>
      <c r="E68">
        <v>161.240005</v>
      </c>
      <c r="F68">
        <v>161.240005</v>
      </c>
      <c r="G68">
        <v>8407700</v>
      </c>
    </row>
    <row r="69" spans="1:7" x14ac:dyDescent="0.25">
      <c r="A69" s="1">
        <v>43684</v>
      </c>
      <c r="B69">
        <v>164</v>
      </c>
      <c r="C69">
        <v>167.445007</v>
      </c>
      <c r="D69">
        <v>160.550003</v>
      </c>
      <c r="E69">
        <v>167</v>
      </c>
      <c r="F69">
        <v>167</v>
      </c>
      <c r="G69">
        <v>5858000</v>
      </c>
    </row>
    <row r="70" spans="1:7" x14ac:dyDescent="0.25">
      <c r="A70" s="1">
        <v>43685</v>
      </c>
      <c r="B70">
        <v>168.570007</v>
      </c>
      <c r="C70">
        <v>168.679993</v>
      </c>
      <c r="D70">
        <v>158</v>
      </c>
      <c r="E70">
        <v>162.699997</v>
      </c>
      <c r="F70">
        <v>162.699997</v>
      </c>
      <c r="G70">
        <v>5106000</v>
      </c>
    </row>
    <row r="71" spans="1:7" x14ac:dyDescent="0.25">
      <c r="A71" s="1">
        <v>43686</v>
      </c>
      <c r="B71">
        <v>162.53999300000001</v>
      </c>
      <c r="C71">
        <v>166.300003</v>
      </c>
      <c r="D71">
        <v>162.050003</v>
      </c>
      <c r="E71">
        <v>164.36999499999999</v>
      </c>
      <c r="F71">
        <v>164.36999499999999</v>
      </c>
      <c r="G71">
        <v>2756400</v>
      </c>
    </row>
    <row r="72" spans="1:7" x14ac:dyDescent="0.25">
      <c r="A72" s="1">
        <v>43689</v>
      </c>
      <c r="B72">
        <v>164.529999</v>
      </c>
      <c r="C72">
        <v>172.175003</v>
      </c>
      <c r="D72">
        <v>162.5</v>
      </c>
      <c r="E72">
        <v>169.11000100000001</v>
      </c>
      <c r="F72">
        <v>169.11000100000001</v>
      </c>
      <c r="G72">
        <v>3973800</v>
      </c>
    </row>
    <row r="73" spans="1:7" x14ac:dyDescent="0.25">
      <c r="A73" s="1">
        <v>43690</v>
      </c>
      <c r="B73">
        <v>169</v>
      </c>
      <c r="C73">
        <v>171.979996</v>
      </c>
      <c r="D73">
        <v>165.58000200000001</v>
      </c>
      <c r="E73">
        <v>167.28999300000001</v>
      </c>
      <c r="F73">
        <v>167.28999300000001</v>
      </c>
      <c r="G73">
        <v>3048100</v>
      </c>
    </row>
    <row r="74" spans="1:7" x14ac:dyDescent="0.25">
      <c r="A74" s="1">
        <v>43691</v>
      </c>
      <c r="B74">
        <v>165.75</v>
      </c>
      <c r="C74">
        <v>166.74499499999999</v>
      </c>
      <c r="D74">
        <v>161.05999800000001</v>
      </c>
      <c r="E74">
        <v>162.89999399999999</v>
      </c>
      <c r="F74">
        <v>162.89999399999999</v>
      </c>
      <c r="G74">
        <v>2246600</v>
      </c>
    </row>
    <row r="75" spans="1:7" x14ac:dyDescent="0.25">
      <c r="A75" s="1">
        <v>43692</v>
      </c>
      <c r="B75">
        <v>163</v>
      </c>
      <c r="C75">
        <v>164.13999899999999</v>
      </c>
      <c r="D75">
        <v>137.11000100000001</v>
      </c>
      <c r="E75">
        <v>144.199997</v>
      </c>
      <c r="F75">
        <v>144.199997</v>
      </c>
      <c r="G75">
        <v>9600100</v>
      </c>
    </row>
    <row r="76" spans="1:7" x14ac:dyDescent="0.25">
      <c r="A76" s="1">
        <v>43693</v>
      </c>
      <c r="B76">
        <v>144.21000699999999</v>
      </c>
      <c r="C76">
        <v>148.53999300000001</v>
      </c>
      <c r="D76">
        <v>136.270004</v>
      </c>
      <c r="E76">
        <v>144.770004</v>
      </c>
      <c r="F76">
        <v>144.770004</v>
      </c>
      <c r="G76">
        <v>5867000</v>
      </c>
    </row>
    <row r="77" spans="1:7" x14ac:dyDescent="0.25">
      <c r="A77" s="1">
        <v>43696</v>
      </c>
      <c r="B77">
        <v>147.38999899999999</v>
      </c>
      <c r="C77">
        <v>148.5</v>
      </c>
      <c r="D77">
        <v>140.770004</v>
      </c>
      <c r="E77">
        <v>144.509995</v>
      </c>
      <c r="F77">
        <v>144.509995</v>
      </c>
      <c r="G77">
        <v>3840600</v>
      </c>
    </row>
    <row r="78" spans="1:7" x14ac:dyDescent="0.25">
      <c r="A78" s="1">
        <v>43697</v>
      </c>
      <c r="B78">
        <v>155</v>
      </c>
      <c r="C78">
        <v>158.199997</v>
      </c>
      <c r="D78">
        <v>151.529999</v>
      </c>
      <c r="E78">
        <v>153.970001</v>
      </c>
      <c r="F78">
        <v>153.970001</v>
      </c>
      <c r="G78">
        <v>7051800</v>
      </c>
    </row>
    <row r="79" spans="1:7" x14ac:dyDescent="0.25">
      <c r="A79" s="1">
        <v>43698</v>
      </c>
      <c r="B79">
        <v>155.75</v>
      </c>
      <c r="C79">
        <v>155.75</v>
      </c>
      <c r="D79">
        <v>149.13400300000001</v>
      </c>
      <c r="E79">
        <v>151.949997</v>
      </c>
      <c r="F79">
        <v>151.949997</v>
      </c>
      <c r="G79">
        <v>3659700</v>
      </c>
    </row>
    <row r="80" spans="1:7" x14ac:dyDescent="0.25">
      <c r="A80" s="1">
        <v>43699</v>
      </c>
      <c r="B80">
        <v>151.03999300000001</v>
      </c>
      <c r="C80">
        <v>152.21000699999999</v>
      </c>
      <c r="D80">
        <v>146.10000600000001</v>
      </c>
      <c r="E80">
        <v>150.990005</v>
      </c>
      <c r="F80">
        <v>150.990005</v>
      </c>
      <c r="G80">
        <v>2930200</v>
      </c>
    </row>
    <row r="81" spans="1:7" x14ac:dyDescent="0.25">
      <c r="A81" s="1">
        <v>43700</v>
      </c>
      <c r="B81">
        <v>150</v>
      </c>
      <c r="C81">
        <v>151.63999899999999</v>
      </c>
      <c r="D81">
        <v>146.259995</v>
      </c>
      <c r="E81">
        <v>146.85000600000001</v>
      </c>
      <c r="F81">
        <v>146.85000600000001</v>
      </c>
      <c r="G81">
        <v>2214300</v>
      </c>
    </row>
    <row r="82" spans="1:7" x14ac:dyDescent="0.25">
      <c r="A82" s="1">
        <v>43703</v>
      </c>
      <c r="B82">
        <v>153.800003</v>
      </c>
      <c r="C82">
        <v>155.39999399999999</v>
      </c>
      <c r="D82">
        <v>150.300003</v>
      </c>
      <c r="E82">
        <v>155.13000500000001</v>
      </c>
      <c r="F82">
        <v>155.13000500000001</v>
      </c>
      <c r="G82">
        <v>3650400</v>
      </c>
    </row>
    <row r="83" spans="1:7" x14ac:dyDescent="0.25">
      <c r="A83" s="1">
        <v>43704</v>
      </c>
      <c r="B83">
        <v>159.279999</v>
      </c>
      <c r="C83">
        <v>161.425003</v>
      </c>
      <c r="D83">
        <v>155.300003</v>
      </c>
      <c r="E83">
        <v>157.020004</v>
      </c>
      <c r="F83">
        <v>157.020004</v>
      </c>
      <c r="G83">
        <v>4423400</v>
      </c>
    </row>
    <row r="84" spans="1:7" x14ac:dyDescent="0.25">
      <c r="A84" s="1">
        <v>43705</v>
      </c>
      <c r="B84">
        <v>158.279999</v>
      </c>
      <c r="C84">
        <v>162.5</v>
      </c>
      <c r="D84">
        <v>155.39999399999999</v>
      </c>
      <c r="E84">
        <v>160.30999800000001</v>
      </c>
      <c r="F84">
        <v>160.30999800000001</v>
      </c>
      <c r="G84">
        <v>3708100</v>
      </c>
    </row>
    <row r="85" spans="1:7" x14ac:dyDescent="0.25">
      <c r="A85" s="1">
        <v>43706</v>
      </c>
      <c r="B85">
        <v>161.75</v>
      </c>
      <c r="C85">
        <v>166.720001</v>
      </c>
      <c r="D85">
        <v>159</v>
      </c>
      <c r="E85">
        <v>165.479996</v>
      </c>
      <c r="F85">
        <v>165.479996</v>
      </c>
      <c r="G85">
        <v>3764700</v>
      </c>
    </row>
    <row r="86" spans="1:7" x14ac:dyDescent="0.25">
      <c r="A86" s="1">
        <v>43707</v>
      </c>
      <c r="B86">
        <v>168.66999799999999</v>
      </c>
      <c r="C86">
        <v>172.28999300000001</v>
      </c>
      <c r="D86">
        <v>166.699997</v>
      </c>
      <c r="E86">
        <v>167.63000500000001</v>
      </c>
      <c r="F86">
        <v>167.63000500000001</v>
      </c>
      <c r="G86">
        <v>4145800</v>
      </c>
    </row>
    <row r="87" spans="1:7" x14ac:dyDescent="0.25">
      <c r="A87" s="1">
        <v>43711</v>
      </c>
      <c r="B87">
        <v>167.63000500000001</v>
      </c>
      <c r="C87">
        <v>169.30999800000001</v>
      </c>
      <c r="D87">
        <v>162.21000699999999</v>
      </c>
      <c r="E87">
        <v>163.14999399999999</v>
      </c>
      <c r="F87">
        <v>163.14999399999999</v>
      </c>
      <c r="G87">
        <v>2425400</v>
      </c>
    </row>
    <row r="88" spans="1:7" x14ac:dyDescent="0.25">
      <c r="A88" s="1">
        <v>43712</v>
      </c>
      <c r="B88">
        <v>165.36000100000001</v>
      </c>
      <c r="C88">
        <v>165.5</v>
      </c>
      <c r="D88">
        <v>161.64399700000001</v>
      </c>
      <c r="E88">
        <v>163.679993</v>
      </c>
      <c r="F88">
        <v>163.679993</v>
      </c>
      <c r="G88">
        <v>2143100</v>
      </c>
    </row>
    <row r="89" spans="1:7" x14ac:dyDescent="0.25">
      <c r="A89" s="1">
        <v>43713</v>
      </c>
      <c r="B89">
        <v>162.050003</v>
      </c>
      <c r="C89">
        <v>167.14999399999999</v>
      </c>
      <c r="D89">
        <v>160.520004</v>
      </c>
      <c r="E89">
        <v>160.970001</v>
      </c>
      <c r="F89">
        <v>160.970001</v>
      </c>
      <c r="G89">
        <v>2281600</v>
      </c>
    </row>
    <row r="90" spans="1:7" x14ac:dyDescent="0.25">
      <c r="A90" s="1">
        <v>43714</v>
      </c>
      <c r="B90">
        <v>155.83999600000001</v>
      </c>
      <c r="C90">
        <v>157.625</v>
      </c>
      <c r="D90">
        <v>151.679993</v>
      </c>
      <c r="E90">
        <v>154.990005</v>
      </c>
      <c r="F90">
        <v>154.990005</v>
      </c>
      <c r="G90">
        <v>3549700</v>
      </c>
    </row>
  </sheetData>
  <mergeCells count="20">
    <mergeCell ref="J8:L8"/>
    <mergeCell ref="J9:L9"/>
    <mergeCell ref="J10:L10"/>
    <mergeCell ref="J34:L34"/>
    <mergeCell ref="J35:L35"/>
    <mergeCell ref="P1:X2"/>
    <mergeCell ref="P13:Q13"/>
    <mergeCell ref="P7:Q7"/>
    <mergeCell ref="J25:L26"/>
    <mergeCell ref="J29:L29"/>
    <mergeCell ref="J28:L28"/>
    <mergeCell ref="J12:L12"/>
    <mergeCell ref="J16:L16"/>
    <mergeCell ref="J20:L20"/>
    <mergeCell ref="P4:X4"/>
    <mergeCell ref="P5:X5"/>
    <mergeCell ref="J1:L2"/>
    <mergeCell ref="J4:L4"/>
    <mergeCell ref="J5:L5"/>
    <mergeCell ref="J6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workbookViewId="0">
      <selection activeCell="J14" sqref="J14"/>
    </sheetView>
  </sheetViews>
  <sheetFormatPr defaultRowHeight="15" x14ac:dyDescent="0.25"/>
  <cols>
    <col min="1" max="1" width="9.7109375" bestFit="1" customWidth="1"/>
    <col min="10" max="10" width="26.140625" bestFit="1" customWidth="1"/>
    <col min="11" max="11" width="11" bestFit="1" customWidth="1"/>
    <col min="12" max="12" width="10.5703125" bestFit="1" customWidth="1"/>
    <col min="13" max="13" width="11" bestFit="1" customWidth="1"/>
    <col min="15" max="15" width="12" bestFit="1" customWidth="1"/>
    <col min="16" max="16" width="18.140625" bestFit="1" customWidth="1"/>
    <col min="21" max="21" width="10.28515625" bestFit="1" customWidth="1"/>
    <col min="22" max="23" width="12" bestFit="1" customWidth="1"/>
    <col min="24" max="24" width="11.5703125" bestFit="1" customWidth="1"/>
  </cols>
  <sheetData>
    <row r="1" spans="1:24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27" t="s">
        <v>33</v>
      </c>
      <c r="K1" s="28" t="s">
        <v>34</v>
      </c>
      <c r="L1" s="28" t="s">
        <v>35</v>
      </c>
      <c r="M1" s="29" t="s">
        <v>36</v>
      </c>
      <c r="N1" s="11"/>
      <c r="O1" s="27" t="s">
        <v>37</v>
      </c>
      <c r="P1" s="28" t="s">
        <v>38</v>
      </c>
      <c r="Q1" s="29" t="s">
        <v>39</v>
      </c>
      <c r="S1" s="30" t="s">
        <v>40</v>
      </c>
      <c r="T1" s="31" t="s">
        <v>41</v>
      </c>
      <c r="V1" s="30" t="s">
        <v>51</v>
      </c>
      <c r="W1" s="34" t="s">
        <v>42</v>
      </c>
      <c r="X1" s="31" t="s">
        <v>43</v>
      </c>
    </row>
    <row r="2" spans="1:24" x14ac:dyDescent="0.25">
      <c r="A2" s="1">
        <v>43587</v>
      </c>
      <c r="B2">
        <v>46</v>
      </c>
      <c r="C2">
        <v>72.949996999999996</v>
      </c>
      <c r="D2">
        <v>45</v>
      </c>
      <c r="E2">
        <v>65.75</v>
      </c>
      <c r="F2">
        <v>65.75</v>
      </c>
      <c r="G2">
        <v>23119000</v>
      </c>
      <c r="I2" s="21" t="str">
        <f>B1</f>
        <v>Open</v>
      </c>
      <c r="J2" s="12">
        <f>AVERAGE(B2:B90)</f>
        <v>142.65569659550567</v>
      </c>
      <c r="K2" s="13">
        <f>MAX(B2:B90)</f>
        <v>235.55999800000001</v>
      </c>
      <c r="L2" s="14">
        <f>MIN(B2:B90)</f>
        <v>46</v>
      </c>
      <c r="M2" s="6">
        <f>MEDIAN(B2:B90)</f>
        <v>155.75</v>
      </c>
      <c r="O2" s="15">
        <f>VAR($B$2:$B$90)</f>
        <v>1719.9451905096014</v>
      </c>
      <c r="P2" s="16">
        <f>_xlfn.STDEV.S($B$2:$B$90)</f>
        <v>41.472221914307909</v>
      </c>
      <c r="Q2" s="24">
        <f>(K2-J2)/P2</f>
        <v>2.2401573177453113</v>
      </c>
      <c r="S2" s="12">
        <f>SKEW($B$2:$B$90)</f>
        <v>-0.49389213363526657</v>
      </c>
      <c r="T2" s="32">
        <f>KURT($B$2:$B$90)</f>
        <v>-0.48341023700013119</v>
      </c>
      <c r="V2" s="15">
        <f>QUARTILE($B$2:$B$90,1)</f>
        <v>102</v>
      </c>
      <c r="W2" s="16">
        <f>QUARTILE($B$2:$B$90,2)</f>
        <v>155.75</v>
      </c>
      <c r="X2" s="33">
        <f>QUARTILE($B$2:$B$90,3)</f>
        <v>168.449997</v>
      </c>
    </row>
    <row r="3" spans="1:24" x14ac:dyDescent="0.25">
      <c r="A3" s="1">
        <v>43588</v>
      </c>
      <c r="B3">
        <v>72</v>
      </c>
      <c r="C3">
        <v>74</v>
      </c>
      <c r="D3">
        <v>65.660004000000001</v>
      </c>
      <c r="E3">
        <v>66.790001000000004</v>
      </c>
      <c r="F3">
        <v>66.790001000000004</v>
      </c>
      <c r="G3">
        <v>13139400</v>
      </c>
      <c r="I3" s="22" t="str">
        <f>C1</f>
        <v>High</v>
      </c>
      <c r="J3" s="15">
        <f>AVERAGE(C2:C90)</f>
        <v>148.29825753932582</v>
      </c>
      <c r="K3" s="5">
        <f>MAX(C2:C90)</f>
        <v>239.71000699999999</v>
      </c>
      <c r="L3" s="16">
        <f>MIN(C2:C90)</f>
        <v>69.332001000000005</v>
      </c>
      <c r="M3" s="17">
        <f>MEDIAN(C2:C90)</f>
        <v>159.58999600000001</v>
      </c>
      <c r="O3" s="15">
        <f>VAR($C$2:$C$90)</f>
        <v>1746.017935861262</v>
      </c>
      <c r="P3" s="16">
        <f>_xlfn.STDEV.S($C$2:$C$90)</f>
        <v>41.785379450966602</v>
      </c>
      <c r="Q3" s="24">
        <f t="shared" ref="Q3:Q7" si="0">(K3-J3)/P3</f>
        <v>2.1876491409619012</v>
      </c>
      <c r="S3" s="15">
        <f>SKEW($C$2:$C$90)</f>
        <v>-0.37396019233060357</v>
      </c>
      <c r="T3" s="33">
        <f>KURT($C$2:$C$90)</f>
        <v>-0.58887411381727928</v>
      </c>
      <c r="V3" s="15">
        <f>QUARTILE($C$2:$C$90,1)</f>
        <v>105.25</v>
      </c>
      <c r="W3" s="16">
        <f>QUARTILE($C$2:$C$90,2)</f>
        <v>159.58999600000001</v>
      </c>
      <c r="X3" s="33">
        <f>QUARTILE($C$2:$C$90,3)</f>
        <v>172.28999300000001</v>
      </c>
    </row>
    <row r="4" spans="1:24" x14ac:dyDescent="0.25">
      <c r="A4" s="1">
        <v>43591</v>
      </c>
      <c r="B4">
        <v>62.73</v>
      </c>
      <c r="C4">
        <v>74.839995999999999</v>
      </c>
      <c r="D4">
        <v>62.5</v>
      </c>
      <c r="E4">
        <v>74.790001000000004</v>
      </c>
      <c r="F4">
        <v>74.790001000000004</v>
      </c>
      <c r="G4">
        <v>8746200</v>
      </c>
      <c r="I4" s="22" t="str">
        <f>D1</f>
        <v>Low</v>
      </c>
      <c r="J4" s="15">
        <f>AVERAGE(D2:D90)</f>
        <v>137.02064087640451</v>
      </c>
      <c r="K4" s="5">
        <f>MAX(D2:D90)</f>
        <v>215.5</v>
      </c>
      <c r="L4" s="16">
        <f>MIN(D2:D90)</f>
        <v>45</v>
      </c>
      <c r="M4" s="17">
        <f>MEDIAN(D2:D90)</f>
        <v>151.529999</v>
      </c>
      <c r="O4" s="15">
        <f>VAR($D$2:$D$90)</f>
        <v>1610.3854671922718</v>
      </c>
      <c r="P4" s="16">
        <f>_xlfn.STDEV.S($D$2:$D$90)</f>
        <v>40.129608360813485</v>
      </c>
      <c r="Q4" s="24">
        <f t="shared" si="0"/>
        <v>1.9556472721580429</v>
      </c>
      <c r="S4" s="15">
        <f>SKEW($D$2:$D$90)</f>
        <v>-0.58164809328716871</v>
      </c>
      <c r="T4" s="33">
        <f>KURT($D$2:$D$90)</f>
        <v>-0.68472079648077688</v>
      </c>
      <c r="V4" s="15">
        <f>QUARTILE($D$2:$D$90,1)</f>
        <v>97.82</v>
      </c>
      <c r="W4" s="16">
        <f>QUARTILE($D$2:$D$90,2)</f>
        <v>151.529999</v>
      </c>
      <c r="X4" s="33">
        <f>QUARTILE($D$2:$D$90,3)</f>
        <v>162.25</v>
      </c>
    </row>
    <row r="5" spans="1:24" x14ac:dyDescent="0.25">
      <c r="A5" s="1">
        <v>43592</v>
      </c>
      <c r="B5">
        <v>77.139999000000003</v>
      </c>
      <c r="C5">
        <v>85.449996999999996</v>
      </c>
      <c r="D5">
        <v>75</v>
      </c>
      <c r="E5">
        <v>79.169998000000007</v>
      </c>
      <c r="F5">
        <v>79.169998000000007</v>
      </c>
      <c r="G5">
        <v>16532100</v>
      </c>
      <c r="I5" s="22" t="str">
        <f>E1</f>
        <v>Close</v>
      </c>
      <c r="J5" s="15">
        <f t="shared" ref="J5" si="1">AVERAGE(B5:B93)</f>
        <v>145.53054647674421</v>
      </c>
      <c r="K5" s="5">
        <f>MAX(E2:E90)</f>
        <v>234.89999399999999</v>
      </c>
      <c r="L5" s="16">
        <f>MIN(E2:E90)</f>
        <v>65.75</v>
      </c>
      <c r="M5" s="17">
        <f>MEDIAN(E2:E90)</f>
        <v>154.990005</v>
      </c>
      <c r="O5" s="15">
        <f>VAR($E$2:$E$90)</f>
        <v>1679.1232719484171</v>
      </c>
      <c r="P5" s="16">
        <f>_xlfn.STDEV.S($E$2:$E$90)</f>
        <v>40.977106681028822</v>
      </c>
      <c r="Q5" s="24">
        <f t="shared" si="0"/>
        <v>2.1809604133088092</v>
      </c>
      <c r="S5" s="15">
        <f>SKEW($E$2:$E$90)</f>
        <v>-0.42031516275919645</v>
      </c>
      <c r="T5" s="33">
        <f>KURT($E$2:$E$90)</f>
        <v>-0.58649437194148568</v>
      </c>
      <c r="V5" s="15">
        <f>QUARTILE($E$2:$E$90,1)</f>
        <v>102.599998</v>
      </c>
      <c r="W5" s="16">
        <f>QUARTILE($E$2:$E$90,2)</f>
        <v>154.990005</v>
      </c>
      <c r="X5" s="33">
        <f>QUARTILE($E$2:$E$90,)</f>
        <v>65.75</v>
      </c>
    </row>
    <row r="6" spans="1:24" x14ac:dyDescent="0.25">
      <c r="A6" s="1">
        <v>43593</v>
      </c>
      <c r="B6">
        <v>83.610000999999997</v>
      </c>
      <c r="C6">
        <v>85.379997000000003</v>
      </c>
      <c r="D6">
        <v>70.785004000000001</v>
      </c>
      <c r="E6">
        <v>72.25</v>
      </c>
      <c r="F6">
        <v>72.25</v>
      </c>
      <c r="G6">
        <v>14711800</v>
      </c>
      <c r="I6" s="22" t="str">
        <f>F1</f>
        <v>Adj Close</v>
      </c>
      <c r="J6" s="15">
        <f>AVERAGE(E2:E90)</f>
        <v>142.56831410112358</v>
      </c>
      <c r="K6" s="5">
        <f>MAX(F2:F90)</f>
        <v>234.89999399999999</v>
      </c>
      <c r="L6" s="16">
        <f>MIN(F2:F90)</f>
        <v>65.75</v>
      </c>
      <c r="M6" s="17">
        <f>MEDIAN(F2:F90)</f>
        <v>154.990005</v>
      </c>
      <c r="O6" s="15">
        <f>VAR($F$2:$F$90)</f>
        <v>1679.1232719484171</v>
      </c>
      <c r="P6" s="16">
        <f>_xlfn.STDEV.S($F$2:$F$90)</f>
        <v>40.977106681028822</v>
      </c>
      <c r="Q6" s="24">
        <f t="shared" si="0"/>
        <v>2.2532503482395265</v>
      </c>
      <c r="S6" s="15">
        <f>SKEW($F$2:$F$90)</f>
        <v>-0.42031516275919645</v>
      </c>
      <c r="T6" s="33">
        <f>KURT($F$2:$F$90)</f>
        <v>-0.58649437194148568</v>
      </c>
      <c r="V6" s="15">
        <f>QUARTILE($F$2:$F$90,1)</f>
        <v>102.599998</v>
      </c>
      <c r="W6" s="16">
        <f>QUARTILE($F$2:$F$90,2)</f>
        <v>154.990005</v>
      </c>
      <c r="X6" s="33">
        <f>QUARTILE($F$2:$F$90,3)</f>
        <v>167.28999300000001</v>
      </c>
    </row>
    <row r="7" spans="1:24" ht="15.75" thickBot="1" x14ac:dyDescent="0.3">
      <c r="A7" s="1">
        <v>43594</v>
      </c>
      <c r="B7">
        <v>70.5</v>
      </c>
      <c r="C7">
        <v>73.199996999999996</v>
      </c>
      <c r="D7">
        <v>67.099997999999999</v>
      </c>
      <c r="E7">
        <v>68.269997000000004</v>
      </c>
      <c r="F7">
        <v>68.269997000000004</v>
      </c>
      <c r="G7">
        <v>6284500</v>
      </c>
      <c r="I7" s="23" t="str">
        <f>G1</f>
        <v>Volume</v>
      </c>
      <c r="J7" s="18">
        <f>AVERAGE(G2:G90)</f>
        <v>7875912.3595505618</v>
      </c>
      <c r="K7" s="19">
        <f>MAX(G2:G90)</f>
        <v>24986000</v>
      </c>
      <c r="L7" s="20">
        <f>MIN(G2:G90)</f>
        <v>1697300</v>
      </c>
      <c r="M7" s="7">
        <f>MEDIAN(G2:G90)</f>
        <v>5867000</v>
      </c>
      <c r="O7" s="25">
        <f>VAR($G$2:$G$90)</f>
        <v>31713117155186.41</v>
      </c>
      <c r="P7" s="19">
        <f>_xlfn.STDEV.S($G$2:$G$90)</f>
        <v>5631440.060516174</v>
      </c>
      <c r="Q7" s="26">
        <f t="shared" si="0"/>
        <v>3.0383147927674363</v>
      </c>
      <c r="S7" s="25">
        <f>SKEW($G$2:$G$90)</f>
        <v>1.3427800910711833</v>
      </c>
      <c r="T7" s="7">
        <f>KURT($G$2:$G$90)</f>
        <v>1.2196373440682025</v>
      </c>
      <c r="V7" s="25">
        <f>QUARTILE($G$2:$G$90,1)</f>
        <v>3840600</v>
      </c>
      <c r="W7" s="19">
        <f>QUARTILE($G$2:$G$90,0)</f>
        <v>1697300</v>
      </c>
      <c r="X7" s="7">
        <f>QUARTILE($G$2:$G$90,3)</f>
        <v>10015800</v>
      </c>
    </row>
    <row r="8" spans="1:24" x14ac:dyDescent="0.25">
      <c r="A8" s="1">
        <v>43595</v>
      </c>
      <c r="B8">
        <v>69.089995999999999</v>
      </c>
      <c r="C8">
        <v>69.332001000000005</v>
      </c>
      <c r="D8">
        <v>61.599997999999999</v>
      </c>
      <c r="E8">
        <v>66.220000999999996</v>
      </c>
      <c r="F8">
        <v>66.220000999999996</v>
      </c>
      <c r="G8">
        <v>4888000</v>
      </c>
    </row>
    <row r="9" spans="1:24" x14ac:dyDescent="0.25">
      <c r="A9" s="1">
        <v>43598</v>
      </c>
      <c r="B9">
        <v>65.459998999999996</v>
      </c>
      <c r="C9">
        <v>71.959998999999996</v>
      </c>
      <c r="D9">
        <v>63.360000999999997</v>
      </c>
      <c r="E9">
        <v>69.5</v>
      </c>
      <c r="F9">
        <v>69.5</v>
      </c>
      <c r="G9">
        <v>4784500</v>
      </c>
    </row>
    <row r="10" spans="1:24" x14ac:dyDescent="0.25">
      <c r="A10" s="1">
        <v>43599</v>
      </c>
      <c r="B10">
        <v>72.480002999999996</v>
      </c>
      <c r="C10">
        <v>80.75</v>
      </c>
      <c r="D10">
        <v>71.120002999999997</v>
      </c>
      <c r="E10">
        <v>79.680000000000007</v>
      </c>
      <c r="F10">
        <v>79.680000000000007</v>
      </c>
      <c r="G10">
        <v>7079600</v>
      </c>
      <c r="J10" t="s">
        <v>48</v>
      </c>
    </row>
    <row r="11" spans="1:24" x14ac:dyDescent="0.25">
      <c r="A11" s="1">
        <v>43600</v>
      </c>
      <c r="B11">
        <v>79</v>
      </c>
      <c r="C11">
        <v>93</v>
      </c>
      <c r="D11">
        <v>74.550003000000004</v>
      </c>
      <c r="E11">
        <v>86.919998000000007</v>
      </c>
      <c r="F11">
        <v>86.919998000000007</v>
      </c>
      <c r="G11">
        <v>18356200</v>
      </c>
      <c r="J11" t="s">
        <v>50</v>
      </c>
    </row>
    <row r="12" spans="1:24" x14ac:dyDescent="0.25">
      <c r="A12" s="1">
        <v>43601</v>
      </c>
      <c r="B12">
        <v>90.099997999999999</v>
      </c>
      <c r="C12">
        <v>96.785004000000001</v>
      </c>
      <c r="D12">
        <v>89.510002</v>
      </c>
      <c r="E12">
        <v>92.919998000000007</v>
      </c>
      <c r="F12">
        <v>92.919998000000007</v>
      </c>
      <c r="G12">
        <v>13900300</v>
      </c>
      <c r="J12" t="s">
        <v>49</v>
      </c>
    </row>
    <row r="13" spans="1:24" x14ac:dyDescent="0.25">
      <c r="A13" s="1">
        <v>43602</v>
      </c>
      <c r="B13">
        <v>92.459998999999996</v>
      </c>
      <c r="C13">
        <v>96.68</v>
      </c>
      <c r="D13">
        <v>85.709998999999996</v>
      </c>
      <c r="E13">
        <v>89.349997999999999</v>
      </c>
      <c r="F13">
        <v>89.349997999999999</v>
      </c>
      <c r="G13">
        <v>10724100</v>
      </c>
      <c r="J13" s="11" t="s">
        <v>44</v>
      </c>
      <c r="K13" s="11" t="s">
        <v>45</v>
      </c>
      <c r="L13" s="11" t="s">
        <v>46</v>
      </c>
      <c r="M13" s="11" t="s">
        <v>47</v>
      </c>
    </row>
    <row r="14" spans="1:24" x14ac:dyDescent="0.25">
      <c r="A14" s="1">
        <v>43605</v>
      </c>
      <c r="B14">
        <v>88.900002000000001</v>
      </c>
      <c r="C14">
        <v>90.959998999999996</v>
      </c>
      <c r="D14">
        <v>83.129997000000003</v>
      </c>
      <c r="E14">
        <v>86.089995999999999</v>
      </c>
      <c r="F14">
        <v>86.089995999999999</v>
      </c>
      <c r="G14">
        <v>5189700</v>
      </c>
      <c r="J14" s="2">
        <f>(L14*B2:B90)+M14</f>
        <v>90.352705123432756</v>
      </c>
      <c r="K14">
        <f>CORREL($F$2:$F$90,$B$2:$B$90)</f>
        <v>0.9830868408404686</v>
      </c>
      <c r="L14" s="3">
        <f>SLOPE($F$2:$F$90,$B$2:$B$90)</f>
        <v>0.97135027964193377</v>
      </c>
      <c r="M14" s="3">
        <f>INTERCEPT($F$2:$F$90,$B$2:$B$90)</f>
        <v>3.9996633205642809</v>
      </c>
    </row>
    <row r="15" spans="1:24" x14ac:dyDescent="0.25">
      <c r="A15" s="1">
        <v>43606</v>
      </c>
      <c r="B15">
        <v>88.029999000000004</v>
      </c>
      <c r="C15">
        <v>88.75</v>
      </c>
      <c r="D15">
        <v>76.760002</v>
      </c>
      <c r="E15">
        <v>77.5</v>
      </c>
      <c r="F15">
        <v>77.5</v>
      </c>
      <c r="G15">
        <v>9065100</v>
      </c>
    </row>
    <row r="16" spans="1:24" x14ac:dyDescent="0.25">
      <c r="A16" s="1">
        <v>43607</v>
      </c>
      <c r="B16">
        <v>77.379997000000003</v>
      </c>
      <c r="C16">
        <v>81.739998</v>
      </c>
      <c r="D16">
        <v>77</v>
      </c>
      <c r="E16">
        <v>77.629997000000003</v>
      </c>
      <c r="F16">
        <v>77.629997000000003</v>
      </c>
      <c r="G16">
        <v>3898400</v>
      </c>
    </row>
    <row r="17" spans="1:7" x14ac:dyDescent="0.25">
      <c r="A17" s="1">
        <v>43608</v>
      </c>
      <c r="B17">
        <v>79.400002000000001</v>
      </c>
      <c r="C17">
        <v>83.800003000000004</v>
      </c>
      <c r="D17">
        <v>78.123001000000002</v>
      </c>
      <c r="E17">
        <v>82.099997999999999</v>
      </c>
      <c r="F17">
        <v>82.099997999999999</v>
      </c>
      <c r="G17">
        <v>4331300</v>
      </c>
    </row>
    <row r="18" spans="1:7" x14ac:dyDescent="0.25">
      <c r="A18" s="1">
        <v>43609</v>
      </c>
      <c r="B18">
        <v>83.919998000000007</v>
      </c>
      <c r="C18">
        <v>85.5</v>
      </c>
      <c r="D18">
        <v>79.510002</v>
      </c>
      <c r="E18">
        <v>79.669998000000007</v>
      </c>
      <c r="F18">
        <v>79.669998000000007</v>
      </c>
      <c r="G18">
        <v>2909500</v>
      </c>
    </row>
    <row r="19" spans="1:7" x14ac:dyDescent="0.25">
      <c r="A19" s="1">
        <v>43613</v>
      </c>
      <c r="B19">
        <v>83.980002999999996</v>
      </c>
      <c r="C19">
        <v>88.830001999999993</v>
      </c>
      <c r="D19">
        <v>83.699996999999996</v>
      </c>
      <c r="E19">
        <v>86</v>
      </c>
      <c r="F19">
        <v>86</v>
      </c>
      <c r="G19">
        <v>6604000</v>
      </c>
    </row>
    <row r="20" spans="1:7" x14ac:dyDescent="0.25">
      <c r="A20" s="1">
        <v>43614</v>
      </c>
      <c r="B20">
        <v>90.050003000000004</v>
      </c>
      <c r="C20">
        <v>97.650002000000001</v>
      </c>
      <c r="D20">
        <v>87.32</v>
      </c>
      <c r="E20">
        <v>97.5</v>
      </c>
      <c r="F20">
        <v>97.5</v>
      </c>
      <c r="G20">
        <v>8372000</v>
      </c>
    </row>
    <row r="21" spans="1:7" x14ac:dyDescent="0.25">
      <c r="A21" s="1">
        <v>43615</v>
      </c>
      <c r="B21">
        <v>101.897003</v>
      </c>
      <c r="C21">
        <v>105.25</v>
      </c>
      <c r="D21">
        <v>94.029999000000004</v>
      </c>
      <c r="E21">
        <v>98.589995999999999</v>
      </c>
      <c r="F21">
        <v>98.589995999999999</v>
      </c>
      <c r="G21">
        <v>12359800</v>
      </c>
    </row>
    <row r="22" spans="1:7" x14ac:dyDescent="0.25">
      <c r="A22" s="1">
        <v>43616</v>
      </c>
      <c r="B22">
        <v>100</v>
      </c>
      <c r="C22">
        <v>104.550003</v>
      </c>
      <c r="D22">
        <v>97.260002</v>
      </c>
      <c r="E22">
        <v>104.120003</v>
      </c>
      <c r="F22">
        <v>104.120003</v>
      </c>
      <c r="G22">
        <v>7733900</v>
      </c>
    </row>
    <row r="23" spans="1:7" x14ac:dyDescent="0.25">
      <c r="A23" s="1">
        <v>43619</v>
      </c>
      <c r="B23">
        <v>104.139999</v>
      </c>
      <c r="C23">
        <v>108.66999800000001</v>
      </c>
      <c r="D23">
        <v>95.662002999999999</v>
      </c>
      <c r="E23">
        <v>96.160004000000001</v>
      </c>
      <c r="F23">
        <v>96.160004000000001</v>
      </c>
      <c r="G23">
        <v>8027700</v>
      </c>
    </row>
    <row r="24" spans="1:7" x14ac:dyDescent="0.25">
      <c r="A24" s="1">
        <v>43620</v>
      </c>
      <c r="B24">
        <v>101.25</v>
      </c>
      <c r="C24">
        <v>103.5</v>
      </c>
      <c r="D24">
        <v>97.82</v>
      </c>
      <c r="E24">
        <v>103.410004</v>
      </c>
      <c r="F24">
        <v>103.410004</v>
      </c>
      <c r="G24">
        <v>5484900</v>
      </c>
    </row>
    <row r="25" spans="1:7" x14ac:dyDescent="0.25">
      <c r="A25" s="1">
        <v>43621</v>
      </c>
      <c r="B25">
        <v>105.5</v>
      </c>
      <c r="C25">
        <v>105.5</v>
      </c>
      <c r="D25">
        <v>99.639999000000003</v>
      </c>
      <c r="E25">
        <v>102.599998</v>
      </c>
      <c r="F25">
        <v>102.599998</v>
      </c>
      <c r="G25">
        <v>4283500</v>
      </c>
    </row>
    <row r="26" spans="1:7" x14ac:dyDescent="0.25">
      <c r="A26" s="1">
        <v>43622</v>
      </c>
      <c r="B26">
        <v>102</v>
      </c>
      <c r="C26">
        <v>102.25</v>
      </c>
      <c r="D26">
        <v>98.849997999999999</v>
      </c>
      <c r="E26">
        <v>99.5</v>
      </c>
      <c r="F26">
        <v>99.5</v>
      </c>
      <c r="G26">
        <v>6484000</v>
      </c>
    </row>
    <row r="27" spans="1:7" x14ac:dyDescent="0.25">
      <c r="A27" s="1">
        <v>43623</v>
      </c>
      <c r="B27">
        <v>130</v>
      </c>
      <c r="C27">
        <v>149.46000699999999</v>
      </c>
      <c r="D27">
        <v>120.760002</v>
      </c>
      <c r="E27">
        <v>138.64999399999999</v>
      </c>
      <c r="F27">
        <v>138.64999399999999</v>
      </c>
      <c r="G27">
        <v>23916700</v>
      </c>
    </row>
    <row r="28" spans="1:7" x14ac:dyDescent="0.25">
      <c r="A28" s="1">
        <v>43626</v>
      </c>
      <c r="B28">
        <v>155.699997</v>
      </c>
      <c r="C28">
        <v>186.429993</v>
      </c>
      <c r="D28">
        <v>147</v>
      </c>
      <c r="E28">
        <v>168.10000600000001</v>
      </c>
      <c r="F28">
        <v>168.10000600000001</v>
      </c>
      <c r="G28">
        <v>24986000</v>
      </c>
    </row>
    <row r="29" spans="1:7" x14ac:dyDescent="0.25">
      <c r="A29" s="1">
        <v>43627</v>
      </c>
      <c r="B29">
        <v>145.25</v>
      </c>
      <c r="C29">
        <v>150</v>
      </c>
      <c r="D29">
        <v>125.230003</v>
      </c>
      <c r="E29">
        <v>126.040001</v>
      </c>
      <c r="F29">
        <v>126.040001</v>
      </c>
      <c r="G29">
        <v>15516000</v>
      </c>
    </row>
    <row r="30" spans="1:7" x14ac:dyDescent="0.25">
      <c r="A30" s="1">
        <v>43628</v>
      </c>
      <c r="B30">
        <v>133.990005</v>
      </c>
      <c r="C30">
        <v>150.449997</v>
      </c>
      <c r="D30">
        <v>131.56300400000001</v>
      </c>
      <c r="E30">
        <v>141.970001</v>
      </c>
      <c r="F30">
        <v>141.970001</v>
      </c>
      <c r="G30">
        <v>16918600</v>
      </c>
    </row>
    <row r="31" spans="1:7" x14ac:dyDescent="0.25">
      <c r="A31" s="1">
        <v>43629</v>
      </c>
      <c r="B31">
        <v>141.520004</v>
      </c>
      <c r="C31">
        <v>146.449997</v>
      </c>
      <c r="D31">
        <v>134.25</v>
      </c>
      <c r="E31">
        <v>141.38999899999999</v>
      </c>
      <c r="F31">
        <v>141.38999899999999</v>
      </c>
      <c r="G31">
        <v>9474600</v>
      </c>
    </row>
    <row r="32" spans="1:7" x14ac:dyDescent="0.25">
      <c r="A32" s="1">
        <v>43630</v>
      </c>
      <c r="B32">
        <v>142.009995</v>
      </c>
      <c r="C32">
        <v>157.89999399999999</v>
      </c>
      <c r="D32">
        <v>141.800003</v>
      </c>
      <c r="E32">
        <v>151.479996</v>
      </c>
      <c r="F32">
        <v>151.479996</v>
      </c>
      <c r="G32">
        <v>14964600</v>
      </c>
    </row>
    <row r="33" spans="1:7" x14ac:dyDescent="0.25">
      <c r="A33" s="1">
        <v>43633</v>
      </c>
      <c r="B33">
        <v>163.179993</v>
      </c>
      <c r="C33">
        <v>171.19000199999999</v>
      </c>
      <c r="D33">
        <v>160.61099200000001</v>
      </c>
      <c r="E33">
        <v>169.96000699999999</v>
      </c>
      <c r="F33">
        <v>169.96000699999999</v>
      </c>
      <c r="G33">
        <v>14626700</v>
      </c>
    </row>
    <row r="34" spans="1:7" x14ac:dyDescent="0.25">
      <c r="A34" s="1">
        <v>43634</v>
      </c>
      <c r="B34">
        <v>200</v>
      </c>
      <c r="C34">
        <v>201.88000500000001</v>
      </c>
      <c r="D34">
        <v>160.699997</v>
      </c>
      <c r="E34">
        <v>169.88999899999999</v>
      </c>
      <c r="F34">
        <v>169.88999899999999</v>
      </c>
      <c r="G34">
        <v>23966900</v>
      </c>
    </row>
    <row r="35" spans="1:7" x14ac:dyDescent="0.25">
      <c r="A35" s="1">
        <v>43635</v>
      </c>
      <c r="B35">
        <v>171.36999499999999</v>
      </c>
      <c r="C35">
        <v>174.449997</v>
      </c>
      <c r="D35">
        <v>162.25</v>
      </c>
      <c r="E35">
        <v>169.279999</v>
      </c>
      <c r="F35">
        <v>169.279999</v>
      </c>
      <c r="G35">
        <v>9452000</v>
      </c>
    </row>
    <row r="36" spans="1:7" x14ac:dyDescent="0.25">
      <c r="A36" s="1">
        <v>43636</v>
      </c>
      <c r="B36">
        <v>173</v>
      </c>
      <c r="C36">
        <v>174</v>
      </c>
      <c r="D36">
        <v>163.300003</v>
      </c>
      <c r="E36">
        <v>165.16999799999999</v>
      </c>
      <c r="F36">
        <v>165.16999799999999</v>
      </c>
      <c r="G36">
        <v>6660500</v>
      </c>
    </row>
    <row r="37" spans="1:7" x14ac:dyDescent="0.25">
      <c r="A37" s="1">
        <v>43637</v>
      </c>
      <c r="B37">
        <v>153.53999300000001</v>
      </c>
      <c r="C37">
        <v>161.78999300000001</v>
      </c>
      <c r="D37">
        <v>150</v>
      </c>
      <c r="E37">
        <v>154.13000500000001</v>
      </c>
      <c r="F37">
        <v>154.13000500000001</v>
      </c>
      <c r="G37">
        <v>7474600</v>
      </c>
    </row>
    <row r="38" spans="1:7" x14ac:dyDescent="0.25">
      <c r="A38" s="1">
        <v>43640</v>
      </c>
      <c r="B38">
        <v>151.88000500000001</v>
      </c>
      <c r="C38">
        <v>152.699997</v>
      </c>
      <c r="D38">
        <v>138</v>
      </c>
      <c r="E38">
        <v>140.990005</v>
      </c>
      <c r="F38">
        <v>140.990005</v>
      </c>
      <c r="G38">
        <v>6538500</v>
      </c>
    </row>
    <row r="39" spans="1:7" x14ac:dyDescent="0.25">
      <c r="A39" s="1">
        <v>43641</v>
      </c>
      <c r="B39">
        <v>138.5</v>
      </c>
      <c r="C39">
        <v>150.69000199999999</v>
      </c>
      <c r="D39">
        <v>138.34300200000001</v>
      </c>
      <c r="E39">
        <v>150.60000600000001</v>
      </c>
      <c r="F39">
        <v>150.60000600000001</v>
      </c>
      <c r="G39">
        <v>6632500</v>
      </c>
    </row>
    <row r="40" spans="1:7" x14ac:dyDescent="0.25">
      <c r="A40" s="1">
        <v>43642</v>
      </c>
      <c r="B40">
        <v>160.10000600000001</v>
      </c>
      <c r="C40">
        <v>162.25</v>
      </c>
      <c r="D40">
        <v>153.020004</v>
      </c>
      <c r="E40">
        <v>160.479996</v>
      </c>
      <c r="F40">
        <v>160.479996</v>
      </c>
      <c r="G40">
        <v>6378600</v>
      </c>
    </row>
    <row r="41" spans="1:7" x14ac:dyDescent="0.25">
      <c r="A41" s="1">
        <v>43643</v>
      </c>
      <c r="B41">
        <v>157.30999800000001</v>
      </c>
      <c r="C41">
        <v>164.78999300000001</v>
      </c>
      <c r="D41">
        <v>155.449997</v>
      </c>
      <c r="E41">
        <v>162.91000399999999</v>
      </c>
      <c r="F41">
        <v>162.91000399999999</v>
      </c>
      <c r="G41">
        <v>5731400</v>
      </c>
    </row>
    <row r="42" spans="1:7" x14ac:dyDescent="0.25">
      <c r="A42" s="1">
        <v>43644</v>
      </c>
      <c r="B42">
        <v>165.300003</v>
      </c>
      <c r="C42">
        <v>168.800003</v>
      </c>
      <c r="D42">
        <v>159.550003</v>
      </c>
      <c r="E42">
        <v>160.679993</v>
      </c>
      <c r="F42">
        <v>160.679993</v>
      </c>
      <c r="G42">
        <v>7315300</v>
      </c>
    </row>
    <row r="43" spans="1:7" x14ac:dyDescent="0.25">
      <c r="A43" s="1">
        <v>43647</v>
      </c>
      <c r="B43">
        <v>161.490005</v>
      </c>
      <c r="C43">
        <v>162.449997</v>
      </c>
      <c r="D43">
        <v>152</v>
      </c>
      <c r="E43">
        <v>152.58000200000001</v>
      </c>
      <c r="F43">
        <v>152.58000200000001</v>
      </c>
      <c r="G43">
        <v>4449300</v>
      </c>
    </row>
    <row r="44" spans="1:7" x14ac:dyDescent="0.25">
      <c r="A44" s="1">
        <v>43648</v>
      </c>
      <c r="B44">
        <v>153</v>
      </c>
      <c r="C44">
        <v>153.699997</v>
      </c>
      <c r="D44">
        <v>147.020004</v>
      </c>
      <c r="E44">
        <v>149.71000699999999</v>
      </c>
      <c r="F44">
        <v>149.71000699999999</v>
      </c>
      <c r="G44">
        <v>3267500</v>
      </c>
    </row>
    <row r="45" spans="1:7" x14ac:dyDescent="0.25">
      <c r="A45" s="1">
        <v>43649</v>
      </c>
      <c r="B45">
        <v>151</v>
      </c>
      <c r="C45">
        <v>154</v>
      </c>
      <c r="D45">
        <v>148.699997</v>
      </c>
      <c r="E45">
        <v>151.5</v>
      </c>
      <c r="F45">
        <v>151.5</v>
      </c>
      <c r="G45">
        <v>2261000</v>
      </c>
    </row>
    <row r="46" spans="1:7" x14ac:dyDescent="0.25">
      <c r="A46" s="1">
        <v>43651</v>
      </c>
      <c r="B46">
        <v>150</v>
      </c>
      <c r="C46">
        <v>153.78999300000001</v>
      </c>
      <c r="D46">
        <v>148.05600000000001</v>
      </c>
      <c r="E46">
        <v>152.63000500000001</v>
      </c>
      <c r="F46">
        <v>152.63000500000001</v>
      </c>
      <c r="G46">
        <v>2040300</v>
      </c>
    </row>
    <row r="47" spans="1:7" x14ac:dyDescent="0.25">
      <c r="A47" s="1">
        <v>43654</v>
      </c>
      <c r="B47">
        <v>152.490005</v>
      </c>
      <c r="C47">
        <v>158.929993</v>
      </c>
      <c r="D47">
        <v>152</v>
      </c>
      <c r="E47">
        <v>156.66999799999999</v>
      </c>
      <c r="F47">
        <v>156.66999799999999</v>
      </c>
      <c r="G47">
        <v>3615500</v>
      </c>
    </row>
    <row r="48" spans="1:7" x14ac:dyDescent="0.25">
      <c r="A48" s="1">
        <v>43655</v>
      </c>
      <c r="B48">
        <v>158.729996</v>
      </c>
      <c r="C48">
        <v>159.58999600000001</v>
      </c>
      <c r="D48">
        <v>154.509995</v>
      </c>
      <c r="E48">
        <v>157.820007</v>
      </c>
      <c r="F48">
        <v>157.820007</v>
      </c>
      <c r="G48">
        <v>2607700</v>
      </c>
    </row>
    <row r="49" spans="1:7" x14ac:dyDescent="0.25">
      <c r="A49" s="1">
        <v>43656</v>
      </c>
      <c r="B49">
        <v>159.479996</v>
      </c>
      <c r="C49">
        <v>163.88000500000001</v>
      </c>
      <c r="D49">
        <v>158</v>
      </c>
      <c r="E49">
        <v>163.509995</v>
      </c>
      <c r="F49">
        <v>163.509995</v>
      </c>
      <c r="G49">
        <v>3982900</v>
      </c>
    </row>
    <row r="50" spans="1:7" x14ac:dyDescent="0.25">
      <c r="A50" s="1">
        <v>43657</v>
      </c>
      <c r="B50">
        <v>165</v>
      </c>
      <c r="C50">
        <v>174.240005</v>
      </c>
      <c r="D50">
        <v>163.550003</v>
      </c>
      <c r="E50">
        <v>174.199997</v>
      </c>
      <c r="F50">
        <v>174.199997</v>
      </c>
      <c r="G50">
        <v>5469500</v>
      </c>
    </row>
    <row r="51" spans="1:7" x14ac:dyDescent="0.25">
      <c r="A51" s="1">
        <v>43658</v>
      </c>
      <c r="B51">
        <v>172.36999499999999</v>
      </c>
      <c r="C51">
        <v>172.39999399999999</v>
      </c>
      <c r="D51">
        <v>164.75</v>
      </c>
      <c r="E51">
        <v>166.80999800000001</v>
      </c>
      <c r="F51">
        <v>166.80999800000001</v>
      </c>
      <c r="G51">
        <v>4659900</v>
      </c>
    </row>
    <row r="52" spans="1:7" x14ac:dyDescent="0.25">
      <c r="A52" s="1">
        <v>43661</v>
      </c>
      <c r="B52">
        <v>168.16000399999999</v>
      </c>
      <c r="C52">
        <v>170.699997</v>
      </c>
      <c r="D52">
        <v>166</v>
      </c>
      <c r="E52">
        <v>166.529999</v>
      </c>
      <c r="F52">
        <v>166.529999</v>
      </c>
      <c r="G52">
        <v>2652900</v>
      </c>
    </row>
    <row r="53" spans="1:7" x14ac:dyDescent="0.25">
      <c r="A53" s="1">
        <v>43662</v>
      </c>
      <c r="B53">
        <v>168.449997</v>
      </c>
      <c r="C53">
        <v>174.67300399999999</v>
      </c>
      <c r="D53">
        <v>167.009995</v>
      </c>
      <c r="E53">
        <v>172.58999600000001</v>
      </c>
      <c r="F53">
        <v>172.58999600000001</v>
      </c>
      <c r="G53">
        <v>3969100</v>
      </c>
    </row>
    <row r="54" spans="1:7" x14ac:dyDescent="0.25">
      <c r="A54" s="1">
        <v>43663</v>
      </c>
      <c r="B54">
        <v>173.08000200000001</v>
      </c>
      <c r="C54">
        <v>173.429993</v>
      </c>
      <c r="D54">
        <v>168.10600299999999</v>
      </c>
      <c r="E54">
        <v>169.63999899999999</v>
      </c>
      <c r="F54">
        <v>169.63999899999999</v>
      </c>
      <c r="G54">
        <v>2437300</v>
      </c>
    </row>
    <row r="55" spans="1:7" x14ac:dyDescent="0.25">
      <c r="A55" s="1">
        <v>43664</v>
      </c>
      <c r="B55">
        <v>169.39999399999999</v>
      </c>
      <c r="C55">
        <v>172.449997</v>
      </c>
      <c r="D55">
        <v>167.80999800000001</v>
      </c>
      <c r="E55">
        <v>170.33999600000001</v>
      </c>
      <c r="F55">
        <v>170.33999600000001</v>
      </c>
      <c r="G55">
        <v>1697300</v>
      </c>
    </row>
    <row r="56" spans="1:7" x14ac:dyDescent="0.25">
      <c r="A56" s="1">
        <v>43665</v>
      </c>
      <c r="B56">
        <v>172</v>
      </c>
      <c r="C56">
        <v>178.550003</v>
      </c>
      <c r="D56">
        <v>170.770004</v>
      </c>
      <c r="E56">
        <v>176.78999300000001</v>
      </c>
      <c r="F56">
        <v>176.78999300000001</v>
      </c>
      <c r="G56">
        <v>4256200</v>
      </c>
    </row>
    <row r="57" spans="1:7" x14ac:dyDescent="0.25">
      <c r="A57" s="1">
        <v>43668</v>
      </c>
      <c r="B57">
        <v>178.5</v>
      </c>
      <c r="C57">
        <v>200.800003</v>
      </c>
      <c r="D57">
        <v>177.759995</v>
      </c>
      <c r="E57">
        <v>194.199997</v>
      </c>
      <c r="F57">
        <v>194.199997</v>
      </c>
      <c r="G57">
        <v>11395400</v>
      </c>
    </row>
    <row r="58" spans="1:7" x14ac:dyDescent="0.25">
      <c r="A58" s="1">
        <v>43669</v>
      </c>
      <c r="B58">
        <v>199.60000600000001</v>
      </c>
      <c r="C58">
        <v>208.479996</v>
      </c>
      <c r="D58">
        <v>191.779999</v>
      </c>
      <c r="E58">
        <v>195.479996</v>
      </c>
      <c r="F58">
        <v>195.479996</v>
      </c>
      <c r="G58">
        <v>10669200</v>
      </c>
    </row>
    <row r="59" spans="1:7" x14ac:dyDescent="0.25">
      <c r="A59" s="1">
        <v>43670</v>
      </c>
      <c r="B59">
        <v>201</v>
      </c>
      <c r="C59">
        <v>205.5</v>
      </c>
      <c r="D59">
        <v>197.21000699999999</v>
      </c>
      <c r="E59">
        <v>202.91999799999999</v>
      </c>
      <c r="F59">
        <v>202.91999799999999</v>
      </c>
      <c r="G59">
        <v>7168700</v>
      </c>
    </row>
    <row r="60" spans="1:7" x14ac:dyDescent="0.25">
      <c r="A60" s="1">
        <v>43671</v>
      </c>
      <c r="B60">
        <v>207</v>
      </c>
      <c r="C60">
        <v>222.88999899999999</v>
      </c>
      <c r="D60">
        <v>205.449997</v>
      </c>
      <c r="E60">
        <v>222.86000100000001</v>
      </c>
      <c r="F60">
        <v>222.86000100000001</v>
      </c>
      <c r="G60">
        <v>10015800</v>
      </c>
    </row>
    <row r="61" spans="1:7" x14ac:dyDescent="0.25">
      <c r="A61" s="1">
        <v>43672</v>
      </c>
      <c r="B61">
        <v>235.55999800000001</v>
      </c>
      <c r="C61">
        <v>239.71000699999999</v>
      </c>
      <c r="D61">
        <v>215.5</v>
      </c>
      <c r="E61">
        <v>234.89999399999999</v>
      </c>
      <c r="F61">
        <v>234.89999399999999</v>
      </c>
      <c r="G61">
        <v>16531300</v>
      </c>
    </row>
    <row r="62" spans="1:7" x14ac:dyDescent="0.25">
      <c r="A62" s="1">
        <v>43675</v>
      </c>
      <c r="B62">
        <v>228.89999399999999</v>
      </c>
      <c r="C62">
        <v>233.86999499999999</v>
      </c>
      <c r="D62">
        <v>201</v>
      </c>
      <c r="E62">
        <v>222.13000500000001</v>
      </c>
      <c r="F62">
        <v>222.13000500000001</v>
      </c>
      <c r="G62">
        <v>16047000</v>
      </c>
    </row>
    <row r="63" spans="1:7" x14ac:dyDescent="0.25">
      <c r="A63" s="1">
        <v>43676</v>
      </c>
      <c r="B63">
        <v>186.33999600000001</v>
      </c>
      <c r="C63">
        <v>216.89999399999999</v>
      </c>
      <c r="D63">
        <v>183.5</v>
      </c>
      <c r="E63">
        <v>194.759995</v>
      </c>
      <c r="F63">
        <v>194.759995</v>
      </c>
      <c r="G63">
        <v>19060400</v>
      </c>
    </row>
    <row r="64" spans="1:7" x14ac:dyDescent="0.25">
      <c r="A64" s="1">
        <v>43677</v>
      </c>
      <c r="B64">
        <v>195.759995</v>
      </c>
      <c r="C64">
        <v>207</v>
      </c>
      <c r="D64">
        <v>193.5</v>
      </c>
      <c r="E64">
        <v>196.509995</v>
      </c>
      <c r="F64">
        <v>196.509995</v>
      </c>
      <c r="G64">
        <v>11930600</v>
      </c>
    </row>
    <row r="65" spans="1:7" x14ac:dyDescent="0.25">
      <c r="A65" s="1">
        <v>43678</v>
      </c>
      <c r="B65">
        <v>175.13999899999999</v>
      </c>
      <c r="C65">
        <v>183.990005</v>
      </c>
      <c r="D65">
        <v>172</v>
      </c>
      <c r="E65">
        <v>176.03999300000001</v>
      </c>
      <c r="F65">
        <v>176.03999300000001</v>
      </c>
      <c r="G65">
        <v>15083500</v>
      </c>
    </row>
    <row r="66" spans="1:7" x14ac:dyDescent="0.25">
      <c r="A66" s="1">
        <v>43679</v>
      </c>
      <c r="B66">
        <v>177.60000600000001</v>
      </c>
      <c r="C66">
        <v>181.91000399999999</v>
      </c>
      <c r="D66">
        <v>175.050003</v>
      </c>
      <c r="E66">
        <v>177.11000100000001</v>
      </c>
      <c r="F66">
        <v>177.11000100000001</v>
      </c>
      <c r="G66">
        <v>5806900</v>
      </c>
    </row>
    <row r="67" spans="1:7" x14ac:dyDescent="0.25">
      <c r="A67" s="1">
        <v>43682</v>
      </c>
      <c r="B67">
        <v>173.10000600000001</v>
      </c>
      <c r="C67">
        <v>178.229996</v>
      </c>
      <c r="D67">
        <v>170.990005</v>
      </c>
      <c r="E67">
        <v>175.94000199999999</v>
      </c>
      <c r="F67">
        <v>175.94000199999999</v>
      </c>
      <c r="G67">
        <v>5665500</v>
      </c>
    </row>
    <row r="68" spans="1:7" x14ac:dyDescent="0.25">
      <c r="A68" s="1">
        <v>43683</v>
      </c>
      <c r="B68">
        <v>180.10000600000001</v>
      </c>
      <c r="C68">
        <v>181.75</v>
      </c>
      <c r="D68">
        <v>160.61999499999999</v>
      </c>
      <c r="E68">
        <v>161.240005</v>
      </c>
      <c r="F68">
        <v>161.240005</v>
      </c>
      <c r="G68">
        <v>8407700</v>
      </c>
    </row>
    <row r="69" spans="1:7" x14ac:dyDescent="0.25">
      <c r="A69" s="1">
        <v>43684</v>
      </c>
      <c r="B69">
        <v>164</v>
      </c>
      <c r="C69">
        <v>167.445007</v>
      </c>
      <c r="D69">
        <v>160.550003</v>
      </c>
      <c r="E69">
        <v>167</v>
      </c>
      <c r="F69">
        <v>167</v>
      </c>
      <c r="G69">
        <v>5858000</v>
      </c>
    </row>
    <row r="70" spans="1:7" x14ac:dyDescent="0.25">
      <c r="A70" s="1">
        <v>43685</v>
      </c>
      <c r="B70">
        <v>168.570007</v>
      </c>
      <c r="C70">
        <v>168.679993</v>
      </c>
      <c r="D70">
        <v>158</v>
      </c>
      <c r="E70">
        <v>162.699997</v>
      </c>
      <c r="F70">
        <v>162.699997</v>
      </c>
      <c r="G70">
        <v>5106000</v>
      </c>
    </row>
    <row r="71" spans="1:7" x14ac:dyDescent="0.25">
      <c r="A71" s="1">
        <v>43686</v>
      </c>
      <c r="B71">
        <v>162.53999300000001</v>
      </c>
      <c r="C71">
        <v>166.300003</v>
      </c>
      <c r="D71">
        <v>162.050003</v>
      </c>
      <c r="E71">
        <v>164.36999499999999</v>
      </c>
      <c r="F71">
        <v>164.36999499999999</v>
      </c>
      <c r="G71">
        <v>2756400</v>
      </c>
    </row>
    <row r="72" spans="1:7" x14ac:dyDescent="0.25">
      <c r="A72" s="1">
        <v>43689</v>
      </c>
      <c r="B72">
        <v>164.529999</v>
      </c>
      <c r="C72">
        <v>172.175003</v>
      </c>
      <c r="D72">
        <v>162.5</v>
      </c>
      <c r="E72">
        <v>169.11000100000001</v>
      </c>
      <c r="F72">
        <v>169.11000100000001</v>
      </c>
      <c r="G72">
        <v>3973800</v>
      </c>
    </row>
    <row r="73" spans="1:7" x14ac:dyDescent="0.25">
      <c r="A73" s="1">
        <v>43690</v>
      </c>
      <c r="B73">
        <v>169</v>
      </c>
      <c r="C73">
        <v>171.979996</v>
      </c>
      <c r="D73">
        <v>165.58000200000001</v>
      </c>
      <c r="E73">
        <v>167.28999300000001</v>
      </c>
      <c r="F73">
        <v>167.28999300000001</v>
      </c>
      <c r="G73">
        <v>3048100</v>
      </c>
    </row>
    <row r="74" spans="1:7" x14ac:dyDescent="0.25">
      <c r="A74" s="1">
        <v>43691</v>
      </c>
      <c r="B74">
        <v>165.75</v>
      </c>
      <c r="C74">
        <v>166.74499499999999</v>
      </c>
      <c r="D74">
        <v>161.05999800000001</v>
      </c>
      <c r="E74">
        <v>162.89999399999999</v>
      </c>
      <c r="F74">
        <v>162.89999399999999</v>
      </c>
      <c r="G74">
        <v>2246600</v>
      </c>
    </row>
    <row r="75" spans="1:7" x14ac:dyDescent="0.25">
      <c r="A75" s="1">
        <v>43692</v>
      </c>
      <c r="B75">
        <v>163</v>
      </c>
      <c r="C75">
        <v>164.13999899999999</v>
      </c>
      <c r="D75">
        <v>137.11000100000001</v>
      </c>
      <c r="E75">
        <v>144.199997</v>
      </c>
      <c r="F75">
        <v>144.199997</v>
      </c>
      <c r="G75">
        <v>9600100</v>
      </c>
    </row>
    <row r="76" spans="1:7" x14ac:dyDescent="0.25">
      <c r="A76" s="1">
        <v>43693</v>
      </c>
      <c r="B76">
        <v>144.21000699999999</v>
      </c>
      <c r="C76">
        <v>148.53999300000001</v>
      </c>
      <c r="D76">
        <v>136.270004</v>
      </c>
      <c r="E76">
        <v>144.770004</v>
      </c>
      <c r="F76">
        <v>144.770004</v>
      </c>
      <c r="G76">
        <v>5867000</v>
      </c>
    </row>
    <row r="77" spans="1:7" x14ac:dyDescent="0.25">
      <c r="A77" s="1">
        <v>43696</v>
      </c>
      <c r="B77">
        <v>147.38999899999999</v>
      </c>
      <c r="C77">
        <v>148.5</v>
      </c>
      <c r="D77">
        <v>140.770004</v>
      </c>
      <c r="E77">
        <v>144.509995</v>
      </c>
      <c r="F77">
        <v>144.509995</v>
      </c>
      <c r="G77">
        <v>3840600</v>
      </c>
    </row>
    <row r="78" spans="1:7" x14ac:dyDescent="0.25">
      <c r="A78" s="1">
        <v>43697</v>
      </c>
      <c r="B78">
        <v>155</v>
      </c>
      <c r="C78">
        <v>158.199997</v>
      </c>
      <c r="D78">
        <v>151.529999</v>
      </c>
      <c r="E78">
        <v>153.970001</v>
      </c>
      <c r="F78">
        <v>153.970001</v>
      </c>
      <c r="G78">
        <v>7051800</v>
      </c>
    </row>
    <row r="79" spans="1:7" x14ac:dyDescent="0.25">
      <c r="A79" s="1">
        <v>43698</v>
      </c>
      <c r="B79">
        <v>155.75</v>
      </c>
      <c r="C79">
        <v>155.75</v>
      </c>
      <c r="D79">
        <v>149.13400300000001</v>
      </c>
      <c r="E79">
        <v>151.949997</v>
      </c>
      <c r="F79">
        <v>151.949997</v>
      </c>
      <c r="G79">
        <v>3659700</v>
      </c>
    </row>
    <row r="80" spans="1:7" x14ac:dyDescent="0.25">
      <c r="A80" s="1">
        <v>43699</v>
      </c>
      <c r="B80">
        <v>151.03999300000001</v>
      </c>
      <c r="C80">
        <v>152.21000699999999</v>
      </c>
      <c r="D80">
        <v>146.10000600000001</v>
      </c>
      <c r="E80">
        <v>150.990005</v>
      </c>
      <c r="F80">
        <v>150.990005</v>
      </c>
      <c r="G80">
        <v>2930200</v>
      </c>
    </row>
    <row r="81" spans="1:7" x14ac:dyDescent="0.25">
      <c r="A81" s="1">
        <v>43700</v>
      </c>
      <c r="B81">
        <v>150</v>
      </c>
      <c r="C81">
        <v>151.63999899999999</v>
      </c>
      <c r="D81">
        <v>146.259995</v>
      </c>
      <c r="E81">
        <v>146.85000600000001</v>
      </c>
      <c r="F81">
        <v>146.85000600000001</v>
      </c>
      <c r="G81">
        <v>2214300</v>
      </c>
    </row>
    <row r="82" spans="1:7" x14ac:dyDescent="0.25">
      <c r="A82" s="1">
        <v>43703</v>
      </c>
      <c r="B82">
        <v>153.800003</v>
      </c>
      <c r="C82">
        <v>155.39999399999999</v>
      </c>
      <c r="D82">
        <v>150.300003</v>
      </c>
      <c r="E82">
        <v>155.13000500000001</v>
      </c>
      <c r="F82">
        <v>155.13000500000001</v>
      </c>
      <c r="G82">
        <v>3650400</v>
      </c>
    </row>
    <row r="83" spans="1:7" x14ac:dyDescent="0.25">
      <c r="A83" s="1">
        <v>43704</v>
      </c>
      <c r="B83">
        <v>159.279999</v>
      </c>
      <c r="C83">
        <v>161.425003</v>
      </c>
      <c r="D83">
        <v>155.300003</v>
      </c>
      <c r="E83">
        <v>157.020004</v>
      </c>
      <c r="F83">
        <v>157.020004</v>
      </c>
      <c r="G83">
        <v>4423400</v>
      </c>
    </row>
    <row r="84" spans="1:7" x14ac:dyDescent="0.25">
      <c r="A84" s="1">
        <v>43705</v>
      </c>
      <c r="B84">
        <v>158.279999</v>
      </c>
      <c r="C84">
        <v>162.5</v>
      </c>
      <c r="D84">
        <v>155.39999399999999</v>
      </c>
      <c r="E84">
        <v>160.30999800000001</v>
      </c>
      <c r="F84">
        <v>160.30999800000001</v>
      </c>
      <c r="G84">
        <v>3708100</v>
      </c>
    </row>
    <row r="85" spans="1:7" x14ac:dyDescent="0.25">
      <c r="A85" s="1">
        <v>43706</v>
      </c>
      <c r="B85">
        <v>161.75</v>
      </c>
      <c r="C85">
        <v>166.720001</v>
      </c>
      <c r="D85">
        <v>159</v>
      </c>
      <c r="E85">
        <v>165.479996</v>
      </c>
      <c r="F85">
        <v>165.479996</v>
      </c>
      <c r="G85">
        <v>3764700</v>
      </c>
    </row>
    <row r="86" spans="1:7" x14ac:dyDescent="0.25">
      <c r="A86" s="1">
        <v>43707</v>
      </c>
      <c r="B86">
        <v>168.66999799999999</v>
      </c>
      <c r="C86">
        <v>172.28999300000001</v>
      </c>
      <c r="D86">
        <v>166.699997</v>
      </c>
      <c r="E86">
        <v>167.63000500000001</v>
      </c>
      <c r="F86">
        <v>167.63000500000001</v>
      </c>
      <c r="G86">
        <v>4145800</v>
      </c>
    </row>
    <row r="87" spans="1:7" x14ac:dyDescent="0.25">
      <c r="A87" s="1">
        <v>43711</v>
      </c>
      <c r="B87">
        <v>167.63000500000001</v>
      </c>
      <c r="C87">
        <v>169.30999800000001</v>
      </c>
      <c r="D87">
        <v>162.21000699999999</v>
      </c>
      <c r="E87">
        <v>163.14999399999999</v>
      </c>
      <c r="F87">
        <v>163.14999399999999</v>
      </c>
      <c r="G87">
        <v>2425400</v>
      </c>
    </row>
    <row r="88" spans="1:7" x14ac:dyDescent="0.25">
      <c r="A88" s="1">
        <v>43712</v>
      </c>
      <c r="B88">
        <v>165.36000100000001</v>
      </c>
      <c r="C88">
        <v>165.5</v>
      </c>
      <c r="D88">
        <v>161.64399700000001</v>
      </c>
      <c r="E88">
        <v>163.679993</v>
      </c>
      <c r="F88">
        <v>163.679993</v>
      </c>
      <c r="G88">
        <v>2143100</v>
      </c>
    </row>
    <row r="89" spans="1:7" x14ac:dyDescent="0.25">
      <c r="A89" s="1">
        <v>43713</v>
      </c>
      <c r="B89">
        <v>162.050003</v>
      </c>
      <c r="C89">
        <v>167.14999399999999</v>
      </c>
      <c r="D89">
        <v>160.520004</v>
      </c>
      <c r="E89">
        <v>160.970001</v>
      </c>
      <c r="F89">
        <v>160.970001</v>
      </c>
      <c r="G89">
        <v>2281600</v>
      </c>
    </row>
    <row r="90" spans="1:7" x14ac:dyDescent="0.25">
      <c r="A90" s="1">
        <v>43714</v>
      </c>
      <c r="B90">
        <v>155.83999600000001</v>
      </c>
      <c r="C90">
        <v>157.625</v>
      </c>
      <c r="D90">
        <v>151.679993</v>
      </c>
      <c r="E90">
        <v>154.990005</v>
      </c>
      <c r="F90">
        <v>154.990005</v>
      </c>
      <c r="G90">
        <v>3549700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Testing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</cp:lastModifiedBy>
  <dcterms:created xsi:type="dcterms:W3CDTF">2019-09-08T17:53:15Z</dcterms:created>
  <dcterms:modified xsi:type="dcterms:W3CDTF">2021-01-29T03:10:45Z</dcterms:modified>
</cp:coreProperties>
</file>