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n\Desktop\"/>
    </mc:Choice>
  </mc:AlternateContent>
  <bookViews>
    <workbookView xWindow="0" yWindow="0" windowWidth="28800" windowHeight="12330" activeTab="3"/>
  </bookViews>
  <sheets>
    <sheet name="One Tail Test" sheetId="1" r:id="rId1"/>
    <sheet name="One Sample Mean" sheetId="2" r:id="rId2"/>
    <sheet name="Equal Variances" sheetId="3" r:id="rId3"/>
    <sheet name="Two Sample Mean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4" l="1"/>
  <c r="K13" i="2"/>
  <c r="K11" i="2"/>
  <c r="R7" i="3"/>
  <c r="D28" i="4"/>
  <c r="D27" i="4"/>
  <c r="D26" i="4"/>
  <c r="D24" i="4"/>
  <c r="D2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Q7" i="3"/>
  <c r="Q5" i="3"/>
  <c r="J9" i="3"/>
  <c r="J13" i="2" l="1"/>
  <c r="J11" i="2"/>
  <c r="H7" i="1" l="1"/>
  <c r="H5" i="1"/>
  <c r="H6" i="1" s="1"/>
  <c r="H2" i="1" l="1"/>
</calcChain>
</file>

<file path=xl/sharedStrings.xml><?xml version="1.0" encoding="utf-8"?>
<sst xmlns="http://schemas.openxmlformats.org/spreadsheetml/2006/main" count="94" uniqueCount="57">
  <si>
    <t>Date</t>
  </si>
  <si>
    <t>ABT</t>
  </si>
  <si>
    <t>Hypothesis Test for a Mean</t>
  </si>
  <si>
    <t>P =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</si>
  <si>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</si>
  <si>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</si>
  <si>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</si>
  <si>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</si>
  <si>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</si>
  <si>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</si>
  <si>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</si>
  <si>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</si>
  <si>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</si>
  <si>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</si>
  <si>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</si>
  <si>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</si>
  <si>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</si>
  <si>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Difference</t>
  </si>
  <si>
    <t>t stat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</si>
  <si>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µ≥88</t>
    </r>
  </si>
  <si>
    <r>
      <t>H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µ&lt;88</t>
    </r>
  </si>
  <si>
    <t>p-value</t>
  </si>
  <si>
    <t>We have evidence that the mean of stock price is less than 88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</si>
  <si>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µ≤88</t>
    </r>
  </si>
  <si>
    <r>
      <t>H</t>
    </r>
    <r>
      <rPr>
        <vertAlign val="subscript"/>
        <sz val="14"/>
        <color theme="1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µ&gt;88</t>
    </r>
  </si>
  <si>
    <t>Dummy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</si>
  <si>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</si>
  <si>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</si>
  <si>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</si>
  <si>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</si>
  <si>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</si>
  <si>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</si>
  <si>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</si>
  <si>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</si>
  <si>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</si>
  <si>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One-Sample</t>
  </si>
  <si>
    <t xml:space="preserve">Hypothesized Mean </t>
  </si>
  <si>
    <r>
      <t>Reject 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if t &gt; 1.72</t>
    </r>
  </si>
  <si>
    <t>Test Statistics</t>
  </si>
  <si>
    <t>Rejection Region</t>
  </si>
  <si>
    <t xml:space="preserve">t = </t>
  </si>
  <si>
    <t>AMD</t>
  </si>
  <si>
    <t>INTC</t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</si>
  <si>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</t>
    </r>
    <r>
      <rPr>
        <vertAlign val="subscript"/>
        <sz val="14"/>
        <color theme="1"/>
        <rFont val="Calibri"/>
        <family val="2"/>
      </rPr>
      <t>AMD</t>
    </r>
    <r>
      <rPr>
        <sz val="14"/>
        <color theme="1"/>
        <rFont val="Calibri"/>
        <family val="2"/>
      </rPr>
      <t xml:space="preserve"> - µ</t>
    </r>
    <r>
      <rPr>
        <vertAlign val="subscript"/>
        <sz val="14"/>
        <color theme="1"/>
        <rFont val="Calibri"/>
        <family val="2"/>
      </rPr>
      <t>INTC</t>
    </r>
    <r>
      <rPr>
        <sz val="14"/>
        <color theme="1"/>
        <rFont val="Calibri"/>
        <family val="2"/>
      </rPr>
      <t xml:space="preserve"> ≤ 0</t>
    </r>
  </si>
  <si>
    <r>
      <t>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: </t>
    </r>
    <r>
      <rPr>
        <sz val="14"/>
        <color theme="1"/>
        <rFont val="Calibri"/>
        <family val="2"/>
      </rPr>
      <t>µ</t>
    </r>
    <r>
      <rPr>
        <vertAlign val="subscript"/>
        <sz val="14"/>
        <color theme="1"/>
        <rFont val="Calibri"/>
        <family val="2"/>
      </rPr>
      <t>AMD</t>
    </r>
    <r>
      <rPr>
        <sz val="14"/>
        <color theme="1"/>
        <rFont val="Calibri"/>
        <family val="2"/>
      </rPr>
      <t xml:space="preserve"> - µ</t>
    </r>
    <r>
      <rPr>
        <vertAlign val="subscript"/>
        <sz val="14"/>
        <color theme="1"/>
        <rFont val="Calibri"/>
        <family val="2"/>
      </rPr>
      <t>INTC</t>
    </r>
    <r>
      <rPr>
        <sz val="14"/>
        <color theme="1"/>
        <rFont val="Calibri"/>
        <family val="2"/>
      </rPr>
      <t xml:space="preserve"> &gt; 0</t>
    </r>
  </si>
  <si>
    <t>F-Test Two-Sample for Variances</t>
  </si>
  <si>
    <t>F</t>
  </si>
  <si>
    <t>P(F&lt;=f) one-tail</t>
  </si>
  <si>
    <t>F Critical one-tail</t>
  </si>
  <si>
    <t>Two-tailed test</t>
  </si>
  <si>
    <t>t-Test: Two-Sample Assuming Equal Variances</t>
  </si>
  <si>
    <t>Pooled Variance</t>
  </si>
  <si>
    <r>
      <t>Reject H</t>
    </r>
    <r>
      <rPr>
        <vertAlign val="subscript"/>
        <sz val="14"/>
        <color theme="1"/>
        <rFont val="Calibri"/>
        <family val="2"/>
        <scheme val="minor"/>
      </rPr>
      <t>0</t>
    </r>
    <r>
      <rPr>
        <sz val="14"/>
        <color theme="1"/>
        <rFont val="Calibri"/>
        <family val="2"/>
        <scheme val="minor"/>
      </rPr>
      <t xml:space="preserve"> if t &gt; 1.68</t>
    </r>
  </si>
  <si>
    <t>sample mean(xbar)</t>
  </si>
  <si>
    <t>sample sandard deviation (s)</t>
  </si>
  <si>
    <t xml:space="preserve">n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</si>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</sst>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3" borderId="0" xfId="0" applyFill="1"/>
    <xf numFmtId="0" fontId="6" fillId="0" borderId="0" xfId="0" applyFont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5" fillId="0" borderId="0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16</xdr:col>
      <xdr:colOff>180975</xdr:colOff>
      <xdr:row>10</xdr:row>
      <xdr:rowOff>95250</xdr:rowOff>
    </xdr:to>
    <xdr:sp macro="" textlink="">
      <xdr:nvSpPr>
        <xdr:cNvPr id="3" name="TextBox 2"/>
        <xdr:cNvSpPr txBox="1"/>
      </xdr:nvSpPr>
      <xdr:spPr>
        <a:xfrm>
          <a:off x="8610600" y="1285875"/>
          <a:ext cx="3228975" cy="86677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Text" lastClr="000000"/>
          </a:solidFill>
          <a:prstDash val="solid"/>
          <a:miter lim="800000"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Test to determine (at </a:t>
          </a:r>
          <a:r>
            <a:rPr kumimoji="0" lang="el-GR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α</a:t>
          </a:r>
          <a:r>
            <a: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=0.05) whether the price mean is significantly less than 88.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l-GR" sz="1100" b="0" i="0" u="none" strike="noStrike" kern="0" cap="none" spc="0" normalizeH="0" baseline="0" noProof="0" smtClean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α</a:t>
          </a:r>
          <a:r>
            <a:rPr kumimoji="0" lang="en-US" sz="1100" b="0" i="0" u="none" strike="noStrike" kern="0" cap="none" spc="0" normalizeH="0" baseline="0" noProof="0" smtClean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 unknown → t-test</a:t>
          </a:r>
        </a:p>
      </xdr:txBody>
    </xdr:sp>
    <xdr:clientData/>
  </xdr:twoCellAnchor>
  <xdr:twoCellAnchor>
    <xdr:from>
      <xdr:col>11</xdr:col>
      <xdr:colOff>1</xdr:colOff>
      <xdr:row>12</xdr:row>
      <xdr:rowOff>28575</xdr:rowOff>
    </xdr:from>
    <xdr:to>
      <xdr:col>16</xdr:col>
      <xdr:colOff>152401</xdr:colOff>
      <xdr:row>20</xdr:row>
      <xdr:rowOff>152400</xdr:rowOff>
    </xdr:to>
    <xdr:sp macro="" textlink="">
      <xdr:nvSpPr>
        <xdr:cNvPr id="4" name="TextBox 3"/>
        <xdr:cNvSpPr txBox="1"/>
      </xdr:nvSpPr>
      <xdr:spPr>
        <a:xfrm>
          <a:off x="8610601" y="2466975"/>
          <a:ext cx="3200400" cy="164782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1. Hypotheses</a:t>
          </a:r>
        </a:p>
        <a:p>
          <a:r>
            <a:rPr lang="en-US" sz="2000"/>
            <a:t>2.</a:t>
          </a:r>
          <a:r>
            <a:rPr lang="en-US" sz="2000" baseline="0"/>
            <a:t> Significance (alpha)</a:t>
          </a:r>
        </a:p>
        <a:p>
          <a:r>
            <a:rPr lang="en-US" sz="2000" baseline="0"/>
            <a:t>3. Sample</a:t>
          </a:r>
        </a:p>
        <a:p>
          <a:r>
            <a:rPr lang="en-US" sz="2000" baseline="0"/>
            <a:t>4. p-value</a:t>
          </a:r>
        </a:p>
        <a:p>
          <a:r>
            <a:rPr lang="en-US" sz="2000" baseline="0"/>
            <a:t>5. </a:t>
          </a:r>
          <a:r>
            <a:rPr lang="en-US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Decision/Conclusion</a:t>
          </a:r>
          <a:endParaRPr 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171450</xdr:rowOff>
    </xdr:from>
    <xdr:to>
      <xdr:col>17</xdr:col>
      <xdr:colOff>47625</xdr:colOff>
      <xdr:row>5</xdr:row>
      <xdr:rowOff>142875</xdr:rowOff>
    </xdr:to>
    <xdr:sp macro="" textlink="">
      <xdr:nvSpPr>
        <xdr:cNvPr id="2" name="TextBox 1"/>
        <xdr:cNvSpPr txBox="1"/>
      </xdr:nvSpPr>
      <xdr:spPr>
        <a:xfrm>
          <a:off x="8505825" y="371475"/>
          <a:ext cx="3228975" cy="86677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Test to determine</a:t>
          </a:r>
          <a:r>
            <a:rPr lang="en-US" sz="1100" baseline="0"/>
            <a:t> (at </a:t>
          </a:r>
          <a:r>
            <a:rPr lang="el-GR" sz="1100" baseline="0"/>
            <a:t>α</a:t>
          </a:r>
          <a:r>
            <a:rPr lang="en-US" sz="1100" baseline="0"/>
            <a:t>=0.05) whether the price mean is significantly greater than 88.</a:t>
          </a:r>
        </a:p>
        <a:p>
          <a:endParaRPr lang="en-US" sz="1100" baseline="0"/>
        </a:p>
        <a:p>
          <a:r>
            <a:rPr lang="el-GR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unknown → t-test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561973</xdr:colOff>
      <xdr:row>17</xdr:row>
      <xdr:rowOff>161924</xdr:rowOff>
    </xdr:from>
    <xdr:to>
      <xdr:col>13</xdr:col>
      <xdr:colOff>495299</xdr:colOff>
      <xdr:row>26</xdr:row>
      <xdr:rowOff>19050</xdr:rowOff>
    </xdr:to>
    <xdr:sp macro="" textlink="">
      <xdr:nvSpPr>
        <xdr:cNvPr id="3" name="TextBox 2"/>
        <xdr:cNvSpPr txBox="1"/>
      </xdr:nvSpPr>
      <xdr:spPr>
        <a:xfrm>
          <a:off x="7248523" y="3629024"/>
          <a:ext cx="4038601" cy="157162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It is a right-tailed</a:t>
          </a:r>
          <a:r>
            <a:rPr lang="en-US" sz="1100" baseline="0"/>
            <a:t> test, reject the null hypothesis if the t statistic is less than critical value of 1.72. For the test statistic, we have t-stat value -2.68.</a:t>
          </a:r>
        </a:p>
        <a:p>
          <a:endParaRPr lang="en-US" sz="1100" baseline="0"/>
        </a:p>
        <a:p>
          <a:r>
            <a:rPr lang="en-US" sz="1100"/>
            <a:t>Decision/Conclusion:</a:t>
          </a:r>
        </a:p>
        <a:p>
          <a:r>
            <a:rPr lang="en-US" sz="1100"/>
            <a:t>Test statistics</a:t>
          </a:r>
          <a:r>
            <a:rPr lang="en-US" sz="1100" baseline="0"/>
            <a:t> -2.68 is less than critical value 1.72.  As a result, </a:t>
          </a:r>
          <a:r>
            <a:rPr lang="en-US" sz="1100" baseline="0">
              <a:solidFill>
                <a:srgbClr val="FF0000"/>
              </a:solidFill>
            </a:rPr>
            <a:t>FAIL TO REJECTED </a:t>
          </a:r>
          <a:r>
            <a:rPr lang="en-US" sz="1100" baseline="0"/>
            <a:t>null hypothesis H0. However, p-value is less than 0.05, </a:t>
          </a:r>
          <a:r>
            <a:rPr lang="en-US" sz="1100" baseline="0">
              <a:solidFill>
                <a:srgbClr val="FF0000"/>
              </a:solidFill>
            </a:rPr>
            <a:t>REJECT </a:t>
          </a:r>
          <a:r>
            <a:rPr lang="en-US" sz="1100" baseline="0"/>
            <a:t>null hypothesis.</a:t>
          </a:r>
          <a:endParaRPr lang="en-US" sz="1100"/>
        </a:p>
      </xdr:txBody>
    </xdr:sp>
    <xdr:clientData/>
  </xdr:twoCellAnchor>
  <xdr:twoCellAnchor>
    <xdr:from>
      <xdr:col>14</xdr:col>
      <xdr:colOff>238124</xdr:colOff>
      <xdr:row>17</xdr:row>
      <xdr:rowOff>161925</xdr:rowOff>
    </xdr:from>
    <xdr:to>
      <xdr:col>21</xdr:col>
      <xdr:colOff>419099</xdr:colOff>
      <xdr:row>24</xdr:row>
      <xdr:rowOff>161925</xdr:rowOff>
    </xdr:to>
    <xdr:sp macro="" textlink="">
      <xdr:nvSpPr>
        <xdr:cNvPr id="4" name="TextBox 3"/>
        <xdr:cNvSpPr txBox="1"/>
      </xdr:nvSpPr>
      <xdr:spPr>
        <a:xfrm>
          <a:off x="11639549" y="3629025"/>
          <a:ext cx="44481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Hypothesis tests are always framed in terms of the null. In the case that the test statistic is less than the critical value, </a:t>
          </a:r>
          <a:r>
            <a:rPr lang="en-US" i="1"/>
            <a:t>then the null fails to be rejected</a:t>
          </a:r>
          <a:r>
            <a:rPr lang="en-US"/>
            <a:t>. When test statistic exceeds the critical value, </a:t>
          </a:r>
          <a:r>
            <a:rPr lang="en-US" i="1"/>
            <a:t>we reject the null hypothesis</a:t>
          </a:r>
          <a:r>
            <a:rPr lang="en-US"/>
            <a:t>.</a:t>
          </a:r>
        </a:p>
        <a:p>
          <a:r>
            <a:rPr lang="en-US"/>
            <a:t>Therefore, the p value less than 0.05 and the test statistic be less than the critical value. This would mean our chosen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endParaRPr lang="el-GR"/>
        </a:p>
        <a:p>
          <a:r>
            <a:rPr lang="en-US"/>
            <a:t>was smaller than 0.05, and would mean we would fail to reject the null.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13</xdr:row>
      <xdr:rowOff>47626</xdr:rowOff>
    </xdr:from>
    <xdr:to>
      <xdr:col>6</xdr:col>
      <xdr:colOff>800100</xdr:colOff>
      <xdr:row>15</xdr:row>
      <xdr:rowOff>104776</xdr:rowOff>
    </xdr:to>
    <xdr:sp macro="" textlink="">
      <xdr:nvSpPr>
        <xdr:cNvPr id="2" name="TextBox 1"/>
        <xdr:cNvSpPr txBox="1"/>
      </xdr:nvSpPr>
      <xdr:spPr>
        <a:xfrm>
          <a:off x="2381250" y="2686051"/>
          <a:ext cx="32099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Will AMD</a:t>
          </a:r>
          <a:r>
            <a:rPr lang="en-US" sz="1100" baseline="0"/>
            <a:t> go higher than INTC? Test at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=0.05.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8</xdr:row>
      <xdr:rowOff>19051</xdr:rowOff>
    </xdr:from>
    <xdr:to>
      <xdr:col>18</xdr:col>
      <xdr:colOff>600075</xdr:colOff>
      <xdr:row>10</xdr:row>
      <xdr:rowOff>104776</xdr:rowOff>
    </xdr:to>
    <xdr:sp macro="" textlink="">
      <xdr:nvSpPr>
        <xdr:cNvPr id="3" name="TextBox 2"/>
        <xdr:cNvSpPr txBox="1"/>
      </xdr:nvSpPr>
      <xdr:spPr>
        <a:xfrm>
          <a:off x="12049125" y="1695451"/>
          <a:ext cx="2619375" cy="476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not enough evidence to conclude that AMD will go higher than INTC.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H2" sqref="H2"/>
    </sheetView>
  </sheetViews>
  <sheetFormatPr defaultRowHeight="15" x14ac:dyDescent="0.25"/>
  <cols>
    <col min="1" max="1" width="9.7109375" bestFit="1" customWidth="1"/>
    <col min="2" max="2" width="12" bestFit="1" customWidth="1"/>
    <col min="4" max="4" width="25.28515625" bestFit="1" customWidth="1"/>
    <col min="7" max="7" width="18.140625" bestFit="1" customWidth="1"/>
    <col min="9" max="9" width="13.42578125" bestFit="1" customWidth="1"/>
  </cols>
  <sheetData>
    <row r="1" spans="1:13" ht="15.75" thickBot="1" x14ac:dyDescent="0.3">
      <c r="A1" t="s">
        <v>0</v>
      </c>
      <c r="B1" t="s">
        <v>1</v>
      </c>
      <c r="D1" s="2" t="s">
        <v>2</v>
      </c>
    </row>
    <row r="2" spans="1:13" ht="20.25" x14ac:dyDescent="0.25">
      <c r="A2" s="1">
        <v>43832</v>
      </c>
      <c r="B2">
        <v>85.600448608398395</v>
      </c>
      <c r="D2" s="3" t="s">
        <v>19</v>
      </c>
      <c r="E2">
        <v>88</v>
      </c>
      <c r="G2" s="4" t="s">
        <v>3</v>
      </c>
      <c r="H2" s="9">
        <f>_xlfn.T.TEST(B2:B22,E2:E3,1,3)</f>
        <v>7.1391915378721266E-3</v>
      </c>
      <c r="J2" t="s">
        <v>22</v>
      </c>
    </row>
    <row r="3" spans="1:13" ht="20.25" x14ac:dyDescent="0.25">
      <c r="A3" s="1">
        <v>43833</v>
      </c>
      <c r="B3">
        <v>84.556907653808594</v>
      </c>
      <c r="D3" s="3" t="s">
        <v>20</v>
      </c>
      <c r="E3">
        <v>88</v>
      </c>
    </row>
    <row r="4" spans="1:13" x14ac:dyDescent="0.25">
      <c r="A4" s="1">
        <v>43836</v>
      </c>
      <c r="B4">
        <v>84.999916076660099</v>
      </c>
      <c r="H4">
        <v>88</v>
      </c>
    </row>
    <row r="5" spans="1:13" x14ac:dyDescent="0.25">
      <c r="A5" s="1">
        <v>43837</v>
      </c>
      <c r="B5">
        <v>84.527366638183594</v>
      </c>
      <c r="G5" t="s">
        <v>17</v>
      </c>
      <c r="H5">
        <f>H11-H4</f>
        <v>-1.2356545584542573</v>
      </c>
    </row>
    <row r="6" spans="1:13" x14ac:dyDescent="0.25">
      <c r="A6" s="1">
        <v>43838</v>
      </c>
      <c r="B6">
        <v>84.8719482421875</v>
      </c>
      <c r="G6" t="s">
        <v>18</v>
      </c>
      <c r="H6">
        <f>H5/H12</f>
        <v>-2.6836827699042085</v>
      </c>
    </row>
    <row r="7" spans="1:13" x14ac:dyDescent="0.25">
      <c r="A7" s="1">
        <v>43839</v>
      </c>
      <c r="B7">
        <v>85.098381042480398</v>
      </c>
      <c r="G7" t="s">
        <v>21</v>
      </c>
      <c r="H7" s="9">
        <f>_xlfn.T.DIST(H6,20,TRUE)</f>
        <v>7.1391915378721223E-3</v>
      </c>
    </row>
    <row r="8" spans="1:13" ht="15.75" thickBot="1" x14ac:dyDescent="0.3">
      <c r="A8" s="1">
        <v>43840</v>
      </c>
      <c r="B8">
        <v>84.035133361816406</v>
      </c>
    </row>
    <row r="9" spans="1:13" x14ac:dyDescent="0.25">
      <c r="A9" s="1">
        <v>43843</v>
      </c>
      <c r="B9">
        <v>83.798866271972599</v>
      </c>
      <c r="G9" s="8" t="s">
        <v>1</v>
      </c>
      <c r="H9" s="8"/>
    </row>
    <row r="10" spans="1:13" x14ac:dyDescent="0.25">
      <c r="A10" s="1">
        <v>43844</v>
      </c>
      <c r="B10">
        <v>84.767745971679602</v>
      </c>
      <c r="G10" s="5"/>
      <c r="H10" s="5"/>
    </row>
    <row r="11" spans="1:13" x14ac:dyDescent="0.25">
      <c r="A11" s="1">
        <v>43845</v>
      </c>
      <c r="B11">
        <v>86.389152526855398</v>
      </c>
      <c r="G11" s="5" t="s">
        <v>4</v>
      </c>
      <c r="H11" s="5">
        <v>86.764345441545743</v>
      </c>
    </row>
    <row r="12" spans="1:13" x14ac:dyDescent="0.25">
      <c r="A12" s="1">
        <v>43846</v>
      </c>
      <c r="B12">
        <v>87.278945922851506</v>
      </c>
      <c r="G12" s="5" t="s">
        <v>5</v>
      </c>
      <c r="H12" s="5">
        <v>0.46043242230837989</v>
      </c>
    </row>
    <row r="13" spans="1:13" x14ac:dyDescent="0.25">
      <c r="A13" s="1">
        <v>43847</v>
      </c>
      <c r="B13">
        <v>87.990776062011705</v>
      </c>
      <c r="G13" s="5" t="s">
        <v>6</v>
      </c>
      <c r="H13" s="5">
        <v>86.389152526855398</v>
      </c>
      <c r="M13" s="10"/>
    </row>
    <row r="14" spans="1:13" x14ac:dyDescent="0.25">
      <c r="A14" s="1">
        <v>43851</v>
      </c>
      <c r="B14">
        <v>88.712501525878906</v>
      </c>
      <c r="G14" s="5" t="s">
        <v>7</v>
      </c>
      <c r="H14" s="5" t="e">
        <v>#N/A</v>
      </c>
    </row>
    <row r="15" spans="1:13" x14ac:dyDescent="0.25">
      <c r="A15" s="1">
        <v>43852</v>
      </c>
      <c r="B15">
        <v>90.818344116210895</v>
      </c>
      <c r="G15" s="5" t="s">
        <v>8</v>
      </c>
      <c r="H15" s="5">
        <v>2.1099664276400247</v>
      </c>
    </row>
    <row r="16" spans="1:13" x14ac:dyDescent="0.25">
      <c r="A16" s="1">
        <v>43853</v>
      </c>
      <c r="B16">
        <v>89.701164245605398</v>
      </c>
      <c r="G16" s="5" t="s">
        <v>9</v>
      </c>
      <c r="H16" s="5">
        <v>4.4519583257680075</v>
      </c>
    </row>
    <row r="17" spans="1:8" x14ac:dyDescent="0.25">
      <c r="A17" s="1">
        <v>43854</v>
      </c>
      <c r="B17">
        <v>89.374908447265597</v>
      </c>
      <c r="G17" s="5" t="s">
        <v>10</v>
      </c>
      <c r="H17" s="5">
        <v>-1.243013415229643</v>
      </c>
    </row>
    <row r="18" spans="1:8" x14ac:dyDescent="0.25">
      <c r="A18" s="1">
        <v>43857</v>
      </c>
      <c r="B18">
        <v>88.574081420898395</v>
      </c>
      <c r="G18" s="5" t="s">
        <v>11</v>
      </c>
      <c r="H18" s="5">
        <v>0.2390399670600743</v>
      </c>
    </row>
    <row r="19" spans="1:8" x14ac:dyDescent="0.25">
      <c r="A19" s="1">
        <v>43858</v>
      </c>
      <c r="B19">
        <v>88.524650573730398</v>
      </c>
      <c r="G19" s="5" t="s">
        <v>12</v>
      </c>
      <c r="H19" s="5">
        <v>7.0194778442382955</v>
      </c>
    </row>
    <row r="20" spans="1:8" x14ac:dyDescent="0.25">
      <c r="A20" s="1">
        <v>43859</v>
      </c>
      <c r="B20">
        <v>88.129180908203097</v>
      </c>
      <c r="G20" s="5" t="s">
        <v>13</v>
      </c>
      <c r="H20" s="5">
        <v>83.798866271972599</v>
      </c>
    </row>
    <row r="21" spans="1:8" x14ac:dyDescent="0.25">
      <c r="A21" s="1">
        <v>43860</v>
      </c>
      <c r="B21">
        <v>88.148963928222599</v>
      </c>
      <c r="G21" s="5" t="s">
        <v>14</v>
      </c>
      <c r="H21" s="5">
        <v>90.818344116210895</v>
      </c>
    </row>
    <row r="22" spans="1:8" x14ac:dyDescent="0.25">
      <c r="A22" s="1">
        <v>43861</v>
      </c>
      <c r="B22">
        <v>86.151870727539006</v>
      </c>
      <c r="G22" s="5" t="s">
        <v>15</v>
      </c>
      <c r="H22" s="5">
        <v>1822.0512542724605</v>
      </c>
    </row>
    <row r="23" spans="1:8" ht="15.75" thickBot="1" x14ac:dyDescent="0.3">
      <c r="G23" s="6" t="s">
        <v>16</v>
      </c>
      <c r="H23" s="6">
        <v>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P30" sqref="P30"/>
    </sheetView>
  </sheetViews>
  <sheetFormatPr defaultRowHeight="15" x14ac:dyDescent="0.25"/>
  <cols>
    <col min="1" max="1" width="9.7109375" bestFit="1" customWidth="1"/>
    <col min="2" max="2" width="12" bestFit="1" customWidth="1"/>
    <col min="4" max="5" width="25.5703125" bestFit="1" customWidth="1"/>
    <col min="9" max="9" width="10.85546875" bestFit="1" customWidth="1"/>
    <col min="11" max="11" width="14.140625" bestFit="1" customWidth="1"/>
  </cols>
  <sheetData>
    <row r="1" spans="1:12" ht="15.75" thickBot="1" x14ac:dyDescent="0.3">
      <c r="A1" t="s">
        <v>0</v>
      </c>
      <c r="B1" t="s">
        <v>1</v>
      </c>
      <c r="C1" t="s">
        <v>25</v>
      </c>
      <c r="E1" s="2" t="s">
        <v>2</v>
      </c>
    </row>
    <row r="2" spans="1:12" ht="20.25" x14ac:dyDescent="0.25">
      <c r="A2" s="1">
        <v>43832</v>
      </c>
      <c r="B2">
        <v>85.600448608398395</v>
      </c>
      <c r="C2">
        <v>0</v>
      </c>
      <c r="E2" s="3" t="s">
        <v>23</v>
      </c>
      <c r="F2">
        <v>88</v>
      </c>
      <c r="H2" s="11"/>
      <c r="I2" s="12"/>
    </row>
    <row r="3" spans="1:12" ht="20.25" x14ac:dyDescent="0.25">
      <c r="A3" s="1">
        <v>43833</v>
      </c>
      <c r="B3">
        <v>84.556907653808594</v>
      </c>
      <c r="C3">
        <v>0</v>
      </c>
      <c r="E3" s="3" t="s">
        <v>24</v>
      </c>
      <c r="F3">
        <v>88</v>
      </c>
      <c r="H3" s="12"/>
      <c r="I3" s="12"/>
    </row>
    <row r="4" spans="1:12" x14ac:dyDescent="0.25">
      <c r="A4" s="1">
        <v>43836</v>
      </c>
      <c r="B4">
        <v>84.999916076660099</v>
      </c>
      <c r="H4" s="12"/>
      <c r="I4" s="12"/>
    </row>
    <row r="5" spans="1:12" x14ac:dyDescent="0.25">
      <c r="A5" s="1">
        <v>43837</v>
      </c>
      <c r="B5">
        <v>84.527366638183594</v>
      </c>
      <c r="E5" t="s">
        <v>35</v>
      </c>
      <c r="H5" s="12"/>
      <c r="I5" s="12"/>
    </row>
    <row r="6" spans="1:12" ht="15.75" thickBot="1" x14ac:dyDescent="0.3">
      <c r="A6" s="1">
        <v>43838</v>
      </c>
      <c r="B6">
        <v>84.8719482421875</v>
      </c>
      <c r="H6" s="12"/>
      <c r="I6" s="12"/>
    </row>
    <row r="7" spans="1:12" x14ac:dyDescent="0.25">
      <c r="A7" s="1">
        <v>43839</v>
      </c>
      <c r="B7">
        <v>85.098381042480398</v>
      </c>
      <c r="E7" s="7"/>
      <c r="F7" s="7" t="s">
        <v>1</v>
      </c>
      <c r="G7" s="7" t="s">
        <v>25</v>
      </c>
      <c r="H7" s="12"/>
      <c r="I7" s="12" t="s">
        <v>39</v>
      </c>
    </row>
    <row r="8" spans="1:12" ht="20.25" x14ac:dyDescent="0.25">
      <c r="A8" s="1">
        <v>43840</v>
      </c>
      <c r="B8">
        <v>84.035133361816406</v>
      </c>
      <c r="E8" s="5" t="s">
        <v>4</v>
      </c>
      <c r="F8" s="5">
        <v>86.764345441545743</v>
      </c>
      <c r="G8" s="5">
        <v>0</v>
      </c>
      <c r="H8" s="12"/>
      <c r="I8" s="15" t="s">
        <v>37</v>
      </c>
      <c r="J8" s="15"/>
      <c r="K8" s="15"/>
      <c r="L8" s="15"/>
    </row>
    <row r="9" spans="1:12" x14ac:dyDescent="0.25">
      <c r="A9" s="1">
        <v>43843</v>
      </c>
      <c r="B9">
        <v>83.798866271972599</v>
      </c>
      <c r="E9" s="5" t="s">
        <v>26</v>
      </c>
      <c r="F9" s="5">
        <v>4.4519583257680075</v>
      </c>
      <c r="G9" s="5">
        <v>0</v>
      </c>
      <c r="H9" s="13"/>
      <c r="I9" s="13"/>
    </row>
    <row r="10" spans="1:12" x14ac:dyDescent="0.25">
      <c r="A10" s="1">
        <v>43844</v>
      </c>
      <c r="B10">
        <v>84.767745971679602</v>
      </c>
      <c r="E10" s="5" t="s">
        <v>27</v>
      </c>
      <c r="F10" s="5">
        <v>21</v>
      </c>
      <c r="G10" s="5">
        <v>2</v>
      </c>
      <c r="H10" s="5"/>
      <c r="I10" s="5" t="s">
        <v>38</v>
      </c>
    </row>
    <row r="11" spans="1:12" x14ac:dyDescent="0.25">
      <c r="A11" s="1">
        <v>43845</v>
      </c>
      <c r="B11">
        <v>86.389152526855398</v>
      </c>
      <c r="E11" s="5" t="s">
        <v>36</v>
      </c>
      <c r="F11" s="5">
        <v>88</v>
      </c>
      <c r="G11" s="5"/>
      <c r="H11" s="5"/>
      <c r="I11" s="5" t="s">
        <v>40</v>
      </c>
      <c r="J11">
        <f>F13</f>
        <v>-2.6836827699042085</v>
      </c>
      <c r="K11" t="str">
        <f>IF(J11&gt;F15,"REJECT","FAILED TO REJECT")</f>
        <v>FAILED TO REJECT</v>
      </c>
    </row>
    <row r="12" spans="1:12" x14ac:dyDescent="0.25">
      <c r="A12" s="1">
        <v>43846</v>
      </c>
      <c r="B12">
        <v>87.278945922851506</v>
      </c>
      <c r="E12" s="5" t="s">
        <v>29</v>
      </c>
      <c r="F12" s="5">
        <v>20</v>
      </c>
      <c r="G12" s="5"/>
      <c r="H12" s="5"/>
      <c r="I12" s="5"/>
    </row>
    <row r="13" spans="1:12" x14ac:dyDescent="0.25">
      <c r="A13" s="1">
        <v>43847</v>
      </c>
      <c r="B13">
        <v>87.990776062011705</v>
      </c>
      <c r="E13" s="5" t="s">
        <v>30</v>
      </c>
      <c r="F13" s="5">
        <v>-2.6836827699042085</v>
      </c>
      <c r="G13" s="5"/>
      <c r="H13" s="5"/>
      <c r="I13" s="5" t="s">
        <v>21</v>
      </c>
      <c r="J13">
        <f>F14</f>
        <v>7.1391915378721223E-3</v>
      </c>
      <c r="K13" t="str">
        <f>IF(J13&lt;0.05,"REJECT","FAILED TO REJECT")</f>
        <v>REJECT</v>
      </c>
    </row>
    <row r="14" spans="1:12" x14ac:dyDescent="0.25">
      <c r="A14" s="1">
        <v>43851</v>
      </c>
      <c r="B14">
        <v>88.712501525878906</v>
      </c>
      <c r="E14" s="5" t="s">
        <v>31</v>
      </c>
      <c r="F14" s="5">
        <v>7.1391915378721223E-3</v>
      </c>
      <c r="G14" s="5"/>
      <c r="H14" s="5"/>
      <c r="I14" s="5"/>
    </row>
    <row r="15" spans="1:12" x14ac:dyDescent="0.25">
      <c r="A15" s="1">
        <v>43852</v>
      </c>
      <c r="B15">
        <v>90.818344116210895</v>
      </c>
      <c r="E15" s="14" t="s">
        <v>32</v>
      </c>
      <c r="F15" s="14">
        <v>1.7247182429207868</v>
      </c>
      <c r="G15" s="5"/>
      <c r="H15" s="5"/>
      <c r="I15" s="5"/>
    </row>
    <row r="16" spans="1:12" x14ac:dyDescent="0.25">
      <c r="A16" s="1">
        <v>43853</v>
      </c>
      <c r="B16">
        <v>89.701164245605398</v>
      </c>
      <c r="E16" s="5" t="s">
        <v>33</v>
      </c>
      <c r="F16" s="5">
        <v>1.4278383075744245E-2</v>
      </c>
      <c r="G16" s="5"/>
      <c r="H16" s="5"/>
      <c r="I16" s="5"/>
    </row>
    <row r="17" spans="1:9" ht="15.75" thickBot="1" x14ac:dyDescent="0.3">
      <c r="A17" s="1">
        <v>43854</v>
      </c>
      <c r="B17">
        <v>89.374908447265597</v>
      </c>
      <c r="E17" s="6" t="s">
        <v>34</v>
      </c>
      <c r="F17" s="6">
        <v>2.0859634472658648</v>
      </c>
      <c r="G17" s="6"/>
      <c r="H17" s="5"/>
      <c r="I17" s="5"/>
    </row>
    <row r="18" spans="1:9" x14ac:dyDescent="0.25">
      <c r="A18" s="1">
        <v>43857</v>
      </c>
      <c r="B18">
        <v>88.574081420898395</v>
      </c>
      <c r="H18" s="5"/>
      <c r="I18" s="5"/>
    </row>
    <row r="19" spans="1:9" x14ac:dyDescent="0.25">
      <c r="A19" s="1">
        <v>43858</v>
      </c>
      <c r="B19">
        <v>88.524650573730398</v>
      </c>
      <c r="H19" s="5"/>
      <c r="I19" s="5"/>
    </row>
    <row r="20" spans="1:9" x14ac:dyDescent="0.25">
      <c r="A20" s="1">
        <v>43859</v>
      </c>
      <c r="B20">
        <v>88.129180908203097</v>
      </c>
      <c r="H20" s="5"/>
      <c r="I20" s="5"/>
    </row>
    <row r="21" spans="1:9" x14ac:dyDescent="0.25">
      <c r="A21" s="1">
        <v>43860</v>
      </c>
      <c r="B21">
        <v>88.148963928222599</v>
      </c>
      <c r="H21" s="5"/>
      <c r="I21" s="5"/>
    </row>
    <row r="22" spans="1:9" x14ac:dyDescent="0.25">
      <c r="A22" s="1">
        <v>43861</v>
      </c>
      <c r="B22">
        <v>86.151870727539006</v>
      </c>
      <c r="H22" s="5"/>
      <c r="I22" s="5"/>
    </row>
    <row r="23" spans="1:9" x14ac:dyDescent="0.25">
      <c r="H23" s="5"/>
      <c r="I23" s="5"/>
    </row>
  </sheetData>
  <mergeCells count="1">
    <mergeCell ref="I8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R7" sqref="R7"/>
    </sheetView>
  </sheetViews>
  <sheetFormatPr defaultRowHeight="15" x14ac:dyDescent="0.25"/>
  <cols>
    <col min="1" max="1" width="9.7109375" bestFit="1" customWidth="1"/>
    <col min="5" max="5" width="25.5703125" bestFit="1" customWidth="1"/>
    <col min="7" max="7" width="16.5703125" customWidth="1"/>
    <col min="12" max="12" width="28.28515625" customWidth="1"/>
    <col min="17" max="17" width="12" bestFit="1" customWidth="1"/>
  </cols>
  <sheetData>
    <row r="1" spans="1:19" ht="15.75" thickBot="1" x14ac:dyDescent="0.3">
      <c r="A1" t="s">
        <v>0</v>
      </c>
      <c r="B1" t="s">
        <v>41</v>
      </c>
      <c r="C1" t="s">
        <v>42</v>
      </c>
      <c r="E1" s="2" t="s">
        <v>2</v>
      </c>
      <c r="G1" s="16" t="s">
        <v>45</v>
      </c>
      <c r="H1" s="17"/>
      <c r="I1" s="18"/>
      <c r="L1" t="s">
        <v>50</v>
      </c>
      <c r="P1" s="12" t="s">
        <v>39</v>
      </c>
    </row>
    <row r="2" spans="1:19" ht="21" thickBot="1" x14ac:dyDescent="0.3">
      <c r="A2" s="1">
        <v>43832</v>
      </c>
      <c r="B2">
        <v>49.099998470000003</v>
      </c>
      <c r="C2">
        <v>59.363903049999998</v>
      </c>
      <c r="E2" s="3" t="s">
        <v>43</v>
      </c>
      <c r="P2" s="15" t="s">
        <v>52</v>
      </c>
      <c r="Q2" s="15"/>
      <c r="R2" s="15"/>
      <c r="S2" s="15"/>
    </row>
    <row r="3" spans="1:19" ht="20.25" x14ac:dyDescent="0.25">
      <c r="A3" s="1">
        <v>43833</v>
      </c>
      <c r="B3">
        <v>48.599998470000003</v>
      </c>
      <c r="C3">
        <v>58.641853330000004</v>
      </c>
      <c r="E3" s="3" t="s">
        <v>44</v>
      </c>
      <c r="G3" s="7"/>
      <c r="H3" s="7" t="s">
        <v>41</v>
      </c>
      <c r="I3" s="7" t="s">
        <v>42</v>
      </c>
      <c r="L3" s="7"/>
      <c r="M3" s="7" t="s">
        <v>41</v>
      </c>
      <c r="N3" s="7" t="s">
        <v>42</v>
      </c>
      <c r="P3" s="13"/>
    </row>
    <row r="4" spans="1:19" x14ac:dyDescent="0.25">
      <c r="A4" s="1">
        <v>43836</v>
      </c>
      <c r="B4">
        <v>48.38999939</v>
      </c>
      <c r="C4">
        <v>58.475975040000002</v>
      </c>
      <c r="G4" s="5" t="s">
        <v>4</v>
      </c>
      <c r="H4" s="5">
        <v>49.197142282857143</v>
      </c>
      <c r="I4" s="5">
        <v>60.357759748095241</v>
      </c>
      <c r="L4" s="5" t="s">
        <v>4</v>
      </c>
      <c r="M4" s="5">
        <v>49.197142282857143</v>
      </c>
      <c r="N4" s="5">
        <v>60.357759748095241</v>
      </c>
      <c r="P4" s="5" t="s">
        <v>38</v>
      </c>
    </row>
    <row r="5" spans="1:19" x14ac:dyDescent="0.25">
      <c r="A5" s="1">
        <v>43837</v>
      </c>
      <c r="B5">
        <v>48.25</v>
      </c>
      <c r="C5">
        <v>57.500240329999997</v>
      </c>
      <c r="G5" s="5" t="s">
        <v>26</v>
      </c>
      <c r="H5" s="5">
        <v>1.7752513961667398</v>
      </c>
      <c r="I5" s="5">
        <v>9.8823205591025651</v>
      </c>
      <c r="L5" s="5" t="s">
        <v>26</v>
      </c>
      <c r="M5" s="5">
        <v>1.7752513961667398</v>
      </c>
      <c r="N5" s="5">
        <v>9.8823205591025651</v>
      </c>
      <c r="P5" s="5" t="s">
        <v>40</v>
      </c>
      <c r="Q5">
        <f>M10</f>
        <v>-14.979379294970897</v>
      </c>
    </row>
    <row r="6" spans="1:19" x14ac:dyDescent="0.25">
      <c r="A6" s="1">
        <v>43838</v>
      </c>
      <c r="B6">
        <v>47.83000183</v>
      </c>
      <c r="C6">
        <v>57.539272310000001</v>
      </c>
      <c r="G6" s="5" t="s">
        <v>27</v>
      </c>
      <c r="H6" s="5">
        <v>21</v>
      </c>
      <c r="I6" s="5">
        <v>21</v>
      </c>
      <c r="L6" s="5" t="s">
        <v>27</v>
      </c>
      <c r="M6" s="5">
        <v>21</v>
      </c>
      <c r="N6" s="5">
        <v>21</v>
      </c>
      <c r="P6" s="5"/>
    </row>
    <row r="7" spans="1:19" x14ac:dyDescent="0.25">
      <c r="A7" s="1">
        <v>43839</v>
      </c>
      <c r="B7">
        <v>48.97000122</v>
      </c>
      <c r="C7">
        <v>57.861263280000003</v>
      </c>
      <c r="G7" s="5" t="s">
        <v>29</v>
      </c>
      <c r="H7" s="5">
        <v>20</v>
      </c>
      <c r="I7" s="5">
        <v>20</v>
      </c>
      <c r="L7" s="5" t="s">
        <v>51</v>
      </c>
      <c r="M7" s="5">
        <v>5.8287859776346522</v>
      </c>
      <c r="N7" s="5"/>
      <c r="P7" s="5" t="s">
        <v>21</v>
      </c>
      <c r="Q7">
        <f>M11</f>
        <v>2.6762789029530615E-18</v>
      </c>
      <c r="R7" t="str">
        <f>IF(Q7&gt;0.05,"DO NOT REJECT","REJECT")</f>
        <v>REJECT</v>
      </c>
    </row>
    <row r="8" spans="1:19" x14ac:dyDescent="0.25">
      <c r="A8" s="1">
        <v>43840</v>
      </c>
      <c r="B8">
        <v>48.16999817</v>
      </c>
      <c r="C8">
        <v>57.509998320000001</v>
      </c>
      <c r="G8" s="5" t="s">
        <v>46</v>
      </c>
      <c r="H8" s="5">
        <v>0.17963912276975907</v>
      </c>
      <c r="I8" s="5"/>
      <c r="J8" t="s">
        <v>49</v>
      </c>
      <c r="L8" s="5" t="s">
        <v>28</v>
      </c>
      <c r="M8" s="5">
        <v>0</v>
      </c>
      <c r="N8" s="5"/>
    </row>
    <row r="9" spans="1:19" x14ac:dyDescent="0.25">
      <c r="A9" s="1">
        <v>43843</v>
      </c>
      <c r="B9">
        <v>48.75</v>
      </c>
      <c r="C9">
        <v>58.144229889999998</v>
      </c>
      <c r="G9" s="5" t="s">
        <v>47</v>
      </c>
      <c r="H9" s="5">
        <v>1.6338006821770001E-4</v>
      </c>
      <c r="I9" s="5"/>
      <c r="J9">
        <f>H9*2</f>
        <v>3.2676013643540003E-4</v>
      </c>
      <c r="L9" s="5" t="s">
        <v>29</v>
      </c>
      <c r="M9" s="5">
        <v>40</v>
      </c>
      <c r="N9" s="5"/>
    </row>
    <row r="10" spans="1:19" ht="15.75" thickBot="1" x14ac:dyDescent="0.3">
      <c r="A10" s="1">
        <v>43844</v>
      </c>
      <c r="B10">
        <v>48.209999080000003</v>
      </c>
      <c r="C10">
        <v>57.988113400000003</v>
      </c>
      <c r="G10" s="6" t="s">
        <v>48</v>
      </c>
      <c r="H10" s="6">
        <v>0.4707753905730177</v>
      </c>
      <c r="I10" s="6"/>
      <c r="L10" s="5" t="s">
        <v>30</v>
      </c>
      <c r="M10" s="5">
        <v>-14.979379294970897</v>
      </c>
      <c r="N10" s="5"/>
    </row>
    <row r="11" spans="1:19" x14ac:dyDescent="0.25">
      <c r="A11" s="1">
        <v>43845</v>
      </c>
      <c r="B11">
        <v>48.549999239999998</v>
      </c>
      <c r="C11">
        <v>57.509998320000001</v>
      </c>
      <c r="L11" s="5" t="s">
        <v>31</v>
      </c>
      <c r="M11" s="5">
        <v>2.6762789029530615E-18</v>
      </c>
      <c r="N11" s="5"/>
    </row>
    <row r="12" spans="1:19" x14ac:dyDescent="0.25">
      <c r="A12" s="1">
        <v>43846</v>
      </c>
      <c r="B12">
        <v>49.770000459999999</v>
      </c>
      <c r="C12">
        <v>58.212528229999997</v>
      </c>
      <c r="L12" s="5" t="s">
        <v>32</v>
      </c>
      <c r="M12" s="5">
        <v>1.6838510133356521</v>
      </c>
      <c r="N12" s="5"/>
    </row>
    <row r="13" spans="1:19" x14ac:dyDescent="0.25">
      <c r="A13" s="1">
        <v>43847</v>
      </c>
      <c r="B13">
        <v>50.930000309999997</v>
      </c>
      <c r="C13">
        <v>58.15398407</v>
      </c>
      <c r="L13" s="5" t="s">
        <v>33</v>
      </c>
      <c r="M13" s="5">
        <v>5.352557805906123E-18</v>
      </c>
      <c r="N13" s="5"/>
    </row>
    <row r="14" spans="1:19" ht="15.75" thickBot="1" x14ac:dyDescent="0.3">
      <c r="A14" s="1">
        <v>43851</v>
      </c>
      <c r="B14">
        <v>51.049999239999998</v>
      </c>
      <c r="C14">
        <v>59.080940249999998</v>
      </c>
      <c r="L14" s="6" t="s">
        <v>34</v>
      </c>
      <c r="M14" s="6">
        <v>2.0210753903062737</v>
      </c>
      <c r="N14" s="6"/>
    </row>
    <row r="15" spans="1:19" x14ac:dyDescent="0.25">
      <c r="A15" s="1">
        <v>43852</v>
      </c>
      <c r="B15">
        <v>51.430000309999997</v>
      </c>
      <c r="C15">
        <v>61.208042140000003</v>
      </c>
    </row>
    <row r="16" spans="1:19" x14ac:dyDescent="0.25">
      <c r="A16" s="1">
        <v>43853</v>
      </c>
      <c r="B16">
        <v>51.709999080000003</v>
      </c>
      <c r="C16">
        <v>61.783729549999997</v>
      </c>
    </row>
    <row r="17" spans="1:3" x14ac:dyDescent="0.25">
      <c r="A17" s="1">
        <v>43854</v>
      </c>
      <c r="B17">
        <v>50.349998470000003</v>
      </c>
      <c r="C17">
        <v>66.808776859999995</v>
      </c>
    </row>
    <row r="18" spans="1:3" x14ac:dyDescent="0.25">
      <c r="A18" s="1">
        <v>43857</v>
      </c>
      <c r="B18">
        <v>49.259998320000001</v>
      </c>
      <c r="C18">
        <v>64.096229550000004</v>
      </c>
    </row>
    <row r="19" spans="1:3" x14ac:dyDescent="0.25">
      <c r="A19" s="1">
        <v>43858</v>
      </c>
      <c r="B19">
        <v>50.52999878</v>
      </c>
      <c r="C19">
        <v>65.676925659999995</v>
      </c>
    </row>
    <row r="20" spans="1:3" x14ac:dyDescent="0.25">
      <c r="A20" s="1">
        <v>43859</v>
      </c>
      <c r="B20">
        <v>47.509998320000001</v>
      </c>
      <c r="C20">
        <v>64.720710749999995</v>
      </c>
    </row>
    <row r="21" spans="1:3" x14ac:dyDescent="0.25">
      <c r="A21" s="1">
        <v>43860</v>
      </c>
      <c r="B21">
        <v>48.77999878</v>
      </c>
      <c r="C21">
        <v>64.857307430000006</v>
      </c>
    </row>
    <row r="22" spans="1:3" x14ac:dyDescent="0.25">
      <c r="A22" s="1">
        <v>43861</v>
      </c>
      <c r="B22">
        <v>47</v>
      </c>
      <c r="C22">
        <v>62.378932949999999</v>
      </c>
    </row>
  </sheetData>
  <mergeCells count="2">
    <mergeCell ref="G1:I1"/>
    <mergeCell ref="P2:S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K33" sqref="K33"/>
    </sheetView>
  </sheetViews>
  <sheetFormatPr defaultRowHeight="15" x14ac:dyDescent="0.25"/>
  <cols>
    <col min="1" max="1" width="9.7109375" bestFit="1" customWidth="1"/>
    <col min="3" max="3" width="12" bestFit="1" customWidth="1"/>
    <col min="4" max="4" width="12.7109375" bestFit="1" customWidth="1"/>
    <col min="5" max="5" width="13.42578125" bestFit="1" customWidth="1"/>
  </cols>
  <sheetData>
    <row r="1" spans="1:4" x14ac:dyDescent="0.25">
      <c r="A1" t="s">
        <v>0</v>
      </c>
      <c r="B1" t="s">
        <v>41</v>
      </c>
      <c r="C1" t="s">
        <v>42</v>
      </c>
      <c r="D1" t="s">
        <v>17</v>
      </c>
    </row>
    <row r="2" spans="1:4" x14ac:dyDescent="0.25">
      <c r="A2" s="1">
        <v>43832</v>
      </c>
      <c r="B2" s="19">
        <v>49.099998470000003</v>
      </c>
      <c r="C2" s="19">
        <v>59.363903049999998</v>
      </c>
      <c r="D2" s="19">
        <f>B2-C2</f>
        <v>-10.263904579999995</v>
      </c>
    </row>
    <row r="3" spans="1:4" x14ac:dyDescent="0.25">
      <c r="A3" s="1">
        <v>43833</v>
      </c>
      <c r="B3" s="19">
        <v>48.599998470000003</v>
      </c>
      <c r="C3" s="19">
        <v>58.641853330000004</v>
      </c>
      <c r="D3" s="19">
        <f t="shared" ref="D3:D22" si="0">B3-C3</f>
        <v>-10.041854860000001</v>
      </c>
    </row>
    <row r="4" spans="1:4" x14ac:dyDescent="0.25">
      <c r="A4" s="1">
        <v>43836</v>
      </c>
      <c r="B4" s="19">
        <v>48.38999939</v>
      </c>
      <c r="C4" s="19">
        <v>58.475975040000002</v>
      </c>
      <c r="D4" s="19">
        <f t="shared" si="0"/>
        <v>-10.085975650000002</v>
      </c>
    </row>
    <row r="5" spans="1:4" x14ac:dyDescent="0.25">
      <c r="A5" s="1">
        <v>43837</v>
      </c>
      <c r="B5" s="19">
        <v>48.25</v>
      </c>
      <c r="C5" s="19">
        <v>57.500240329999997</v>
      </c>
      <c r="D5" s="19">
        <f t="shared" si="0"/>
        <v>-9.2502403299999969</v>
      </c>
    </row>
    <row r="6" spans="1:4" x14ac:dyDescent="0.25">
      <c r="A6" s="1">
        <v>43838</v>
      </c>
      <c r="B6" s="19">
        <v>47.83000183</v>
      </c>
      <c r="C6" s="19">
        <v>57.539272310000001</v>
      </c>
      <c r="D6" s="19">
        <f t="shared" si="0"/>
        <v>-9.7092704800000007</v>
      </c>
    </row>
    <row r="7" spans="1:4" x14ac:dyDescent="0.25">
      <c r="A7" s="1">
        <v>43839</v>
      </c>
      <c r="B7" s="19">
        <v>48.97000122</v>
      </c>
      <c r="C7" s="19">
        <v>57.861263280000003</v>
      </c>
      <c r="D7" s="19">
        <f t="shared" si="0"/>
        <v>-8.8912620600000025</v>
      </c>
    </row>
    <row r="8" spans="1:4" x14ac:dyDescent="0.25">
      <c r="A8" s="1">
        <v>43840</v>
      </c>
      <c r="B8" s="19">
        <v>48.16999817</v>
      </c>
      <c r="C8" s="19">
        <v>57.509998320000001</v>
      </c>
      <c r="D8" s="19">
        <f t="shared" si="0"/>
        <v>-9.3400001500000016</v>
      </c>
    </row>
    <row r="9" spans="1:4" x14ac:dyDescent="0.25">
      <c r="A9" s="1">
        <v>43843</v>
      </c>
      <c r="B9" s="19">
        <v>48.75</v>
      </c>
      <c r="C9" s="19">
        <v>58.144229889999998</v>
      </c>
      <c r="D9" s="19">
        <f t="shared" si="0"/>
        <v>-9.3942298899999983</v>
      </c>
    </row>
    <row r="10" spans="1:4" x14ac:dyDescent="0.25">
      <c r="A10" s="1">
        <v>43844</v>
      </c>
      <c r="B10" s="19">
        <v>48.209999080000003</v>
      </c>
      <c r="C10" s="19">
        <v>57.988113400000003</v>
      </c>
      <c r="D10" s="19">
        <f t="shared" si="0"/>
        <v>-9.7781143200000002</v>
      </c>
    </row>
    <row r="11" spans="1:4" x14ac:dyDescent="0.25">
      <c r="A11" s="1">
        <v>43845</v>
      </c>
      <c r="B11" s="19">
        <v>48.549999239999998</v>
      </c>
      <c r="C11" s="19">
        <v>57.509998320000001</v>
      </c>
      <c r="D11" s="19">
        <f t="shared" si="0"/>
        <v>-8.9599990800000029</v>
      </c>
    </row>
    <row r="12" spans="1:4" x14ac:dyDescent="0.25">
      <c r="A12" s="1">
        <v>43846</v>
      </c>
      <c r="B12" s="19">
        <v>49.770000459999999</v>
      </c>
      <c r="C12" s="19">
        <v>58.212528229999997</v>
      </c>
      <c r="D12" s="19">
        <f t="shared" si="0"/>
        <v>-8.4425277699999981</v>
      </c>
    </row>
    <row r="13" spans="1:4" x14ac:dyDescent="0.25">
      <c r="A13" s="1">
        <v>43847</v>
      </c>
      <c r="B13" s="19">
        <v>50.930000309999997</v>
      </c>
      <c r="C13" s="19">
        <v>58.15398407</v>
      </c>
      <c r="D13" s="19">
        <f t="shared" si="0"/>
        <v>-7.223983760000003</v>
      </c>
    </row>
    <row r="14" spans="1:4" x14ac:dyDescent="0.25">
      <c r="A14" s="1">
        <v>43851</v>
      </c>
      <c r="B14" s="19">
        <v>51.049999239999998</v>
      </c>
      <c r="C14" s="19">
        <v>59.080940249999998</v>
      </c>
      <c r="D14" s="19">
        <f t="shared" si="0"/>
        <v>-8.0309410099999994</v>
      </c>
    </row>
    <row r="15" spans="1:4" x14ac:dyDescent="0.25">
      <c r="A15" s="1">
        <v>43852</v>
      </c>
      <c r="B15" s="19">
        <v>51.430000309999997</v>
      </c>
      <c r="C15" s="19">
        <v>61.208042140000003</v>
      </c>
      <c r="D15" s="19">
        <f t="shared" si="0"/>
        <v>-9.7780418300000065</v>
      </c>
    </row>
    <row r="16" spans="1:4" x14ac:dyDescent="0.25">
      <c r="A16" s="1">
        <v>43853</v>
      </c>
      <c r="B16" s="19">
        <v>51.709999080000003</v>
      </c>
      <c r="C16" s="19">
        <v>61.783729549999997</v>
      </c>
      <c r="D16" s="19">
        <f t="shared" si="0"/>
        <v>-10.073730469999994</v>
      </c>
    </row>
    <row r="17" spans="1:5" x14ac:dyDescent="0.25">
      <c r="A17" s="1">
        <v>43854</v>
      </c>
      <c r="B17" s="19">
        <v>50.349998470000003</v>
      </c>
      <c r="C17" s="19">
        <v>66.808776859999995</v>
      </c>
      <c r="D17" s="19">
        <f t="shared" si="0"/>
        <v>-16.458778389999992</v>
      </c>
    </row>
    <row r="18" spans="1:5" x14ac:dyDescent="0.25">
      <c r="A18" s="1">
        <v>43857</v>
      </c>
      <c r="B18" s="19">
        <v>49.259998320000001</v>
      </c>
      <c r="C18" s="19">
        <v>64.096229550000004</v>
      </c>
      <c r="D18" s="19">
        <f t="shared" si="0"/>
        <v>-14.836231230000003</v>
      </c>
    </row>
    <row r="19" spans="1:5" x14ac:dyDescent="0.25">
      <c r="A19" s="1">
        <v>43858</v>
      </c>
      <c r="B19" s="19">
        <v>50.52999878</v>
      </c>
      <c r="C19" s="19">
        <v>65.676925659999995</v>
      </c>
      <c r="D19" s="19">
        <f t="shared" si="0"/>
        <v>-15.146926879999995</v>
      </c>
    </row>
    <row r="20" spans="1:5" x14ac:dyDescent="0.25">
      <c r="A20" s="1">
        <v>43859</v>
      </c>
      <c r="B20" s="19">
        <v>47.509998320000001</v>
      </c>
      <c r="C20" s="19">
        <v>64.720710749999995</v>
      </c>
      <c r="D20" s="19">
        <f t="shared" si="0"/>
        <v>-17.210712429999994</v>
      </c>
    </row>
    <row r="21" spans="1:5" x14ac:dyDescent="0.25">
      <c r="A21" s="1">
        <v>43860</v>
      </c>
      <c r="B21" s="19">
        <v>48.77999878</v>
      </c>
      <c r="C21" s="19">
        <v>64.857307430000006</v>
      </c>
      <c r="D21" s="19">
        <f t="shared" si="0"/>
        <v>-16.077308650000006</v>
      </c>
    </row>
    <row r="22" spans="1:5" x14ac:dyDescent="0.25">
      <c r="A22" s="1">
        <v>43861</v>
      </c>
      <c r="B22" s="19">
        <v>47</v>
      </c>
      <c r="C22" s="19">
        <v>62.378932949999999</v>
      </c>
      <c r="D22" s="19">
        <f t="shared" si="0"/>
        <v>-15.378932949999999</v>
      </c>
    </row>
    <row r="23" spans="1:5" x14ac:dyDescent="0.25">
      <c r="A23" t="s">
        <v>53</v>
      </c>
      <c r="D23">
        <f>AVERAGE(D2:D22)</f>
        <v>-11.160617465238094</v>
      </c>
    </row>
    <row r="24" spans="1:5" x14ac:dyDescent="0.25">
      <c r="A24" t="s">
        <v>54</v>
      </c>
      <c r="D24">
        <f>STDEV(D2:D23)</f>
        <v>3.07927879298808</v>
      </c>
    </row>
    <row r="25" spans="1:5" x14ac:dyDescent="0.25">
      <c r="A25" t="s">
        <v>55</v>
      </c>
      <c r="D25">
        <v>21</v>
      </c>
    </row>
    <row r="26" spans="1:5" x14ac:dyDescent="0.25">
      <c r="A26" t="s">
        <v>29</v>
      </c>
      <c r="D26">
        <f>D25-1</f>
        <v>20</v>
      </c>
    </row>
    <row r="27" spans="1:5" x14ac:dyDescent="0.25">
      <c r="A27" t="s">
        <v>56</v>
      </c>
      <c r="D27" s="19">
        <f>D23/(D24/SQRT(D25))</f>
        <v>-16.609205523501853</v>
      </c>
    </row>
    <row r="28" spans="1:5" x14ac:dyDescent="0.25">
      <c r="A28" t="s">
        <v>21</v>
      </c>
      <c r="D28" s="20">
        <f>_xlfn.T.DIST(D27,D26,1)</f>
        <v>1.8117573406487298E-13</v>
      </c>
      <c r="E28" t="str">
        <f>IF(D28&gt;0.05,"DO NOT REJECT","REJECT")</f>
        <v>REJECT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One Tail Test</vt:lpstr>
      <vt:lpstr>One Sample Mean</vt:lpstr>
      <vt:lpstr>Equal Variances</vt:lpstr>
      <vt:lpstr>Two Sample 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</cp:lastModifiedBy>
  <dcterms:created xsi:type="dcterms:W3CDTF">2021-01-07T19:11:36Z</dcterms:created>
  <dcterms:modified xsi:type="dcterms:W3CDTF">2021-01-08T02:30:27Z</dcterms:modified>
</cp:coreProperties>
</file>