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\OneDrive\Desktop\IIT KGP\Study\Semester 2 (Spring)\ME69003_EngineeringSoftwareLaboratory- IIT Kgp\2024-01-18\"/>
    </mc:Choice>
  </mc:AlternateContent>
  <xr:revisionPtr revIDLastSave="0" documentId="13_ncr:1_{D2B1C9A0-B185-416D-B17D-7FEB04AD4CBB}" xr6:coauthVersionLast="47" xr6:coauthVersionMax="47" xr10:uidLastSave="{00000000-0000-0000-0000-000000000000}"/>
  <bookViews>
    <workbookView xWindow="-108" yWindow="-108" windowWidth="23256" windowHeight="12456" xr2:uid="{76B1B6EA-03B9-42C7-AD38-FBA450745229}"/>
  </bookViews>
  <sheets>
    <sheet name="Preprocessor" sheetId="1" r:id="rId1"/>
    <sheet name="Processor" sheetId="2" r:id="rId2"/>
    <sheet name="Post Processo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A2" i="2"/>
  <c r="D2" i="2" l="1"/>
  <c r="H2" i="2"/>
  <c r="G2" i="2"/>
  <c r="E2" i="2"/>
  <c r="F2" i="2"/>
  <c r="P2" i="2" s="1"/>
  <c r="R2" i="2" s="1"/>
  <c r="B3" i="2"/>
  <c r="A4" i="2" s="1"/>
  <c r="A3" i="2"/>
  <c r="D3" i="2" s="1"/>
  <c r="J2" i="2" l="1"/>
  <c r="D4" i="2"/>
  <c r="E3" i="2"/>
  <c r="I2" i="2"/>
  <c r="K2" i="2"/>
  <c r="L2" i="2" l="1"/>
  <c r="N2" i="2" l="1"/>
  <c r="M2" i="2"/>
  <c r="Q2" i="2" l="1"/>
  <c r="S2" i="2" s="1"/>
  <c r="O2" i="2"/>
  <c r="C3" i="2"/>
  <c r="F3" i="2" s="1"/>
  <c r="P3" i="2" s="1"/>
  <c r="R3" i="2" s="1"/>
  <c r="G3" i="2"/>
  <c r="H3" i="2" l="1"/>
  <c r="B4" i="2"/>
  <c r="A5" i="2" s="1"/>
  <c r="J3" i="2"/>
  <c r="K3" i="2"/>
  <c r="I3" i="2"/>
  <c r="E4" i="2" l="1"/>
  <c r="D5" i="2"/>
  <c r="L3" i="2"/>
  <c r="M3" i="2" s="1"/>
  <c r="N3" i="2" l="1"/>
  <c r="Q3" i="2" l="1"/>
  <c r="S3" i="2" s="1"/>
  <c r="O3" i="2"/>
  <c r="C4" i="2"/>
  <c r="B5" i="2" s="1"/>
  <c r="H4" i="2" l="1"/>
  <c r="G4" i="2"/>
  <c r="F4" i="2"/>
  <c r="E5" i="2"/>
  <c r="A6" i="2"/>
  <c r="K4" i="2" l="1"/>
  <c r="P4" i="2"/>
  <c r="R4" i="2" s="1"/>
  <c r="I4" i="2"/>
  <c r="J4" i="2"/>
  <c r="D6" i="2"/>
  <c r="L4" i="2" l="1"/>
  <c r="N4" i="2" s="1"/>
  <c r="C5" i="2" s="1"/>
  <c r="B6" i="2" l="1"/>
  <c r="F5" i="2"/>
  <c r="J5" i="2" s="1"/>
  <c r="G5" i="2"/>
  <c r="H5" i="2"/>
  <c r="M4" i="2"/>
  <c r="Q4" i="2"/>
  <c r="S4" i="2" s="1"/>
  <c r="O4" i="2"/>
  <c r="I5" i="2"/>
  <c r="E6" i="2"/>
  <c r="A7" i="2"/>
  <c r="P5" i="2" l="1"/>
  <c r="R5" i="2" s="1"/>
  <c r="K5" i="2"/>
  <c r="L5" i="2"/>
  <c r="M5" i="2" s="1"/>
  <c r="D7" i="2"/>
  <c r="N5" i="2" l="1"/>
  <c r="Q5" i="2" l="1"/>
  <c r="S5" i="2" s="1"/>
  <c r="O5" i="2"/>
  <c r="C6" i="2"/>
  <c r="F6" i="2" s="1"/>
  <c r="K6" i="2" l="1"/>
  <c r="P6" i="2"/>
  <c r="R6" i="2" s="1"/>
  <c r="H6" i="2"/>
  <c r="G6" i="2"/>
  <c r="B7" i="2"/>
  <c r="A8" i="2" s="1"/>
  <c r="I6" i="2"/>
  <c r="J6" i="2"/>
  <c r="E7" i="2" l="1"/>
  <c r="L6" i="2"/>
  <c r="M6" i="2" s="1"/>
  <c r="D8" i="2"/>
  <c r="N6" i="2" l="1"/>
  <c r="Q6" i="2" l="1"/>
  <c r="S6" i="2" s="1"/>
  <c r="O6" i="2"/>
  <c r="C7" i="2"/>
  <c r="F7" i="2" s="1"/>
  <c r="B8" i="2"/>
  <c r="G7" i="2"/>
  <c r="H7" i="2" l="1"/>
  <c r="K7" i="2"/>
  <c r="P7" i="2"/>
  <c r="R7" i="2" s="1"/>
  <c r="A9" i="2"/>
  <c r="E8" i="2"/>
  <c r="I7" i="2"/>
  <c r="J7" i="2"/>
  <c r="D9" i="2" l="1"/>
  <c r="L7" i="2"/>
  <c r="M7" i="2" s="1"/>
  <c r="N7" i="2" l="1"/>
  <c r="Q7" i="2" l="1"/>
  <c r="S7" i="2" s="1"/>
  <c r="O7" i="2"/>
  <c r="C8" i="2"/>
  <c r="G8" i="2" s="1"/>
  <c r="F8" i="2" l="1"/>
  <c r="B9" i="2"/>
  <c r="E9" i="2" s="1"/>
  <c r="H8" i="2"/>
  <c r="K8" i="2" l="1"/>
  <c r="P8" i="2"/>
  <c r="R8" i="2" s="1"/>
  <c r="I8" i="2"/>
  <c r="J8" i="2"/>
  <c r="L8" i="2" l="1"/>
  <c r="M8" i="2" s="1"/>
  <c r="N8" i="2"/>
  <c r="Q8" i="2" l="1"/>
  <c r="S8" i="2" s="1"/>
  <c r="O8" i="2"/>
  <c r="C9" i="2"/>
  <c r="G9" i="2" s="1"/>
  <c r="H9" i="2" l="1"/>
  <c r="F9" i="2"/>
  <c r="K9" i="2" l="1"/>
  <c r="P9" i="2"/>
  <c r="J9" i="2"/>
  <c r="I9" i="2"/>
  <c r="L9" i="2" l="1"/>
  <c r="M9" i="2" s="1"/>
  <c r="R9" i="2"/>
  <c r="B2" i="3"/>
  <c r="N9" i="2" l="1"/>
  <c r="B1" i="3" s="1"/>
  <c r="Q9" i="2" l="1"/>
  <c r="O9" i="2"/>
  <c r="B3" i="3" l="1"/>
  <c r="S9" i="2"/>
</calcChain>
</file>

<file path=xl/sharedStrings.xml><?xml version="1.0" encoding="utf-8"?>
<sst xmlns="http://schemas.openxmlformats.org/spreadsheetml/2006/main" count="33" uniqueCount="30">
  <si>
    <t>x0</t>
  </si>
  <si>
    <t>x1</t>
  </si>
  <si>
    <t>x2</t>
  </si>
  <si>
    <t>Function</t>
  </si>
  <si>
    <t>f(x)</t>
  </si>
  <si>
    <t>Initial Guess for x</t>
  </si>
  <si>
    <t>Error margin for f</t>
  </si>
  <si>
    <t>Error margin for x</t>
  </si>
  <si>
    <t>x^3-2*x^2-5</t>
  </si>
  <si>
    <t>b</t>
  </si>
  <si>
    <t>a</t>
  </si>
  <si>
    <t>f(x0)</t>
  </si>
  <si>
    <t>f(x1)</t>
  </si>
  <si>
    <t>f(x2)</t>
  </si>
  <si>
    <t>(x0-x2)</t>
  </si>
  <si>
    <t>(x1-x2)</t>
  </si>
  <si>
    <t>c</t>
  </si>
  <si>
    <t>Muller Method</t>
  </si>
  <si>
    <t>Iteration</t>
  </si>
  <si>
    <t xml:space="preserve"> √b^2-4ac</t>
  </si>
  <si>
    <t>Max(|b+ √b^2-4ac|,|b- √b^2-4ac|)</t>
  </si>
  <si>
    <t>x3new</t>
  </si>
  <si>
    <t>Error (ɛ) %</t>
  </si>
  <si>
    <t>Root</t>
  </si>
  <si>
    <t>Error in f</t>
  </si>
  <si>
    <t>Error in x</t>
  </si>
  <si>
    <t>e1</t>
  </si>
  <si>
    <t>e2</t>
  </si>
  <si>
    <t>check1</t>
  </si>
  <si>
    <t>check2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</si>
</sst>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Processor!$O$2:$O$9</c:f>
              <c:numCache>
                <c:formatCode>General</c:formatCode>
                <c:ptCount val="8"/>
                <c:pt idx="0">
                  <c:v>109.54451150103324</c:v>
                </c:pt>
                <c:pt idx="1">
                  <c:v>69.011700632801578</c:v>
                </c:pt>
                <c:pt idx="2">
                  <c:v>19.567351591822572</c:v>
                </c:pt>
                <c:pt idx="3">
                  <c:v>2.875207542037876</c:v>
                </c:pt>
                <c:pt idx="4">
                  <c:v>5.8180037395846339E-2</c:v>
                </c:pt>
                <c:pt idx="5">
                  <c:v>7.0381638018335012E-5</c:v>
                </c:pt>
                <c:pt idx="6">
                  <c:v>2.4564626443063342E-10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2-4EC4-9058-685899BD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93424"/>
        <c:axId val="357719072"/>
      </c:scatterChart>
      <c:valAx>
        <c:axId val="10449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19072"/>
        <c:crosses val="autoZero"/>
        <c:crossBetween val="midCat"/>
      </c:valAx>
      <c:valAx>
        <c:axId val="357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6</xdr:row>
      <xdr:rowOff>160020</xdr:rowOff>
    </xdr:from>
    <xdr:to>
      <xdr:col>12</xdr:col>
      <xdr:colOff>205740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277BAF-820C-DA4B-EFBE-4B359A4DD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64B7-695F-49B0-9C2C-A1B1D0C806EF}">
  <dimension ref="A1:C9"/>
  <sheetViews>
    <sheetView tabSelected="1" workbookViewId="0"/>
  </sheetViews>
  <sheetFormatPr defaultRowHeight="14.4" x14ac:dyDescent="0.3"/>
  <cols>
    <col min="1" max="1" width="17.33203125" bestFit="1" customWidth="1"/>
    <col min="2" max="2" width="7" bestFit="1" customWidth="1"/>
    <col min="3" max="3" width="11.109375" bestFit="1" customWidth="1"/>
  </cols>
  <sheetData>
    <row r="1" spans="1:3" x14ac:dyDescent="0.3">
      <c r="A1" s="3" t="s">
        <v>17</v>
      </c>
    </row>
    <row r="2" spans="1:3" x14ac:dyDescent="0.3">
      <c r="A2" t="s">
        <v>3</v>
      </c>
      <c r="B2" t="s">
        <v>4</v>
      </c>
      <c r="C2" t="s">
        <v>8</v>
      </c>
    </row>
    <row r="4" spans="1:3" x14ac:dyDescent="0.3">
      <c r="A4" t="s">
        <v>5</v>
      </c>
      <c r="B4" t="s">
        <v>0</v>
      </c>
      <c r="C4">
        <v>-1</v>
      </c>
    </row>
    <row r="5" spans="1:3" x14ac:dyDescent="0.3">
      <c r="B5" t="s">
        <v>1</v>
      </c>
      <c r="C5">
        <v>0</v>
      </c>
    </row>
    <row r="6" spans="1:3" x14ac:dyDescent="0.3">
      <c r="B6" t="s">
        <v>2</v>
      </c>
      <c r="C6">
        <v>1</v>
      </c>
    </row>
    <row r="8" spans="1:3" x14ac:dyDescent="0.3">
      <c r="A8" t="s">
        <v>6</v>
      </c>
      <c r="B8">
        <v>1E-4</v>
      </c>
    </row>
    <row r="9" spans="1:3" x14ac:dyDescent="0.3">
      <c r="A9" t="s">
        <v>7</v>
      </c>
      <c r="B9">
        <v>1E-3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31A9-07AF-4562-A996-D5081384974A}">
  <dimension ref="A1:T9"/>
  <sheetViews>
    <sheetView topLeftCell="K1" zoomScale="85" zoomScaleNormal="85" workbookViewId="0">
      <selection activeCell="O2" sqref="O2"/>
    </sheetView>
  </sheetViews>
  <sheetFormatPr defaultRowHeight="14.4" x14ac:dyDescent="0.3"/>
  <cols>
    <col min="1" max="3" width="43.5546875" style="1" bestFit="1" customWidth="1"/>
    <col min="4" max="6" width="50.6640625" style="1" bestFit="1" customWidth="1"/>
    <col min="7" max="7" width="49.77734375" style="1" bestFit="1" customWidth="1"/>
    <col min="8" max="8" width="50.21875" style="1" bestFit="1" customWidth="1"/>
    <col min="9" max="9" width="42.77734375" style="1" bestFit="1" customWidth="1"/>
    <col min="10" max="10" width="42.5546875" style="1" bestFit="1" customWidth="1"/>
    <col min="11" max="11" width="50.6640625" style="1" bestFit="1" customWidth="1"/>
    <col min="12" max="12" width="44.33203125" style="1" bestFit="1" customWidth="1"/>
    <col min="13" max="13" width="33" style="1" bestFit="1" customWidth="1"/>
    <col min="14" max="14" width="43.5546875" style="1" bestFit="1" customWidth="1"/>
    <col min="15" max="17" width="14.6640625" style="1" bestFit="1" customWidth="1"/>
    <col min="18" max="18" width="8" style="1" bestFit="1" customWidth="1"/>
    <col min="19" max="19" width="8.44140625" style="1" bestFit="1" customWidth="1"/>
    <col min="20" max="20" width="8.77734375" style="1" bestFit="1" customWidth="1"/>
    <col min="21" max="16384" width="8.88671875" style="1"/>
  </cols>
  <sheetData>
    <row r="1" spans="1:20" x14ac:dyDescent="0.3">
      <c r="A1" s="2" t="s">
        <v>0</v>
      </c>
      <c r="B1" s="2" t="s">
        <v>1</v>
      </c>
      <c r="C1" s="2" t="s">
        <v>2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10</v>
      </c>
      <c r="J1" s="2" t="s">
        <v>9</v>
      </c>
      <c r="K1" s="2" t="s">
        <v>16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18</v>
      </c>
    </row>
    <row r="2" spans="1:20" x14ac:dyDescent="0.3">
      <c r="A2" s="2">
        <f>Preprocessor!C4</f>
        <v>-1</v>
      </c>
      <c r="B2" s="2">
        <f>Preprocessor!C5</f>
        <v>0</v>
      </c>
      <c r="C2" s="2">
        <f>Preprocessor!C6</f>
        <v>1</v>
      </c>
      <c r="D2" s="2" t="str">
        <f>IMSUB(IMPOWER(A2,3),IMSUM(IMPRODUCT(2,IMPOWER(A2,2)),5))</f>
        <v>-8+8.57603918436034E-16i</v>
      </c>
      <c r="E2" s="2" t="str">
        <f t="shared" ref="E2" si="0">IMSUB(IMPOWER(B2,3),IMSUM(IMPRODUCT(2,IMPOWER(B2,2)),5))</f>
        <v>-5</v>
      </c>
      <c r="F2" s="2" t="str">
        <f>IMSUB(IMPOWER(C2,3),IMSUM(IMPRODUCT(2,IMPOWER(C2,2)),5))</f>
        <v>-6</v>
      </c>
      <c r="G2" s="2" t="str">
        <f>IMSUB(A2,C2)</f>
        <v>-2</v>
      </c>
      <c r="H2" s="2" t="str">
        <f>IMSUB(B2,C2)</f>
        <v>-1</v>
      </c>
      <c r="I2" s="2" t="str">
        <f>IMDIV(IMSUB(IMPRODUCT(IMPOWER(IMSUB(B2,C2),1),IMSUB(D2,F2)),IMPRODUCT(IMPOWER(IMSUB(A2,C2),1),IMSUB(E2,F2))),(IMPRODUCT(IMSUB(A2,C2),IMSUB(B2,C2),IMSUB(A2,B2))))</f>
        <v>-2+6.7383165019974E-16i</v>
      </c>
      <c r="J2" s="2" t="str">
        <f>IMDIV(IMSUB(IMPRODUCT(IMPOWER(IMSUB(A2,C2),2),IMSUB(E2,F2)),IMPRODUCT(IMPOWER(IMSUB(B2,C2),2),IMSUB(D2,F2))),(IMPRODUCT(IMSUB(A2,C2),IMSUB(B2,C2),IMSUB(A2,B2))))</f>
        <v>-3+1.16389103216319E-15i</v>
      </c>
      <c r="K2" s="2" t="str">
        <f>F2</f>
        <v>-6</v>
      </c>
      <c r="L2" s="2" t="str">
        <f>IMSQRT(IMSUB(IMPOWER(J2,2),IMPRODUCT(4,I2,K2)))</f>
        <v>3.82552482432261E-16+6.2449979983984i</v>
      </c>
      <c r="M2" s="2">
        <f>IF(IMREAL(J2)&lt;0,IMABS(IMSUB(J2,L2)),IMABS(IMSUM(J2,L2)))</f>
        <v>6.9282032302755105</v>
      </c>
      <c r="N2" s="2" t="str">
        <f>IF(IMREAL(J2)&lt;0,IMSUM(C2,IMPRODUCT(-1,IMDIV(IMPRODUCT(2,K2),IMSUB(J2,L2)))),IMSUM(C2,IMPRODUCT(-1,IMDIV(IMPRODUCT(2,K2),IMSUM(J2,L2)))))</f>
        <v>0.25+1.5612494995996i</v>
      </c>
      <c r="O2" s="2">
        <f>IMABS(IMDIV(IMSUB(Processor!$N2,Processor!$C2),Processor!$N2))*100</f>
        <v>109.54451150103324</v>
      </c>
      <c r="P2" s="2">
        <f>IMABS(Processor!$F2)</f>
        <v>6</v>
      </c>
      <c r="Q2" s="2">
        <f>IMABS(IMSUB(Processor!$N2,Processor!$C2))</f>
        <v>1.7320508075688776</v>
      </c>
      <c r="R2" s="2">
        <f>IF(Processor!$P2&gt;Preprocessor!$B$8,0,1)</f>
        <v>0</v>
      </c>
      <c r="S2" s="2">
        <f>IF(Processor!$Q2&gt;Preprocessor!$B$9,0,1)</f>
        <v>0</v>
      </c>
      <c r="T2" s="2">
        <v>1</v>
      </c>
    </row>
    <row r="3" spans="1:20" x14ac:dyDescent="0.3">
      <c r="A3" s="2">
        <f>B2</f>
        <v>0</v>
      </c>
      <c r="B3" s="2">
        <f>C2</f>
        <v>1</v>
      </c>
      <c r="C3" s="2" t="str">
        <f>N2</f>
        <v>0.25+1.5612494995996i</v>
      </c>
      <c r="D3" s="2" t="str">
        <f>IMSUB(IMPOWER(A3,3),IMSUM(IMPRODUCT(2,IMPOWER(A3,2)),5))</f>
        <v>-5</v>
      </c>
      <c r="E3" s="2" t="str">
        <f t="shared" ref="E3" si="1">IMSUB(IMPOWER(B3,3),IMSUM(IMPRODUCT(2,IMPOWER(B3,2)),5))</f>
        <v>-6</v>
      </c>
      <c r="F3" s="2" t="str">
        <f>IMSUB(IMPOWER(C3,3),IMSUM(IMPRODUCT(2,IMPOWER(C3,2)),5))</f>
        <v>-2.0625-5.0740608736987i</v>
      </c>
      <c r="G3" s="2" t="str">
        <f>IMSUB(A3,C3)</f>
        <v>-0.25-1.5612494995996i</v>
      </c>
      <c r="H3" s="2" t="str">
        <f>IMSUB(B3,C3)</f>
        <v>0.75-1.5612494995996i</v>
      </c>
      <c r="I3" s="2" t="str">
        <f>IMDIV(IMSUB(IMPRODUCT(IMPOWER(IMSUB(B3,C3),1),IMSUB(D3,F3)),IMPRODUCT(IMPOWER(IMSUB(A3,C3),1),IMSUB(E3,F3))),(IMPRODUCT(IMSUB(A3,C3),IMSUB(B3,C3),IMSUB(A3,B3))))</f>
        <v>-0.75+1.5612494995996i</v>
      </c>
      <c r="J3" s="2" t="str">
        <f>IMDIV(IMSUB(IMPRODUCT(IMPOWER(IMSUB(A3,C3),2),IMSUB(E3,F3)),IMPRODUCT(IMPOWER(IMSUB(B3,C3),2),IMSUB(D3,F3))),(IMPRODUCT(IMSUB(A3,C3),IMSUB(B3,C3),IMSUB(A3,B3))))</f>
        <v>-5.5-3.1224989991992i</v>
      </c>
      <c r="K3" s="2" t="str">
        <f>F3</f>
        <v>-2.0625-5.0740608736987i</v>
      </c>
      <c r="L3" s="2" t="str">
        <f>IMSQRT(IMSUB(IMPOWER(J3,2),IMPRODUCT(4,I3,K3)))</f>
        <v>3.08566973842473+5.18616985208064i</v>
      </c>
      <c r="M3" s="2">
        <f>IF(IMREAL(J3)&lt;0,IMABS(IMSUB(J3,L3)),IMABS(IMSUM(J3,L3)))</f>
        <v>11.947707015889286</v>
      </c>
      <c r="N3" s="2" t="str">
        <f>IF(IMREAL(J3)&lt;0,IMSUM(C3,IMPRODUCT(-1,IMDIV(IMPRODUCT(2,K3),IMSUB(J3,L3)))),IMSUM(C3,IMPRODUCT(-1,IMDIV(IMPRODUCT(2,K3),IMSUM(J3,L3)))))</f>
        <v>-0.588775463763481+1.19097970408435i</v>
      </c>
      <c r="O3" s="2">
        <f>IMABS(IMDIV(IMSUB(Processor!$N3,Processor!$C3),Processor!$N3))*100</f>
        <v>69.011700632801578</v>
      </c>
      <c r="P3" s="2">
        <f>IMABS(Processor!$F3)</f>
        <v>5.477225575051663</v>
      </c>
      <c r="Q3" s="2">
        <f>IMABS(IMSUB(Processor!$N3,Processor!$C3))</f>
        <v>0.9168664025268608</v>
      </c>
      <c r="R3" s="2">
        <f>IF(Processor!$P3&gt;Preprocessor!$B$8,0,1)</f>
        <v>0</v>
      </c>
      <c r="S3" s="2">
        <f>IF(Processor!$Q3&gt;Preprocessor!$B$9,0,1)</f>
        <v>0</v>
      </c>
      <c r="T3" s="2">
        <v>2</v>
      </c>
    </row>
    <row r="4" spans="1:20" x14ac:dyDescent="0.3">
      <c r="A4" s="2">
        <f t="shared" ref="A4:B9" si="2">B3</f>
        <v>1</v>
      </c>
      <c r="B4" s="2" t="str">
        <f t="shared" si="2"/>
        <v>0.25+1.5612494995996i</v>
      </c>
      <c r="C4" s="2" t="str">
        <f t="shared" ref="C4:C9" si="3">N3</f>
        <v>-0.588775463763481+1.19097970408435i</v>
      </c>
      <c r="D4" s="2" t="str">
        <f t="shared" ref="D4:D9" si="4">IMSUB(IMPOWER(A4,3),IMSUM(IMPRODUCT(2,IMPOWER(A4,2)),5))</f>
        <v>-6</v>
      </c>
      <c r="E4" s="2" t="str">
        <f t="shared" ref="E4:E9" si="5">IMSUB(IMPOWER(B4,3),IMSUM(IMPRODUCT(2,IMPOWER(B4,2)),5))</f>
        <v>-2.0625-5.0740608736987i</v>
      </c>
      <c r="F4" s="2" t="str">
        <f t="shared" ref="F4:F9" si="6">IMSUB(IMPOWER(C4,3),IMSUM(IMPRODUCT(2,IMPOWER(C4,2)),5))</f>
        <v>-0.55513561769568+2.35413674039085i</v>
      </c>
      <c r="G4" s="2" t="str">
        <f t="shared" ref="G4:G9" si="7">IMSUB(A4,C4)</f>
        <v>1.58877546376348-1.19097970408435i</v>
      </c>
      <c r="H4" s="2" t="str">
        <f t="shared" ref="H4:H9" si="8">IMSUB(B4,C4)</f>
        <v>0.838775463763481+0.37026979551525i</v>
      </c>
      <c r="I4" s="2" t="str">
        <f t="shared" ref="I4:I9" si="9">IMDIV(IMSUB(IMPRODUCT(IMPOWER(IMSUB(B4,C4),1),IMSUB(D4,F4)),IMPRODUCT(IMPOWER(IMSUB(A4,C4),1),IMSUB(E4,F4))),(IMPRODUCT(IMSUB(A4,C4),IMSUB(B4,C4),IMSUB(A4,B4))))</f>
        <v>-1.33877546376348+2.75222920368393i</v>
      </c>
      <c r="J4" s="2" t="str">
        <f t="shared" ref="J4:J9" si="10">IMDIV(IMSUB(IMPRODUCT(IMPOWER(IMSUB(A4,C4),2),IMSUB(E4,F4)),IMPRODUCT(IMPOWER(IMSUB(B4,C4),2),IMSUB(D4,F4))),(IMPRODUCT(IMSUB(A4,C4),IMSUB(B4,C4),IMSUB(A4,B4))))</f>
        <v>-2.6338361593073-8.56054759442945i</v>
      </c>
      <c r="K4" s="2" t="str">
        <f t="shared" ref="K4:K9" si="11">F4</f>
        <v>-0.55513561769568+2.35413674039085i</v>
      </c>
      <c r="L4" s="2" t="str">
        <f t="shared" ref="L4:L9" si="12">IMSQRT(IMSUB(IMPOWER(J4,2),IMPRODUCT(4,I4,K4)))</f>
        <v>4.10921708785853+7.76452571044867i</v>
      </c>
      <c r="M4" s="2">
        <f t="shared" ref="M4:M9" si="13">IF(IMREAL(J4)&lt;0,IMABS(IMSUB(J4,L4)),IMABS(IMSUM(J4,L4)))</f>
        <v>17.662864589407835</v>
      </c>
      <c r="N4" s="2" t="str">
        <f t="shared" ref="N4:N9" si="14">IF(IMREAL(J4)&lt;0,IMSUM(C4,IMPRODUCT(-1,IMDIV(IMPRODUCT(2,K4),IMSUB(J4,L4)))),IMSUM(C4,IMPRODUCT(-1,IMDIV(IMPRODUCT(2,K4),IMSUM(J4,L4)))))</f>
        <v>-0.366399008598362+1.35084223362692i</v>
      </c>
      <c r="O4" s="2">
        <f>IMABS(IMDIV(IMSUB(Processor!$N4,Processor!$C4),Processor!$N4))*100</f>
        <v>19.567351591822572</v>
      </c>
      <c r="P4" s="2">
        <f>IMABS(Processor!$F4)</f>
        <v>2.4187053037715076</v>
      </c>
      <c r="Q4" s="2">
        <f>IMABS(IMSUB(Processor!$N4,Processor!$C4))</f>
        <v>0.27387463585289024</v>
      </c>
      <c r="R4" s="2">
        <f>IF(Processor!$P4&gt;Preprocessor!$B$8,0,1)</f>
        <v>0</v>
      </c>
      <c r="S4" s="2">
        <f>IF(Processor!$Q4&gt;Preprocessor!$B$9,0,1)</f>
        <v>0</v>
      </c>
      <c r="T4" s="2">
        <v>3</v>
      </c>
    </row>
    <row r="5" spans="1:20" x14ac:dyDescent="0.3">
      <c r="A5" s="2" t="str">
        <f t="shared" si="2"/>
        <v>0.25+1.5612494995996i</v>
      </c>
      <c r="B5" s="2" t="str">
        <f t="shared" si="2"/>
        <v>-0.588775463763481+1.19097970408435i</v>
      </c>
      <c r="C5" s="2" t="str">
        <f t="shared" si="3"/>
        <v>-0.366399008598362+1.35084223362692i</v>
      </c>
      <c r="D5" s="2" t="str">
        <f t="shared" si="4"/>
        <v>-2.0625-5.0740608736987i</v>
      </c>
      <c r="E5" s="2" t="str">
        <f t="shared" si="5"/>
        <v>-0.55513561769568+2.35413674039085i</v>
      </c>
      <c r="F5" s="2" t="str">
        <f t="shared" si="6"/>
        <v>0.3376515607545+0.05885078565674i</v>
      </c>
      <c r="G5" s="2" t="str">
        <f t="shared" si="7"/>
        <v>0.616399008598362+0.21040726597268i</v>
      </c>
      <c r="H5" s="2" t="str">
        <f t="shared" si="8"/>
        <v>-0.222376455165119-0.15986252954257i</v>
      </c>
      <c r="I5" s="2" t="str">
        <f t="shared" si="9"/>
        <v>-2.70517447236186+4.10307143731088i</v>
      </c>
      <c r="J5" s="2" t="str">
        <f t="shared" si="10"/>
        <v>-3.5025470968246-8.22772373887983i</v>
      </c>
      <c r="K5" s="2" t="str">
        <f t="shared" si="11"/>
        <v>0.3376515607545+0.05885078565674i</v>
      </c>
      <c r="L5" s="2" t="str">
        <f t="shared" si="12"/>
        <v>3.34797209386726+7.87508840950853i</v>
      </c>
      <c r="M5" s="2">
        <f t="shared" si="13"/>
        <v>17.499433484210922</v>
      </c>
      <c r="N5" s="2" t="str">
        <f t="shared" si="14"/>
        <v>-0.345102925206068+1.31796512566187i</v>
      </c>
      <c r="O5" s="2">
        <f>IMABS(IMDIV(IMSUB(Processor!$N5,Processor!$C5),Processor!$N5))*100</f>
        <v>2.875207542037876</v>
      </c>
      <c r="P5" s="2">
        <f>IMABS(Processor!$F5)</f>
        <v>0.34274187291949804</v>
      </c>
      <c r="Q5" s="2">
        <f>IMABS(IMSUB(Processor!$N5,Processor!$C5))</f>
        <v>3.9171767843653435E-2</v>
      </c>
      <c r="R5" s="2">
        <f>IF(Processor!$P5&gt;Preprocessor!$B$8,0,1)</f>
        <v>0</v>
      </c>
      <c r="S5" s="2">
        <f>IF(Processor!$Q5&gt;Preprocessor!$B$9,0,1)</f>
        <v>0</v>
      </c>
      <c r="T5" s="2">
        <v>4</v>
      </c>
    </row>
    <row r="6" spans="1:20" x14ac:dyDescent="0.3">
      <c r="A6" s="2" t="str">
        <f t="shared" si="2"/>
        <v>-0.588775463763481+1.19097970408435i</v>
      </c>
      <c r="B6" s="2" t="str">
        <f t="shared" si="2"/>
        <v>-0.366399008598362+1.35084223362692i</v>
      </c>
      <c r="C6" s="2" t="str">
        <f t="shared" si="3"/>
        <v>-0.345102925206068+1.31796512566187i</v>
      </c>
      <c r="D6" s="2" t="str">
        <f t="shared" si="4"/>
        <v>-0.55513561769568+2.35413674039085i</v>
      </c>
      <c r="E6" s="2" t="str">
        <f t="shared" si="5"/>
        <v>0.3376515607545+0.05885078565674i</v>
      </c>
      <c r="F6" s="2" t="str">
        <f t="shared" si="6"/>
        <v>-0.00686375288412999+0.000880025506579951i</v>
      </c>
      <c r="G6" s="2" t="str">
        <f t="shared" si="7"/>
        <v>-0.243672538557413-0.12698542157752i</v>
      </c>
      <c r="H6" s="2" t="str">
        <f t="shared" si="8"/>
        <v>-0.021296083392294+0.0328771079650498i</v>
      </c>
      <c r="I6" s="2" t="str">
        <f t="shared" si="9"/>
        <v>-3.30027739756866+3.85978706337329i</v>
      </c>
      <c r="J6" s="2" t="str">
        <f t="shared" si="10"/>
        <v>-3.48276061371803-7.9955552675297i</v>
      </c>
      <c r="K6" s="2" t="str">
        <f t="shared" si="11"/>
        <v>-0.00686375288412999+0.000880025506579951i</v>
      </c>
      <c r="L6" s="2" t="str">
        <f t="shared" si="12"/>
        <v>3.48717526775622+8.00229318392348i</v>
      </c>
      <c r="M6" s="2">
        <f t="shared" si="13"/>
        <v>17.450248172089864</v>
      </c>
      <c r="N6" s="2" t="str">
        <f t="shared" si="14"/>
        <v>-0.345324666850482+1.31872660185421i</v>
      </c>
      <c r="O6" s="2">
        <f>IMABS(IMDIV(IMSUB(Processor!$N6,Processor!$C6),Processor!$N6))*100</f>
        <v>5.8180037395846339E-2</v>
      </c>
      <c r="P6" s="2">
        <f>IMABS(Processor!$F6)</f>
        <v>6.9199384785295628E-3</v>
      </c>
      <c r="Q6" s="2">
        <f>IMABS(IMSUB(Processor!$N6,Processor!$C6))</f>
        <v>7.931048785426066E-4</v>
      </c>
      <c r="R6" s="2">
        <f>IF(Processor!$P6&gt;Preprocessor!$B$8,0,1)</f>
        <v>0</v>
      </c>
      <c r="S6" s="2">
        <f>IF(Processor!$Q6&gt;Preprocessor!$B$9,0,1)</f>
        <v>1</v>
      </c>
      <c r="T6" s="2">
        <v>5</v>
      </c>
    </row>
    <row r="7" spans="1:20" x14ac:dyDescent="0.3">
      <c r="A7" s="2" t="str">
        <f t="shared" si="2"/>
        <v>-0.366399008598362+1.35084223362692i</v>
      </c>
      <c r="B7" s="2" t="str">
        <f t="shared" si="2"/>
        <v>-0.345102925206068+1.31796512566187i</v>
      </c>
      <c r="C7" s="2" t="str">
        <f t="shared" si="3"/>
        <v>-0.345324666850482+1.31872660185421i</v>
      </c>
      <c r="D7" s="2" t="str">
        <f t="shared" si="4"/>
        <v>0.3376515607545+0.05885078565674i</v>
      </c>
      <c r="E7" s="2" t="str">
        <f t="shared" si="5"/>
        <v>-0.00686375288412999+0.000880025506579951i</v>
      </c>
      <c r="F7" s="2" t="str">
        <f t="shared" si="6"/>
        <v>1.85623399007184E-06+8.16762572997121E-06i</v>
      </c>
      <c r="G7" s="2" t="str">
        <f t="shared" si="7"/>
        <v>-0.02107434174788+0.0321156317727098i</v>
      </c>
      <c r="H7" s="2" t="str">
        <f t="shared" si="8"/>
        <v>0.00022174164441402-0.000761476192340016i</v>
      </c>
      <c r="I7" s="2" t="str">
        <f t="shared" si="9"/>
        <v>-3.05682660052505+3.98753396046315i</v>
      </c>
      <c r="J7" s="2" t="str">
        <f t="shared" si="10"/>
        <v>-3.47809328955435-8.00726252313069i</v>
      </c>
      <c r="K7" s="2" t="str">
        <f t="shared" si="11"/>
        <v>1.85623399007184E-06+8.16762572997121E-06i</v>
      </c>
      <c r="L7" s="2" t="str">
        <f t="shared" si="12"/>
        <v>3.47810047101643+8.00725609047777i</v>
      </c>
      <c r="M7" s="2">
        <f t="shared" si="13"/>
        <v>17.460052636238444</v>
      </c>
      <c r="N7" s="2" t="str">
        <f t="shared" si="14"/>
        <v>-0.345323724017634+1.3187267795717i</v>
      </c>
      <c r="O7" s="2">
        <f>IMABS(IMDIV(IMSUB(Processor!$N7,Processor!$C7),Processor!$N7))*100</f>
        <v>7.0381638018335012E-5</v>
      </c>
      <c r="P7" s="2">
        <f>IMABS(Processor!$F7)</f>
        <v>8.3759008286145399E-6</v>
      </c>
      <c r="Q7" s="2">
        <f>IMABS(IMSUB(Processor!$N7,Processor!$C7))</f>
        <v>9.5943592047223245E-7</v>
      </c>
      <c r="R7" s="2">
        <f>IF(Processor!$P7&gt;Preprocessor!$B$8,0,1)</f>
        <v>1</v>
      </c>
      <c r="S7" s="2">
        <f>IF(Processor!$Q7&gt;Preprocessor!$B$9,0,1)</f>
        <v>1</v>
      </c>
      <c r="T7" s="2">
        <v>6</v>
      </c>
    </row>
    <row r="8" spans="1:20" x14ac:dyDescent="0.3">
      <c r="A8" s="2" t="str">
        <f t="shared" si="2"/>
        <v>-0.345102925206068+1.31796512566187i</v>
      </c>
      <c r="B8" s="2" t="str">
        <f t="shared" si="2"/>
        <v>-0.345324666850482+1.31872660185421i</v>
      </c>
      <c r="C8" s="2" t="str">
        <f t="shared" si="3"/>
        <v>-0.345323724017634+1.3187267795717i</v>
      </c>
      <c r="D8" s="2" t="str">
        <f t="shared" si="4"/>
        <v>-0.00686375288412999+0.000880025506579951i</v>
      </c>
      <c r="E8" s="2" t="str">
        <f t="shared" si="5"/>
        <v>1.85623399007184E-06+8.16762572997121E-06i</v>
      </c>
      <c r="F8" s="2" t="str">
        <f t="shared" si="6"/>
        <v>1.45801148931923E-11+2.53299603514279E-11i</v>
      </c>
      <c r="G8" s="2" t="str">
        <f t="shared" si="7"/>
        <v>0.000220798811566003-0.000761653909829851i</v>
      </c>
      <c r="H8" s="2" t="str">
        <f t="shared" si="8"/>
        <v>-9.4283284801655E-07-1.77717489835416E-07i</v>
      </c>
      <c r="I8" s="2" t="str">
        <f t="shared" si="9"/>
        <v>-3.03574138318182+3.95542717211806i</v>
      </c>
      <c r="J8" s="2" t="str">
        <f t="shared" si="10"/>
        <v>-3.47808064676075-8.00723296822294i</v>
      </c>
      <c r="K8" s="2" t="str">
        <f t="shared" si="11"/>
        <v>1.45801148931923E-11+2.53299603514279E-11i</v>
      </c>
      <c r="L8" s="2" t="str">
        <f t="shared" si="12"/>
        <v>3.47808064677798+8.00723296819434i</v>
      </c>
      <c r="M8" s="2">
        <f t="shared" si="13"/>
        <v>17.459991385175318</v>
      </c>
      <c r="N8" s="2" t="str">
        <f t="shared" si="14"/>
        <v>-0.345323724014307+1.31872677957132i</v>
      </c>
      <c r="O8" s="2">
        <f>IMABS(IMDIV(IMSUB(Processor!$N8,Processor!$C8),Processor!$N8))*100</f>
        <v>2.4564626443063342E-10</v>
      </c>
      <c r="P8" s="2">
        <f>IMABS(Processor!$F8)</f>
        <v>2.9226471591753892E-11</v>
      </c>
      <c r="Q8" s="2">
        <f>IMABS(IMSUB(Processor!$N8,Processor!$C8))</f>
        <v>3.3486269495882429E-12</v>
      </c>
      <c r="R8" s="2">
        <f>IF(Processor!$P8&gt;Preprocessor!$B$8,0,1)</f>
        <v>1</v>
      </c>
      <c r="S8" s="2">
        <f>IF(Processor!$Q8&gt;Preprocessor!$B$9,0,1)</f>
        <v>1</v>
      </c>
      <c r="T8" s="2">
        <v>7</v>
      </c>
    </row>
    <row r="9" spans="1:20" x14ac:dyDescent="0.3">
      <c r="A9" s="2" t="str">
        <f t="shared" si="2"/>
        <v>-0.345324666850482+1.31872660185421i</v>
      </c>
      <c r="B9" s="2" t="str">
        <f t="shared" si="2"/>
        <v>-0.345323724017634+1.3187267795717i</v>
      </c>
      <c r="C9" s="2" t="str">
        <f t="shared" si="3"/>
        <v>-0.345323724014307+1.31872677957132i</v>
      </c>
      <c r="D9" s="2" t="str">
        <f t="shared" si="4"/>
        <v>1.85623399007184E-06+8.16762572997121E-06i</v>
      </c>
      <c r="E9" s="2" t="str">
        <f t="shared" si="5"/>
        <v>1.45801148931923E-11+2.53299603514279E-11i</v>
      </c>
      <c r="F9" s="2" t="str">
        <f t="shared" si="6"/>
        <v>-1.99840144432528E-14+9.99200722162641E-15i</v>
      </c>
      <c r="G9" s="2" t="str">
        <f t="shared" si="7"/>
        <v>-9.42836175021888E-07-1.77717109917097E-07i</v>
      </c>
      <c r="H9" s="2" t="str">
        <f t="shared" si="8"/>
        <v>-3.32700533789421E-12+3.79918319026729E-13i</v>
      </c>
      <c r="I9" s="2" t="str">
        <f t="shared" si="9"/>
        <v>4187.11122448803-690.305310187796i</v>
      </c>
      <c r="J9" s="2" t="str">
        <f t="shared" si="10"/>
        <v>-3.47400662895118-8.00714288542524i</v>
      </c>
      <c r="K9" s="2" t="str">
        <f t="shared" si="11"/>
        <v>-1.99840144432528E-14+9.99200722162641E-15i</v>
      </c>
      <c r="L9" s="2" t="str">
        <f t="shared" si="12"/>
        <v>3.47400662894649+8.00714288540403i</v>
      </c>
      <c r="M9" s="2">
        <f t="shared" si="13"/>
        <v>17.456581480396085</v>
      </c>
      <c r="N9" s="2" t="str">
        <f t="shared" si="14"/>
        <v>-0.345323724014307+1.31872677957132i</v>
      </c>
      <c r="O9" s="2">
        <f>IMABS(IMDIV(IMSUB(Processor!$N9,Processor!$C9),Processor!$N9))*100</f>
        <v>0</v>
      </c>
      <c r="P9" s="2">
        <f>IMABS(Processor!$F9)</f>
        <v>2.2342807379225441E-14</v>
      </c>
      <c r="Q9" s="2">
        <f>IMABS(IMSUB(Processor!$N9,Processor!$C9))</f>
        <v>0</v>
      </c>
      <c r="R9" s="2">
        <f>IF(Processor!$P9&gt;Preprocessor!$B$8,0,1)</f>
        <v>1</v>
      </c>
      <c r="S9" s="2">
        <f>IF(Processor!$Q9&gt;Preprocessor!$B$9,0,1)</f>
        <v>1</v>
      </c>
      <c r="T9" s="2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8EBC-5E56-41F3-87C7-967DC47B2BCD}">
  <dimension ref="A1:B3"/>
  <sheetViews>
    <sheetView workbookViewId="0">
      <selection activeCell="B19" sqref="B19"/>
    </sheetView>
  </sheetViews>
  <sheetFormatPr defaultRowHeight="14.4" x14ac:dyDescent="0.3"/>
  <cols>
    <col min="2" max="2" width="35.88671875" bestFit="1" customWidth="1"/>
  </cols>
  <sheetData>
    <row r="1" spans="1:2" x14ac:dyDescent="0.3">
      <c r="A1" t="s">
        <v>23</v>
      </c>
      <c r="B1" t="str">
        <f>Processor!N9</f>
        <v>-0.345323724014307+1.31872677957132i</v>
      </c>
    </row>
    <row r="2" spans="1:2" x14ac:dyDescent="0.3">
      <c r="A2" t="s">
        <v>24</v>
      </c>
      <c r="B2">
        <f>Processor!P9</f>
        <v>2.2342807379225441E-14</v>
      </c>
    </row>
    <row r="3" spans="1:2" x14ac:dyDescent="0.3">
      <c r="A3" t="s">
        <v>25</v>
      </c>
      <c r="B3">
        <f>Processor!Q9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Preprocessor</vt:lpstr>
      <vt:lpstr>Processor</vt:lpstr>
      <vt:lpstr>Post Processor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Mungekar</dc:creator>
  <cp:lastModifiedBy>Gaurav Mungekar</cp:lastModifiedBy>
  <dcterms:created xsi:type="dcterms:W3CDTF">2024-01-18T09:21:35Z</dcterms:created>
  <dcterms:modified xsi:type="dcterms:W3CDTF">2024-01-22T13:02:18Z</dcterms:modified>
</cp:coreProperties>
</file>