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OneDrive\Desktop\IIT KGP\Study\Semester 2 (Spring)\ME69003_EngineeringSoftwareLaboratory- IIT Kgp\Assignment 2\New folder\"/>
    </mc:Choice>
  </mc:AlternateContent>
  <xr:revisionPtr revIDLastSave="0" documentId="13_ncr:1_{4B9A8DB4-B67F-4AD3-BCE1-1C7AB873D7F5}" xr6:coauthVersionLast="47" xr6:coauthVersionMax="47" xr10:uidLastSave="{00000000-0000-0000-0000-000000000000}"/>
  <bookViews>
    <workbookView xWindow="-108" yWindow="-108" windowWidth="23256" windowHeight="12456" xr2:uid="{594877B5-A502-452C-A7FA-64834DB33912}"/>
  </bookViews>
  <sheets>
    <sheet name="Pre-Processor" sheetId="1" r:id="rId1"/>
    <sheet name="Processor" sheetId="2" r:id="rId2"/>
    <sheet name="Post-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A2" i="2" l="1"/>
  <c r="D2" i="2" l="1"/>
  <c r="C2" i="2"/>
  <c r="E2" i="2" s="1"/>
  <c r="F2" i="2" s="1"/>
  <c r="G2" i="2" s="1"/>
  <c r="I2" i="2" s="1"/>
  <c r="B2" i="2"/>
  <c r="M2" i="2" s="1"/>
  <c r="O2" i="2" s="1"/>
  <c r="H2" i="2" l="1"/>
  <c r="J2" i="2" s="1"/>
  <c r="K2" i="2" s="1"/>
  <c r="L2" i="2" s="1"/>
  <c r="N2" i="2" s="1"/>
  <c r="A3" i="2" l="1"/>
  <c r="B3" i="2" l="1"/>
  <c r="M3" i="2" s="1"/>
  <c r="O3" i="2" s="1"/>
  <c r="D3" i="2"/>
  <c r="C3" i="2"/>
  <c r="E3" i="2" l="1"/>
  <c r="F3" i="2" s="1"/>
  <c r="G3" i="2" s="1"/>
  <c r="H3" i="2" s="1"/>
  <c r="I3" i="2" l="1"/>
  <c r="J3" i="2" s="1"/>
  <c r="K3" i="2" s="1"/>
  <c r="L3" i="2" l="1"/>
  <c r="N3" i="2" s="1"/>
  <c r="A4" i="2"/>
  <c r="B4" i="2" l="1"/>
  <c r="M4" i="2" s="1"/>
  <c r="O4" i="2" s="1"/>
  <c r="C4" i="2"/>
  <c r="D4" i="2"/>
  <c r="E4" i="2" l="1"/>
  <c r="F4" i="2" s="1"/>
  <c r="G4" i="2" s="1"/>
  <c r="I4" i="2" s="1"/>
  <c r="H4" i="2" l="1"/>
  <c r="J4" i="2" s="1"/>
  <c r="K4" i="2" s="1"/>
  <c r="L4" i="2" l="1"/>
  <c r="N4" i="2" s="1"/>
  <c r="A5" i="2"/>
  <c r="D5" i="2" l="1"/>
  <c r="B5" i="2"/>
  <c r="M5" i="2" s="1"/>
  <c r="O5" i="2" s="1"/>
  <c r="C5" i="2"/>
  <c r="E5" i="2" l="1"/>
  <c r="F5" i="2" s="1"/>
  <c r="G5" i="2" s="1"/>
  <c r="H5" i="2" s="1"/>
  <c r="I5" i="2" l="1"/>
  <c r="J5" i="2" s="1"/>
  <c r="K5" i="2" s="1"/>
  <c r="L5" i="2" l="1"/>
  <c r="N5" i="2" s="1"/>
  <c r="A6" i="2"/>
  <c r="B6" i="2" l="1"/>
  <c r="M6" i="2" s="1"/>
  <c r="O6" i="2" s="1"/>
  <c r="C6" i="2"/>
  <c r="D6" i="2"/>
  <c r="E6" i="2" l="1"/>
  <c r="F6" i="2" s="1"/>
  <c r="G6" i="2" s="1"/>
  <c r="H6" i="2" s="1"/>
  <c r="I6" i="2" l="1"/>
  <c r="J6" i="2" s="1"/>
  <c r="K6" i="2" s="1"/>
  <c r="L6" i="2" l="1"/>
  <c r="N6" i="2" s="1"/>
  <c r="A7" i="2"/>
  <c r="B7" i="2" l="1"/>
  <c r="M7" i="2" s="1"/>
  <c r="O7" i="2" s="1"/>
  <c r="D7" i="2"/>
  <c r="C7" i="2"/>
  <c r="E7" i="2" l="1"/>
  <c r="F7" i="2" s="1"/>
  <c r="G7" i="2" s="1"/>
  <c r="I7" i="2" s="1"/>
  <c r="H7" i="2" l="1"/>
  <c r="J7" i="2" s="1"/>
  <c r="K7" i="2" s="1"/>
  <c r="A8" i="2" l="1"/>
  <c r="L7" i="2"/>
  <c r="N7" i="2" s="1"/>
  <c r="B8" i="2" l="1"/>
  <c r="M8" i="2" s="1"/>
  <c r="O8" i="2" s="1"/>
  <c r="D8" i="2"/>
  <c r="C8" i="2"/>
  <c r="E8" i="2" l="1"/>
  <c r="F8" i="2" s="1"/>
  <c r="G8" i="2" s="1"/>
  <c r="H8" i="2" s="1"/>
  <c r="I8" i="2" l="1"/>
  <c r="J8" i="2" s="1"/>
  <c r="K8" i="2" s="1"/>
  <c r="L8" i="2" s="1"/>
  <c r="N8" i="2" s="1"/>
  <c r="A9" i="2" l="1"/>
  <c r="C9" i="2" s="1"/>
  <c r="B9" i="2" l="1"/>
  <c r="M9" i="2" s="1"/>
  <c r="O9" i="2" s="1"/>
  <c r="D9" i="2"/>
  <c r="E9" i="2" l="1"/>
  <c r="F9" i="2" s="1"/>
  <c r="G9" i="2" s="1"/>
  <c r="I9" i="2" s="1"/>
  <c r="H9" i="2" l="1"/>
  <c r="J9" i="2" s="1"/>
  <c r="K9" i="2" s="1"/>
  <c r="L9" i="2" s="1"/>
  <c r="N9" i="2" s="1"/>
  <c r="A10" i="2" l="1"/>
  <c r="C10" i="2" s="1"/>
  <c r="B10" i="2" l="1"/>
  <c r="M10" i="2" s="1"/>
  <c r="B2" i="3" s="1"/>
  <c r="D10" i="2"/>
  <c r="O10" i="2" l="1"/>
  <c r="E10" i="2"/>
  <c r="F10" i="2" s="1"/>
  <c r="G10" i="2" s="1"/>
  <c r="I10" i="2" s="1"/>
  <c r="H10" i="2" l="1"/>
  <c r="J10" i="2" s="1"/>
  <c r="K10" i="2" s="1"/>
  <c r="B1" i="3" s="1"/>
  <c r="L10" i="2" l="1"/>
  <c r="B3" i="3" s="1"/>
  <c r="N10" i="2"/>
</calcChain>
</file>

<file path=xl/sharedStrings.xml><?xml version="1.0" encoding="utf-8"?>
<sst xmlns="http://schemas.openxmlformats.org/spreadsheetml/2006/main" count="34" uniqueCount="31">
  <si>
    <t>Function</t>
  </si>
  <si>
    <t>Initial Guess for x</t>
  </si>
  <si>
    <t>Error margin for f</t>
  </si>
  <si>
    <t>Error margin for x</t>
  </si>
  <si>
    <t>x0</t>
  </si>
  <si>
    <t>f(x)</t>
  </si>
  <si>
    <t>f'(x)</t>
  </si>
  <si>
    <t>First Derivative</t>
  </si>
  <si>
    <t>Second Derivative</t>
  </si>
  <si>
    <t>f''(x)</t>
  </si>
  <si>
    <t>G</t>
  </si>
  <si>
    <t>H</t>
  </si>
  <si>
    <t>n</t>
  </si>
  <si>
    <t>Highest Power of x</t>
  </si>
  <si>
    <t>Sqrt term</t>
  </si>
  <si>
    <t>G+SqrtTerm</t>
  </si>
  <si>
    <t>G-SqrtTerm</t>
  </si>
  <si>
    <t>a</t>
  </si>
  <si>
    <t>Root</t>
  </si>
  <si>
    <t>Error in f</t>
  </si>
  <si>
    <t>Error in x</t>
  </si>
  <si>
    <t>check1</t>
  </si>
  <si>
    <t>check2</t>
  </si>
  <si>
    <t>Error x</t>
  </si>
  <si>
    <t>Error f(x)</t>
  </si>
  <si>
    <t>Iteration (n)</t>
  </si>
  <si>
    <t>xn</t>
  </si>
  <si>
    <t>xn+1</t>
  </si>
  <si>
    <t>x^3-2x^2-8x-9</t>
  </si>
  <si>
    <t>3x^2-4x-8</t>
  </si>
  <si>
    <t>6x-4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</si>
</sst>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in Root vs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Processor!$P$2:$P$10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Processor!$L$2:$L$10</c:f>
              <c:numCache>
                <c:formatCode>General</c:formatCode>
                <c:ptCount val="9"/>
                <c:pt idx="0">
                  <c:v>1.9049497784022007</c:v>
                </c:pt>
                <c:pt idx="1">
                  <c:v>0.85942620699402561</c:v>
                </c:pt>
                <c:pt idx="2">
                  <c:v>0.27295366606969257</c:v>
                </c:pt>
                <c:pt idx="3">
                  <c:v>3.2213054761747226E-2</c:v>
                </c:pt>
                <c:pt idx="4">
                  <c:v>4.415781210656391E-4</c:v>
                </c:pt>
                <c:pt idx="5">
                  <c:v>8.2481765645727115E-8</c:v>
                </c:pt>
                <c:pt idx="6">
                  <c:v>1.9984014443252802E-15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491A-A622-ECFCB0AE1C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6485968"/>
        <c:axId val="849502080"/>
      </c:scatterChart>
      <c:valAx>
        <c:axId val="1596485968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2080"/>
        <c:crosses val="autoZero"/>
        <c:crossBetween val="midCat"/>
        <c:majorUnit val="1"/>
      </c:valAx>
      <c:valAx>
        <c:axId val="8495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222323</xdr:colOff>
      <xdr:row>0</xdr:row>
      <xdr:rowOff>177055</xdr:rowOff>
    </xdr:from>
    <xdr:to>
      <xdr:col>11</xdr:col>
      <xdr:colOff>527123</xdr:colOff>
      <xdr:row>15</xdr:row>
      <xdr:rowOff>177055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D5CDB6-1E03-217E-19F6-76A310200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8D51-19E1-4151-AC12-6908BC91090C}">
  <dimension ref="A1:C9"/>
  <sheetViews>
    <sheetView tabSelected="1" zoomScale="130" zoomScaleNormal="130" workbookViewId="0">
      <selection activeCell="C1" sqref="C1"/>
    </sheetView>
  </sheetViews>
  <sheetFormatPr defaultRowHeight="14.4" x14ac:dyDescent="0.3"/>
  <cols>
    <col min="1" max="1" width="26.21875" bestFit="1" customWidth="1"/>
    <col min="2" max="2" width="13.109375" bestFit="1" customWidth="1"/>
    <col min="3" max="3" width="17.21875" bestFit="1" customWidth="1"/>
  </cols>
  <sheetData>
    <row r="1" spans="1:3" x14ac:dyDescent="0.3">
      <c r="A1" t="s">
        <v>0</v>
      </c>
      <c r="B1" t="s">
        <v>5</v>
      </c>
      <c r="C1" t="s">
        <v>28</v>
      </c>
    </row>
    <row r="2" spans="1:3" x14ac:dyDescent="0.3">
      <c r="A2" t="s">
        <v>7</v>
      </c>
      <c r="B2" t="s">
        <v>6</v>
      </c>
      <c r="C2" t="s">
        <v>29</v>
      </c>
    </row>
    <row r="3" spans="1:3" x14ac:dyDescent="0.3">
      <c r="A3" t="s">
        <v>8</v>
      </c>
      <c r="B3" t="s">
        <v>9</v>
      </c>
      <c r="C3" t="s">
        <v>30</v>
      </c>
    </row>
    <row r="4" spans="1:3" x14ac:dyDescent="0.3">
      <c r="A4" t="s">
        <v>13</v>
      </c>
      <c r="B4" t="s">
        <v>12</v>
      </c>
      <c r="C4">
        <v>3</v>
      </c>
    </row>
    <row r="6" spans="1:3" x14ac:dyDescent="0.3">
      <c r="A6" t="s">
        <v>1</v>
      </c>
      <c r="B6" t="s">
        <v>4</v>
      </c>
      <c r="C6" t="str">
        <f>COMPLEX(1,3)</f>
        <v>1+3i</v>
      </c>
    </row>
    <row r="8" spans="1:3" x14ac:dyDescent="0.3">
      <c r="A8" t="s">
        <v>2</v>
      </c>
      <c r="B8">
        <v>1E-4</v>
      </c>
    </row>
    <row r="9" spans="1:3" x14ac:dyDescent="0.3">
      <c r="A9" t="s">
        <v>3</v>
      </c>
      <c r="B9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E4E0-D313-42CE-B893-FAF5FC04EB6C}">
  <dimension ref="A1:P17"/>
  <sheetViews>
    <sheetView zoomScaleNormal="100" workbookViewId="0"/>
  </sheetViews>
  <sheetFormatPr defaultRowHeight="14.4" x14ac:dyDescent="0.3"/>
  <cols>
    <col min="1" max="1" width="35.6640625" style="1" bestFit="1" customWidth="1"/>
    <col min="2" max="2" width="44.33203125" style="1" bestFit="1" customWidth="1"/>
    <col min="3" max="3" width="35.88671875" style="1" bestFit="1" customWidth="1"/>
    <col min="4" max="4" width="35.21875" style="1" bestFit="1" customWidth="1"/>
    <col min="5" max="5" width="39.5546875" style="1" bestFit="1" customWidth="1"/>
    <col min="6" max="6" width="44.5546875" style="1" bestFit="1" customWidth="1"/>
    <col min="7" max="7" width="37.33203125" style="1" bestFit="1" customWidth="1"/>
    <col min="8" max="8" width="38" style="1" bestFit="1" customWidth="1"/>
    <col min="9" max="9" width="36.33203125" style="1" bestFit="1" customWidth="1"/>
    <col min="10" max="10" width="45.21875" style="1" bestFit="1" customWidth="1"/>
    <col min="11" max="11" width="35.6640625" style="1" bestFit="1" customWidth="1"/>
    <col min="12" max="12" width="7.44140625" style="2" bestFit="1" customWidth="1"/>
    <col min="13" max="13" width="12.5546875" style="2" bestFit="1" customWidth="1"/>
    <col min="14" max="15" width="11.33203125" style="2" bestFit="1" customWidth="1"/>
    <col min="16" max="16" width="11" style="1" bestFit="1" customWidth="1"/>
    <col min="17" max="16384" width="8.88671875" style="1"/>
  </cols>
  <sheetData>
    <row r="1" spans="1:16" x14ac:dyDescent="0.3">
      <c r="A1" s="1" t="s">
        <v>26</v>
      </c>
      <c r="B1" s="1" t="s">
        <v>5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27</v>
      </c>
      <c r="L1" s="3" t="s">
        <v>23</v>
      </c>
      <c r="M1" s="3" t="s">
        <v>24</v>
      </c>
      <c r="N1" s="3" t="s">
        <v>21</v>
      </c>
      <c r="O1" s="3" t="s">
        <v>22</v>
      </c>
      <c r="P1" s="1" t="s">
        <v>25</v>
      </c>
    </row>
    <row r="2" spans="1:16" x14ac:dyDescent="0.3">
      <c r="A2" s="1" t="str">
        <f>'Pre-Processor'!C6</f>
        <v>1+3i</v>
      </c>
      <c r="B2" s="1" t="str">
        <f>IMSUM(IMPOWER(A2,3),IMPRODUCT(-2,IMPOWER(A2,2)),IMPRODUCT(-8,A2),-9)</f>
        <v>-27-54i</v>
      </c>
      <c r="C2" s="1" t="str">
        <f>IMSUM(IMPRODUCT(3,IMPOWER(A2,2)),IMPRODUCT(-4,A2),-8)</f>
        <v>-36+6i</v>
      </c>
      <c r="D2" s="1" t="str">
        <f>IMSUB(IMPRODUCT(6,A2),-4)</f>
        <v>10+18i</v>
      </c>
      <c r="E2" s="1" t="str">
        <f>IMDIV(C2,B2)</f>
        <v>0.177777777777778-0.577777777777778i</v>
      </c>
      <c r="F2" s="1" t="str">
        <f>IMSUB(IMPOWER(E2,2),IMDIV(D2,B2))</f>
        <v>0.038518518518519-0.220246913580247i</v>
      </c>
      <c r="G2" s="1" t="str">
        <f>IMSQRT(IMPRODUCT(IMSUB('Pre-Processor'!$C$4,1),IMSUB(IMPRODUCT('Pre-Processor'!$C$4,Processor!F2),IMPOWER(Processor!E2,2))))</f>
        <v>1.01769997368189-0.44738985334555i</v>
      </c>
      <c r="H2" s="2" t="str">
        <f>IMSUM(E2,G2)</f>
        <v>1.19547775145967-1.02516763112333i</v>
      </c>
      <c r="I2" s="1" t="str">
        <f>IMSUB(E2,G2)</f>
        <v>-0.839922195904112-0.130387924432228i</v>
      </c>
      <c r="J2" s="1" t="str">
        <f>IF(IMABS(H2)&lt;IMABS(I2),IMDIV('Pre-Processor'!$C$4,Processor!I2),IMDIV('Pre-Processor'!$C$4,Processor!H2))</f>
        <v>1.44606330072249+1.24005426838432i</v>
      </c>
      <c r="K2" s="1" t="str">
        <f>IMSUB(A2,J2)</f>
        <v>-0.44606330072249+1.75994573161568i</v>
      </c>
      <c r="L2" s="2">
        <f>IMABS(IMSUB(K2,A2))</f>
        <v>1.9049497784022007</v>
      </c>
      <c r="M2" s="2">
        <f>IMABS(B2)</f>
        <v>60.373835392494328</v>
      </c>
      <c r="N2" s="2">
        <f>IF(L2&gt;'Pre-Processor'!$B$9,0,1)</f>
        <v>0</v>
      </c>
      <c r="O2" s="2">
        <f>IF(M2&gt;'Pre-Processor'!$B$8,0,1)</f>
        <v>0</v>
      </c>
      <c r="P2" s="1">
        <v>1</v>
      </c>
    </row>
    <row r="3" spans="1:16" x14ac:dyDescent="0.3">
      <c r="A3" s="1" t="str">
        <f>K2</f>
        <v>-0.44606330072249+1.75994573161568i</v>
      </c>
      <c r="B3" s="1" t="str">
        <f t="shared" ref="B3:B10" si="0">IMSUM(IMPOWER(A3,3),IMPRODUCT(-2,IMPOWER(A3,2)),IMPRODUCT(-8,A3),-9)</f>
        <v>4.42154652735366-15.3401065160611i</v>
      </c>
      <c r="C3" s="1" t="str">
        <f t="shared" ref="C3:C10" si="1">IMSUM(IMPRODUCT(3,IMPOWER(A3,2)),IMPRODUCT(-4,A3),-8)</f>
        <v>-14.9110563270525-11.7500661392844i</v>
      </c>
      <c r="D3" s="1" t="str">
        <f t="shared" ref="D3:D10" si="2">IMSUB(IMPRODUCT(6,A3),-4)</f>
        <v>1.32362019566506+10.5596743896941i</v>
      </c>
      <c r="E3" s="1" t="str">
        <f>IMDIV(C3,B3)</f>
        <v>0.448533807610137-1.10131369745076i</v>
      </c>
      <c r="F3" s="1" t="str">
        <f>IMSUB(IMPOWER(E3,2),IMDIV(D3,B3))</f>
        <v>-0.399103916166056-1.25081173954084i</v>
      </c>
      <c r="G3" s="1" t="str">
        <f>IMSQRT(IMPRODUCT(IMSUB('Pre-Processor'!$C$4,1),IMSUB(IMPRODUCT('Pre-Processor'!$C$4,Processor!F3),IMPOWER(Processor!E3,2))))</f>
        <v>1.60782567685694-1.71939185089088i</v>
      </c>
      <c r="H3" s="2" t="str">
        <f>IMSUM(E3,G3)</f>
        <v>2.05635948446708-2.82070554834164i</v>
      </c>
      <c r="I3" s="1" t="str">
        <f>IMSUB(E3,G3)</f>
        <v>-1.1592918692468+0.61807815344012i</v>
      </c>
      <c r="J3" s="1" t="str">
        <f>IF(IMABS(H3)&lt;IMABS(I3),IMDIV('Pre-Processor'!$C$4,Processor!I3),IMDIV('Pre-Processor'!$C$4,Processor!H3))</f>
        <v>0.506284893759224+0.694470310106453i</v>
      </c>
      <c r="K3" s="1" t="str">
        <f>IMSUB(A3,J3)</f>
        <v>-0.952348194481714+1.06547542150923i</v>
      </c>
      <c r="L3" s="2">
        <f t="shared" ref="L3:L10" si="3">IMABS(IMSUB(K3,A3))</f>
        <v>0.85942620699402561</v>
      </c>
      <c r="M3" s="2">
        <f t="shared" ref="M3:M10" si="4">IMABS(B3)</f>
        <v>15.964615298141494</v>
      </c>
      <c r="N3" s="2">
        <f>IF(L3&gt;'Pre-Processor'!$B$9,0,1)</f>
        <v>0</v>
      </c>
      <c r="O3" s="2">
        <f>IF(M3&gt;'Pre-Processor'!$B$8,0,1)</f>
        <v>0</v>
      </c>
      <c r="P3" s="1">
        <v>2</v>
      </c>
    </row>
    <row r="4" spans="1:16" x14ac:dyDescent="0.3">
      <c r="A4" s="1" t="str">
        <f t="shared" ref="A4:A10" si="5">K3</f>
        <v>-0.952348194481714+1.06547542150923i</v>
      </c>
      <c r="B4" s="1" t="str">
        <f t="shared" si="0"/>
        <v>1.45500389038962-2.77550364159559i</v>
      </c>
      <c r="C4" s="1" t="str">
        <f t="shared" si="1"/>
        <v>-4.87541959299621-10.3501232496707i</v>
      </c>
      <c r="D4" s="1" t="str">
        <f t="shared" si="2"/>
        <v>-1.71408916689028+6.39285252905538i</v>
      </c>
      <c r="E4" s="1" t="str">
        <f t="shared" ref="E4:E10" si="6">IMDIV(C4,B4)</f>
        <v>2.20285581085634-2.91139353833245i</v>
      </c>
      <c r="F4" s="1" t="str">
        <f t="shared" ref="F4:F10" si="7">IMSUB(IMPOWER(E4,2),IMDIV(D4,B4))</f>
        <v>-1.56290026484255-13.2894847066742i</v>
      </c>
      <c r="G4" s="1" t="str">
        <f>IMSQRT(IMPRODUCT(IMSUB('Pre-Processor'!$C$4,1),IMSUB(IMPRODUCT('Pre-Processor'!$C$4,Processor!F4),IMPOWER(Processor!E4,2))))</f>
        <v>5.09878394256355-5.30355749085068i</v>
      </c>
      <c r="H4" s="2" t="str">
        <f t="shared" ref="H4:H10" si="8">IMSUM(E4,G4)</f>
        <v>7.30163975341989-8.21495102918313i</v>
      </c>
      <c r="I4" s="1" t="str">
        <f t="shared" ref="I4:I10" si="9">IMSUB(E4,G4)</f>
        <v>-2.89592813170721+2.39216395251823i</v>
      </c>
      <c r="J4" s="1" t="str">
        <f>IF(IMABS(H4)&lt;IMABS(I4),IMDIV('Pre-Processor'!$C$4,Processor!I4),IMDIV('Pre-Processor'!$C$4,Processor!H4))</f>
        <v>0.181333068531865+0.204014759460444i</v>
      </c>
      <c r="K4" s="1" t="str">
        <f t="shared" ref="K4:K10" si="10">IMSUB(A4,J4)</f>
        <v>-1.13368126301358+0.861460662048786i</v>
      </c>
      <c r="L4" s="2">
        <f t="shared" si="3"/>
        <v>0.27295366606969257</v>
      </c>
      <c r="M4" s="2">
        <f t="shared" si="4"/>
        <v>3.1337608054156449</v>
      </c>
      <c r="N4" s="2">
        <f>IF(L4&gt;'Pre-Processor'!$B$9,0,1)</f>
        <v>0</v>
      </c>
      <c r="O4" s="2">
        <f>IF(M4&gt;'Pre-Processor'!$B$8,0,1)</f>
        <v>0</v>
      </c>
      <c r="P4" s="1">
        <v>3</v>
      </c>
    </row>
    <row r="5" spans="1:16" x14ac:dyDescent="0.3">
      <c r="A5" s="1" t="str">
        <f t="shared" si="5"/>
        <v>-1.13368126301358+0.861460662048786i</v>
      </c>
      <c r="B5" s="1" t="str">
        <f t="shared" si="0"/>
        <v>0.0501316486687102-0.30296692956249i</v>
      </c>
      <c r="C5" s="1" t="str">
        <f t="shared" si="1"/>
        <v>-1.83591874639408-9.30557351652305i</v>
      </c>
      <c r="D5" s="1" t="str">
        <f t="shared" si="2"/>
        <v>-2.80208757808148+5.16876397229272i</v>
      </c>
      <c r="E5" s="1" t="str">
        <f t="shared" si="6"/>
        <v>28.9202697537099-10.8452085969788i</v>
      </c>
      <c r="F5" s="1" t="str">
        <f t="shared" si="7"/>
        <v>736.858883114637-621.03812661393i</v>
      </c>
      <c r="G5" s="1" t="str">
        <f>IMSQRT(IMPRODUCT(IMSUB('Pre-Processor'!$C$4,1),IMSUB(IMPRODUCT('Pre-Processor'!$C$4,Processor!F5),IMPOWER(Processor!E5,2))))</f>
        <v>58.5578161381458-21.1042990504728i</v>
      </c>
      <c r="H5" s="2" t="str">
        <f t="shared" si="8"/>
        <v>87.4780858918557-31.9495076474516i</v>
      </c>
      <c r="I5" s="1" t="str">
        <f t="shared" si="9"/>
        <v>-29.6375463844359+10.259090453494i</v>
      </c>
      <c r="J5" s="1" t="str">
        <f>IF(IMABS(H5)&lt;IMABS(I5),IMDIV('Pre-Processor'!$C$4,Processor!I5),IMDIV('Pre-Processor'!$C$4,Processor!H5))</f>
        <v>0.0302581128811287+0.0110511312523252i</v>
      </c>
      <c r="K5" s="1" t="str">
        <f t="shared" si="10"/>
        <v>-1.16393937589471+0.850409530796461i</v>
      </c>
      <c r="L5" s="2">
        <f t="shared" si="3"/>
        <v>3.2213054761747226E-2</v>
      </c>
      <c r="M5" s="2">
        <f t="shared" si="4"/>
        <v>0.30708653927967233</v>
      </c>
      <c r="N5" s="2">
        <f>IF(L5&gt;'Pre-Processor'!$B$9,0,1)</f>
        <v>0</v>
      </c>
      <c r="O5" s="2">
        <f>IF(M5&gt;'Pre-Processor'!$B$8,0,1)</f>
        <v>0</v>
      </c>
      <c r="P5" s="1">
        <v>4</v>
      </c>
    </row>
    <row r="6" spans="1:16" x14ac:dyDescent="0.3">
      <c r="A6" s="1" t="str">
        <f t="shared" si="5"/>
        <v>-1.16393937589471+0.850409530796461i</v>
      </c>
      <c r="B6" s="1" t="str">
        <f t="shared" si="0"/>
        <v>-0.00318433809642826-0.00269941603855983i</v>
      </c>
      <c r="C6" s="1" t="str">
        <f t="shared" si="1"/>
        <v>-1.44956699435503-9.34058895436671i</v>
      </c>
      <c r="D6" s="1" t="str">
        <f t="shared" si="2"/>
        <v>-2.98363625536826+5.10245718477877i</v>
      </c>
      <c r="E6" s="1" t="str">
        <f t="shared" si="6"/>
        <v>1711.72854879975+1482.22999981379i</v>
      </c>
      <c r="F6" s="1" t="str">
        <f t="shared" si="7"/>
        <v>733254.034241267+5075745.3288363i</v>
      </c>
      <c r="G6" s="1" t="str">
        <f>IMSQRT(IMPRODUCT(IMSUB('Pre-Processor'!$C$4,1),IMSUB(IMPRODUCT('Pre-Processor'!$C$4,Processor!F6),IMPOWER(Processor!E6,2))))</f>
        <v>3424.18454173791+2965.05198525852i</v>
      </c>
      <c r="H6" s="2" t="str">
        <f t="shared" si="8"/>
        <v>5135.91309053766+4447.28198507231i</v>
      </c>
      <c r="I6" s="1" t="str">
        <f t="shared" si="9"/>
        <v>-1712.45599293816-1482.82198544473i</v>
      </c>
      <c r="J6" s="1" t="str">
        <f>IF(IMABS(H6)&lt;IMABS(I6),IMDIV('Pre-Processor'!$C$4,Processor!I6),IMDIV('Pre-Processor'!$C$4,Processor!H6))</f>
        <v>0.000333819348894323-0.000289060338528991i</v>
      </c>
      <c r="K6" s="1" t="str">
        <f t="shared" si="10"/>
        <v>-1.1642731952436+0.85069859113499i</v>
      </c>
      <c r="L6" s="2">
        <f t="shared" si="3"/>
        <v>4.415781210656391E-4</v>
      </c>
      <c r="M6" s="2">
        <f t="shared" si="4"/>
        <v>4.1745486057295344E-3</v>
      </c>
      <c r="N6" s="2">
        <f>IF(L6&gt;'Pre-Processor'!$B$9,0,1)</f>
        <v>1</v>
      </c>
      <c r="O6" s="2">
        <f>IF(M6&gt;'Pre-Processor'!$B$8,0,1)</f>
        <v>0</v>
      </c>
      <c r="P6" s="1">
        <v>5</v>
      </c>
    </row>
    <row r="7" spans="1:16" x14ac:dyDescent="0.3">
      <c r="A7" s="1" t="str">
        <f t="shared" si="5"/>
        <v>-1.1642731952436+0.85069859113499i</v>
      </c>
      <c r="B7" s="1" t="str">
        <f t="shared" si="0"/>
        <v>-1.11487366893925E-07+7.72012009875311E-07i</v>
      </c>
      <c r="C7" s="1" t="str">
        <f t="shared" si="1"/>
        <v>-1.44737527841455-9.34546776587975i</v>
      </c>
      <c r="D7" s="1" t="str">
        <f t="shared" si="2"/>
        <v>-2.9856391714616+5.10419154680994i</v>
      </c>
      <c r="E7" s="1" t="str">
        <f t="shared" si="6"/>
        <v>-11592831.3573548+3548946.76021152i</v>
      </c>
      <c r="F7" s="1" t="str">
        <f t="shared" si="7"/>
        <v>121798708749693-82284685427791.4i</v>
      </c>
      <c r="G7" s="1" t="str">
        <f>IMSQRT(IMPRODUCT(IMSUB('Pre-Processor'!$C$4,1),IMSUB(IMPRODUCT('Pre-Processor'!$C$4,Processor!F7),IMPOWER(Processor!E7,2))))</f>
        <v>23185661.9871278-7097894.1123188i</v>
      </c>
      <c r="H7" s="2" t="str">
        <f t="shared" si="8"/>
        <v>11592830.629773-3548947.35210728i</v>
      </c>
      <c r="I7" s="1" t="str">
        <f t="shared" si="9"/>
        <v>-34778493.3444826+10646840.8725303i</v>
      </c>
      <c r="J7" s="1" t="str">
        <f>IF(IMABS(H7)&lt;IMABS(I7),IMDIV('Pre-Processor'!$C$4,Processor!I7),IMDIV('Pre-Processor'!$C$4,Processor!H7))</f>
        <v>-7.88688284135991E-08-2.4144342815693E-08i</v>
      </c>
      <c r="K7" s="1" t="str">
        <f t="shared" si="10"/>
        <v>-1.16427311637477+0.850698615279333i</v>
      </c>
      <c r="L7" s="2">
        <f t="shared" si="3"/>
        <v>8.2481765645727115E-8</v>
      </c>
      <c r="M7" s="2">
        <f t="shared" si="4"/>
        <v>7.8002049740289384E-7</v>
      </c>
      <c r="N7" s="2">
        <f>IF(L7&gt;'Pre-Processor'!$B$9,0,1)</f>
        <v>1</v>
      </c>
      <c r="O7" s="2">
        <f>IF(M7&gt;'Pre-Processor'!$B$8,0,1)</f>
        <v>1</v>
      </c>
      <c r="P7" s="1">
        <v>6</v>
      </c>
    </row>
    <row r="8" spans="1:16" x14ac:dyDescent="0.3">
      <c r="A8" s="1" t="str">
        <f t="shared" si="5"/>
        <v>-1.16427311637477+0.850698615279333i</v>
      </c>
      <c r="B8" s="1" t="str">
        <f t="shared" si="0"/>
        <v>-2.66453525910038E-14-3.01980662698043E-14i</v>
      </c>
      <c r="C8" s="1" t="str">
        <f t="shared" si="1"/>
        <v>-1.44737626807639-9.34546762855915i</v>
      </c>
      <c r="D8" s="1" t="str">
        <f t="shared" si="2"/>
        <v>-2.98563869824862+5.104191691676i</v>
      </c>
      <c r="E8" s="1" t="str">
        <f t="shared" si="6"/>
        <v>197781178338156+126583368963272i</v>
      </c>
      <c r="F8" s="1" t="str">
        <f t="shared" si="7"/>
        <v>2.30940452067376E+28+5.00716157431391E+28i</v>
      </c>
      <c r="G8" s="1" t="str">
        <f>IMSQRT(IMPRODUCT(IMSUB('Pre-Processor'!$C$4,1),IMSUB(IMPRODUCT('Pre-Processor'!$C$4,Processor!F8),IMPOWER(Processor!E8,2))))</f>
        <v>395562356676312+253166737926544i</v>
      </c>
      <c r="H8" s="2" t="str">
        <f t="shared" si="8"/>
        <v>593343535014468+379750106889816i</v>
      </c>
      <c r="I8" s="1" t="str">
        <f t="shared" si="9"/>
        <v>-197781178338156-126583368963272i</v>
      </c>
      <c r="J8" s="1" t="str">
        <f>IF(IMABS(H8)&lt;IMABS(I8),IMDIV('Pre-Processor'!$C$4,Processor!I8),IMDIV('Pre-Processor'!$C$4,Processor!H8))</f>
        <v>3.58684277174509E-15-2.29564130320211E-15i</v>
      </c>
      <c r="K8" s="1" t="str">
        <f t="shared" si="10"/>
        <v>-1.16427311637477+0.850698615279335i</v>
      </c>
      <c r="L8" s="2">
        <f t="shared" si="3"/>
        <v>1.9984014443252802E-15</v>
      </c>
      <c r="M8" s="2">
        <f t="shared" si="4"/>
        <v>4.0272795049939177E-14</v>
      </c>
      <c r="N8" s="2">
        <f>IF(L8&gt;'Pre-Processor'!$B$9,0,1)</f>
        <v>1</v>
      </c>
      <c r="O8" s="2">
        <f>IF(M8&gt;'Pre-Processor'!$B$8,0,1)</f>
        <v>1</v>
      </c>
      <c r="P8" s="1">
        <v>7</v>
      </c>
    </row>
    <row r="9" spans="1:16" x14ac:dyDescent="0.3">
      <c r="A9" s="1" t="str">
        <f t="shared" si="5"/>
        <v>-1.16427311637477+0.850698615279335i</v>
      </c>
      <c r="B9" s="1" t="str">
        <f t="shared" si="0"/>
        <v>-3.5527136788005E-15-3.01980662698043E-14i</v>
      </c>
      <c r="C9" s="1" t="str">
        <f t="shared" si="1"/>
        <v>-1.4473762680764-9.34546762855919i</v>
      </c>
      <c r="D9" s="1" t="str">
        <f t="shared" si="2"/>
        <v>-2.98563869824862+5.10419169167601i</v>
      </c>
      <c r="E9" s="1" t="str">
        <f t="shared" si="6"/>
        <v>310809284746606-11363637247265.3i</v>
      </c>
      <c r="F9" s="1" t="str">
        <f t="shared" si="7"/>
        <v>9.64732792332096E+28-7.06384792988472E+27i</v>
      </c>
      <c r="G9" s="1" t="str">
        <f>IMSQRT(IMPRODUCT(IMSUB('Pre-Processor'!$C$4,1),IMSUB(IMPRODUCT('Pre-Processor'!$C$4,Processor!F9),IMPOWER(Processor!E9,2))))</f>
        <v>621618569493214-22727274494530.1i</v>
      </c>
      <c r="H9" s="2" t="str">
        <f t="shared" si="8"/>
        <v>932427854239820-34090911741795.4i</v>
      </c>
      <c r="I9" s="1" t="str">
        <f t="shared" si="9"/>
        <v>-310809284746608+11363637247264.8i</v>
      </c>
      <c r="J9" s="1" t="str">
        <f>IF(IMABS(H9)&lt;IMABS(I9),IMDIV('Pre-Processor'!$C$4,Processor!I9),IMDIV('Pre-Processor'!$C$4,Processor!H9))</f>
        <v>3.21311200816018E-15+1.1747602496924E-16i</v>
      </c>
      <c r="K9" s="1" t="str">
        <f t="shared" si="10"/>
        <v>-1.16427311637477+0.850698615279335i</v>
      </c>
      <c r="L9" s="2">
        <f t="shared" si="3"/>
        <v>0</v>
      </c>
      <c r="M9" s="2">
        <f t="shared" si="4"/>
        <v>3.0406331263719215E-14</v>
      </c>
      <c r="N9" s="2">
        <f>IF(L9&gt;'Pre-Processor'!$B$9,0,1)</f>
        <v>1</v>
      </c>
      <c r="O9" s="2">
        <f>IF(M9&gt;'Pre-Processor'!$B$8,0,1)</f>
        <v>1</v>
      </c>
      <c r="P9" s="1">
        <v>8</v>
      </c>
    </row>
    <row r="10" spans="1:16" x14ac:dyDescent="0.3">
      <c r="A10" s="1" t="str">
        <f t="shared" si="5"/>
        <v>-1.16427311637477+0.850698615279335i</v>
      </c>
      <c r="B10" s="1" t="str">
        <f t="shared" si="0"/>
        <v>-3.5527136788005E-15-3.01980662698043E-14i</v>
      </c>
      <c r="C10" s="1" t="str">
        <f t="shared" si="1"/>
        <v>-1.4473762680764-9.34546762855919i</v>
      </c>
      <c r="D10" s="1" t="str">
        <f t="shared" si="2"/>
        <v>-2.98563869824862+5.10419169167601i</v>
      </c>
      <c r="E10" s="1" t="str">
        <f t="shared" si="6"/>
        <v>310809284746606-11363637247265.3i</v>
      </c>
      <c r="F10" s="1" t="str">
        <f t="shared" si="7"/>
        <v>9.64732792332096E+28-7.06384792988472E+27i</v>
      </c>
      <c r="G10" s="1" t="str">
        <f>IMSQRT(IMPRODUCT(IMSUB('Pre-Processor'!$C$4,1),IMSUB(IMPRODUCT('Pre-Processor'!$C$4,Processor!F10),IMPOWER(Processor!E10,2))))</f>
        <v>621618569493214-22727274494530.1i</v>
      </c>
      <c r="H10" s="2" t="str">
        <f t="shared" si="8"/>
        <v>932427854239820-34090911741795.4i</v>
      </c>
      <c r="I10" s="1" t="str">
        <f t="shared" si="9"/>
        <v>-310809284746608+11363637247264.8i</v>
      </c>
      <c r="J10" s="1" t="str">
        <f>IF(IMABS(H10)&lt;IMABS(I10),IMDIV('Pre-Processor'!$C$4,Processor!I10),IMDIV('Pre-Processor'!$C$4,Processor!H10))</f>
        <v>3.21311200816018E-15+1.1747602496924E-16i</v>
      </c>
      <c r="K10" s="1" t="str">
        <f t="shared" si="10"/>
        <v>-1.16427311637477+0.850698615279335i</v>
      </c>
      <c r="L10" s="2">
        <f t="shared" si="3"/>
        <v>0</v>
      </c>
      <c r="M10" s="2">
        <f t="shared" si="4"/>
        <v>3.0406331263719215E-14</v>
      </c>
      <c r="N10" s="2">
        <f>IF(L10&gt;'Pre-Processor'!$B$9,0,1)</f>
        <v>1</v>
      </c>
      <c r="O10" s="2">
        <f>IF(M10&gt;'Pre-Processor'!$B$8,0,1)</f>
        <v>1</v>
      </c>
      <c r="P10" s="1">
        <v>9</v>
      </c>
    </row>
    <row r="15" spans="1:16" x14ac:dyDescent="0.3">
      <c r="A15"/>
      <c r="B15"/>
      <c r="C15"/>
      <c r="D15"/>
      <c r="E15"/>
    </row>
    <row r="16" spans="1:16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AF3A-5466-4934-A5EB-2FE5726EDECC}">
  <dimension ref="A1:B3"/>
  <sheetViews>
    <sheetView zoomScale="85" zoomScaleNormal="85" workbookViewId="0"/>
  </sheetViews>
  <sheetFormatPr defaultRowHeight="14.4" x14ac:dyDescent="0.3"/>
  <cols>
    <col min="2" max="2" width="19.21875" bestFit="1" customWidth="1"/>
  </cols>
  <sheetData>
    <row r="1" spans="1:2" x14ac:dyDescent="0.3">
      <c r="A1" t="s">
        <v>18</v>
      </c>
      <c r="B1" t="str">
        <f>Processor!K10</f>
        <v>-1.16427311637477+0.850698615279335i</v>
      </c>
    </row>
    <row r="2" spans="1:2" x14ac:dyDescent="0.3">
      <c r="A2" t="s">
        <v>19</v>
      </c>
      <c r="B2">
        <f>Processor!M10</f>
        <v>3.0406331263719215E-14</v>
      </c>
    </row>
    <row r="3" spans="1:2" x14ac:dyDescent="0.3">
      <c r="A3" t="s">
        <v>20</v>
      </c>
      <c r="B3">
        <f>Processor!L10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Pre-Processor</vt:lpstr>
      <vt:lpstr>Processor</vt:lpstr>
      <vt:lpstr>Post-Processor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Mungekar</dc:creator>
  <cp:lastModifiedBy>Gaurav Mungekar</cp:lastModifiedBy>
  <dcterms:created xsi:type="dcterms:W3CDTF">2024-01-25T08:38:48Z</dcterms:created>
  <dcterms:modified xsi:type="dcterms:W3CDTF">2024-02-01T16:34:37Z</dcterms:modified>
</cp:coreProperties>
</file>