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8799B76-2E47-4B2E-AE1D-8CF1A2580822}" xr6:coauthVersionLast="47" xr6:coauthVersionMax="47" xr10:uidLastSave="{00000000-0000-0000-0000-000000000000}"/>
  <bookViews>
    <workbookView xWindow="-120" yWindow="-120" windowWidth="29040" windowHeight="15720" xr2:uid="{A961D5D6-7B7C-46CE-B52A-0B4BD5D2B024}"/>
  </bookViews>
  <sheets>
    <sheet name="Preprocessor" sheetId="1" r:id="rId1"/>
    <sheet name="Processor" sheetId="2" r:id="rId2"/>
    <sheet name="Post-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B28" i="2"/>
  <c r="J27" i="2"/>
  <c r="F27" i="2"/>
  <c r="E27" i="2"/>
  <c r="D16" i="2"/>
  <c r="C17" i="2" s="1"/>
  <c r="B18" i="2" s="1"/>
  <c r="D4" i="1"/>
  <c r="B5" i="1"/>
  <c r="B6" i="1"/>
  <c r="E28" i="2" l="1"/>
  <c r="J28" i="2"/>
  <c r="F28" i="2"/>
  <c r="B29" i="2"/>
  <c r="H27" i="2"/>
  <c r="I27" i="2"/>
  <c r="K27" i="2" s="1"/>
  <c r="G27" i="2"/>
  <c r="W27" i="2" s="1"/>
  <c r="Y27" i="2" s="1"/>
  <c r="J16" i="2"/>
  <c r="F16" i="2"/>
  <c r="E18" i="2"/>
  <c r="B17" i="2"/>
  <c r="J17" i="2"/>
  <c r="F17" i="2"/>
  <c r="H16" i="2"/>
  <c r="E16" i="2"/>
  <c r="I16" i="2"/>
  <c r="G16" i="2"/>
  <c r="W16" i="2" s="1"/>
  <c r="Y16" i="2" s="1"/>
  <c r="M27" i="2" l="1"/>
  <c r="L27" i="2"/>
  <c r="N27" i="2" s="1"/>
  <c r="E29" i="2"/>
  <c r="K16" i="2"/>
  <c r="E17" i="2"/>
  <c r="O27" i="2" l="1"/>
  <c r="P27" i="2" s="1"/>
  <c r="R27" i="2" s="1"/>
  <c r="L16" i="2"/>
  <c r="N16" i="2" s="1"/>
  <c r="Q27" i="2" l="1"/>
  <c r="S27" i="2" s="1"/>
  <c r="T27" i="2" s="1"/>
  <c r="U27" i="2" s="1"/>
  <c r="M16" i="2"/>
  <c r="D28" i="2" l="1"/>
  <c r="V27" i="2"/>
  <c r="X27" i="2" s="1"/>
  <c r="O16" i="2"/>
  <c r="P16" i="2" s="1"/>
  <c r="R16" i="2" s="1"/>
  <c r="G28" i="2" l="1"/>
  <c r="W28" i="2" s="1"/>
  <c r="Y28" i="2" s="1"/>
  <c r="I28" i="2"/>
  <c r="K28" i="2" s="1"/>
  <c r="C29" i="2"/>
  <c r="H28" i="2"/>
  <c r="Q16" i="2"/>
  <c r="S16" i="2" s="1"/>
  <c r="T16" i="2" s="1"/>
  <c r="U16" i="2" s="1"/>
  <c r="J29" i="2" l="1"/>
  <c r="F29" i="2"/>
  <c r="B30" i="2"/>
  <c r="L28" i="2"/>
  <c r="D17" i="2"/>
  <c r="V16" i="2"/>
  <c r="X16" i="2" s="1"/>
  <c r="N28" i="2" l="1"/>
  <c r="M28" i="2"/>
  <c r="E30" i="2"/>
  <c r="I17" i="2"/>
  <c r="K17" i="2" s="1"/>
  <c r="L17" i="2" s="1"/>
  <c r="G17" i="2"/>
  <c r="W17" i="2" s="1"/>
  <c r="Y17" i="2" s="1"/>
  <c r="C18" i="2"/>
  <c r="H17" i="2"/>
  <c r="O28" i="2" l="1"/>
  <c r="P28" i="2" s="1"/>
  <c r="R28" i="2" s="1"/>
  <c r="M17" i="2"/>
  <c r="O17" i="2" s="1"/>
  <c r="P17" i="2" s="1"/>
  <c r="R17" i="2" s="1"/>
  <c r="N17" i="2"/>
  <c r="J18" i="2"/>
  <c r="B19" i="2"/>
  <c r="F18" i="2"/>
  <c r="Q28" i="2" l="1"/>
  <c r="S28" i="2" s="1"/>
  <c r="T28" i="2" s="1"/>
  <c r="U28" i="2" s="1"/>
  <c r="Q17" i="2"/>
  <c r="S17" i="2" s="1"/>
  <c r="T17" i="2" s="1"/>
  <c r="U17" i="2" s="1"/>
  <c r="E19" i="2"/>
  <c r="D29" i="2" l="1"/>
  <c r="V28" i="2"/>
  <c r="X28" i="2" s="1"/>
  <c r="D18" i="2"/>
  <c r="V17" i="2"/>
  <c r="X17" i="2" s="1"/>
  <c r="I29" i="2" l="1"/>
  <c r="K29" i="2" s="1"/>
  <c r="G29" i="2"/>
  <c r="W29" i="2" s="1"/>
  <c r="Y29" i="2" s="1"/>
  <c r="C30" i="2"/>
  <c r="H29" i="2"/>
  <c r="G18" i="2"/>
  <c r="W18" i="2" s="1"/>
  <c r="Y18" i="2" s="1"/>
  <c r="C19" i="2"/>
  <c r="H18" i="2"/>
  <c r="I18" i="2"/>
  <c r="K18" i="2" s="1"/>
  <c r="L29" i="2" l="1"/>
  <c r="N29" i="2" s="1"/>
  <c r="F30" i="2"/>
  <c r="J30" i="2"/>
  <c r="B31" i="2"/>
  <c r="L18" i="2"/>
  <c r="M18" i="2"/>
  <c r="J19" i="2"/>
  <c r="F19" i="2"/>
  <c r="B20" i="2"/>
  <c r="E31" i="2" l="1"/>
  <c r="M29" i="2"/>
  <c r="E20" i="2"/>
  <c r="N18" i="2"/>
  <c r="O18" i="2" s="1"/>
  <c r="O29" i="2" l="1"/>
  <c r="Q29" i="2" s="1"/>
  <c r="S29" i="2" s="1"/>
  <c r="Q18" i="2"/>
  <c r="S18" i="2" s="1"/>
  <c r="P18" i="2"/>
  <c r="R18" i="2" s="1"/>
  <c r="D3" i="2"/>
  <c r="C4" i="2" s="1"/>
  <c r="C3" i="2"/>
  <c r="B4" i="2" s="1"/>
  <c r="B3" i="2"/>
  <c r="P29" i="2" l="1"/>
  <c r="R29" i="2" s="1"/>
  <c r="T29" i="2" s="1"/>
  <c r="U29" i="2" s="1"/>
  <c r="T18" i="2"/>
  <c r="U18" i="2" s="1"/>
  <c r="H3" i="2"/>
  <c r="E4" i="2"/>
  <c r="F4" i="2"/>
  <c r="B5" i="2"/>
  <c r="J4" i="2"/>
  <c r="F3" i="2"/>
  <c r="E3" i="2"/>
  <c r="I3" i="2"/>
  <c r="J3" i="2"/>
  <c r="G3" i="2"/>
  <c r="B4" i="1"/>
  <c r="D30" i="2" l="1"/>
  <c r="V29" i="2"/>
  <c r="X29" i="2" s="1"/>
  <c r="V18" i="2"/>
  <c r="X18" i="2" s="1"/>
  <c r="D19" i="2"/>
  <c r="W3" i="2"/>
  <c r="Y3" i="2" s="1"/>
  <c r="K3" i="2"/>
  <c r="E5" i="2"/>
  <c r="I30" i="2" l="1"/>
  <c r="K30" i="2" s="1"/>
  <c r="G30" i="2"/>
  <c r="W30" i="2" s="1"/>
  <c r="Y30" i="2" s="1"/>
  <c r="C31" i="2"/>
  <c r="H30" i="2"/>
  <c r="C20" i="2"/>
  <c r="H19" i="2"/>
  <c r="I19" i="2"/>
  <c r="K19" i="2" s="1"/>
  <c r="G19" i="2"/>
  <c r="W19" i="2" s="1"/>
  <c r="Y19" i="2" s="1"/>
  <c r="L3" i="2"/>
  <c r="M3" i="2" s="1"/>
  <c r="L30" i="2" l="1"/>
  <c r="M30" i="2" s="1"/>
  <c r="N30" i="2"/>
  <c r="J31" i="2"/>
  <c r="F31" i="2"/>
  <c r="B32" i="2"/>
  <c r="M19" i="2"/>
  <c r="L19" i="2"/>
  <c r="J20" i="2"/>
  <c r="F20" i="2"/>
  <c r="B21" i="2"/>
  <c r="N3" i="2"/>
  <c r="O3" i="2" s="1"/>
  <c r="Q3" i="2" s="1"/>
  <c r="S3" i="2" s="1"/>
  <c r="E32" i="2" l="1"/>
  <c r="O30" i="2"/>
  <c r="Q30" i="2" s="1"/>
  <c r="S30" i="2" s="1"/>
  <c r="E21" i="2"/>
  <c r="N19" i="2"/>
  <c r="O19" i="2" s="1"/>
  <c r="P3" i="2"/>
  <c r="R3" i="2" s="1"/>
  <c r="T3" i="2" s="1"/>
  <c r="U3" i="2" s="1"/>
  <c r="P30" i="2" l="1"/>
  <c r="R30" i="2" s="1"/>
  <c r="T30" i="2" s="1"/>
  <c r="U30" i="2" s="1"/>
  <c r="Q19" i="2"/>
  <c r="S19" i="2" s="1"/>
  <c r="P19" i="2"/>
  <c r="R19" i="2" s="1"/>
  <c r="D4" i="2"/>
  <c r="V3" i="2"/>
  <c r="X3" i="2" s="1"/>
  <c r="C5" i="2"/>
  <c r="I4" i="2"/>
  <c r="K4" i="2" s="1"/>
  <c r="G4" i="2"/>
  <c r="W4" i="2" s="1"/>
  <c r="Y4" i="2" s="1"/>
  <c r="H4" i="2"/>
  <c r="D31" i="2" l="1"/>
  <c r="V30" i="2"/>
  <c r="X30" i="2" s="1"/>
  <c r="T19" i="2"/>
  <c r="U19" i="2" s="1"/>
  <c r="L4" i="2"/>
  <c r="N4" i="2"/>
  <c r="M4" i="2"/>
  <c r="J5" i="2"/>
  <c r="B6" i="2"/>
  <c r="F5" i="2"/>
  <c r="C32" i="2" l="1"/>
  <c r="I31" i="2"/>
  <c r="K31" i="2" s="1"/>
  <c r="G31" i="2"/>
  <c r="W31" i="2" s="1"/>
  <c r="Y31" i="2" s="1"/>
  <c r="H31" i="2"/>
  <c r="D20" i="2"/>
  <c r="V19" i="2"/>
  <c r="X19" i="2" s="1"/>
  <c r="O4" i="2"/>
  <c r="P4" i="2" s="1"/>
  <c r="R4" i="2" s="1"/>
  <c r="E6" i="2"/>
  <c r="L31" i="2" l="1"/>
  <c r="M31" i="2" s="1"/>
  <c r="F32" i="2"/>
  <c r="J32" i="2"/>
  <c r="B33" i="2"/>
  <c r="H20" i="2"/>
  <c r="I20" i="2"/>
  <c r="K20" i="2" s="1"/>
  <c r="G20" i="2"/>
  <c r="W20" i="2" s="1"/>
  <c r="Y20" i="2" s="1"/>
  <c r="C21" i="2"/>
  <c r="Q4" i="2"/>
  <c r="S4" i="2" s="1"/>
  <c r="T4" i="2" s="1"/>
  <c r="U4" i="2" s="1"/>
  <c r="N31" i="2" l="1"/>
  <c r="O31" i="2" s="1"/>
  <c r="Q31" i="2" s="1"/>
  <c r="S31" i="2" s="1"/>
  <c r="E33" i="2"/>
  <c r="B22" i="2"/>
  <c r="J21" i="2"/>
  <c r="F21" i="2"/>
  <c r="L20" i="2"/>
  <c r="N20" i="2"/>
  <c r="M20" i="2"/>
  <c r="D5" i="2"/>
  <c r="G5" i="2" s="1"/>
  <c r="W5" i="2" s="1"/>
  <c r="Y5" i="2" s="1"/>
  <c r="V4" i="2"/>
  <c r="X4" i="2" s="1"/>
  <c r="C6" i="2"/>
  <c r="I5" i="2"/>
  <c r="K5" i="2" s="1"/>
  <c r="H5" i="2"/>
  <c r="P31" i="2" l="1"/>
  <c r="R31" i="2" s="1"/>
  <c r="T31" i="2" s="1"/>
  <c r="U31" i="2" s="1"/>
  <c r="O20" i="2"/>
  <c r="P20" i="2" s="1"/>
  <c r="R20" i="2" s="1"/>
  <c r="E22" i="2"/>
  <c r="L5" i="2"/>
  <c r="M5" i="2"/>
  <c r="N5" i="2"/>
  <c r="F6" i="2"/>
  <c r="B7" i="2"/>
  <c r="J6" i="2"/>
  <c r="D32" i="2" l="1"/>
  <c r="V31" i="2"/>
  <c r="X31" i="2" s="1"/>
  <c r="Q20" i="2"/>
  <c r="S20" i="2" s="1"/>
  <c r="T20" i="2" s="1"/>
  <c r="U20" i="2" s="1"/>
  <c r="E7" i="2"/>
  <c r="O5" i="2"/>
  <c r="P5" i="2" s="1"/>
  <c r="R5" i="2" s="1"/>
  <c r="C33" i="2" l="1"/>
  <c r="G32" i="2"/>
  <c r="W32" i="2" s="1"/>
  <c r="Y32" i="2" s="1"/>
  <c r="I32" i="2"/>
  <c r="K32" i="2" s="1"/>
  <c r="H32" i="2"/>
  <c r="V20" i="2"/>
  <c r="X20" i="2" s="1"/>
  <c r="D21" i="2"/>
  <c r="Q5" i="2"/>
  <c r="S5" i="2" s="1"/>
  <c r="T5" i="2" s="1"/>
  <c r="U5" i="2" s="1"/>
  <c r="J33" i="2" l="1"/>
  <c r="F33" i="2"/>
  <c r="B34" i="2"/>
  <c r="L32" i="2"/>
  <c r="N32" i="2"/>
  <c r="I21" i="2"/>
  <c r="K21" i="2" s="1"/>
  <c r="C22" i="2"/>
  <c r="G21" i="2"/>
  <c r="W21" i="2" s="1"/>
  <c r="Y21" i="2" s="1"/>
  <c r="H21" i="2"/>
  <c r="D6" i="2"/>
  <c r="I6" i="2" s="1"/>
  <c r="K6" i="2" s="1"/>
  <c r="V5" i="2"/>
  <c r="X5" i="2" s="1"/>
  <c r="G6" i="2"/>
  <c r="W6" i="2" s="1"/>
  <c r="Y6" i="2" s="1"/>
  <c r="H6" i="2" l="1"/>
  <c r="C7" i="2"/>
  <c r="M32" i="2"/>
  <c r="E34" i="2"/>
  <c r="F22" i="2"/>
  <c r="J22" i="2"/>
  <c r="L21" i="2"/>
  <c r="N21" i="2" s="1"/>
  <c r="M21" i="2"/>
  <c r="B8" i="2"/>
  <c r="F7" i="2"/>
  <c r="J7" i="2"/>
  <c r="L6" i="2"/>
  <c r="N6" i="2" s="1"/>
  <c r="M6" i="2" l="1"/>
  <c r="O6" i="2" s="1"/>
  <c r="P6" i="2" s="1"/>
  <c r="R6" i="2" s="1"/>
  <c r="O32" i="2"/>
  <c r="Q32" i="2" s="1"/>
  <c r="S32" i="2" s="1"/>
  <c r="O21" i="2"/>
  <c r="Q21" i="2" s="1"/>
  <c r="S21" i="2" s="1"/>
  <c r="E8" i="2"/>
  <c r="P32" i="2" l="1"/>
  <c r="R32" i="2" s="1"/>
  <c r="T32" i="2" s="1"/>
  <c r="U32" i="2" s="1"/>
  <c r="P21" i="2"/>
  <c r="R21" i="2" s="1"/>
  <c r="T21" i="2" s="1"/>
  <c r="U21" i="2" s="1"/>
  <c r="Q6" i="2"/>
  <c r="S6" i="2" s="1"/>
  <c r="T6" i="2" s="1"/>
  <c r="U6" i="2" s="1"/>
  <c r="D33" i="2" l="1"/>
  <c r="V32" i="2"/>
  <c r="X32" i="2" s="1"/>
  <c r="D22" i="2"/>
  <c r="V21" i="2"/>
  <c r="X21" i="2" s="1"/>
  <c r="D7" i="2"/>
  <c r="V6" i="2"/>
  <c r="X6" i="2" s="1"/>
  <c r="C8" i="2"/>
  <c r="I7" i="2"/>
  <c r="K7" i="2" s="1"/>
  <c r="G7" i="2"/>
  <c r="W7" i="2" s="1"/>
  <c r="Y7" i="2" s="1"/>
  <c r="H7" i="2"/>
  <c r="C34" i="2" l="1"/>
  <c r="I33" i="2"/>
  <c r="K33" i="2" s="1"/>
  <c r="G33" i="2"/>
  <c r="W33" i="2" s="1"/>
  <c r="Y33" i="2" s="1"/>
  <c r="H33" i="2"/>
  <c r="G22" i="2"/>
  <c r="W22" i="2" s="1"/>
  <c r="Y22" i="2" s="1"/>
  <c r="I22" i="2"/>
  <c r="K22" i="2" s="1"/>
  <c r="H22" i="2"/>
  <c r="F8" i="2"/>
  <c r="J8" i="2"/>
  <c r="B9" i="2"/>
  <c r="L7" i="2"/>
  <c r="N7" i="2" s="1"/>
  <c r="L33" i="2" l="1"/>
  <c r="N33" i="2"/>
  <c r="J34" i="2"/>
  <c r="F34" i="2"/>
  <c r="B35" i="2"/>
  <c r="L22" i="2"/>
  <c r="N22" i="2"/>
  <c r="M22" i="2"/>
  <c r="M7" i="2"/>
  <c r="O7" i="2" s="1"/>
  <c r="Q7" i="2" s="1"/>
  <c r="S7" i="2" s="1"/>
  <c r="E9" i="2"/>
  <c r="E35" i="2" l="1"/>
  <c r="M33" i="2"/>
  <c r="O22" i="2"/>
  <c r="Q22" i="2" s="1"/>
  <c r="S22" i="2" s="1"/>
  <c r="P7" i="2"/>
  <c r="R7" i="2" s="1"/>
  <c r="T7" i="2" s="1"/>
  <c r="U7" i="2" s="1"/>
  <c r="O33" i="2" l="1"/>
  <c r="Q33" i="2" s="1"/>
  <c r="S33" i="2" s="1"/>
  <c r="P22" i="2"/>
  <c r="R22" i="2" s="1"/>
  <c r="T22" i="2" s="1"/>
  <c r="U22" i="2" s="1"/>
  <c r="B2" i="3" s="1"/>
  <c r="D8" i="2"/>
  <c r="V7" i="2"/>
  <c r="X7" i="2" s="1"/>
  <c r="I8" i="2"/>
  <c r="K8" i="2" s="1"/>
  <c r="C9" i="2"/>
  <c r="G8" i="2"/>
  <c r="W8" i="2" s="1"/>
  <c r="Y8" i="2" s="1"/>
  <c r="H8" i="2"/>
  <c r="P33" i="2" l="1"/>
  <c r="R33" i="2" s="1"/>
  <c r="T33" i="2" s="1"/>
  <c r="U33" i="2" s="1"/>
  <c r="V22" i="2"/>
  <c r="X22" i="2" s="1"/>
  <c r="F9" i="2"/>
  <c r="B10" i="2"/>
  <c r="J9" i="2"/>
  <c r="L8" i="2"/>
  <c r="N8" i="2" s="1"/>
  <c r="D34" i="2" l="1"/>
  <c r="V33" i="2"/>
  <c r="X33" i="2" s="1"/>
  <c r="M8" i="2"/>
  <c r="O8" i="2" s="1"/>
  <c r="Q8" i="2" s="1"/>
  <c r="S8" i="2" s="1"/>
  <c r="E10" i="2"/>
  <c r="I34" i="2" l="1"/>
  <c r="K34" i="2" s="1"/>
  <c r="G34" i="2"/>
  <c r="W34" i="2" s="1"/>
  <c r="Y34" i="2" s="1"/>
  <c r="C35" i="2"/>
  <c r="H34" i="2"/>
  <c r="P8" i="2"/>
  <c r="R8" i="2" s="1"/>
  <c r="T8" i="2" s="1"/>
  <c r="U8" i="2" s="1"/>
  <c r="L34" i="2" l="1"/>
  <c r="N34" i="2"/>
  <c r="J35" i="2"/>
  <c r="F35" i="2"/>
  <c r="D9" i="2"/>
  <c r="V8" i="2"/>
  <c r="X8" i="2" s="1"/>
  <c r="G9" i="2"/>
  <c r="W9" i="2" s="1"/>
  <c r="Y9" i="2" s="1"/>
  <c r="I9" i="2"/>
  <c r="K9" i="2" s="1"/>
  <c r="C10" i="2"/>
  <c r="H9" i="2"/>
  <c r="M34" i="2" l="1"/>
  <c r="L9" i="2"/>
  <c r="N9" i="2" s="1"/>
  <c r="M9" i="2"/>
  <c r="J10" i="2"/>
  <c r="B11" i="2"/>
  <c r="F10" i="2"/>
  <c r="O34" i="2" l="1"/>
  <c r="Q34" i="2" s="1"/>
  <c r="S34" i="2" s="1"/>
  <c r="E11" i="2"/>
  <c r="O9" i="2"/>
  <c r="P9" i="2" s="1"/>
  <c r="R9" i="2" s="1"/>
  <c r="P34" i="2" l="1"/>
  <c r="R34" i="2" s="1"/>
  <c r="T34" i="2" s="1"/>
  <c r="U34" i="2" s="1"/>
  <c r="Q9" i="2"/>
  <c r="S9" i="2" s="1"/>
  <c r="T9" i="2" s="1"/>
  <c r="U9" i="2" s="1"/>
  <c r="D35" i="2" l="1"/>
  <c r="V34" i="2"/>
  <c r="X34" i="2" s="1"/>
  <c r="D10" i="2"/>
  <c r="V9" i="2"/>
  <c r="X9" i="2" s="1"/>
  <c r="C11" i="2"/>
  <c r="I10" i="2"/>
  <c r="K10" i="2" s="1"/>
  <c r="G10" i="2"/>
  <c r="W10" i="2" s="1"/>
  <c r="Y10" i="2" s="1"/>
  <c r="H10" i="2"/>
  <c r="I35" i="2" l="1"/>
  <c r="K35" i="2" s="1"/>
  <c r="G35" i="2"/>
  <c r="W35" i="2" s="1"/>
  <c r="Y35" i="2" s="1"/>
  <c r="H35" i="2"/>
  <c r="L10" i="2"/>
  <c r="M10" i="2" s="1"/>
  <c r="F11" i="2"/>
  <c r="J11" i="2"/>
  <c r="L35" i="2" l="1"/>
  <c r="N35" i="2"/>
  <c r="N10" i="2"/>
  <c r="O10" i="2" s="1"/>
  <c r="P10" i="2" s="1"/>
  <c r="R10" i="2" s="1"/>
  <c r="M35" i="2" l="1"/>
  <c r="Q10" i="2"/>
  <c r="S10" i="2" s="1"/>
  <c r="T10" i="2" s="1"/>
  <c r="U10" i="2" s="1"/>
  <c r="O35" i="2" l="1"/>
  <c r="Q35" i="2" s="1"/>
  <c r="S35" i="2" s="1"/>
  <c r="D11" i="2"/>
  <c r="V10" i="2"/>
  <c r="X10" i="2" s="1"/>
  <c r="G11" i="2"/>
  <c r="W11" i="2" s="1"/>
  <c r="Y11" i="2" s="1"/>
  <c r="I11" i="2"/>
  <c r="K11" i="2" s="1"/>
  <c r="H11" i="2"/>
  <c r="P35" i="2" l="1"/>
  <c r="R35" i="2" s="1"/>
  <c r="T35" i="2" s="1"/>
  <c r="U35" i="2" s="1"/>
  <c r="L11" i="2"/>
  <c r="M11" i="2"/>
  <c r="N11" i="2"/>
  <c r="V35" i="2" l="1"/>
  <c r="X35" i="2" s="1"/>
  <c r="B3" i="3"/>
  <c r="O11" i="2"/>
  <c r="Q11" i="2" s="1"/>
  <c r="S11" i="2" s="1"/>
  <c r="P11" i="2" l="1"/>
  <c r="R11" i="2" s="1"/>
  <c r="T11" i="2" s="1"/>
  <c r="U11" i="2" s="1"/>
  <c r="B1" i="3" s="1"/>
  <c r="V11" i="2" l="1"/>
  <c r="X11" i="2" s="1"/>
</calcChain>
</file>

<file path=xl/sharedStrings.xml><?xml version="1.0" encoding="utf-8"?>
<sst xmlns="http://schemas.openxmlformats.org/spreadsheetml/2006/main" count="90" uniqueCount="39">
  <si>
    <t>x^3 + x^2 -3*x - 5 =0</t>
  </si>
  <si>
    <t>Q2_Muller Method</t>
  </si>
  <si>
    <t>Initial guess (x0)</t>
  </si>
  <si>
    <t>Initial guess (x1)</t>
  </si>
  <si>
    <t>Initial guess (x2)</t>
  </si>
  <si>
    <t>Error Margin for x</t>
  </si>
  <si>
    <t>Error Margin for f</t>
  </si>
  <si>
    <t>Function (f)</t>
  </si>
  <si>
    <t>Iteration</t>
  </si>
  <si>
    <t>x_i-2</t>
  </si>
  <si>
    <t>x_i-1</t>
  </si>
  <si>
    <t>x_i</t>
  </si>
  <si>
    <t>f(x_i-2)</t>
  </si>
  <si>
    <t>f(x_i-1)</t>
  </si>
  <si>
    <t>f(x_i)</t>
  </si>
  <si>
    <t>h</t>
  </si>
  <si>
    <t>h_i-1</t>
  </si>
  <si>
    <t>h_i</t>
  </si>
  <si>
    <t>lamda_i</t>
  </si>
  <si>
    <t>del_i</t>
  </si>
  <si>
    <t>g_i</t>
  </si>
  <si>
    <t>c_i</t>
  </si>
  <si>
    <t>lamda_i+1</t>
  </si>
  <si>
    <t>D=SQRT term</t>
  </si>
  <si>
    <t>g_i+D</t>
  </si>
  <si>
    <t>g_i-D</t>
  </si>
  <si>
    <t>lamda_i+1 with -</t>
  </si>
  <si>
    <t>x_i+1</t>
  </si>
  <si>
    <t>Root 1</t>
  </si>
  <si>
    <t>Root 2</t>
  </si>
  <si>
    <t>Root 3</t>
  </si>
  <si>
    <t>error_x</t>
  </si>
  <si>
    <t>check_x</t>
  </si>
  <si>
    <t>error_f</t>
  </si>
  <si>
    <t>check_f</t>
  </si>
  <si>
    <t>2,-1.5+0.5i,-1.5-0.5i</t>
  </si>
  <si>
    <t>First Root For Guesses: 2,-1.5+0.5i,-1.5-0.5i</t>
  </si>
  <si>
    <t>Second Root For Guesses: 2,1,-1.5-0.5i</t>
  </si>
  <si>
    <t>Third Root For Guesses: 2,1,3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</si>
</sst>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F4F4-9A31-4729-A2A1-1D69B1EDBF00}">
  <dimension ref="A1:E9"/>
  <sheetViews>
    <sheetView tabSelected="1" zoomScale="130" zoomScaleNormal="130" workbookViewId="0">
      <selection sqref="A1:C1"/>
    </sheetView>
  </sheetViews>
  <sheetFormatPr defaultRowHeight="15" x14ac:dyDescent="0.25"/>
  <cols>
    <col min="1" max="1" width="18" bestFit="1" customWidth="1"/>
    <col min="2" max="2" width="18.28515625" bestFit="1" customWidth="1"/>
    <col min="5" max="7" width="37.7109375" bestFit="1" customWidth="1"/>
  </cols>
  <sheetData>
    <row r="1" spans="1:5" ht="18.75" x14ac:dyDescent="0.3">
      <c r="A1" s="1" t="s">
        <v>1</v>
      </c>
      <c r="B1" s="1"/>
      <c r="C1" s="1"/>
    </row>
    <row r="2" spans="1:5" x14ac:dyDescent="0.25">
      <c r="A2" t="s">
        <v>7</v>
      </c>
      <c r="B2" t="s">
        <v>0</v>
      </c>
    </row>
    <row r="4" spans="1:5" x14ac:dyDescent="0.25">
      <c r="A4" t="s">
        <v>2</v>
      </c>
      <c r="B4" t="str">
        <f>COMPLEX(2,0)</f>
        <v>2</v>
      </c>
      <c r="D4" t="str">
        <f>_xlfn.TEXTJOIN(",",,B4:B6)</f>
        <v>2,-1.5+0.5i,-1.5-0.5i</v>
      </c>
    </row>
    <row r="5" spans="1:5" x14ac:dyDescent="0.25">
      <c r="A5" t="s">
        <v>3</v>
      </c>
      <c r="B5" t="str">
        <f>COMPLEX(-1.5,0.5)</f>
        <v>-1.5+0.5i</v>
      </c>
    </row>
    <row r="6" spans="1:5" x14ac:dyDescent="0.25">
      <c r="A6" t="s">
        <v>4</v>
      </c>
      <c r="B6" t="str">
        <f>COMPLEX(-1.5,-0.5)</f>
        <v>-1.5-0.5i</v>
      </c>
    </row>
    <row r="7" spans="1:5" x14ac:dyDescent="0.25">
      <c r="E7" t="s">
        <v>35</v>
      </c>
    </row>
    <row r="8" spans="1:5" x14ac:dyDescent="0.25">
      <c r="A8" t="s">
        <v>5</v>
      </c>
      <c r="B8">
        <v>1E-4</v>
      </c>
    </row>
    <row r="9" spans="1:5" x14ac:dyDescent="0.25">
      <c r="A9" t="s">
        <v>6</v>
      </c>
      <c r="B9">
        <v>1.0000000000000001E-5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032C-EE77-434F-9FEC-968060F859E1}">
  <dimension ref="A1:Y35"/>
  <sheetViews>
    <sheetView zoomScale="85" zoomScaleNormal="85" workbookViewId="0"/>
  </sheetViews>
  <sheetFormatPr defaultRowHeight="15" x14ac:dyDescent="0.25"/>
  <cols>
    <col min="1" max="1" width="8.7109375" bestFit="1" customWidth="1"/>
    <col min="2" max="2" width="39.7109375" customWidth="1"/>
    <col min="3" max="4" width="39.7109375" bestFit="1" customWidth="1"/>
    <col min="5" max="7" width="48.42578125" bestFit="1" customWidth="1"/>
    <col min="8" max="8" width="45.42578125" bestFit="1" customWidth="1"/>
    <col min="9" max="10" width="46.28515625" bestFit="1" customWidth="1"/>
    <col min="11" max="11" width="47.28515625" bestFit="1" customWidth="1"/>
    <col min="12" max="12" width="43.5703125" bestFit="1" customWidth="1"/>
    <col min="13" max="13" width="49.28515625" bestFit="1" customWidth="1"/>
    <col min="14" max="14" width="47.5703125" bestFit="1" customWidth="1"/>
    <col min="15" max="15" width="48.28515625" bestFit="1" customWidth="1"/>
    <col min="16" max="16" width="49.28515625" bestFit="1" customWidth="1"/>
    <col min="17" max="17" width="46" bestFit="1" customWidth="1"/>
    <col min="18" max="18" width="47.28515625" bestFit="1" customWidth="1"/>
    <col min="19" max="19" width="46.42578125" bestFit="1" customWidth="1"/>
    <col min="20" max="20" width="47.28515625" bestFit="1" customWidth="1"/>
    <col min="21" max="21" width="39.7109375" bestFit="1" customWidth="1"/>
    <col min="22" max="23" width="13.42578125" bestFit="1" customWidth="1"/>
    <col min="24" max="24" width="8" bestFit="1" customWidth="1"/>
    <col min="25" max="25" width="7.7109375" bestFit="1" customWidth="1"/>
  </cols>
  <sheetData>
    <row r="1" spans="1:25" x14ac:dyDescent="0.25">
      <c r="A1" s="2" t="s">
        <v>36</v>
      </c>
    </row>
    <row r="2" spans="1:2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17</v>
      </c>
      <c r="J2" t="s">
        <v>16</v>
      </c>
      <c r="K2" t="s">
        <v>18</v>
      </c>
      <c r="L2" t="s">
        <v>19</v>
      </c>
      <c r="M2" t="s">
        <v>20</v>
      </c>
      <c r="N2" t="s">
        <v>21</v>
      </c>
      <c r="O2" t="s">
        <v>23</v>
      </c>
      <c r="P2" t="s">
        <v>24</v>
      </c>
      <c r="Q2" t="s">
        <v>25</v>
      </c>
      <c r="R2" t="s">
        <v>26</v>
      </c>
      <c r="S2" t="s">
        <v>26</v>
      </c>
      <c r="T2" t="s">
        <v>22</v>
      </c>
      <c r="U2" t="s">
        <v>27</v>
      </c>
      <c r="V2" t="s">
        <v>31</v>
      </c>
      <c r="W2" t="s">
        <v>33</v>
      </c>
      <c r="X2" t="s">
        <v>32</v>
      </c>
      <c r="Y2" t="s">
        <v>34</v>
      </c>
    </row>
    <row r="3" spans="1:25" x14ac:dyDescent="0.25">
      <c r="A3">
        <v>1</v>
      </c>
      <c r="B3" t="str">
        <f>Preprocessor!B4</f>
        <v>2</v>
      </c>
      <c r="C3" t="str">
        <f>Preprocessor!B5</f>
        <v>-1.5+0.5i</v>
      </c>
      <c r="D3" t="str">
        <f>Preprocessor!B6</f>
        <v>-1.5-0.5i</v>
      </c>
      <c r="E3" t="str">
        <f>IMSUM(IMPOWER(B3,3),IMPOWER(B3,2),IMPRODUCT(-3,B3),-5)</f>
        <v>1</v>
      </c>
      <c r="F3" t="str">
        <f t="shared" ref="F3:G3" si="0">IMSUM(IMPOWER(C3,3),IMPOWER(C3,2),IMPRODUCT(-3,C3),-5)</f>
        <v>-0.75+0.25i</v>
      </c>
      <c r="G3" t="str">
        <f t="shared" si="0"/>
        <v>-0.75-0.25i</v>
      </c>
      <c r="H3" t="str">
        <f>IMSUB(B3,D3)</f>
        <v>3.5+0.5i</v>
      </c>
      <c r="I3" t="str">
        <f>IMSUB(D3,C3)</f>
        <v>-i</v>
      </c>
      <c r="J3" t="str">
        <f>IMSUB(C3,B3)</f>
        <v>-3.5+0.5i</v>
      </c>
      <c r="K3" t="str">
        <f>IMDIV(I3,J3)</f>
        <v>-0.04+0.28i</v>
      </c>
      <c r="L3" t="str">
        <f>IMSUM(1,K3)</f>
        <v>0.96+0.28i</v>
      </c>
      <c r="M3" t="str">
        <f>IMSUM(IMPRODUCT(IMPOWER(K3,2),E3),IMPRODUCT(-1,IMPOWER(L3,2),F3),IMPRODUCT(IMSUM(K3,L3),G3))</f>
        <v>0.14-0.48i</v>
      </c>
      <c r="N3" t="str">
        <f>IMPRODUCT(K3,IMSUM(IMPRODUCT(K3,E3),IMPRODUCT(-1,L3,F3),G3))</f>
        <v>0</v>
      </c>
      <c r="O3" t="str">
        <f>IMSQRT(IMSUB(IMPOWER(M3,2),IMPRODUCT(4,L3,G3,N3)))</f>
        <v>0.14-0.48i</v>
      </c>
      <c r="P3" t="str">
        <f>IMSUM(M3,O3)</f>
        <v>0.28-0.96i</v>
      </c>
      <c r="Q3" t="str">
        <f>IMSUB(M3,O3)</f>
        <v>0</v>
      </c>
      <c r="R3" t="str">
        <f>IMDIV(IMPRODUCT(-2,L3,G3),P3)</f>
        <v>-0.5+1.5i</v>
      </c>
      <c r="S3" t="e">
        <f>IMDIV(IMPRODUCT(-2,L3,G3),Q3)</f>
        <v>#NUM!</v>
      </c>
      <c r="T3" t="str">
        <f>IF(ISERROR(S3)=TRUE,R3,IF(IMABS(R3)&gt;IMABS(S3),S3,R3))</f>
        <v>-0.5+1.5i</v>
      </c>
      <c r="U3" t="str">
        <f>IMSUM(D3,IMPRODUCT(IMSUB(D3,C3),T3))</f>
        <v>0</v>
      </c>
      <c r="V3">
        <f>IMABS(IMSUB(U3,D3))</f>
        <v>1.5811388300841898</v>
      </c>
      <c r="W3">
        <f>IMABS(G3)</f>
        <v>0.79056941504209488</v>
      </c>
      <c r="X3">
        <f>IF(V3&lt;Preprocessor!$B$8,1,0)</f>
        <v>0</v>
      </c>
      <c r="Y3">
        <f>IF(W3&lt;Preprocessor!$B$9,1,0)</f>
        <v>0</v>
      </c>
    </row>
    <row r="4" spans="1:25" x14ac:dyDescent="0.25">
      <c r="A4">
        <v>2</v>
      </c>
      <c r="B4" t="str">
        <f>C3</f>
        <v>-1.5+0.5i</v>
      </c>
      <c r="C4" t="str">
        <f>D3</f>
        <v>-1.5-0.5i</v>
      </c>
      <c r="D4" t="str">
        <f>U3</f>
        <v>0</v>
      </c>
      <c r="E4" t="str">
        <f>IMSUM(IMPOWER(B4,3),IMPOWER(B4,2),IMPRODUCT(-3,B4),-5)</f>
        <v>-0.75+0.25i</v>
      </c>
      <c r="F4" t="str">
        <f t="shared" ref="F4" si="1">IMSUM(IMPOWER(C4,3),IMPOWER(C4,2),IMPRODUCT(-3,C4),-5)</f>
        <v>-0.75-0.25i</v>
      </c>
      <c r="G4" t="str">
        <f t="shared" ref="G4" si="2">IMSUM(IMPOWER(D4,3),IMPOWER(D4,2),IMPRODUCT(-3,D4),-5)</f>
        <v>-5</v>
      </c>
      <c r="H4" t="str">
        <f>IMSUB(B4,D4)</f>
        <v>-1.5+0.5i</v>
      </c>
      <c r="I4" t="str">
        <f>IMSUB(D4,C4)</f>
        <v>1.5+0.5i</v>
      </c>
      <c r="J4" t="str">
        <f>IMSUB(C4,B4)</f>
        <v>-i</v>
      </c>
      <c r="K4" t="str">
        <f>IMDIV(I4,J4)</f>
        <v>-0.5+1.5i</v>
      </c>
      <c r="L4" t="str">
        <f>IMSUM(1,K4)</f>
        <v>0.5+1.5i</v>
      </c>
      <c r="M4" t="str">
        <f>IMSUM(IMPRODUCT(IMPOWER(K4,2),E4),IMPRODUCT(-1,IMPOWER(L4,2),F4),IMPRODUCT(IMSUM(K4,L4),G4))</f>
        <v>-13.75i</v>
      </c>
      <c r="N4" t="str">
        <f>IMPRODUCT(K4,IMSUM(IMPRODUCT(K4,E4),IMPRODUCT(-1,L4,F4),G4))</f>
        <v>2.5-7.5i</v>
      </c>
      <c r="O4" t="str">
        <f>IMSQRT(IMSUB(IMPOWER(M4,2),IMPRODUCT(4,L4,G4,N4)))</f>
        <v>7.806247497998-1.4836169991764E-15i</v>
      </c>
      <c r="P4" t="str">
        <f>IMSUM(M4,O4)</f>
        <v>7.806247497998-13.75i</v>
      </c>
      <c r="Q4" t="str">
        <f>IMSUB(M4,O4)</f>
        <v>-7.806247497998-13.75i</v>
      </c>
      <c r="R4" t="str">
        <f>IMDIV(IMPRODUCT(-2,L4,G4),P4)</f>
        <v>-0.66887505004004+0.74337484987988i</v>
      </c>
      <c r="S4" t="str">
        <f>IMDIV(IMPRODUCT(-2,L4,G4),Q4)</f>
        <v>-0.98112494995996-0.19337484987988i</v>
      </c>
      <c r="T4" t="str">
        <f>IF(ISERROR(S4)=TRUE,R4,IF(IMABS(R4)&gt;IMABS(S4),S4,R4))</f>
        <v>-0.66887505004004+0.74337484987988i</v>
      </c>
      <c r="U4" t="str">
        <f>IMSUM(D4,IMPRODUCT(IMSUB(D4,C4),T4))</f>
        <v>-1.375+0.7806247497998i</v>
      </c>
      <c r="V4">
        <f t="shared" ref="V4:V11" si="3">IMABS(IMSUB(U4,D4))</f>
        <v>1.58113883008419</v>
      </c>
      <c r="W4">
        <f t="shared" ref="W4:W11" si="4">IMABS(G4)</f>
        <v>5</v>
      </c>
      <c r="X4">
        <f>IF(V4&lt;Preprocessor!$B$8,1,0)</f>
        <v>0</v>
      </c>
      <c r="Y4">
        <f>IF(W4&lt;Preprocessor!$B$9,1,0)</f>
        <v>0</v>
      </c>
    </row>
    <row r="5" spans="1:25" x14ac:dyDescent="0.25">
      <c r="A5">
        <v>3</v>
      </c>
      <c r="B5" t="str">
        <f t="shared" ref="B5:C11" si="5">C4</f>
        <v>-1.5-0.5i</v>
      </c>
      <c r="C5" t="str">
        <f t="shared" si="5"/>
        <v>0</v>
      </c>
      <c r="D5" t="str">
        <f t="shared" ref="D5:D11" si="6">U4</f>
        <v>-1.375+0.7806247497998i</v>
      </c>
      <c r="E5" t="str">
        <f t="shared" ref="E5:E11" si="7">IMSUM(IMPOWER(B5,3),IMPOWER(B5,2),IMPRODUCT(-3,B5),-5)</f>
        <v>-0.75-0.25i</v>
      </c>
      <c r="F5" t="str">
        <f t="shared" ref="F5:F11" si="8">IMSUM(IMPOWER(C5,3),IMPOWER(C5,2),IMPRODUCT(-3,C5),-5)</f>
        <v>-5</v>
      </c>
      <c r="G5" t="str">
        <f t="shared" ref="G5:G11" si="9">IMSUM(IMPOWER(D5,3),IMPOWER(D5,2),IMPRODUCT(-3,D5),-5)</f>
        <v>0.320312500000001-0.53667951548736i</v>
      </c>
      <c r="H5" t="str">
        <f t="shared" ref="H5:H11" si="10">IMSUB(B5,D5)</f>
        <v>-0.125-1.2806247497998i</v>
      </c>
      <c r="I5" t="str">
        <f t="shared" ref="I5:I11" si="11">IMSUB(D5,C5)</f>
        <v>-1.375+0.7806247497998i</v>
      </c>
      <c r="J5" t="str">
        <f t="shared" ref="J5:J11" si="12">IMSUB(C5,B5)</f>
        <v>1.5+0.5i</v>
      </c>
      <c r="K5" t="str">
        <f t="shared" ref="K5:K11" si="13">IMDIV(I5,J5)</f>
        <v>-0.66887505004004+0.74337484987988i</v>
      </c>
      <c r="L5" t="str">
        <f t="shared" ref="L5:L11" si="14">IMSUM(1,K5)</f>
        <v>0.33112494995996+0.74337484987988i</v>
      </c>
      <c r="M5" t="str">
        <f t="shared" ref="M5:M11" si="15">IMSUM(IMPRODUCT(IMPOWER(K5,2),E5),IMPRODUCT(-1,IMPOWER(L5,2),F5),IMPRODUCT(IMSUM(K5,L5),G5))</f>
        <v>-1.69479283895865+3.8911280915356i</v>
      </c>
      <c r="N5" t="str">
        <f t="shared" ref="N5:N11" si="16">IMPRODUCT(K5,IMSUM(IMPRODUCT(K5,E5),IMPRODUCT(-1,L5,F5),G5))</f>
        <v>-3.85543510355152+0.113849563244337i</v>
      </c>
      <c r="O5" t="str">
        <f t="shared" ref="O5:O11" si="17">IMSQRT(IMSUB(IMPOWER(M5,2),IMPRODUCT(4,L5,G5,N5)))</f>
        <v>2.09822375908151-2.97579249613951i</v>
      </c>
      <c r="P5" t="str">
        <f t="shared" ref="P5:P11" si="18">IMSUM(M5,O5)</f>
        <v>0.40343092012286+0.91533559539609i</v>
      </c>
      <c r="Q5" t="str">
        <f t="shared" ref="Q5:Q11" si="19">IMSUB(M5,O5)</f>
        <v>-3.79301659804016+6.86692058767511i</v>
      </c>
      <c r="R5" t="str">
        <f t="shared" ref="R5:R11" si="20">IMDIV(IMPRODUCT(-2,L5,G5),P5)</f>
        <v>-0.517751279261583+0.875261662092557i</v>
      </c>
      <c r="S5" t="str">
        <f t="shared" ref="S5:S11" si="21">IMDIV(IMPRODUCT(-2,L5,G5),Q5)</f>
        <v>0.0487718577817272+0.120147386731632i</v>
      </c>
      <c r="T5" t="str">
        <f t="shared" ref="T5:T11" si="22">IF(ISERROR(S5)=TRUE,R5,IF(IMABS(R5)&gt;IMABS(S5),S5,R5))</f>
        <v>0.0487718577817272+0.120147386731632i</v>
      </c>
      <c r="U5" t="str">
        <f t="shared" ref="U5:U11" si="23">IMSUM(D5,IMPRODUCT(IMSUB(D5,C5),T5))</f>
        <v>-1.53585132815636+0.653494612321938i</v>
      </c>
      <c r="V5">
        <f t="shared" si="3"/>
        <v>0.20502492927642993</v>
      </c>
      <c r="W5">
        <f t="shared" si="4"/>
        <v>0.62499999999999856</v>
      </c>
      <c r="X5">
        <f>IF(V5&lt;Preprocessor!$B$8,1,0)</f>
        <v>0</v>
      </c>
      <c r="Y5">
        <f>IF(W5&lt;Preprocessor!$B$9,1,0)</f>
        <v>0</v>
      </c>
    </row>
    <row r="6" spans="1:25" x14ac:dyDescent="0.25">
      <c r="A6">
        <v>4</v>
      </c>
      <c r="B6" t="str">
        <f t="shared" si="5"/>
        <v>0</v>
      </c>
      <c r="C6" t="str">
        <f t="shared" si="5"/>
        <v>-1.375+0.7806247497998i</v>
      </c>
      <c r="D6" t="str">
        <f t="shared" si="6"/>
        <v>-1.53585132815636+0.653494612321938i</v>
      </c>
      <c r="E6" t="str">
        <f t="shared" si="7"/>
        <v>-5</v>
      </c>
      <c r="F6" t="str">
        <f t="shared" si="8"/>
        <v>0.320312500000001-0.53667951548736i</v>
      </c>
      <c r="G6" t="str">
        <f t="shared" si="9"/>
        <v>-0.11580847010916+0.37756307463082i</v>
      </c>
      <c r="H6" t="str">
        <f t="shared" si="10"/>
        <v>1.53585132815636-0.653494612321938i</v>
      </c>
      <c r="I6" t="str">
        <f t="shared" si="11"/>
        <v>-0.16085132815636-0.127130137477862i</v>
      </c>
      <c r="J6" t="str">
        <f t="shared" si="12"/>
        <v>-1.375+0.7806247497998i</v>
      </c>
      <c r="K6" t="str">
        <f t="shared" si="13"/>
        <v>0.0487718577817299+0.120147386731634i</v>
      </c>
      <c r="L6" t="str">
        <f t="shared" si="14"/>
        <v>1.04877185778173+0.120147386731634i</v>
      </c>
      <c r="M6" t="str">
        <f t="shared" si="15"/>
        <v>-0.640493813395502+0.829800981253481i</v>
      </c>
      <c r="N6" t="str">
        <f t="shared" si="16"/>
        <v>-0.0732585553150873-0.0766321235904613i</v>
      </c>
      <c r="O6" t="str">
        <f t="shared" si="17"/>
        <v>0.570918684389202-0.877657537595729i</v>
      </c>
      <c r="P6" t="str">
        <f t="shared" si="18"/>
        <v>-0.0695751290063-0.0478565563422479i</v>
      </c>
      <c r="Q6" t="str">
        <f t="shared" si="19"/>
        <v>-1.2114124977847+1.70745851884921i</v>
      </c>
      <c r="R6" t="str">
        <f t="shared" si="20"/>
        <v>1.87288572946411+9.69451343503681i</v>
      </c>
      <c r="S6" t="str">
        <f t="shared" si="21"/>
        <v>-0.389896359574363+0.0812233850047597i</v>
      </c>
      <c r="T6" t="str">
        <f t="shared" si="22"/>
        <v>-0.389896359574363+0.0812233850047597i</v>
      </c>
      <c r="U6" t="str">
        <f t="shared" si="23"/>
        <v>-1.46281004077342+0.689997300761374i</v>
      </c>
      <c r="V6">
        <f t="shared" si="3"/>
        <v>8.1654613622646963E-2</v>
      </c>
      <c r="W6">
        <f t="shared" si="4"/>
        <v>0.39492464733630184</v>
      </c>
      <c r="X6">
        <f>IF(V6&lt;Preprocessor!$B$8,1,0)</f>
        <v>0</v>
      </c>
      <c r="Y6">
        <f>IF(W6&lt;Preprocessor!$B$9,1,0)</f>
        <v>0</v>
      </c>
    </row>
    <row r="7" spans="1:25" x14ac:dyDescent="0.25">
      <c r="A7">
        <v>5</v>
      </c>
      <c r="B7" t="str">
        <f t="shared" si="5"/>
        <v>-1.375+0.7806247497998i</v>
      </c>
      <c r="C7" t="str">
        <f t="shared" si="5"/>
        <v>-1.53585132815636+0.653494612321938i</v>
      </c>
      <c r="D7" t="str">
        <f t="shared" si="6"/>
        <v>-1.46281004077342+0.689997300761374i</v>
      </c>
      <c r="E7" t="str">
        <f t="shared" si="7"/>
        <v>0.320312500000001-0.53667951548736i</v>
      </c>
      <c r="F7" t="str">
        <f t="shared" si="8"/>
        <v>-0.11580847010916+0.37756307463082i</v>
      </c>
      <c r="G7" t="str">
        <f t="shared" si="9"/>
        <v>0.0113220403901906+0.0122290219554895i</v>
      </c>
      <c r="H7" t="str">
        <f t="shared" si="10"/>
        <v>0.0878100407734199+0.090627449038426i</v>
      </c>
      <c r="I7" t="str">
        <f t="shared" si="11"/>
        <v>0.07304128738294+0.036502688439436i</v>
      </c>
      <c r="J7" t="str">
        <f t="shared" si="12"/>
        <v>-0.16085132815636-0.127130137477862i</v>
      </c>
      <c r="K7" t="str">
        <f t="shared" si="13"/>
        <v>-0.38989635957437+0.0812233850047634i</v>
      </c>
      <c r="L7" t="str">
        <f t="shared" si="14"/>
        <v>0.61010364042563+0.0812233850047634i</v>
      </c>
      <c r="M7" t="str">
        <f t="shared" si="15"/>
        <v>0.0928582028157399-0.220370972356977i</v>
      </c>
      <c r="N7" t="str">
        <f t="shared" si="16"/>
        <v>-0.0143782528648816-0.00780530724845096i</v>
      </c>
      <c r="O7" t="str">
        <f t="shared" si="17"/>
        <v>0.0916333541877054-0.219679066260647i</v>
      </c>
      <c r="P7" t="str">
        <f t="shared" si="18"/>
        <v>0.184491557003445-0.440050038617624i</v>
      </c>
      <c r="Q7" t="str">
        <f t="shared" si="19"/>
        <v>0.0012248486280345-0.000691906096329992i</v>
      </c>
      <c r="R7" t="str">
        <f t="shared" si="20"/>
        <v>0.0228102472373258-0.0364435123786927i</v>
      </c>
      <c r="S7" t="str">
        <f t="shared" si="21"/>
        <v>-1.46093613501964-14.5095489601597i</v>
      </c>
      <c r="T7" t="str">
        <f t="shared" si="22"/>
        <v>0.0228102472373258-0.0364435123786927i</v>
      </c>
      <c r="U7" t="str">
        <f t="shared" si="23"/>
        <v>-1.45981366477168+0.688168055048609i</v>
      </c>
      <c r="V7">
        <f t="shared" si="3"/>
        <v>3.5106137670601481E-3</v>
      </c>
      <c r="W7">
        <f t="shared" si="4"/>
        <v>1.6665460587243053E-2</v>
      </c>
      <c r="X7">
        <f>IF(V7&lt;Preprocessor!$B$8,1,0)</f>
        <v>0</v>
      </c>
      <c r="Y7">
        <f>IF(W7&lt;Preprocessor!$B$9,1,0)</f>
        <v>0</v>
      </c>
    </row>
    <row r="8" spans="1:25" x14ac:dyDescent="0.25">
      <c r="A8">
        <v>6</v>
      </c>
      <c r="B8" t="str">
        <f t="shared" si="5"/>
        <v>-1.53585132815636+0.653494612321938i</v>
      </c>
      <c r="C8" t="str">
        <f t="shared" si="5"/>
        <v>-1.46281004077342+0.689997300761374i</v>
      </c>
      <c r="D8" t="str">
        <f t="shared" si="6"/>
        <v>-1.45981366477168+0.688168055048609i</v>
      </c>
      <c r="E8" t="str">
        <f t="shared" si="7"/>
        <v>-0.11580847010916+0.37756307463082i</v>
      </c>
      <c r="F8" t="str">
        <f t="shared" si="8"/>
        <v>0.0113220403901906+0.0122290219554895i</v>
      </c>
      <c r="G8" t="str">
        <f t="shared" si="9"/>
        <v>-0.000027957328660122-0.0000239440989293627i</v>
      </c>
      <c r="H8" t="str">
        <f t="shared" si="10"/>
        <v>-0.07603766338468-0.0346734427266711i</v>
      </c>
      <c r="I8" t="str">
        <f t="shared" si="11"/>
        <v>0.00299637600173996-0.00182924571276499i</v>
      </c>
      <c r="J8" t="str">
        <f t="shared" si="12"/>
        <v>0.07304128738294+0.036502688439436i</v>
      </c>
      <c r="K8" t="str">
        <f t="shared" si="13"/>
        <v>0.0228102472373751-0.0364435123787142i</v>
      </c>
      <c r="L8" t="str">
        <f t="shared" si="14"/>
        <v>1.02281024723738-0.0364435123787142i</v>
      </c>
      <c r="M8" t="str">
        <f t="shared" si="15"/>
        <v>-0.012050779795162-0.012068446316713i</v>
      </c>
      <c r="N8" t="str">
        <f t="shared" si="16"/>
        <v>4.65529787962645E-06+0.0000503791404330555i</v>
      </c>
      <c r="O8" t="str">
        <f t="shared" si="17"/>
        <v>0.0120508254410576+0.0120686651205978i</v>
      </c>
      <c r="P8" t="str">
        <f t="shared" si="18"/>
        <v>4.5645895599758E-08+2.18803884800486E-07i</v>
      </c>
      <c r="Q8" t="str">
        <f t="shared" si="19"/>
        <v>-0.0241016052362196-0.0241371114373108i</v>
      </c>
      <c r="R8" t="str">
        <f t="shared" si="20"/>
        <v>259.442849798435-215.228342112431i</v>
      </c>
      <c r="S8" t="str">
        <f t="shared" si="21"/>
        <v>-0.00219469410560691+0.000250222470798191i</v>
      </c>
      <c r="T8" t="str">
        <f t="shared" si="22"/>
        <v>-0.00219469410560691+0.000250222470798191i</v>
      </c>
      <c r="U8" t="str">
        <f t="shared" si="23"/>
        <v>-1.45981978318205+0.688172819443999i</v>
      </c>
      <c r="V8">
        <f t="shared" si="3"/>
        <v>7.754637895441378E-6</v>
      </c>
      <c r="W8">
        <f t="shared" si="4"/>
        <v>3.6809402322629299E-5</v>
      </c>
      <c r="X8">
        <f>IF(V8&lt;Preprocessor!$B$8,1,0)</f>
        <v>1</v>
      </c>
      <c r="Y8">
        <f>IF(W8&lt;Preprocessor!$B$9,1,0)</f>
        <v>0</v>
      </c>
    </row>
    <row r="9" spans="1:25" x14ac:dyDescent="0.25">
      <c r="A9">
        <v>7</v>
      </c>
      <c r="B9" t="str">
        <f t="shared" si="5"/>
        <v>-1.46281004077342+0.689997300761374i</v>
      </c>
      <c r="C9" t="str">
        <f t="shared" si="5"/>
        <v>-1.45981366477168+0.688168055048609i</v>
      </c>
      <c r="D9" t="str">
        <f t="shared" si="6"/>
        <v>-1.45981978318205+0.688172819443999i</v>
      </c>
      <c r="E9" t="str">
        <f t="shared" si="7"/>
        <v>0.0113220403901906+0.0122290219554895i</v>
      </c>
      <c r="F9" t="str">
        <f t="shared" si="8"/>
        <v>-0.000027957328660122-0.0000239440989293627i</v>
      </c>
      <c r="G9" t="str">
        <f t="shared" si="9"/>
        <v>-1.61131019638105E-09+1.59893032147806E-09i</v>
      </c>
      <c r="H9" t="str">
        <f t="shared" si="10"/>
        <v>-0.00299025759136984+0.001824481317375i</v>
      </c>
      <c r="I9" t="str">
        <f t="shared" si="11"/>
        <v>-6.11841037012617E-06+4.76439538998896E-06i</v>
      </c>
      <c r="J9" t="str">
        <f t="shared" si="12"/>
        <v>0.00299637600173996-0.00182924571276499i</v>
      </c>
      <c r="K9" t="str">
        <f t="shared" si="13"/>
        <v>-0.00219469410628717+0.000250222470343237i</v>
      </c>
      <c r="L9" t="str">
        <f t="shared" si="14"/>
        <v>0.997805305893713+0.000250222470343237i</v>
      </c>
      <c r="M9" t="str">
        <f t="shared" si="15"/>
        <v>0.0000278884417659641+0.0000239003666929396i</v>
      </c>
      <c r="N9" t="str">
        <f t="shared" si="16"/>
        <v>7.04158158693392E-11+2.27166563489458E-10i</v>
      </c>
      <c r="O9" t="str">
        <f t="shared" si="17"/>
        <v>0.000027888441794593+0.0000239003666865491i</v>
      </c>
      <c r="P9" t="str">
        <f t="shared" si="18"/>
        <v>0.0000557768835605571+0.0000478007333794887i</v>
      </c>
      <c r="Q9" t="str">
        <f t="shared" si="19"/>
        <v>-2.8628900465566E-14+6.39050105693227E-15i</v>
      </c>
      <c r="R9" t="str">
        <f t="shared" si="20"/>
        <v>4.98738884238564E-06-0.0000614669836404017i</v>
      </c>
      <c r="S9" t="str">
        <f t="shared" si="21"/>
        <v>-130706.156555395+82251.0845721115i</v>
      </c>
      <c r="T9" t="str">
        <f t="shared" si="22"/>
        <v>4.98738884238564E-06-0.0000614669836404017i</v>
      </c>
      <c r="U9" t="str">
        <f t="shared" si="23"/>
        <v>-1.45981978291971+0.688172819843841i</v>
      </c>
      <c r="V9">
        <f t="shared" si="3"/>
        <v>4.7822172444448872E-10</v>
      </c>
      <c r="W9">
        <f t="shared" si="4"/>
        <v>2.2699997184809231E-9</v>
      </c>
      <c r="X9">
        <f>IF(V9&lt;Preprocessor!$B$8,1,0)</f>
        <v>1</v>
      </c>
      <c r="Y9">
        <f>IF(W9&lt;Preprocessor!$B$9,1,0)</f>
        <v>1</v>
      </c>
    </row>
    <row r="10" spans="1:25" x14ac:dyDescent="0.25">
      <c r="A10">
        <v>8</v>
      </c>
      <c r="B10" t="str">
        <f t="shared" si="5"/>
        <v>-1.45981366477168+0.688168055048609i</v>
      </c>
      <c r="C10" t="str">
        <f t="shared" si="5"/>
        <v>-1.45981978318205+0.688172819443999i</v>
      </c>
      <c r="D10" t="str">
        <f t="shared" si="6"/>
        <v>-1.45981978291971+0.688172819843841i</v>
      </c>
      <c r="E10" t="str">
        <f t="shared" si="7"/>
        <v>-0.000027957328660122-0.0000239440989293627i</v>
      </c>
      <c r="F10" t="str">
        <f t="shared" si="8"/>
        <v>-1.61131019638105E-09+1.59893032147806E-09i</v>
      </c>
      <c r="G10" t="str">
        <f t="shared" si="9"/>
        <v>9.76996261670138E-15+1.02140518265514E-14i</v>
      </c>
      <c r="H10" t="str">
        <f t="shared" si="10"/>
        <v>6.11814802997657E-06-4.76479523203732E-06i</v>
      </c>
      <c r="I10" t="str">
        <f t="shared" si="11"/>
        <v>2.62340149603801E-10+3.99842048359744E-10i</v>
      </c>
      <c r="J10" t="str">
        <f t="shared" si="12"/>
        <v>-6.11841037012617E-06+4.76439538998896E-06i</v>
      </c>
      <c r="K10" t="str">
        <f t="shared" si="13"/>
        <v>4.98717665362047E-06-0.0000614671367482039i</v>
      </c>
      <c r="L10" t="str">
        <f t="shared" si="14"/>
        <v>1.00000498717665-0.0000614671367482039i</v>
      </c>
      <c r="M10" t="str">
        <f t="shared" si="15"/>
        <v>1.61122972237776E-09-1.59902712628787E-09i</v>
      </c>
      <c r="N10" t="str">
        <f t="shared" si="16"/>
        <v>1.13768909544157E-18-1.53990543542706E-18i</v>
      </c>
      <c r="O10" t="str">
        <f t="shared" si="17"/>
        <v>1.61122972237774E-09-1.59902712628788E-09i</v>
      </c>
      <c r="P10" t="str">
        <f t="shared" si="18"/>
        <v>3.2224594447555E-09-3.19805425257575E-09i</v>
      </c>
      <c r="Q10" t="str">
        <f t="shared" si="19"/>
        <v>2.00591298544109E-23+9.92616735063633E-24i</v>
      </c>
      <c r="R10" t="str">
        <f t="shared" si="20"/>
        <v>1.14288515861405E-07-6.22552554598837E-06i</v>
      </c>
      <c r="S10" t="str">
        <f t="shared" si="21"/>
        <v>-1187354534.35156-430782627.093736i</v>
      </c>
      <c r="T10" t="str">
        <f t="shared" si="22"/>
        <v>1.14288515861405E-07-6.22552554598837E-06i</v>
      </c>
      <c r="U10" t="str">
        <f t="shared" si="23"/>
        <v>-1.45981978291971+0.688172819843839i</v>
      </c>
      <c r="V10">
        <f t="shared" si="3"/>
        <v>1.9984014443252802E-15</v>
      </c>
      <c r="W10">
        <f t="shared" si="4"/>
        <v>1.4134320791860518E-14</v>
      </c>
      <c r="X10">
        <f>IF(V10&lt;Preprocessor!$B$8,1,0)</f>
        <v>1</v>
      </c>
      <c r="Y10">
        <f>IF(W10&lt;Preprocessor!$B$9,1,0)</f>
        <v>1</v>
      </c>
    </row>
    <row r="11" spans="1:25" x14ac:dyDescent="0.25">
      <c r="A11">
        <v>9</v>
      </c>
      <c r="B11" t="str">
        <f t="shared" si="5"/>
        <v>-1.45981978318205+0.688172819443999i</v>
      </c>
      <c r="C11" t="str">
        <f t="shared" si="5"/>
        <v>-1.45981978291971+0.688172819843841i</v>
      </c>
      <c r="D11" t="str">
        <f t="shared" si="6"/>
        <v>-1.45981978291971+0.688172819843839i</v>
      </c>
      <c r="E11" t="str">
        <f t="shared" si="7"/>
        <v>-1.61131019638105E-09+1.59893032147806E-09i</v>
      </c>
      <c r="F11" t="str">
        <f t="shared" si="8"/>
        <v>9.76996261670138E-15+1.02140518265514E-14i</v>
      </c>
      <c r="G11" t="str">
        <f t="shared" si="9"/>
        <v>4.44089209850063E-16i</v>
      </c>
      <c r="H11" t="str">
        <f t="shared" si="10"/>
        <v>-2.62340149603801E-10-3.998400499583E-10i</v>
      </c>
      <c r="I11" t="str">
        <f t="shared" si="11"/>
        <v>-1.99840144432528E-15i</v>
      </c>
      <c r="J11" t="str">
        <f t="shared" si="12"/>
        <v>2.62340149603801E-10+3.99842048359744E-10i</v>
      </c>
      <c r="K11" t="str">
        <f t="shared" si="13"/>
        <v>-3.49391709953227E-06-2.29239205419911E-06i</v>
      </c>
      <c r="L11" t="str">
        <f t="shared" si="14"/>
        <v>0.9999965060829-2.29239205419911E-06i</v>
      </c>
      <c r="M11" t="str">
        <f t="shared" si="15"/>
        <v>-9.76997595439561E-15-9.7698642478302E-15i</v>
      </c>
      <c r="N11" t="str">
        <f t="shared" si="16"/>
        <v>-2.50765490020369E-20+4.18368470131201E-20i</v>
      </c>
      <c r="O11" t="str">
        <f t="shared" si="17"/>
        <v>9.76997899591872E-15+9.76986348600857E-15i</v>
      </c>
      <c r="P11" t="str">
        <f t="shared" si="18"/>
        <v>3.04152311000037E-21-7.61821629576896E-22i</v>
      </c>
      <c r="Q11" t="str">
        <f t="shared" si="19"/>
        <v>-1.95399549503143E-14-1.95397277338388E-14i</v>
      </c>
      <c r="R11" t="str">
        <f t="shared" si="20"/>
        <v>68824.005590137-274778.020800759i</v>
      </c>
      <c r="S11" t="str">
        <f t="shared" si="21"/>
        <v>0.0227272108547223+0.0227273709359496i</v>
      </c>
      <c r="T11" t="str">
        <f t="shared" si="22"/>
        <v>0.0227272108547223+0.0227273709359496i</v>
      </c>
      <c r="U11" t="str">
        <f t="shared" si="23"/>
        <v>-1.45981978291971+0.688172819843839i</v>
      </c>
      <c r="V11">
        <f t="shared" si="3"/>
        <v>0</v>
      </c>
      <c r="W11">
        <f t="shared" si="4"/>
        <v>4.4408920985006301E-16</v>
      </c>
      <c r="X11">
        <f>IF(V11&lt;Preprocessor!$B$8,1,0)</f>
        <v>1</v>
      </c>
      <c r="Y11">
        <f>IF(W11&lt;Preprocessor!$B$9,1,0)</f>
        <v>1</v>
      </c>
    </row>
    <row r="14" spans="1:25" x14ac:dyDescent="0.25">
      <c r="A14" s="2" t="s">
        <v>37</v>
      </c>
    </row>
    <row r="15" spans="1:25" x14ac:dyDescent="0.25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17</v>
      </c>
      <c r="J15" t="s">
        <v>16</v>
      </c>
      <c r="K15" t="s">
        <v>18</v>
      </c>
      <c r="L15" t="s">
        <v>19</v>
      </c>
      <c r="M15" t="s">
        <v>20</v>
      </c>
      <c r="N15" t="s">
        <v>21</v>
      </c>
      <c r="O15" t="s">
        <v>23</v>
      </c>
      <c r="P15" t="s">
        <v>24</v>
      </c>
      <c r="Q15" t="s">
        <v>25</v>
      </c>
      <c r="R15" t="s">
        <v>26</v>
      </c>
      <c r="S15" t="s">
        <v>26</v>
      </c>
      <c r="T15" t="s">
        <v>22</v>
      </c>
      <c r="U15" t="s">
        <v>27</v>
      </c>
      <c r="V15" t="s">
        <v>31</v>
      </c>
      <c r="W15" t="s">
        <v>33</v>
      </c>
      <c r="X15" t="s">
        <v>32</v>
      </c>
      <c r="Y15" t="s">
        <v>34</v>
      </c>
    </row>
    <row r="16" spans="1:25" x14ac:dyDescent="0.25">
      <c r="A16">
        <v>1</v>
      </c>
      <c r="B16">
        <v>2</v>
      </c>
      <c r="C16">
        <v>1</v>
      </c>
      <c r="D16" t="str">
        <f>COMPLEX(-1.5,-0.5)</f>
        <v>-1.5-0.5i</v>
      </c>
      <c r="E16" t="str">
        <f>IMSUM(IMPOWER(B16,3),IMPOWER(B16,2),IMPRODUCT(-3,B16),-5)</f>
        <v>1</v>
      </c>
      <c r="F16" t="str">
        <f t="shared" ref="F16:F22" si="24">IMSUM(IMPOWER(C16,3),IMPOWER(C16,2),IMPRODUCT(-3,C16),-5)</f>
        <v>-6</v>
      </c>
      <c r="G16" t="str">
        <f t="shared" ref="G16:G22" si="25">IMSUM(IMPOWER(D16,3),IMPOWER(D16,2),IMPRODUCT(-3,D16),-5)</f>
        <v>-0.75-0.25i</v>
      </c>
      <c r="H16" t="str">
        <f>IMSUB(B16,D16)</f>
        <v>3.5+0.5i</v>
      </c>
      <c r="I16" t="str">
        <f>IMSUB(D16,C16)</f>
        <v>-2.5-0.5i</v>
      </c>
      <c r="J16" t="str">
        <f>IMSUB(C16,B16)</f>
        <v>-1</v>
      </c>
      <c r="K16" t="str">
        <f>IMDIV(I16,J16)</f>
        <v>2.5+0.5i</v>
      </c>
      <c r="L16" t="str">
        <f>IMSUM(1,K16)</f>
        <v>3.5+0.5i</v>
      </c>
      <c r="M16" t="str">
        <f>IMSUM(IMPRODUCT(IMPOWER(K16,2),E16),IMPRODUCT(-1,IMPOWER(L16,2),F16),IMPRODUCT(IMSUM(K16,L16),G16))</f>
        <v>73.75+21.25i</v>
      </c>
      <c r="N16" t="str">
        <f>IMPRODUCT(K16,IMSUM(IMPRODUCT(K16,E16),IMPRODUCT(-1,L16,F16),G16))</f>
        <v>55.25+19.5i</v>
      </c>
      <c r="O16" t="str">
        <f>IMSQRT(IMSUB(IMPOWER(M16,2),IMPRODUCT(4,L16,G16,N16)))</f>
        <v>77.3660195555685+23.3023814635458i</v>
      </c>
      <c r="P16" t="str">
        <f>IMSUM(M16,O16)</f>
        <v>151.116019555568+44.5523814635458i</v>
      </c>
      <c r="Q16" t="str">
        <f>IMSUB(M16,O16)</f>
        <v>-3.6160195555685-2.0523814635458i</v>
      </c>
      <c r="R16" t="str">
        <f>IMDIV(IMPRODUCT(-2,L16,G16),P16)</f>
        <v>0.034928578095119+0.00624585446005569i</v>
      </c>
      <c r="S16" t="str">
        <f>IMDIV(IMPRODUCT(-2,L16,G16),Q16)</f>
        <v>-1.34262088578742+0.0706772224630174i</v>
      </c>
      <c r="T16" t="str">
        <f>IF(ISERROR(S16)=TRUE,R16,IF(IMABS(R16)&gt;IMABS(S16),S16,R16))</f>
        <v>0.034928578095119+0.00624585446005569i</v>
      </c>
      <c r="U16" t="str">
        <f>IMSUM(D16,IMPRODUCT(IMSUB(D16,C16),T16))</f>
        <v>-1.58419851800777-0.533078925197699i</v>
      </c>
      <c r="V16">
        <f>IMABS(IMSUB(U16,D16))</f>
        <v>9.0463283861131921E-2</v>
      </c>
      <c r="W16">
        <f>IMABS(G16)</f>
        <v>0.79056941504209488</v>
      </c>
      <c r="X16">
        <f>IF(V16&lt;Preprocessor!$B$8,1,0)</f>
        <v>0</v>
      </c>
      <c r="Y16">
        <f>IF(W16&lt;Preprocessor!$B$9,1,0)</f>
        <v>0</v>
      </c>
    </row>
    <row r="17" spans="1:25" x14ac:dyDescent="0.25">
      <c r="A17">
        <v>2</v>
      </c>
      <c r="B17">
        <f>C16</f>
        <v>1</v>
      </c>
      <c r="C17" t="str">
        <f>D16</f>
        <v>-1.5-0.5i</v>
      </c>
      <c r="D17" t="str">
        <f>U16</f>
        <v>-1.58419851800777-0.533078925197699i</v>
      </c>
      <c r="E17" t="str">
        <f>IMSUM(IMPOWER(B17,3),IMPOWER(B17,2),IMPRODUCT(-3,B17),-5)</f>
        <v>-6</v>
      </c>
      <c r="F17" t="str">
        <f t="shared" si="24"/>
        <v>-0.75-0.25i</v>
      </c>
      <c r="G17" t="str">
        <f t="shared" si="25"/>
        <v>-0.6471718076201-0.57385128387531i</v>
      </c>
      <c r="H17" t="str">
        <f>IMSUB(B17,D17)</f>
        <v>2.58419851800777+0.533078925197699i</v>
      </c>
      <c r="I17" t="str">
        <f>IMSUB(D17,C17)</f>
        <v>-0.08419851800777-0.0330789251976989i</v>
      </c>
      <c r="J17" t="str">
        <f>IMSUB(C17,B17)</f>
        <v>-2.5-0.5i</v>
      </c>
      <c r="K17" t="str">
        <f>IMDIV(I17,J17)</f>
        <v>0.0349285780951191+0.00624585446005573i</v>
      </c>
      <c r="L17" t="str">
        <f>IMSUM(1,K17)</f>
        <v>1.03492857809512+0.00624585446005573i</v>
      </c>
      <c r="M17" t="str">
        <f>IMSUM(IMPRODUCT(IMPOWER(K17,2),E17),IMPRODUCT(-1,IMPOWER(L17,2),F17),IMPRODUCT(IMSUM(K17,L17),G17))</f>
        <v>0.107747630973171-0.347185532590382i</v>
      </c>
      <c r="N17" t="str">
        <f>IMPRODUCT(K17,IMSUM(IMPRODUCT(K17,E17),IMPRODUCT(-1,L17,F17),G17))</f>
        <v>-0.000694931940436594-0.0126648337790226i</v>
      </c>
      <c r="O17" t="str">
        <f>IMSQRT(IMSUB(IMPOWER(M17,2),IMPRODUCT(4,L17,G17,N17)))</f>
        <v>0.167328742768633-0.329374985419457i</v>
      </c>
      <c r="P17" t="str">
        <f>IMSUM(M17,O17)</f>
        <v>0.275076373741804-0.676560518009839i</v>
      </c>
      <c r="Q17" t="str">
        <f>IMSUB(M17,O17)</f>
        <v>-0.059581111795462-0.017810547170925i</v>
      </c>
      <c r="R17" t="str">
        <f>IMDIV(IMPRODUCT(-2,L17,G17),P17)</f>
        <v>-0.829720502263731+2.30669877937611i</v>
      </c>
      <c r="S17" t="str">
        <f>IMDIV(IMPRODUCT(-2,L17,G17),Q17)</f>
        <v>-26.0359209760915-12.2884660526421i</v>
      </c>
      <c r="T17" t="str">
        <f>IF(ISERROR(S17)=TRUE,R17,IF(IMABS(R17)&gt;IMABS(S17),S17,R17))</f>
        <v>-0.829720502263731+2.30669877937611i</v>
      </c>
      <c r="U17" t="str">
        <f>IMSUM(D17,IMPRODUCT(IMSUB(D17,C17),T17))</f>
        <v>-1.4380341649799-0.69985328148212i</v>
      </c>
      <c r="V17">
        <f t="shared" ref="V17:V22" si="26">IMABS(IMSUB(U17,D17))</f>
        <v>0.22176046539033692</v>
      </c>
      <c r="W17">
        <f t="shared" ref="W17:W22" si="27">IMABS(G17)</f>
        <v>0.8649489259971419</v>
      </c>
      <c r="X17">
        <f>IF(V17&lt;Preprocessor!$B$8,1,0)</f>
        <v>0</v>
      </c>
      <c r="Y17">
        <f>IF(W17&lt;Preprocessor!$B$9,1,0)</f>
        <v>0</v>
      </c>
    </row>
    <row r="18" spans="1:25" x14ac:dyDescent="0.25">
      <c r="A18">
        <v>3</v>
      </c>
      <c r="B18" t="str">
        <f t="shared" ref="B18:C22" si="28">C17</f>
        <v>-1.5-0.5i</v>
      </c>
      <c r="C18" t="str">
        <f t="shared" si="28"/>
        <v>-1.58419851800777-0.533078925197699i</v>
      </c>
      <c r="D18" t="str">
        <f t="shared" ref="D18:D22" si="29">U17</f>
        <v>-1.4380341649799-0.69985328148212i</v>
      </c>
      <c r="E18" t="str">
        <f t="shared" ref="E18:E22" si="30">IMSUM(IMPOWER(B18,3),IMPOWER(B18,2),IMPRODUCT(-3,B18),-5)</f>
        <v>-0.75-0.25i</v>
      </c>
      <c r="F18" t="str">
        <f t="shared" si="24"/>
        <v>-0.6471718076201-0.57385128387531i</v>
      </c>
      <c r="G18" t="str">
        <f t="shared" si="25"/>
        <v>0.0315026915797816+0.11340154292274i</v>
      </c>
      <c r="H18" t="str">
        <f t="shared" ref="H18:H22" si="31">IMSUB(B18,D18)</f>
        <v>-0.0619658350201+0.19985328148212i</v>
      </c>
      <c r="I18" t="str">
        <f t="shared" ref="I18:I22" si="32">IMSUB(D18,C18)</f>
        <v>0.14616435302787-0.166774356284421i</v>
      </c>
      <c r="J18" t="str">
        <f t="shared" ref="J18:J22" si="33">IMSUB(C18,B18)</f>
        <v>-0.08419851800777-0.0330789251976989i</v>
      </c>
      <c r="K18" t="str">
        <f t="shared" ref="K18:K22" si="34">IMDIV(I18,J18)</f>
        <v>-0.829720502263687+2.30669877937609i</v>
      </c>
      <c r="L18" t="str">
        <f t="shared" ref="L18:L22" si="35">IMSUM(1,K18)</f>
        <v>0.170279497736313+2.30669877937609i</v>
      </c>
      <c r="M18" t="str">
        <f t="shared" ref="M18:M22" si="36">IMSUM(IMPRODUCT(IMPOWER(K18,2),E18),IMPRODUCT(-1,IMPOWER(L18,2),F18),IMPRODUCT(IMSUM(K18,L18),G18))</f>
        <v>-1.90212477365745+1.57118529487395i</v>
      </c>
      <c r="N18" t="str">
        <f t="shared" ref="N18:N22" si="37">IMPRODUCT(K18,IMSUM(IMPRODUCT(K18,E18),IMPRODUCT(-1,L18,F18),G18))</f>
        <v>-0.432403869809812-0.111337410189123i</v>
      </c>
      <c r="O18" t="str">
        <f t="shared" ref="O18:O22" si="38">IMSQRT(IMSUB(IMPOWER(M18,2),IMPRODUCT(4,L18,G18,N18)))</f>
        <v>1.8213635001159-1.62850600873179i</v>
      </c>
      <c r="P18" t="str">
        <f t="shared" ref="P18:P22" si="39">IMSUM(M18,O18)</f>
        <v>-0.0807612735415499-0.05732071385784i</v>
      </c>
      <c r="Q18" t="str">
        <f t="shared" ref="Q18:Q22" si="40">IMSUB(M18,O18)</f>
        <v>-3.72348827377335+3.19969130360574i</v>
      </c>
      <c r="R18" t="str">
        <f t="shared" ref="R18:R22" si="41">IMDIV(IMPRODUCT(-2,L18,G18),P18)</f>
        <v>-3.14443219897729+4.50953084719109i</v>
      </c>
      <c r="S18" t="str">
        <f t="shared" ref="S18:S22" si="42">IMDIV(IMPRODUCT(-2,L18,G18),Q18)</f>
        <v>-0.103585314252147-0.0396098127289923i</v>
      </c>
      <c r="T18" t="str">
        <f t="shared" ref="T18:T22" si="43">IF(ISERROR(S18)=TRUE,R18,IF(IMABS(R18)&gt;IMABS(S18),S18,R18))</f>
        <v>-0.103585314252147-0.0396098127289923i</v>
      </c>
      <c r="U18" t="str">
        <f t="shared" ref="U18:U22" si="44">IMSUM(D18,IMPRODUCT(IMSUB(D18,C18),T18))</f>
        <v>-1.45978054644118-0.688367450028287i</v>
      </c>
      <c r="V18">
        <f t="shared" si="26"/>
        <v>2.4593280196943183E-2</v>
      </c>
      <c r="W18">
        <f t="shared" si="27"/>
        <v>0.11769591970000018</v>
      </c>
      <c r="X18">
        <f>IF(V18&lt;Preprocessor!$B$8,1,0)</f>
        <v>0</v>
      </c>
      <c r="Y18">
        <f>IF(W18&lt;Preprocessor!$B$9,1,0)</f>
        <v>0</v>
      </c>
    </row>
    <row r="19" spans="1:25" x14ac:dyDescent="0.25">
      <c r="A19">
        <v>4</v>
      </c>
      <c r="B19" t="str">
        <f t="shared" si="28"/>
        <v>-1.58419851800777-0.533078925197699i</v>
      </c>
      <c r="C19" t="str">
        <f t="shared" si="28"/>
        <v>-1.4380341649799-0.69985328148212i</v>
      </c>
      <c r="D19" t="str">
        <f t="shared" si="29"/>
        <v>-1.45978054644118-0.688367450028287i</v>
      </c>
      <c r="E19" t="str">
        <f t="shared" si="30"/>
        <v>-0.6471718076201-0.57385128387531i</v>
      </c>
      <c r="F19" t="str">
        <f t="shared" si="24"/>
        <v>0.0315026915797816+0.11340154292274i</v>
      </c>
      <c r="G19" t="str">
        <f t="shared" si="25"/>
        <v>0.000868212094010445+0.000366974081980054i</v>
      </c>
      <c r="H19" t="str">
        <f t="shared" si="31"/>
        <v>-0.12441797156659+0.155288524830588i</v>
      </c>
      <c r="I19" t="str">
        <f t="shared" si="32"/>
        <v>-0.0217463814612799+0.011485831453833i</v>
      </c>
      <c r="J19" t="str">
        <f t="shared" si="33"/>
        <v>0.14616435302787-0.166774356284421i</v>
      </c>
      <c r="K19" t="str">
        <f t="shared" si="34"/>
        <v>-0.103585314252153-0.0396098127289994i</v>
      </c>
      <c r="L19" t="str">
        <f t="shared" si="35"/>
        <v>0.896414685747847-0.0396098127289994i</v>
      </c>
      <c r="M19" t="str">
        <f t="shared" si="36"/>
        <v>-0.0338202051961311-0.0990553796423676i</v>
      </c>
      <c r="N19" t="str">
        <f t="shared" si="37"/>
        <v>-0.00188172979115899+0.00105704186818382i</v>
      </c>
      <c r="O19" t="str">
        <f t="shared" si="38"/>
        <v>0.0338262112203468+0.0990210158494148i</v>
      </c>
      <c r="P19" t="str">
        <f t="shared" si="39"/>
        <v>6.00602421569479E-06-0.0000343637929527962i</v>
      </c>
      <c r="Q19" t="str">
        <f t="shared" si="40"/>
        <v>-0.0676464164164779-0.198076395491782i</v>
      </c>
      <c r="R19" t="str">
        <f t="shared" si="41"/>
        <v>8.81048276666933-47.6822703261052i</v>
      </c>
      <c r="S19" t="str">
        <f t="shared" si="42"/>
        <v>0.00511197752818213-0.00625930580216618i</v>
      </c>
      <c r="T19" t="str">
        <f t="shared" si="43"/>
        <v>0.00511197752818213-0.00625930580216618i</v>
      </c>
      <c r="U19" t="str">
        <f t="shared" si="44"/>
        <v>-1.45981982012307-0.688172617464346i</v>
      </c>
      <c r="V19">
        <f t="shared" si="26"/>
        <v>1.9875147813550636E-4</v>
      </c>
      <c r="W19">
        <f t="shared" si="27"/>
        <v>9.4258273749899815E-4</v>
      </c>
      <c r="X19">
        <f>IF(V19&lt;Preprocessor!$B$8,1,0)</f>
        <v>0</v>
      </c>
      <c r="Y19">
        <f>IF(W19&lt;Preprocessor!$B$9,1,0)</f>
        <v>0</v>
      </c>
    </row>
    <row r="20" spans="1:25" x14ac:dyDescent="0.25">
      <c r="A20">
        <v>5</v>
      </c>
      <c r="B20" t="str">
        <f t="shared" si="28"/>
        <v>-1.4380341649799-0.69985328148212i</v>
      </c>
      <c r="C20" t="str">
        <f t="shared" si="28"/>
        <v>-1.45978054644118-0.688367450028287i</v>
      </c>
      <c r="D20" t="str">
        <f t="shared" si="29"/>
        <v>-1.45981982012307-0.688172617464346i</v>
      </c>
      <c r="E20" t="str">
        <f t="shared" si="30"/>
        <v>0.0315026915797816+0.11340154292274i</v>
      </c>
      <c r="F20" t="str">
        <f t="shared" si="24"/>
        <v>0.000868212094010445+0.000366974081980054i</v>
      </c>
      <c r="G20" t="str">
        <f t="shared" si="25"/>
        <v>-9.06090809493776E-07-3.64730510238331E-07i</v>
      </c>
      <c r="H20" t="str">
        <f t="shared" si="31"/>
        <v>0.0217856551431701-0.011680664017774i</v>
      </c>
      <c r="I20" t="str">
        <f t="shared" si="32"/>
        <v>-0.0000392736818901618+0.000194832563941039i</v>
      </c>
      <c r="J20" t="str">
        <f t="shared" si="33"/>
        <v>-0.0217463814612799+0.011485831453833i</v>
      </c>
      <c r="K20" t="str">
        <f t="shared" si="34"/>
        <v>0.00511197752826923-0.00625930580211323i</v>
      </c>
      <c r="L20" t="str">
        <f t="shared" si="35"/>
        <v>1.00511197752827-0.00625930580211323i</v>
      </c>
      <c r="M20" t="str">
        <f t="shared" si="36"/>
        <v>-0.000875768626099703-0.000363649480495112i</v>
      </c>
      <c r="N20" t="str">
        <f t="shared" si="37"/>
        <v>9.17573108132991E-08+1.27083252928599E-07i</v>
      </c>
      <c r="O20" t="str">
        <f t="shared" si="38"/>
        <v>0.000875768820569685+0.000363649740348274i</v>
      </c>
      <c r="P20" t="str">
        <f t="shared" si="39"/>
        <v>1.94469982001469E-10+2.59853162045635E-10i</v>
      </c>
      <c r="Q20" t="str">
        <f t="shared" si="40"/>
        <v>-0.00175153744666939-0.000727299220843386i</v>
      </c>
      <c r="R20" t="str">
        <f t="shared" si="41"/>
        <v>5151.57668727939-3171.73105824934i</v>
      </c>
      <c r="S20" t="str">
        <f t="shared" si="42"/>
        <v>-0.00103516370219241+0.0000177140056069126i</v>
      </c>
      <c r="T20" t="str">
        <f t="shared" si="43"/>
        <v>-0.00103516370219241+0.0000177140056069126i</v>
      </c>
      <c r="U20" t="str">
        <f t="shared" si="44"/>
        <v>-1.45981978291965-0.688172819843638i</v>
      </c>
      <c r="V20">
        <f t="shared" si="26"/>
        <v>2.0577043591280094E-7</v>
      </c>
      <c r="W20">
        <f t="shared" si="27"/>
        <v>9.7674403000366443E-7</v>
      </c>
      <c r="X20">
        <f>IF(V20&lt;Preprocessor!$B$8,1,0)</f>
        <v>1</v>
      </c>
      <c r="Y20">
        <f>IF(W20&lt;Preprocessor!$B$9,1,0)</f>
        <v>1</v>
      </c>
    </row>
    <row r="21" spans="1:25" x14ac:dyDescent="0.25">
      <c r="A21">
        <v>6</v>
      </c>
      <c r="B21" t="str">
        <f t="shared" si="28"/>
        <v>-1.45978054644118-0.688367450028287i</v>
      </c>
      <c r="C21" t="str">
        <f t="shared" si="28"/>
        <v>-1.45981982012307-0.688172617464346i</v>
      </c>
      <c r="D21" t="str">
        <f t="shared" si="29"/>
        <v>-1.45981978291965-0.688172819843638i</v>
      </c>
      <c r="E21" t="str">
        <f t="shared" si="30"/>
        <v>0.000868212094010445+0.000366974081980054i</v>
      </c>
      <c r="F21" t="str">
        <f t="shared" si="24"/>
        <v>-9.06090809493776E-07-3.64730510238331E-07i</v>
      </c>
      <c r="G21" t="str">
        <f t="shared" si="25"/>
        <v>-9.8943075954594E-13+8.03801469828613E-14i</v>
      </c>
      <c r="H21" t="str">
        <f t="shared" si="31"/>
        <v>0.0000392364784700394-0.000194630184649047i</v>
      </c>
      <c r="I21" t="str">
        <f t="shared" si="32"/>
        <v>3.7203420122367E-08-2.02379291991406E-07i</v>
      </c>
      <c r="J21" t="str">
        <f t="shared" si="33"/>
        <v>-0.0000392736818901618+0.000194832563941039i</v>
      </c>
      <c r="K21" t="str">
        <f t="shared" si="34"/>
        <v>-0.00103516369542352+0.0000177140283232387i</v>
      </c>
      <c r="L21" t="str">
        <f t="shared" si="35"/>
        <v>0.998964836304576+0.0000177140283232387i</v>
      </c>
      <c r="M21" t="str">
        <f t="shared" si="36"/>
        <v>9.05145510451356E-07+3.6436921772413E-07i</v>
      </c>
      <c r="N21" t="str">
        <f t="shared" si="37"/>
        <v>1.02522875195779E-13+1.32470935460537E-13i</v>
      </c>
      <c r="O21" t="str">
        <f t="shared" si="38"/>
        <v>9.05145510451663E-07+3.64369217724278E-07i</v>
      </c>
      <c r="P21" t="str">
        <f t="shared" si="39"/>
        <v>1.81029102090302E-06+7.28738435448408E-07i</v>
      </c>
      <c r="Q21" t="str">
        <f t="shared" si="40"/>
        <v>-3.07049443379684E-19-1.48019007532689E-19i</v>
      </c>
      <c r="R21" t="str">
        <f t="shared" si="41"/>
        <v>9.08984466510629E-07-4.5460687569344E-07i</v>
      </c>
      <c r="S21" t="str">
        <f t="shared" si="42"/>
        <v>-5019533.12207324+2942669.84560595i</v>
      </c>
      <c r="T21" t="str">
        <f t="shared" si="43"/>
        <v>9.08984466510629E-07-4.5460687569344E-07i</v>
      </c>
      <c r="U21" t="str">
        <f t="shared" si="44"/>
        <v>-1.45981978291971-0.688172819843839i</v>
      </c>
      <c r="V21">
        <f t="shared" si="26"/>
        <v>2.0980927041358648E-13</v>
      </c>
      <c r="W21">
        <f t="shared" si="27"/>
        <v>9.9269038273000414E-13</v>
      </c>
      <c r="X21">
        <f>IF(V21&lt;Preprocessor!$B$8,1,0)</f>
        <v>1</v>
      </c>
      <c r="Y21">
        <f>IF(W21&lt;Preprocessor!$B$9,1,0)</f>
        <v>1</v>
      </c>
    </row>
    <row r="22" spans="1:25" x14ac:dyDescent="0.25">
      <c r="A22">
        <v>7</v>
      </c>
      <c r="B22" t="str">
        <f t="shared" si="28"/>
        <v>-1.45981982012307-0.688172617464346i</v>
      </c>
      <c r="C22" t="str">
        <f t="shared" si="28"/>
        <v>-1.45981978291965-0.688172819843638i</v>
      </c>
      <c r="D22" t="str">
        <f t="shared" si="29"/>
        <v>-1.45981978291971-0.688172819843839i</v>
      </c>
      <c r="E22" t="str">
        <f t="shared" si="30"/>
        <v>-9.06090809493776E-07-3.64730510238331E-07i</v>
      </c>
      <c r="F22" t="str">
        <f t="shared" si="24"/>
        <v>-9.8943075954594E-13+8.03801469828613E-14i</v>
      </c>
      <c r="G22" t="str">
        <f t="shared" si="25"/>
        <v>-4.44089209850063E-16i</v>
      </c>
      <c r="H22" t="str">
        <f t="shared" si="31"/>
        <v>-3.72033601703237E-08+2.02379493052796E-07i</v>
      </c>
      <c r="I22" t="str">
        <f t="shared" si="32"/>
        <v>-5.99520433297585E-14-2.01061389759616E-13i</v>
      </c>
      <c r="J22" t="str">
        <f t="shared" si="33"/>
        <v>3.7203420122367E-08-2.02379291991406E-07i</v>
      </c>
      <c r="K22" t="str">
        <f t="shared" si="34"/>
        <v>9.08334986146281E-07-4.63215433302256E-07i</v>
      </c>
      <c r="L22" t="str">
        <f t="shared" si="35"/>
        <v>1.00000090833499-4.63215433302256E-07i</v>
      </c>
      <c r="M22" t="str">
        <f t="shared" si="36"/>
        <v>9.89431622041371E-13-8.0824759849069E-14i</v>
      </c>
      <c r="N22" t="str">
        <f t="shared" si="37"/>
        <v>1.19988236498286E-21+8.0787224758815E-21i</v>
      </c>
      <c r="O22" t="str">
        <f t="shared" si="38"/>
        <v>9.8943162203408E-13-8.08247598485876E-14i</v>
      </c>
      <c r="P22" t="str">
        <f t="shared" si="39"/>
        <v>1.97886324407545E-12-1.61649519697657E-13i</v>
      </c>
      <c r="Q22" t="str">
        <f t="shared" si="40"/>
        <v>7.29094278686571E-24-4.81407100576554E-25i</v>
      </c>
      <c r="R22" t="str">
        <f t="shared" si="41"/>
        <v>-0.0000364210622647787+0.000445857884259152i</v>
      </c>
      <c r="S22" t="str">
        <f t="shared" si="42"/>
        <v>-8008540.81021197+121290741.664499i</v>
      </c>
      <c r="T22" t="str">
        <f t="shared" si="43"/>
        <v>-0.0000364210622647787+0.000445857884259152i</v>
      </c>
      <c r="U22" t="str">
        <f t="shared" si="44"/>
        <v>-1.45981978291971-0.688172819843839i</v>
      </c>
      <c r="V22">
        <f t="shared" si="26"/>
        <v>0</v>
      </c>
      <c r="W22">
        <f t="shared" si="27"/>
        <v>4.4408920985006301E-16</v>
      </c>
      <c r="X22">
        <f>IF(V22&lt;Preprocessor!$B$8,1,0)</f>
        <v>1</v>
      </c>
      <c r="Y22">
        <f>IF(W22&lt;Preprocessor!$B$9,1,0)</f>
        <v>1</v>
      </c>
    </row>
    <row r="25" spans="1:25" x14ac:dyDescent="0.25">
      <c r="A25" s="2" t="s">
        <v>38</v>
      </c>
    </row>
    <row r="26" spans="1:25" x14ac:dyDescent="0.25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17</v>
      </c>
      <c r="J26" t="s">
        <v>16</v>
      </c>
      <c r="K26" t="s">
        <v>18</v>
      </c>
      <c r="L26" t="s">
        <v>19</v>
      </c>
      <c r="M26" t="s">
        <v>20</v>
      </c>
      <c r="N26" t="s">
        <v>21</v>
      </c>
      <c r="O26" t="s">
        <v>23</v>
      </c>
      <c r="P26" t="s">
        <v>24</v>
      </c>
      <c r="Q26" t="s">
        <v>25</v>
      </c>
      <c r="R26" t="s">
        <v>26</v>
      </c>
      <c r="S26" t="s">
        <v>26</v>
      </c>
      <c r="T26" t="s">
        <v>22</v>
      </c>
      <c r="U26" t="s">
        <v>27</v>
      </c>
      <c r="V26" t="s">
        <v>31</v>
      </c>
      <c r="W26" t="s">
        <v>33</v>
      </c>
      <c r="X26" t="s">
        <v>32</v>
      </c>
      <c r="Y26" t="s">
        <v>34</v>
      </c>
    </row>
    <row r="27" spans="1:25" x14ac:dyDescent="0.25">
      <c r="A27">
        <v>1</v>
      </c>
      <c r="B27">
        <v>2</v>
      </c>
      <c r="C27">
        <v>1</v>
      </c>
      <c r="D27">
        <v>3</v>
      </c>
      <c r="E27" t="str">
        <f>IMSUM(IMPOWER(B27,3),IMPOWER(B27,2),IMPRODUCT(-3,B27),-5)</f>
        <v>1</v>
      </c>
      <c r="F27" t="str">
        <f t="shared" ref="F27:F35" si="45">IMSUM(IMPOWER(C27,3),IMPOWER(C27,2),IMPRODUCT(-3,C27),-5)</f>
        <v>-6</v>
      </c>
      <c r="G27" t="str">
        <f t="shared" ref="G27:G35" si="46">IMSUM(IMPOWER(D27,3),IMPOWER(D27,2),IMPRODUCT(-3,D27),-5)</f>
        <v>22</v>
      </c>
      <c r="H27" t="str">
        <f>IMSUB(B27,D27)</f>
        <v>-1</v>
      </c>
      <c r="I27" t="str">
        <f>IMSUB(D27,C27)</f>
        <v>2</v>
      </c>
      <c r="J27" t="str">
        <f>IMSUB(C27,B27)</f>
        <v>-1</v>
      </c>
      <c r="K27" t="str">
        <f>IMDIV(I27,J27)</f>
        <v>-2</v>
      </c>
      <c r="L27" t="str">
        <f>IMSUM(1,K27)</f>
        <v>-1</v>
      </c>
      <c r="M27" t="str">
        <f>IMSUM(IMPRODUCT(IMPOWER(K27,2),E27),IMPRODUCT(-1,IMPOWER(L27,2),F27),IMPRODUCT(IMSUM(K27,L27),G27))</f>
        <v>-56-2.45029690981724E-15i</v>
      </c>
      <c r="N27" t="str">
        <f>IMPRODUCT(K27,IMSUM(IMPRODUCT(K27,E27),IMPRODUCT(-1,L27,F27),G27))</f>
        <v>-28</v>
      </c>
      <c r="O27" t="str">
        <f>IMSQRT(IMSUB(IMPOWER(M27,2),IMPRODUCT(4,L27,G27,N27)))</f>
        <v>25.9229627936314+1.48210896461932E-14i</v>
      </c>
      <c r="P27" t="str">
        <f>IMSUM(M27,O27)</f>
        <v>-30.0770372063686+1.2370792736376E-14i</v>
      </c>
      <c r="Q27" t="str">
        <f>IMSUB(M27,O27)</f>
        <v>-81.9229627936314-1.72713865560104E-14i</v>
      </c>
      <c r="R27" t="str">
        <f>IMDIV(IMPRODUCT(-2,L27,G27),P27)</f>
        <v>-1.46291004988627-6.01700124082454E-16i</v>
      </c>
      <c r="S27" t="str">
        <f>IMDIV(IMPRODUCT(-2,L27,G27),Q27)</f>
        <v>-0.537089950113725+1.13231844008498E-16i</v>
      </c>
      <c r="T27" t="str">
        <f>IF(ISERROR(S27)=TRUE,R27,IF(IMABS(R27)&gt;IMABS(S27),S27,R27))</f>
        <v>-0.537089950113725+1.13231844008498E-16i</v>
      </c>
      <c r="U27" t="str">
        <f>IMSUM(D27,IMPRODUCT(IMSUB(D27,C27),T27))</f>
        <v>1.92582009977255+2.26463688016996E-16i</v>
      </c>
      <c r="V27">
        <f>IMABS(IMSUB(U27,D27))</f>
        <v>1.0741799002274499</v>
      </c>
      <c r="W27">
        <f>IMABS(G27)</f>
        <v>22</v>
      </c>
      <c r="X27">
        <f>IF(V27&lt;Preprocessor!$B$8,1,0)</f>
        <v>0</v>
      </c>
      <c r="Y27">
        <f>IF(W27&lt;Preprocessor!$B$9,1,0)</f>
        <v>0</v>
      </c>
    </row>
    <row r="28" spans="1:25" x14ac:dyDescent="0.25">
      <c r="A28">
        <v>2</v>
      </c>
      <c r="B28">
        <f>C27</f>
        <v>1</v>
      </c>
      <c r="C28">
        <f>D27</f>
        <v>3</v>
      </c>
      <c r="D28" t="str">
        <f>U27</f>
        <v>1.92582009977255+2.26463688016996E-16i</v>
      </c>
      <c r="E28" t="str">
        <f>IMSUM(IMPOWER(B28,3),IMPOWER(B28,2),IMPRODUCT(-3,B28),-5)</f>
        <v>-6</v>
      </c>
      <c r="F28" t="str">
        <f t="shared" si="45"/>
        <v>22</v>
      </c>
      <c r="G28" t="str">
        <f t="shared" si="46"/>
        <v>0.07377171363584+2.71257964767002E-15i</v>
      </c>
      <c r="H28" t="str">
        <f>IMSUB(B28,D28)</f>
        <v>-0.92582009977255-2.26463688016996E-16i</v>
      </c>
      <c r="I28" t="str">
        <f>IMSUB(D28,C28)</f>
        <v>-1.07417990022745+2.26463688016996E-16i</v>
      </c>
      <c r="J28" t="str">
        <f>IMSUB(C28,B28)</f>
        <v>2</v>
      </c>
      <c r="K28" t="str">
        <f>IMDIV(I28,J28)</f>
        <v>-0.537089950113725+1.13231844008498E-16i</v>
      </c>
      <c r="L28" t="str">
        <f>IMSUM(1,K28)</f>
        <v>0.462910049886275+1.13231844008498E-16i</v>
      </c>
      <c r="M28" t="str">
        <f>IMSUM(IMPRODUCT(IMPOWER(K28,2),E28),IMPRODUCT(-1,IMPOWER(L28,2),F28),IMPRODUCT(IMSUM(K28,L28),G28))</f>
        <v>-6.4505517797218-2.06672740756608E-15i</v>
      </c>
      <c r="N28" t="str">
        <f>IMPRODUCT(K28,IMSUM(IMPRODUCT(K28,E28),IMPRODUCT(-1,L28,F28),G28))</f>
        <v>3.69931965013692-5.33968143473584E-16i</v>
      </c>
      <c r="O28" t="str">
        <f>IMSQRT(IMSUB(IMPOWER(M28,2),IMPRODUCT(4,L28,G28,N28)))</f>
        <v>6.41126322316408+2.22429157981262E-15i</v>
      </c>
      <c r="P28" t="str">
        <f>IMSUM(M28,O28)</f>
        <v>-0.0392885565577199+1.5756417224654E-16i</v>
      </c>
      <c r="Q28" t="str">
        <f>IMSUB(M28,O28)</f>
        <v>-12.8618150028859-4.2910189873787E-15i</v>
      </c>
      <c r="R28" t="str">
        <f>IMDIV(IMPRODUCT(-2,L28,G28),P28)</f>
        <v>1.73840276311462+7.1317900485169E-14i</v>
      </c>
      <c r="S28" t="str">
        <f>IMDIV(IMPRODUCT(-2,L28,G28),Q28)</f>
        <v>0.00531024083796887+1.94784408698364E-16i</v>
      </c>
      <c r="T28" t="str">
        <f>IF(ISERROR(S28)=TRUE,R28,IF(IMABS(R28)&gt;IMABS(S28),S28,R28))</f>
        <v>0.00531024083796887+1.94784408698364E-16i</v>
      </c>
      <c r="U28" t="str">
        <f>IMSUM(D28,IMPRODUCT(IMSUB(D28,C28),T28))</f>
        <v>1.92011594579904+1.8432768039949E-17i</v>
      </c>
      <c r="V28">
        <f t="shared" ref="V28:V35" si="47">IMABS(IMSUB(U28,D28))</f>
        <v>5.7041539735100998E-3</v>
      </c>
      <c r="W28">
        <f t="shared" ref="W28:W35" si="48">IMABS(G28)</f>
        <v>7.3771713635839994E-2</v>
      </c>
      <c r="X28">
        <f>IF(V28&lt;Preprocessor!$B$8,1,0)</f>
        <v>0</v>
      </c>
      <c r="Y28">
        <f>IF(W28&lt;Preprocessor!$B$9,1,0)</f>
        <v>0</v>
      </c>
    </row>
    <row r="29" spans="1:25" x14ac:dyDescent="0.25">
      <c r="A29">
        <v>3</v>
      </c>
      <c r="B29">
        <f t="shared" ref="B29:C35" si="49">C28</f>
        <v>3</v>
      </c>
      <c r="C29" t="str">
        <f t="shared" si="49"/>
        <v>1.92582009977255+2.26463688016996E-16i</v>
      </c>
      <c r="D29" t="str">
        <f t="shared" ref="D29:D35" si="50">U28</f>
        <v>1.92011594579904+1.8432768039949E-17i</v>
      </c>
      <c r="E29" t="str">
        <f t="shared" ref="E29:E35" si="51">IMSUM(IMPOWER(B29,3),IMPOWER(B29,2),IMPRODUCT(-3,B29),-5)</f>
        <v>22</v>
      </c>
      <c r="F29" t="str">
        <f t="shared" si="45"/>
        <v>0.07377171363584+2.71257964767002E-15i</v>
      </c>
      <c r="G29" t="str">
        <f t="shared" si="46"/>
        <v>0.00566775313106938+2.19364089175656E-16i</v>
      </c>
      <c r="H29" t="str">
        <f t="shared" ref="H29:H35" si="52">IMSUB(B29,D29)</f>
        <v>1.07988405420096-1.8432768039949E-17i</v>
      </c>
      <c r="I29" t="str">
        <f t="shared" ref="I29:I35" si="53">IMSUB(D29,C29)</f>
        <v>-0.0057041539735101-2.08030919977047E-16i</v>
      </c>
      <c r="J29" t="str">
        <f t="shared" ref="J29:J35" si="54">IMSUB(C29,B29)</f>
        <v>-1.07417990022745+2.26463688016996E-16i</v>
      </c>
      <c r="K29" t="str">
        <f t="shared" ref="K29:K35" si="55">IMDIV(I29,J29)</f>
        <v>0.00531024083796605+1.94784408698364E-16i</v>
      </c>
      <c r="L29" t="str">
        <f t="shared" ref="L29:L35" si="56">IMSUM(1,K29)</f>
        <v>1.00531024083797+1.94784408698364E-16i</v>
      </c>
      <c r="M29" t="str">
        <f t="shared" ref="M29:M35" si="57">IMSUM(IMPRODUCT(IMPOWER(K29,2),E29),IMPRODUCT(-1,IMPOWER(L29,2),F29),IMPRODUCT(IMSUM(K29,L29),G29))</f>
        <v>-0.0682089671620172-2.50094349761013E-15i</v>
      </c>
      <c r="N29" t="str">
        <f t="shared" ref="N29:N35" si="58">IMPRODUCT(K29,IMSUM(IMPRODUCT(K29,E29),IMPRODUCT(-1,L29,F29),G29))</f>
        <v>0.000256641775053811+1.87772256377731E-17i</v>
      </c>
      <c r="O29" t="str">
        <f t="shared" ref="O29:O35" si="59">IMSQRT(IMSUB(IMPOWER(M29,2),IMPRODUCT(4,L29,G29,N29)))</f>
        <v>0.0681660764287114+2.51927773009563E-15i</v>
      </c>
      <c r="P29" t="str">
        <f t="shared" ref="P29:P35" si="60">IMSUM(M29,O29)</f>
        <v>-0.0000428907333057948+1.83342324855E-17i</v>
      </c>
      <c r="Q29" t="str">
        <f t="shared" ref="Q29:Q35" si="61">IMSUB(M29,O29)</f>
        <v>-0.136375043590729-5.02022122770576E-15i</v>
      </c>
      <c r="R29" t="str">
        <f t="shared" ref="R29:R35" si="62">IMDIV(IMPRODUCT(-2,L29,G29),P29)</f>
        <v>265.691436170231+1.23908221218468E-10i</v>
      </c>
      <c r="S29" t="str">
        <f t="shared" ref="S29:S35" si="63">IMDIV(IMPRODUCT(-2,L29,G29),Q29)</f>
        <v>0.0835614803879388+1.74289901124519E-16i</v>
      </c>
      <c r="T29" t="str">
        <f t="shared" ref="T29:T35" si="64">IF(ISERROR(S29)=TRUE,R29,IF(IMABS(R29)&gt;IMABS(S29),S29,R29))</f>
        <v>0.0835614803879388+1.74289901124519E-16i</v>
      </c>
      <c r="U29" t="str">
        <f t="shared" ref="U29:U35" si="65">IMSUM(D29,IMPRODUCT(IMSUB(D29,C29),T29))</f>
        <v>1.91963929824865+5.52199681600013E-20i</v>
      </c>
      <c r="V29">
        <f t="shared" si="47"/>
        <v>4.7664755038989698E-4</v>
      </c>
      <c r="W29">
        <f t="shared" si="48"/>
        <v>5.6677531310693804E-3</v>
      </c>
      <c r="X29">
        <f>IF(V29&lt;Preprocessor!$B$8,1,0)</f>
        <v>0</v>
      </c>
      <c r="Y29">
        <f>IF(W29&lt;Preprocessor!$B$9,1,0)</f>
        <v>0</v>
      </c>
    </row>
    <row r="30" spans="1:25" x14ac:dyDescent="0.25">
      <c r="A30">
        <v>4</v>
      </c>
      <c r="B30" t="str">
        <f t="shared" si="49"/>
        <v>1.92582009977255+2.26463688016996E-16i</v>
      </c>
      <c r="C30" t="str">
        <f t="shared" si="49"/>
        <v>1.92011594579904+1.8432768039949E-17i</v>
      </c>
      <c r="D30" t="str">
        <f t="shared" si="50"/>
        <v>1.91963929824865+5.52199681600013E-20i</v>
      </c>
      <c r="E30" t="str">
        <f t="shared" si="51"/>
        <v>0.07377171363584+2.71257964767002E-15i</v>
      </c>
      <c r="F30" t="str">
        <f t="shared" si="45"/>
        <v>0.00566775313106938+2.19364089175656E-16i</v>
      </c>
      <c r="G30" t="str">
        <f t="shared" si="46"/>
        <v>-3.18281170041956E-06+6.56804176144474E-19i</v>
      </c>
      <c r="H30" t="str">
        <f t="shared" si="52"/>
        <v>0.00618080152389999+2.26408468048836E-16i</v>
      </c>
      <c r="I30" t="str">
        <f t="shared" si="53"/>
        <v>-0.000476647550389897-1.8377548071789E-17i</v>
      </c>
      <c r="J30" t="str">
        <f t="shared" si="54"/>
        <v>-0.0057041539735101-2.08030919977047E-16i</v>
      </c>
      <c r="K30" t="str">
        <f t="shared" si="55"/>
        <v>0.0835614803884033+1.74289901107581E-16i</v>
      </c>
      <c r="L30" t="str">
        <f t="shared" si="56"/>
        <v>1.0835614803884+1.74289901107581E-16i</v>
      </c>
      <c r="M30" t="str">
        <f t="shared" si="57"/>
        <v>-0.00614314221317313-2.37842416176709E-16i</v>
      </c>
      <c r="N30" t="str">
        <f t="shared" si="58"/>
        <v>1.66553216227428E-06+1.28760193740719E-19i</v>
      </c>
      <c r="O30" t="str">
        <f t="shared" si="59"/>
        <v>0.00614314408323893+2.38097288521239E-16i</v>
      </c>
      <c r="P30" t="str">
        <f t="shared" si="60"/>
        <v>1.87006580013027E-09+2.54872344530025E-19i</v>
      </c>
      <c r="Q30" t="str">
        <f t="shared" si="61"/>
        <v>-0.0122862862964121-4.75939704697948E-16i</v>
      </c>
      <c r="R30" t="str">
        <f t="shared" si="62"/>
        <v>3688.39658761087-5.03454237664966E-07i</v>
      </c>
      <c r="S30" t="str">
        <f t="shared" si="63"/>
        <v>-0.000561401887389075+1.37507734617738E-16i</v>
      </c>
      <c r="T30" t="str">
        <f t="shared" si="64"/>
        <v>-0.000561401887389075+1.37507734617738E-16i</v>
      </c>
      <c r="U30" t="str">
        <f t="shared" si="65"/>
        <v>1.91963956583948-5.5665321218086E-24i</v>
      </c>
      <c r="V30">
        <f t="shared" si="47"/>
        <v>2.6759082993876902E-7</v>
      </c>
      <c r="W30">
        <f t="shared" si="48"/>
        <v>3.1828117004195599E-6</v>
      </c>
      <c r="X30">
        <f>IF(V30&lt;Preprocessor!$B$8,1,0)</f>
        <v>1</v>
      </c>
      <c r="Y30">
        <f>IF(W30&lt;Preprocessor!$B$9,1,0)</f>
        <v>1</v>
      </c>
    </row>
    <row r="31" spans="1:25" x14ac:dyDescent="0.25">
      <c r="A31">
        <v>5</v>
      </c>
      <c r="B31" t="str">
        <f t="shared" si="49"/>
        <v>1.92011594579904+1.8432768039949E-17i</v>
      </c>
      <c r="C31" t="str">
        <f t="shared" si="49"/>
        <v>1.91963929824865+5.52199681600013E-20i</v>
      </c>
      <c r="D31" t="str">
        <f t="shared" si="50"/>
        <v>1.91963956583948-5.5665321218086E-24i</v>
      </c>
      <c r="E31" t="str">
        <f t="shared" si="51"/>
        <v>0.00566775313106938+2.19364089175656E-16i</v>
      </c>
      <c r="F31" t="str">
        <f t="shared" si="45"/>
        <v>-3.18281170041956E-06+6.56804176144474E-19i</v>
      </c>
      <c r="G31" t="str">
        <f t="shared" si="46"/>
        <v>7.39852623610204E-13-6.62101550934629E-23i</v>
      </c>
      <c r="H31" t="str">
        <f t="shared" si="52"/>
        <v>0.000476379959559958+1.84327736064811E-17i</v>
      </c>
      <c r="I31" t="str">
        <f t="shared" si="53"/>
        <v>2.67590829938769E-07-5.52255346921231E-20i</v>
      </c>
      <c r="J31" t="str">
        <f t="shared" si="54"/>
        <v>-0.000476647550389897-1.8377548071789E-17i</v>
      </c>
      <c r="K31" t="str">
        <f t="shared" si="55"/>
        <v>-0.000561401878012129+1.37507734256202E-16i</v>
      </c>
      <c r="L31" t="str">
        <f t="shared" si="56"/>
        <v>0.999438598121988+1.37507734256202E-16i</v>
      </c>
      <c r="M31" t="str">
        <f t="shared" si="57"/>
        <v>3.18102608712171E-06-6.56065311675969E-19i</v>
      </c>
      <c r="N31" t="str">
        <f t="shared" si="58"/>
        <v>4.83730853248542E-13-1.99597858052277E-25i</v>
      </c>
      <c r="O31" t="str">
        <f t="shared" si="59"/>
        <v>0.0000031810260871215-6.56065311655795E-19i</v>
      </c>
      <c r="P31" t="str">
        <f t="shared" si="60"/>
        <v>6.36205217424321E-06-1.31213062333176E-18i</v>
      </c>
      <c r="Q31" t="str">
        <f t="shared" si="61"/>
        <v>2.10064170919066E-19-2.01740198709591E-29i</v>
      </c>
      <c r="R31" t="str">
        <f t="shared" si="62"/>
        <v>-2.32452437894637E-07+2.07544286225004E-17i</v>
      </c>
      <c r="S31" t="str">
        <f t="shared" si="63"/>
        <v>-7040108.417563-0.0000460883993785335i</v>
      </c>
      <c r="T31" t="str">
        <f t="shared" si="64"/>
        <v>-2.32452437894637E-07+2.07544286225004E-17i</v>
      </c>
      <c r="U31" t="str">
        <f t="shared" si="65"/>
        <v>1.91963956583942-3.1635560042114E-32i</v>
      </c>
      <c r="V31">
        <f t="shared" si="47"/>
        <v>5.9952043329758504E-14</v>
      </c>
      <c r="W31">
        <f t="shared" si="48"/>
        <v>7.3985262361020402E-13</v>
      </c>
      <c r="X31">
        <f>IF(V31&lt;Preprocessor!$B$8,1,0)</f>
        <v>1</v>
      </c>
      <c r="Y31">
        <f>IF(W31&lt;Preprocessor!$B$9,1,0)</f>
        <v>1</v>
      </c>
    </row>
    <row r="32" spans="1:25" x14ac:dyDescent="0.25">
      <c r="A32">
        <v>6</v>
      </c>
      <c r="B32" t="str">
        <f t="shared" si="49"/>
        <v>1.91963929824865+5.52199681600013E-20i</v>
      </c>
      <c r="C32" t="str">
        <f t="shared" si="49"/>
        <v>1.91963956583948-5.5665321218086E-24i</v>
      </c>
      <c r="D32" t="str">
        <f t="shared" si="50"/>
        <v>1.91963956583942-3.1635560042114E-32i</v>
      </c>
      <c r="E32" t="str">
        <f t="shared" si="51"/>
        <v>-3.18281170041956E-06+6.56804176144474E-19i</v>
      </c>
      <c r="F32" t="str">
        <f t="shared" si="45"/>
        <v>7.39852623610204E-13-6.62101550934629E-23i</v>
      </c>
      <c r="G32" t="str">
        <f t="shared" si="46"/>
        <v>3.01980662698043E-14-3.76283706088852E-31i</v>
      </c>
      <c r="H32" t="str">
        <f t="shared" si="52"/>
        <v>-2.67590769986725E-07+5.52199681600329E-20i</v>
      </c>
      <c r="I32" t="str">
        <f t="shared" si="53"/>
        <v>-5.99520433297585E-14+5.56653209017304E-24i</v>
      </c>
      <c r="J32" t="str">
        <f t="shared" si="54"/>
        <v>2.67590829938769E-07-5.52255346921231E-20i</v>
      </c>
      <c r="K32" t="str">
        <f t="shared" si="55"/>
        <v>-2.24043713842798E-07+2.07561640193447E-17i</v>
      </c>
      <c r="L32" t="str">
        <f t="shared" si="56"/>
        <v>0.999999775956286+2.07561640193447E-17i</v>
      </c>
      <c r="M32" t="str">
        <f t="shared" si="57"/>
        <v>-7.09654399116249E-13+6.62101252247841E-23i</v>
      </c>
      <c r="N32" t="str">
        <f t="shared" si="58"/>
        <v>-7.69492080399573E-22+7.12861005778621E-32i</v>
      </c>
      <c r="O32" t="str">
        <f t="shared" si="59"/>
        <v>7.09654399181738E-13-6.62102364682734E-23i</v>
      </c>
      <c r="P32" t="str">
        <f t="shared" si="60"/>
        <v>6.54889351884924E-23-1.11243489289573E-28i</v>
      </c>
      <c r="Q32" t="str">
        <f t="shared" si="61"/>
        <v>-1.41930879829799E-12+1.32420361693057E-22i</v>
      </c>
      <c r="R32" t="str">
        <f t="shared" si="62"/>
        <v>-922233944.317868-1566.562681351i</v>
      </c>
      <c r="S32" t="str">
        <f t="shared" si="63"/>
        <v>0.042553191441257+3.97017865994153E-12i</v>
      </c>
      <c r="T32" t="str">
        <f t="shared" si="64"/>
        <v>0.042553191441257+3.97017865994153E-12i</v>
      </c>
      <c r="U32" t="str">
        <f t="shared" si="65"/>
        <v>1.91963956583942-1.14664898622335E-27i</v>
      </c>
      <c r="V32">
        <f t="shared" si="47"/>
        <v>1.1466173506633101E-27</v>
      </c>
      <c r="W32">
        <f t="shared" si="48"/>
        <v>3.0198066269804302E-14</v>
      </c>
      <c r="X32">
        <f>IF(V32&lt;Preprocessor!$B$8,1,0)</f>
        <v>1</v>
      </c>
      <c r="Y32">
        <f>IF(W32&lt;Preprocessor!$B$9,1,0)</f>
        <v>1</v>
      </c>
    </row>
    <row r="33" spans="1:25" x14ac:dyDescent="0.25">
      <c r="A33">
        <v>7</v>
      </c>
      <c r="B33" t="str">
        <f t="shared" si="49"/>
        <v>1.91963956583948-5.5665321218086E-24i</v>
      </c>
      <c r="C33" t="str">
        <f t="shared" si="49"/>
        <v>1.91963956583942-3.1635560042114E-32i</v>
      </c>
      <c r="D33" t="str">
        <f t="shared" si="50"/>
        <v>1.91963956583942-1.14664898622335E-27i</v>
      </c>
      <c r="E33" t="str">
        <f t="shared" si="51"/>
        <v>7.39852623610204E-13-6.62101550934629E-23i</v>
      </c>
      <c r="F33" t="str">
        <f t="shared" si="45"/>
        <v>3.01980662698043E-14-3.76283706088852E-31i</v>
      </c>
      <c r="G33" t="str">
        <f t="shared" si="46"/>
        <v>3.01980662698043E-14-1.36386183631575E-26i</v>
      </c>
      <c r="H33" t="str">
        <f t="shared" si="52"/>
        <v>5.99520433297585E-14-5.56538547282238E-24i</v>
      </c>
      <c r="I33" t="str">
        <f t="shared" si="53"/>
        <v>-1.14661735066331E-27i</v>
      </c>
      <c r="J33" t="str">
        <f t="shared" si="54"/>
        <v>-5.99520433297585E-14+5.56653209017304E-24i</v>
      </c>
      <c r="K33" t="str">
        <f t="shared" si="55"/>
        <v>-1.77580488785441E-24+1.91255758266068E-14i</v>
      </c>
      <c r="L33" t="str">
        <f t="shared" si="56"/>
        <v>1+1.91255758266068E-14i</v>
      </c>
      <c r="M33" t="str">
        <f t="shared" si="57"/>
        <v>-1.36382420794514E-26i</v>
      </c>
      <c r="N33" t="str">
        <f t="shared" si="58"/>
        <v>1.25635969458143E-42+1.16652680513662E-52i</v>
      </c>
      <c r="O33" t="str">
        <f t="shared" si="59"/>
        <v>5.15856430860347E-40-1.36438046581949E-26i</v>
      </c>
      <c r="P33" t="str">
        <f t="shared" si="60"/>
        <v>5.15856430860347E-40-2.72820467376463E-26i</v>
      </c>
      <c r="Q33" t="str">
        <f t="shared" si="61"/>
        <v>-5.15856430860347E-40+5.56257874350053E-30i</v>
      </c>
      <c r="R33" t="str">
        <f t="shared" si="62"/>
        <v>-0.999342638537895-2213768384769.62i</v>
      </c>
      <c r="S33" t="str">
        <f t="shared" si="63"/>
        <v>1011594.40894279+10857577991174900i</v>
      </c>
      <c r="T33" t="str">
        <f t="shared" si="64"/>
        <v>-0.999342638537895-2213768384769.62i</v>
      </c>
      <c r="U33" t="str">
        <f t="shared" si="65"/>
        <v>1.91963956583942-7.85377618149999E-31i</v>
      </c>
      <c r="V33">
        <f t="shared" si="47"/>
        <v>1.1458636086052E-27</v>
      </c>
      <c r="W33">
        <f t="shared" si="48"/>
        <v>3.0198066269804302E-14</v>
      </c>
      <c r="X33">
        <f>IF(V33&lt;Preprocessor!$B$8,1,0)</f>
        <v>1</v>
      </c>
      <c r="Y33">
        <f>IF(W33&lt;Preprocessor!$B$9,1,0)</f>
        <v>1</v>
      </c>
    </row>
    <row r="34" spans="1:25" x14ac:dyDescent="0.25">
      <c r="A34">
        <v>8</v>
      </c>
      <c r="B34" t="str">
        <f t="shared" si="49"/>
        <v>1.91963956583942-3.1635560042114E-32i</v>
      </c>
      <c r="C34" t="str">
        <f t="shared" si="49"/>
        <v>1.91963956583942-1.14664898622335E-27i</v>
      </c>
      <c r="D34" t="str">
        <f t="shared" si="50"/>
        <v>1.91963956583942-7.85377618149999E-31i</v>
      </c>
      <c r="E34" t="str">
        <f t="shared" si="51"/>
        <v>3.01980662698043E-14-3.76283706088852E-31i</v>
      </c>
      <c r="F34" t="str">
        <f t="shared" si="45"/>
        <v>3.01980662698043E-14-1.36386183631575E-26i</v>
      </c>
      <c r="G34" t="str">
        <f t="shared" si="46"/>
        <v>3.01980662698043E-14-9.34153845998955E-30i</v>
      </c>
      <c r="H34" t="str">
        <f t="shared" si="52"/>
        <v>7.53742058107885E-31i</v>
      </c>
      <c r="I34" t="str">
        <f t="shared" si="53"/>
        <v>1.1458636086052E-27i</v>
      </c>
      <c r="J34" t="str">
        <f t="shared" si="54"/>
        <v>-1.14661735066331E-27i</v>
      </c>
      <c r="K34" t="str">
        <f t="shared" si="55"/>
        <v>-0.999342638537892</v>
      </c>
      <c r="L34" t="str">
        <f t="shared" si="56"/>
        <v>0.000657361462108041</v>
      </c>
      <c r="M34" t="str">
        <f t="shared" si="57"/>
        <v>3.78653234506086E-29+1.56966348796494E-30i</v>
      </c>
      <c r="N34" t="str">
        <f t="shared" si="58"/>
        <v>-4.41471709539256E-29-3.08699173051917E-41i</v>
      </c>
      <c r="O34" t="str">
        <f t="shared" si="59"/>
        <v>5.9207008944915E-23+2.16949627831105E-35i</v>
      </c>
      <c r="P34" t="str">
        <f t="shared" si="60"/>
        <v>5.92070468102385E-23+1.56968518292772E-30i</v>
      </c>
      <c r="Q34" t="str">
        <f t="shared" si="61"/>
        <v>-5.92069710795916E-23+1.56964179300216E-30i</v>
      </c>
      <c r="R34" t="str">
        <f t="shared" si="62"/>
        <v>-670563.592187856+0.0177778457777695i</v>
      </c>
      <c r="S34" t="str">
        <f t="shared" si="63"/>
        <v>670564.449894537+0.0177773994173676i</v>
      </c>
      <c r="T34" t="str">
        <f t="shared" si="64"/>
        <v>-670563.592187856+0.0177778457777695i</v>
      </c>
      <c r="U34" t="str">
        <f t="shared" si="65"/>
        <v>1.91963956583942-7.6837441832902E-22i</v>
      </c>
      <c r="V34">
        <f t="shared" si="47"/>
        <v>7.6837441754364201E-22</v>
      </c>
      <c r="W34">
        <f t="shared" si="48"/>
        <v>3.0198066269804302E-14</v>
      </c>
      <c r="X34">
        <f>IF(V34&lt;Preprocessor!$B$8,1,0)</f>
        <v>1</v>
      </c>
      <c r="Y34">
        <f>IF(W34&lt;Preprocessor!$B$9,1,0)</f>
        <v>1</v>
      </c>
    </row>
    <row r="35" spans="1:25" x14ac:dyDescent="0.25">
      <c r="A35">
        <v>9</v>
      </c>
      <c r="B35" t="str">
        <f t="shared" si="49"/>
        <v>1.91963956583942-1.14664898622335E-27i</v>
      </c>
      <c r="C35" t="str">
        <f t="shared" si="49"/>
        <v>1.91963956583942-7.85377618149999E-31i</v>
      </c>
      <c r="D35" t="str">
        <f t="shared" si="50"/>
        <v>1.91963956583942-7.6837441832902E-22i</v>
      </c>
      <c r="E35" t="str">
        <f t="shared" si="51"/>
        <v>3.01980662698043E-14-1.36386183631575E-26i</v>
      </c>
      <c r="F35" t="str">
        <f t="shared" si="45"/>
        <v>3.01980662698043E-14-9.34153845998955E-30i</v>
      </c>
      <c r="G35" t="str">
        <f t="shared" si="46"/>
        <v>3.01980662698043E-14-9.13929683583338E-21i</v>
      </c>
      <c r="H35" t="str">
        <f t="shared" si="52"/>
        <v>7.68373271680034E-22i</v>
      </c>
      <c r="I35" t="str">
        <f t="shared" si="53"/>
        <v>-7.68374417543642E-22i</v>
      </c>
      <c r="J35" t="str">
        <f t="shared" si="54"/>
        <v>1.1458636086052E-27i</v>
      </c>
      <c r="K35" t="str">
        <f t="shared" si="55"/>
        <v>-670563.592187856</v>
      </c>
      <c r="L35" t="str">
        <f t="shared" si="56"/>
        <v>-670562.592187856</v>
      </c>
      <c r="M35" t="str">
        <f t="shared" si="57"/>
        <v>7.61125939301483E-18+6.128470560823E-15i</v>
      </c>
      <c r="N35" t="str">
        <f t="shared" si="58"/>
        <v>1.9968349682943E-17-1.00895195453943E-29i</v>
      </c>
      <c r="O35" t="str">
        <f t="shared" si="59"/>
        <v>1.27176031262624E-12-1.55772997897801E-19i</v>
      </c>
      <c r="P35" t="str">
        <f t="shared" si="60"/>
        <v>1.27176792388563E-12+6.1283147878251E-15i</v>
      </c>
      <c r="Q35" t="str">
        <f t="shared" si="61"/>
        <v>-1.27175270136685E-12+6.1286263338209E-15i</v>
      </c>
      <c r="R35" t="str">
        <f t="shared" si="62"/>
        <v>31844.2115036974-153.458508852472i</v>
      </c>
      <c r="S35" t="str">
        <f t="shared" si="63"/>
        <v>-31844.5926698683-153.450707889558i</v>
      </c>
      <c r="T35" t="str">
        <f t="shared" si="64"/>
        <v>31844.2115036974-153.458508852472i</v>
      </c>
      <c r="U35" t="str">
        <f t="shared" si="65"/>
        <v>1.91963956583942-2.44690458407083E-17i</v>
      </c>
      <c r="V35">
        <f t="shared" si="47"/>
        <v>2.446827746629E-17</v>
      </c>
      <c r="W35">
        <f t="shared" si="48"/>
        <v>3.0198066269805684E-14</v>
      </c>
      <c r="X35">
        <f>IF(V35&lt;Preprocessor!$B$8,1,0)</f>
        <v>1</v>
      </c>
      <c r="Y35">
        <f>IF(W35&lt;Preprocessor!$B$9,1,0)</f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5114-A115-4D8D-92AC-A1B23903C247}">
  <dimension ref="A1:B3"/>
  <sheetViews>
    <sheetView workbookViewId="0"/>
  </sheetViews>
  <sheetFormatPr defaultRowHeight="15" x14ac:dyDescent="0.25"/>
  <cols>
    <col min="2" max="2" width="36.28515625" bestFit="1" customWidth="1"/>
  </cols>
  <sheetData>
    <row r="1" spans="1:2" x14ac:dyDescent="0.25">
      <c r="A1" t="s">
        <v>28</v>
      </c>
      <c r="B1" t="str">
        <f>Processor!U11</f>
        <v>-1.45981978291971+0.688172819843839i</v>
      </c>
    </row>
    <row r="2" spans="1:2" x14ac:dyDescent="0.25">
      <c r="A2" t="s">
        <v>29</v>
      </c>
      <c r="B2" t="str">
        <f>Processor!U22</f>
        <v>-1.45981978291971-0.688172819843839i</v>
      </c>
    </row>
    <row r="3" spans="1:2" x14ac:dyDescent="0.25">
      <c r="A3" t="s">
        <v>30</v>
      </c>
      <c r="B3" t="str">
        <f>Processor!U35</f>
        <v>1.91963956583942-2.44690458407083E-17i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Preprocessor</vt:lpstr>
      <vt:lpstr>Processor</vt:lpstr>
      <vt:lpstr>Post-processor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2024-02-08T12:13:46Z</dcterms:created>
  <dcterms:modified xsi:type="dcterms:W3CDTF">2024-02-08T08:08:15Z</dcterms:modified>
</cp:coreProperties>
</file>